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6868AF-EFD2-4ABD-B1E1-E74CA4BBAD76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</sheets>
  <definedNames>
    <definedName name="ZA0" localSheetId="0">"Crystal Ball Data : Ver. 5.1"</definedName>
    <definedName name="ZA0A" localSheetId="0">0+0</definedName>
    <definedName name="ZA0C" localSheetId="0">0+0</definedName>
    <definedName name="ZA0D" localSheetId="0">0+0</definedName>
    <definedName name="ZA0F" localSheetId="0">1+110</definedName>
    <definedName name="ZA0T" localSheetId="0">112131456+0</definedName>
    <definedName name="_ZF110" localSheetId="0">Sheet1!$Y$78+"Y76"+""+17185+801+475+217+312+502+771+4+3+"-"+"+"+2.6+50+2+4+95+0.0814706192872146+5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D11" i="1"/>
  <c r="J11" i="1"/>
  <c r="D15" i="1"/>
  <c r="E15" i="1"/>
  <c r="G15" i="1"/>
  <c r="I15" i="1"/>
  <c r="M15" i="1"/>
  <c r="N15" i="1"/>
  <c r="O15" i="1"/>
  <c r="Q15" i="1"/>
  <c r="T15" i="1"/>
  <c r="U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D16" i="1"/>
  <c r="E16" i="1"/>
  <c r="G16" i="1"/>
  <c r="H16" i="1"/>
  <c r="I16" i="1"/>
  <c r="J16" i="1"/>
  <c r="L16" i="1"/>
  <c r="M16" i="1"/>
  <c r="N16" i="1"/>
  <c r="O16" i="1"/>
  <c r="Q16" i="1"/>
  <c r="R16" i="1"/>
  <c r="T16" i="1"/>
  <c r="U16" i="1"/>
  <c r="V16" i="1"/>
  <c r="W16" i="1"/>
  <c r="Y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D17" i="1"/>
  <c r="E17" i="1"/>
  <c r="G17" i="1"/>
  <c r="H17" i="1"/>
  <c r="I17" i="1"/>
  <c r="J17" i="1"/>
  <c r="M17" i="1"/>
  <c r="N17" i="1"/>
  <c r="O17" i="1"/>
  <c r="Q17" i="1"/>
  <c r="R17" i="1"/>
  <c r="T17" i="1"/>
  <c r="U17" i="1"/>
  <c r="V17" i="1"/>
  <c r="W17" i="1"/>
  <c r="Y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D18" i="1"/>
  <c r="E18" i="1"/>
  <c r="G18" i="1"/>
  <c r="H18" i="1"/>
  <c r="I18" i="1"/>
  <c r="J18" i="1"/>
  <c r="M18" i="1"/>
  <c r="N18" i="1"/>
  <c r="O18" i="1"/>
  <c r="Q18" i="1"/>
  <c r="R18" i="1"/>
  <c r="T18" i="1"/>
  <c r="U18" i="1"/>
  <c r="V18" i="1"/>
  <c r="W18" i="1"/>
  <c r="Y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D19" i="1"/>
  <c r="E19" i="1"/>
  <c r="G19" i="1"/>
  <c r="H19" i="1"/>
  <c r="I19" i="1"/>
  <c r="J19" i="1"/>
  <c r="M19" i="1"/>
  <c r="N19" i="1"/>
  <c r="O19" i="1"/>
  <c r="Q19" i="1"/>
  <c r="R19" i="1"/>
  <c r="T19" i="1"/>
  <c r="U19" i="1"/>
  <c r="V19" i="1"/>
  <c r="W19" i="1"/>
  <c r="Y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D20" i="1"/>
  <c r="E20" i="1"/>
  <c r="G20" i="1"/>
  <c r="H20" i="1"/>
  <c r="I20" i="1"/>
  <c r="J20" i="1"/>
  <c r="M20" i="1"/>
  <c r="N20" i="1"/>
  <c r="O20" i="1"/>
  <c r="Q20" i="1"/>
  <c r="R20" i="1"/>
  <c r="T20" i="1"/>
  <c r="U20" i="1"/>
  <c r="V20" i="1"/>
  <c r="W20" i="1"/>
  <c r="Y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D21" i="1"/>
  <c r="E21" i="1"/>
  <c r="G21" i="1"/>
  <c r="H21" i="1"/>
  <c r="I21" i="1"/>
  <c r="J21" i="1"/>
  <c r="M21" i="1"/>
  <c r="N21" i="1"/>
  <c r="O21" i="1"/>
  <c r="Q21" i="1"/>
  <c r="R21" i="1"/>
  <c r="T21" i="1"/>
  <c r="U21" i="1"/>
  <c r="V21" i="1"/>
  <c r="W21" i="1"/>
  <c r="Y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D22" i="1"/>
  <c r="E22" i="1"/>
  <c r="G22" i="1"/>
  <c r="H22" i="1"/>
  <c r="I22" i="1"/>
  <c r="J22" i="1"/>
  <c r="M22" i="1"/>
  <c r="N22" i="1"/>
  <c r="O22" i="1"/>
  <c r="Q22" i="1"/>
  <c r="R22" i="1"/>
  <c r="T22" i="1"/>
  <c r="U22" i="1"/>
  <c r="V22" i="1"/>
  <c r="W22" i="1"/>
  <c r="Y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D23" i="1"/>
  <c r="E23" i="1"/>
  <c r="G23" i="1"/>
  <c r="H23" i="1"/>
  <c r="I23" i="1"/>
  <c r="J23" i="1"/>
  <c r="M23" i="1"/>
  <c r="N23" i="1"/>
  <c r="O23" i="1"/>
  <c r="Q23" i="1"/>
  <c r="R23" i="1"/>
  <c r="T23" i="1"/>
  <c r="U23" i="1"/>
  <c r="V23" i="1"/>
  <c r="W23" i="1"/>
  <c r="Y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D24" i="1"/>
  <c r="E24" i="1"/>
  <c r="G24" i="1"/>
  <c r="H24" i="1"/>
  <c r="I24" i="1"/>
  <c r="J24" i="1"/>
  <c r="M24" i="1"/>
  <c r="N24" i="1"/>
  <c r="O24" i="1"/>
  <c r="Q24" i="1"/>
  <c r="R24" i="1"/>
  <c r="T24" i="1"/>
  <c r="U24" i="1"/>
  <c r="V24" i="1"/>
  <c r="W24" i="1"/>
  <c r="Y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D25" i="1"/>
  <c r="E25" i="1"/>
  <c r="G25" i="1"/>
  <c r="H25" i="1"/>
  <c r="I25" i="1"/>
  <c r="J25" i="1"/>
  <c r="M25" i="1"/>
  <c r="N25" i="1"/>
  <c r="O25" i="1"/>
  <c r="Q25" i="1"/>
  <c r="R25" i="1"/>
  <c r="T25" i="1"/>
  <c r="U25" i="1"/>
  <c r="V25" i="1"/>
  <c r="W25" i="1"/>
  <c r="Y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D26" i="1"/>
  <c r="E26" i="1"/>
  <c r="G26" i="1"/>
  <c r="H26" i="1"/>
  <c r="I26" i="1"/>
  <c r="J26" i="1"/>
  <c r="M26" i="1"/>
  <c r="N26" i="1"/>
  <c r="O26" i="1"/>
  <c r="Q26" i="1"/>
  <c r="R26" i="1"/>
  <c r="T26" i="1"/>
  <c r="U26" i="1"/>
  <c r="V26" i="1"/>
  <c r="W26" i="1"/>
  <c r="Y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D27" i="1"/>
  <c r="E27" i="1"/>
  <c r="G27" i="1"/>
  <c r="H27" i="1"/>
  <c r="I27" i="1"/>
  <c r="J27" i="1"/>
  <c r="M27" i="1"/>
  <c r="N27" i="1"/>
  <c r="O27" i="1"/>
  <c r="Q27" i="1"/>
  <c r="R27" i="1"/>
  <c r="T27" i="1"/>
  <c r="U27" i="1"/>
  <c r="V27" i="1"/>
  <c r="W27" i="1"/>
  <c r="Y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D28" i="1"/>
  <c r="E28" i="1"/>
  <c r="G28" i="1"/>
  <c r="H28" i="1"/>
  <c r="I28" i="1"/>
  <c r="J28" i="1"/>
  <c r="M28" i="1"/>
  <c r="N28" i="1"/>
  <c r="O28" i="1"/>
  <c r="Q28" i="1"/>
  <c r="R28" i="1"/>
  <c r="T28" i="1"/>
  <c r="U28" i="1"/>
  <c r="V28" i="1"/>
  <c r="W28" i="1"/>
  <c r="Y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D29" i="1"/>
  <c r="E29" i="1"/>
  <c r="G29" i="1"/>
  <c r="H29" i="1"/>
  <c r="I29" i="1"/>
  <c r="J29" i="1"/>
  <c r="M29" i="1"/>
  <c r="N29" i="1"/>
  <c r="O29" i="1"/>
  <c r="Q29" i="1"/>
  <c r="R29" i="1"/>
  <c r="T29" i="1"/>
  <c r="U29" i="1"/>
  <c r="V29" i="1"/>
  <c r="W29" i="1"/>
  <c r="Y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D30" i="1"/>
  <c r="E30" i="1"/>
  <c r="G30" i="1"/>
  <c r="H30" i="1"/>
  <c r="I30" i="1"/>
  <c r="J30" i="1"/>
  <c r="M30" i="1"/>
  <c r="N30" i="1"/>
  <c r="O30" i="1"/>
  <c r="Q30" i="1"/>
  <c r="R30" i="1"/>
  <c r="T30" i="1"/>
  <c r="U30" i="1"/>
  <c r="V30" i="1"/>
  <c r="W30" i="1"/>
  <c r="Y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D31" i="1"/>
  <c r="E31" i="1"/>
  <c r="G31" i="1"/>
  <c r="H31" i="1"/>
  <c r="I31" i="1"/>
  <c r="J31" i="1"/>
  <c r="M31" i="1"/>
  <c r="N31" i="1"/>
  <c r="O31" i="1"/>
  <c r="Q31" i="1"/>
  <c r="R31" i="1"/>
  <c r="T31" i="1"/>
  <c r="U31" i="1"/>
  <c r="V31" i="1"/>
  <c r="W31" i="1"/>
  <c r="Y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D32" i="1"/>
  <c r="E32" i="1"/>
  <c r="G32" i="1"/>
  <c r="H32" i="1"/>
  <c r="I32" i="1"/>
  <c r="J32" i="1"/>
  <c r="M32" i="1"/>
  <c r="N32" i="1"/>
  <c r="O32" i="1"/>
  <c r="Q32" i="1"/>
  <c r="R32" i="1"/>
  <c r="T32" i="1"/>
  <c r="U32" i="1"/>
  <c r="V32" i="1"/>
  <c r="W32" i="1"/>
  <c r="Y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D33" i="1"/>
  <c r="E33" i="1"/>
  <c r="G33" i="1"/>
  <c r="H33" i="1"/>
  <c r="I33" i="1"/>
  <c r="J33" i="1"/>
  <c r="M33" i="1"/>
  <c r="N33" i="1"/>
  <c r="O33" i="1"/>
  <c r="Q33" i="1"/>
  <c r="R33" i="1"/>
  <c r="T33" i="1"/>
  <c r="U33" i="1"/>
  <c r="V33" i="1"/>
  <c r="W33" i="1"/>
  <c r="Y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D34" i="1"/>
  <c r="E34" i="1"/>
  <c r="G34" i="1"/>
  <c r="H34" i="1"/>
  <c r="I34" i="1"/>
  <c r="J34" i="1"/>
  <c r="M34" i="1"/>
  <c r="N34" i="1"/>
  <c r="O34" i="1"/>
  <c r="Q34" i="1"/>
  <c r="R34" i="1"/>
  <c r="T34" i="1"/>
  <c r="U34" i="1"/>
  <c r="V34" i="1"/>
  <c r="W34" i="1"/>
  <c r="Y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D35" i="1"/>
  <c r="E35" i="1"/>
  <c r="G35" i="1"/>
  <c r="H35" i="1"/>
  <c r="I35" i="1"/>
  <c r="J35" i="1"/>
  <c r="M35" i="1"/>
  <c r="N35" i="1"/>
  <c r="O35" i="1"/>
  <c r="Q35" i="1"/>
  <c r="R35" i="1"/>
  <c r="T35" i="1"/>
  <c r="U35" i="1"/>
  <c r="V35" i="1"/>
  <c r="W35" i="1"/>
  <c r="Y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D36" i="1"/>
  <c r="E36" i="1"/>
  <c r="G36" i="1"/>
  <c r="H36" i="1"/>
  <c r="I36" i="1"/>
  <c r="J36" i="1"/>
  <c r="M36" i="1"/>
  <c r="N36" i="1"/>
  <c r="O36" i="1"/>
  <c r="Q36" i="1"/>
  <c r="R36" i="1"/>
  <c r="T36" i="1"/>
  <c r="U36" i="1"/>
  <c r="V36" i="1"/>
  <c r="W36" i="1"/>
  <c r="Y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D37" i="1"/>
  <c r="E37" i="1"/>
  <c r="G37" i="1"/>
  <c r="H37" i="1"/>
  <c r="I37" i="1"/>
  <c r="J37" i="1"/>
  <c r="M37" i="1"/>
  <c r="N37" i="1"/>
  <c r="O37" i="1"/>
  <c r="Q37" i="1"/>
  <c r="R37" i="1"/>
  <c r="T37" i="1"/>
  <c r="U37" i="1"/>
  <c r="V37" i="1"/>
  <c r="W37" i="1"/>
  <c r="Y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D38" i="1"/>
  <c r="E38" i="1"/>
  <c r="G38" i="1"/>
  <c r="H38" i="1"/>
  <c r="I38" i="1"/>
  <c r="J38" i="1"/>
  <c r="M38" i="1"/>
  <c r="N38" i="1"/>
  <c r="O38" i="1"/>
  <c r="Q38" i="1"/>
  <c r="R38" i="1"/>
  <c r="T38" i="1"/>
  <c r="U38" i="1"/>
  <c r="V38" i="1"/>
  <c r="W38" i="1"/>
  <c r="Y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D39" i="1"/>
  <c r="E39" i="1"/>
  <c r="G39" i="1"/>
  <c r="H39" i="1"/>
  <c r="I39" i="1"/>
  <c r="J39" i="1"/>
  <c r="M39" i="1"/>
  <c r="N39" i="1"/>
  <c r="O39" i="1"/>
  <c r="Q39" i="1"/>
  <c r="R39" i="1"/>
  <c r="T39" i="1"/>
  <c r="U39" i="1"/>
  <c r="V39" i="1"/>
  <c r="W39" i="1"/>
  <c r="Y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D40" i="1"/>
  <c r="E40" i="1"/>
  <c r="G40" i="1"/>
  <c r="H40" i="1"/>
  <c r="I40" i="1"/>
  <c r="J40" i="1"/>
  <c r="M40" i="1"/>
  <c r="N40" i="1"/>
  <c r="O40" i="1"/>
  <c r="Q40" i="1"/>
  <c r="R40" i="1"/>
  <c r="T40" i="1"/>
  <c r="U40" i="1"/>
  <c r="V40" i="1"/>
  <c r="W40" i="1"/>
  <c r="Y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D41" i="1"/>
  <c r="E41" i="1"/>
  <c r="G41" i="1"/>
  <c r="H41" i="1"/>
  <c r="I41" i="1"/>
  <c r="J41" i="1"/>
  <c r="M41" i="1"/>
  <c r="N41" i="1"/>
  <c r="O41" i="1"/>
  <c r="Q41" i="1"/>
  <c r="R41" i="1"/>
  <c r="T41" i="1"/>
  <c r="U41" i="1"/>
  <c r="V41" i="1"/>
  <c r="W41" i="1"/>
  <c r="Y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D42" i="1"/>
  <c r="E42" i="1"/>
  <c r="G42" i="1"/>
  <c r="H42" i="1"/>
  <c r="I42" i="1"/>
  <c r="J42" i="1"/>
  <c r="M42" i="1"/>
  <c r="N42" i="1"/>
  <c r="O42" i="1"/>
  <c r="Q42" i="1"/>
  <c r="R42" i="1"/>
  <c r="T42" i="1"/>
  <c r="U42" i="1"/>
  <c r="V42" i="1"/>
  <c r="W42" i="1"/>
  <c r="Y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D43" i="1"/>
  <c r="E43" i="1"/>
  <c r="G43" i="1"/>
  <c r="H43" i="1"/>
  <c r="I43" i="1"/>
  <c r="J43" i="1"/>
  <c r="M43" i="1"/>
  <c r="N43" i="1"/>
  <c r="O43" i="1"/>
  <c r="Q43" i="1"/>
  <c r="R43" i="1"/>
  <c r="T43" i="1"/>
  <c r="U43" i="1"/>
  <c r="V43" i="1"/>
  <c r="W43" i="1"/>
  <c r="Y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D44" i="1"/>
  <c r="E44" i="1"/>
  <c r="G44" i="1"/>
  <c r="H44" i="1"/>
  <c r="I44" i="1"/>
  <c r="J44" i="1"/>
  <c r="L44" i="1"/>
  <c r="M44" i="1"/>
  <c r="N44" i="1"/>
  <c r="O44" i="1"/>
  <c r="Q44" i="1"/>
  <c r="R44" i="1"/>
  <c r="T44" i="1"/>
  <c r="U44" i="1"/>
  <c r="V44" i="1"/>
  <c r="W44" i="1"/>
  <c r="Y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D45" i="1"/>
  <c r="E45" i="1"/>
  <c r="G45" i="1"/>
  <c r="H45" i="1"/>
  <c r="I45" i="1"/>
  <c r="J45" i="1"/>
  <c r="M45" i="1"/>
  <c r="N45" i="1"/>
  <c r="O45" i="1"/>
  <c r="Q45" i="1"/>
  <c r="R45" i="1"/>
  <c r="T45" i="1"/>
  <c r="U45" i="1"/>
  <c r="V45" i="1"/>
  <c r="W45" i="1"/>
  <c r="Y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D46" i="1"/>
  <c r="E46" i="1"/>
  <c r="G46" i="1"/>
  <c r="H46" i="1"/>
  <c r="I46" i="1"/>
  <c r="J46" i="1"/>
  <c r="M46" i="1"/>
  <c r="N46" i="1"/>
  <c r="O46" i="1"/>
  <c r="Q46" i="1"/>
  <c r="R46" i="1"/>
  <c r="T46" i="1"/>
  <c r="U46" i="1"/>
  <c r="V46" i="1"/>
  <c r="W46" i="1"/>
  <c r="Y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D47" i="1"/>
  <c r="E47" i="1"/>
  <c r="G47" i="1"/>
  <c r="H47" i="1"/>
  <c r="I47" i="1"/>
  <c r="J47" i="1"/>
  <c r="M47" i="1"/>
  <c r="N47" i="1"/>
  <c r="O47" i="1"/>
  <c r="Q47" i="1"/>
  <c r="R47" i="1"/>
  <c r="T47" i="1"/>
  <c r="U47" i="1"/>
  <c r="V47" i="1"/>
  <c r="W47" i="1"/>
  <c r="Y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D48" i="1"/>
  <c r="E48" i="1"/>
  <c r="G48" i="1"/>
  <c r="H48" i="1"/>
  <c r="I48" i="1"/>
  <c r="J48" i="1"/>
  <c r="M48" i="1"/>
  <c r="N48" i="1"/>
  <c r="O48" i="1"/>
  <c r="Q48" i="1"/>
  <c r="R48" i="1"/>
  <c r="T48" i="1"/>
  <c r="U48" i="1"/>
  <c r="V48" i="1"/>
  <c r="W48" i="1"/>
  <c r="Y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D49" i="1"/>
  <c r="E49" i="1"/>
  <c r="G49" i="1"/>
  <c r="H49" i="1"/>
  <c r="I49" i="1"/>
  <c r="J49" i="1"/>
  <c r="M49" i="1"/>
  <c r="N49" i="1"/>
  <c r="O49" i="1"/>
  <c r="Q49" i="1"/>
  <c r="R49" i="1"/>
  <c r="T49" i="1"/>
  <c r="U49" i="1"/>
  <c r="V49" i="1"/>
  <c r="W49" i="1"/>
  <c r="Y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D50" i="1"/>
  <c r="E50" i="1"/>
  <c r="G50" i="1"/>
  <c r="H50" i="1"/>
  <c r="I50" i="1"/>
  <c r="J50" i="1"/>
  <c r="M50" i="1"/>
  <c r="N50" i="1"/>
  <c r="O50" i="1"/>
  <c r="Q50" i="1"/>
  <c r="R50" i="1"/>
  <c r="T50" i="1"/>
  <c r="U50" i="1"/>
  <c r="V50" i="1"/>
  <c r="W50" i="1"/>
  <c r="Y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D51" i="1"/>
  <c r="E51" i="1"/>
  <c r="G51" i="1"/>
  <c r="H51" i="1"/>
  <c r="I51" i="1"/>
  <c r="J51" i="1"/>
  <c r="M51" i="1"/>
  <c r="N51" i="1"/>
  <c r="O51" i="1"/>
  <c r="Q51" i="1"/>
  <c r="R51" i="1"/>
  <c r="T51" i="1"/>
  <c r="U51" i="1"/>
  <c r="V51" i="1"/>
  <c r="W51" i="1"/>
  <c r="Y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D52" i="1"/>
  <c r="E52" i="1"/>
  <c r="G52" i="1"/>
  <c r="H52" i="1"/>
  <c r="I52" i="1"/>
  <c r="J52" i="1"/>
  <c r="M52" i="1"/>
  <c r="N52" i="1"/>
  <c r="O52" i="1"/>
  <c r="Q52" i="1"/>
  <c r="R52" i="1"/>
  <c r="T52" i="1"/>
  <c r="U52" i="1"/>
  <c r="V52" i="1"/>
  <c r="W52" i="1"/>
  <c r="Y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D53" i="1"/>
  <c r="E53" i="1"/>
  <c r="G53" i="1"/>
  <c r="H53" i="1"/>
  <c r="I53" i="1"/>
  <c r="J53" i="1"/>
  <c r="M53" i="1"/>
  <c r="N53" i="1"/>
  <c r="O53" i="1"/>
  <c r="Q53" i="1"/>
  <c r="R53" i="1"/>
  <c r="T53" i="1"/>
  <c r="U53" i="1"/>
  <c r="V53" i="1"/>
  <c r="W53" i="1"/>
  <c r="Y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D54" i="1"/>
  <c r="E54" i="1"/>
  <c r="G54" i="1"/>
  <c r="H54" i="1"/>
  <c r="I54" i="1"/>
  <c r="J54" i="1"/>
  <c r="M54" i="1"/>
  <c r="N54" i="1"/>
  <c r="O54" i="1"/>
  <c r="Q54" i="1"/>
  <c r="R54" i="1"/>
  <c r="T54" i="1"/>
  <c r="U54" i="1"/>
  <c r="V54" i="1"/>
  <c r="W54" i="1"/>
  <c r="Y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D55" i="1"/>
  <c r="E55" i="1"/>
  <c r="G55" i="1"/>
  <c r="H55" i="1"/>
  <c r="I55" i="1"/>
  <c r="J55" i="1"/>
  <c r="M55" i="1"/>
  <c r="N55" i="1"/>
  <c r="O55" i="1"/>
  <c r="Q55" i="1"/>
  <c r="R55" i="1"/>
  <c r="T55" i="1"/>
  <c r="U55" i="1"/>
  <c r="V55" i="1"/>
  <c r="W55" i="1"/>
  <c r="Y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D56" i="1"/>
  <c r="E56" i="1"/>
  <c r="G56" i="1"/>
  <c r="H56" i="1"/>
  <c r="I56" i="1"/>
  <c r="J56" i="1"/>
  <c r="M56" i="1"/>
  <c r="N56" i="1"/>
  <c r="O56" i="1"/>
  <c r="Q56" i="1"/>
  <c r="R56" i="1"/>
  <c r="T56" i="1"/>
  <c r="U56" i="1"/>
  <c r="V56" i="1"/>
  <c r="W56" i="1"/>
  <c r="Y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D57" i="1"/>
  <c r="E57" i="1"/>
  <c r="G57" i="1"/>
  <c r="H57" i="1"/>
  <c r="I57" i="1"/>
  <c r="J57" i="1"/>
  <c r="M57" i="1"/>
  <c r="N57" i="1"/>
  <c r="O57" i="1"/>
  <c r="Q57" i="1"/>
  <c r="R57" i="1"/>
  <c r="T57" i="1"/>
  <c r="U57" i="1"/>
  <c r="V57" i="1"/>
  <c r="W57" i="1"/>
  <c r="Y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D58" i="1"/>
  <c r="E58" i="1"/>
  <c r="G58" i="1"/>
  <c r="H58" i="1"/>
  <c r="I58" i="1"/>
  <c r="J58" i="1"/>
  <c r="M58" i="1"/>
  <c r="N58" i="1"/>
  <c r="O58" i="1"/>
  <c r="Q58" i="1"/>
  <c r="R58" i="1"/>
  <c r="T58" i="1"/>
  <c r="U58" i="1"/>
  <c r="V58" i="1"/>
  <c r="W58" i="1"/>
  <c r="Y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D59" i="1"/>
  <c r="E59" i="1"/>
  <c r="G59" i="1"/>
  <c r="H59" i="1"/>
  <c r="I59" i="1"/>
  <c r="J59" i="1"/>
  <c r="L59" i="1"/>
  <c r="M59" i="1"/>
  <c r="N59" i="1"/>
  <c r="O59" i="1"/>
  <c r="Q59" i="1"/>
  <c r="R59" i="1"/>
  <c r="T59" i="1"/>
  <c r="U59" i="1"/>
  <c r="V59" i="1"/>
  <c r="W59" i="1"/>
  <c r="Y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D60" i="1"/>
  <c r="E60" i="1"/>
  <c r="G60" i="1"/>
  <c r="H60" i="1"/>
  <c r="I60" i="1"/>
  <c r="J60" i="1"/>
  <c r="M60" i="1"/>
  <c r="N60" i="1"/>
  <c r="O60" i="1"/>
  <c r="Q60" i="1"/>
  <c r="R60" i="1"/>
  <c r="T60" i="1"/>
  <c r="U60" i="1"/>
  <c r="V60" i="1"/>
  <c r="W60" i="1"/>
  <c r="Y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D61" i="1"/>
  <c r="E61" i="1"/>
  <c r="G61" i="1"/>
  <c r="H61" i="1"/>
  <c r="I61" i="1"/>
  <c r="J61" i="1"/>
  <c r="M61" i="1"/>
  <c r="N61" i="1"/>
  <c r="O61" i="1"/>
  <c r="Q61" i="1"/>
  <c r="R61" i="1"/>
  <c r="T61" i="1"/>
  <c r="U61" i="1"/>
  <c r="V61" i="1"/>
  <c r="W61" i="1"/>
  <c r="Y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D62" i="1"/>
  <c r="E62" i="1"/>
  <c r="G62" i="1"/>
  <c r="H62" i="1"/>
  <c r="I62" i="1"/>
  <c r="J62" i="1"/>
  <c r="M62" i="1"/>
  <c r="N62" i="1"/>
  <c r="O62" i="1"/>
  <c r="Q62" i="1"/>
  <c r="R62" i="1"/>
  <c r="T62" i="1"/>
  <c r="U62" i="1"/>
  <c r="V62" i="1"/>
  <c r="W62" i="1"/>
  <c r="Y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D63" i="1"/>
  <c r="E63" i="1"/>
  <c r="G63" i="1"/>
  <c r="H63" i="1"/>
  <c r="I63" i="1"/>
  <c r="J63" i="1"/>
  <c r="M63" i="1"/>
  <c r="N63" i="1"/>
  <c r="O63" i="1"/>
  <c r="Q63" i="1"/>
  <c r="R63" i="1"/>
  <c r="T63" i="1"/>
  <c r="U63" i="1"/>
  <c r="V63" i="1"/>
  <c r="W63" i="1"/>
  <c r="Y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D64" i="1"/>
  <c r="E64" i="1"/>
  <c r="G64" i="1"/>
  <c r="H64" i="1"/>
  <c r="I64" i="1"/>
  <c r="J64" i="1"/>
  <c r="M64" i="1"/>
  <c r="N64" i="1"/>
  <c r="O64" i="1"/>
  <c r="Q64" i="1"/>
  <c r="R64" i="1"/>
  <c r="T64" i="1"/>
  <c r="U64" i="1"/>
  <c r="V64" i="1"/>
  <c r="W64" i="1"/>
  <c r="Y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D65" i="1"/>
  <c r="E65" i="1"/>
  <c r="G65" i="1"/>
  <c r="H65" i="1"/>
  <c r="I65" i="1"/>
  <c r="J65" i="1"/>
  <c r="M65" i="1"/>
  <c r="N65" i="1"/>
  <c r="O65" i="1"/>
  <c r="Q65" i="1"/>
  <c r="R65" i="1"/>
  <c r="T65" i="1"/>
  <c r="U65" i="1"/>
  <c r="V65" i="1"/>
  <c r="W65" i="1"/>
  <c r="Y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D66" i="1"/>
  <c r="E66" i="1"/>
  <c r="G66" i="1"/>
  <c r="H66" i="1"/>
  <c r="I66" i="1"/>
  <c r="J66" i="1"/>
  <c r="M66" i="1"/>
  <c r="N66" i="1"/>
  <c r="O66" i="1"/>
  <c r="Q66" i="1"/>
  <c r="R66" i="1"/>
  <c r="T66" i="1"/>
  <c r="U66" i="1"/>
  <c r="V66" i="1"/>
  <c r="W66" i="1"/>
  <c r="Y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D67" i="1"/>
  <c r="E67" i="1"/>
  <c r="G67" i="1"/>
  <c r="H67" i="1"/>
  <c r="I67" i="1"/>
  <c r="J67" i="1"/>
  <c r="M67" i="1"/>
  <c r="N67" i="1"/>
  <c r="O67" i="1"/>
  <c r="Q67" i="1"/>
  <c r="R67" i="1"/>
  <c r="T67" i="1"/>
  <c r="U67" i="1"/>
  <c r="V67" i="1"/>
  <c r="W67" i="1"/>
  <c r="Y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D68" i="1"/>
  <c r="E68" i="1"/>
  <c r="G68" i="1"/>
  <c r="H68" i="1"/>
  <c r="I68" i="1"/>
  <c r="J68" i="1"/>
  <c r="M68" i="1"/>
  <c r="N68" i="1"/>
  <c r="O68" i="1"/>
  <c r="Q68" i="1"/>
  <c r="R68" i="1"/>
  <c r="T68" i="1"/>
  <c r="U68" i="1"/>
  <c r="V68" i="1"/>
  <c r="W68" i="1"/>
  <c r="Y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D69" i="1"/>
  <c r="E69" i="1"/>
  <c r="G69" i="1"/>
  <c r="H69" i="1"/>
  <c r="I69" i="1"/>
  <c r="J69" i="1"/>
  <c r="M69" i="1"/>
  <c r="N69" i="1"/>
  <c r="O69" i="1"/>
  <c r="Q69" i="1"/>
  <c r="R69" i="1"/>
  <c r="T69" i="1"/>
  <c r="U69" i="1"/>
  <c r="V69" i="1"/>
  <c r="W69" i="1"/>
  <c r="Y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D70" i="1"/>
  <c r="E70" i="1"/>
  <c r="G70" i="1"/>
  <c r="H70" i="1"/>
  <c r="I70" i="1"/>
  <c r="J70" i="1"/>
  <c r="M70" i="1"/>
  <c r="N70" i="1"/>
  <c r="O70" i="1"/>
  <c r="Q70" i="1"/>
  <c r="R70" i="1"/>
  <c r="T70" i="1"/>
  <c r="U70" i="1"/>
  <c r="V70" i="1"/>
  <c r="W70" i="1"/>
  <c r="Y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D71" i="1"/>
  <c r="E71" i="1"/>
  <c r="G71" i="1"/>
  <c r="H71" i="1"/>
  <c r="I71" i="1"/>
  <c r="J71" i="1"/>
  <c r="M71" i="1"/>
  <c r="N71" i="1"/>
  <c r="O71" i="1"/>
  <c r="Q71" i="1"/>
  <c r="R71" i="1"/>
  <c r="T71" i="1"/>
  <c r="U71" i="1"/>
  <c r="V71" i="1"/>
  <c r="W71" i="1"/>
  <c r="Y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D72" i="1"/>
  <c r="E72" i="1"/>
  <c r="G72" i="1"/>
  <c r="H72" i="1"/>
  <c r="I72" i="1"/>
  <c r="J72" i="1"/>
  <c r="M72" i="1"/>
  <c r="N72" i="1"/>
  <c r="O72" i="1"/>
  <c r="Q72" i="1"/>
  <c r="R72" i="1"/>
  <c r="T72" i="1"/>
  <c r="U72" i="1"/>
  <c r="V72" i="1"/>
  <c r="W72" i="1"/>
  <c r="Y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D73" i="1"/>
  <c r="E73" i="1"/>
  <c r="G73" i="1"/>
  <c r="H73" i="1"/>
  <c r="I73" i="1"/>
  <c r="J73" i="1"/>
  <c r="M73" i="1"/>
  <c r="N73" i="1"/>
  <c r="O73" i="1"/>
  <c r="Q73" i="1"/>
  <c r="R73" i="1"/>
  <c r="T73" i="1"/>
  <c r="U73" i="1"/>
  <c r="V73" i="1"/>
  <c r="W73" i="1"/>
  <c r="Y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D74" i="1"/>
  <c r="E74" i="1"/>
  <c r="G74" i="1"/>
  <c r="H74" i="1"/>
  <c r="I74" i="1"/>
  <c r="J74" i="1"/>
  <c r="M74" i="1"/>
  <c r="N74" i="1"/>
  <c r="O74" i="1"/>
  <c r="Q74" i="1"/>
  <c r="R74" i="1"/>
  <c r="T74" i="1"/>
  <c r="U74" i="1"/>
  <c r="V74" i="1"/>
  <c r="W74" i="1"/>
  <c r="Y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D75" i="1"/>
  <c r="E75" i="1"/>
  <c r="G75" i="1"/>
  <c r="H75" i="1"/>
  <c r="I75" i="1"/>
  <c r="J75" i="1"/>
  <c r="M75" i="1"/>
  <c r="N75" i="1"/>
  <c r="O75" i="1"/>
  <c r="Q75" i="1"/>
  <c r="R75" i="1"/>
  <c r="T75" i="1"/>
  <c r="U75" i="1"/>
  <c r="V75" i="1"/>
  <c r="W75" i="1"/>
  <c r="Y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</calcChain>
</file>

<file path=xl/sharedStrings.xml><?xml version="1.0" encoding="utf-8"?>
<sst xmlns="http://schemas.openxmlformats.org/spreadsheetml/2006/main" count="40" uniqueCount="31">
  <si>
    <t>Valuation</t>
  </si>
  <si>
    <t>Date</t>
  </si>
  <si>
    <t>tline</t>
  </si>
  <si>
    <t>Gas Price</t>
  </si>
  <si>
    <t>Gas Vol</t>
  </si>
  <si>
    <t>HDD</t>
  </si>
  <si>
    <t>HDD STD</t>
  </si>
  <si>
    <t>Correl</t>
  </si>
  <si>
    <t>Omm. Vol</t>
  </si>
  <si>
    <t>Blend Vol</t>
  </si>
  <si>
    <t>RNDS</t>
  </si>
  <si>
    <r>
      <t>sqrt(1-</t>
    </r>
    <r>
      <rPr>
        <sz val="8"/>
        <rFont val="Symbol"/>
        <family val="1"/>
        <charset val="2"/>
      </rPr>
      <t>r</t>
    </r>
    <r>
      <rPr>
        <vertAlign val="superscript"/>
        <sz val="8"/>
        <rFont val="Arial"/>
        <family val="2"/>
      </rPr>
      <t>2</t>
    </r>
    <r>
      <rPr>
        <sz val="8"/>
        <rFont val="Arial"/>
      </rPr>
      <t>)</t>
    </r>
  </si>
  <si>
    <t>Quanto Swap Simulation</t>
  </si>
  <si>
    <t>Blended</t>
  </si>
  <si>
    <r>
      <t>D</t>
    </r>
    <r>
      <rPr>
        <vertAlign val="subscript"/>
        <sz val="8"/>
        <rFont val="Arial"/>
        <family val="2"/>
      </rPr>
      <t>HDD</t>
    </r>
  </si>
  <si>
    <r>
      <t>Ln(P</t>
    </r>
    <r>
      <rPr>
        <vertAlign val="subscript"/>
        <sz val="8"/>
        <rFont val="Arial"/>
        <family val="2"/>
      </rPr>
      <t>t</t>
    </r>
    <r>
      <rPr>
        <sz val="8"/>
        <rFont val="Arial"/>
      </rPr>
      <t>/P</t>
    </r>
    <r>
      <rPr>
        <vertAlign val="subscript"/>
        <sz val="8"/>
        <rFont val="Arial"/>
        <family val="2"/>
      </rPr>
      <t>t-1</t>
    </r>
    <r>
      <rPr>
        <sz val="8"/>
        <rFont val="Arial"/>
      </rPr>
      <t>)</t>
    </r>
  </si>
  <si>
    <t>TS</t>
  </si>
  <si>
    <r>
      <t xml:space="preserve">Correl </t>
    </r>
    <r>
      <rPr>
        <sz val="8"/>
        <rFont val="Symbol"/>
        <family val="1"/>
        <charset val="2"/>
      </rPr>
      <t>r</t>
    </r>
  </si>
  <si>
    <r>
      <t>D</t>
    </r>
    <r>
      <rPr>
        <sz val="8"/>
        <rFont val="Arial"/>
        <family val="2"/>
      </rPr>
      <t>p</t>
    </r>
  </si>
  <si>
    <t>STD</t>
  </si>
  <si>
    <t>Mark to Market</t>
  </si>
  <si>
    <t>Change</t>
  </si>
  <si>
    <t>Value</t>
  </si>
  <si>
    <t>Natural Gas</t>
  </si>
  <si>
    <t>Price</t>
  </si>
  <si>
    <t>Hedge</t>
  </si>
  <si>
    <t>Quanto Delta Positions</t>
  </si>
  <si>
    <t>Difference</t>
  </si>
  <si>
    <t>Premium</t>
  </si>
  <si>
    <t>Beg. Month</t>
  </si>
  <si>
    <t>Corr.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</si>
</sst>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0.00000"/>
    <numFmt numFmtId="171" formatCode="#,##0.000"/>
    <numFmt numFmtId="172" formatCode="0.0%"/>
  </numFmts>
  <fonts count="9" x14ac:knownFonts="1">
    <font>
      <sz val="8"/>
      <name val="Arial"/>
    </font>
    <font>
      <sz val="8"/>
      <name val="Arial"/>
    </font>
    <font>
      <sz val="8"/>
      <name val="Symbol"/>
      <family val="1"/>
      <charset val="2"/>
    </font>
    <font>
      <vertAlign val="superscript"/>
      <sz val="8"/>
      <name val="Arial"/>
      <family val="2"/>
    </font>
    <font>
      <sz val="8"/>
      <color indexed="12"/>
      <name val="Arial"/>
      <family val="2"/>
    </font>
    <font>
      <sz val="18"/>
      <color indexed="10"/>
      <name val="Arial"/>
      <family val="2"/>
    </font>
    <font>
      <vertAlign val="subscript"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171" fontId="0" fillId="0" borderId="0" xfId="0" applyNumberFormat="1"/>
    <xf numFmtId="14" fontId="0" fillId="2" borderId="0" xfId="0" applyNumberFormat="1" applyFill="1"/>
    <xf numFmtId="171" fontId="0" fillId="2" borderId="0" xfId="0" applyNumberFormat="1" applyFill="1"/>
    <xf numFmtId="14" fontId="0" fillId="3" borderId="0" xfId="0" applyNumberFormat="1" applyFill="1"/>
    <xf numFmtId="171" fontId="0" fillId="3" borderId="0" xfId="0" applyNumberFormat="1" applyFill="1"/>
    <xf numFmtId="172" fontId="0" fillId="0" borderId="0" xfId="0" applyNumberFormat="1"/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Continuous"/>
    </xf>
    <xf numFmtId="4" fontId="4" fillId="0" borderId="0" xfId="0" applyNumberFormat="1" applyFont="1"/>
    <xf numFmtId="172" fontId="4" fillId="0" borderId="0" xfId="0" applyNumberFormat="1" applyFont="1"/>
    <xf numFmtId="14" fontId="0" fillId="4" borderId="0" xfId="0" applyNumberFormat="1" applyFill="1"/>
    <xf numFmtId="171" fontId="0" fillId="4" borderId="0" xfId="0" applyNumberFormat="1" applyFill="1"/>
    <xf numFmtId="0" fontId="5" fillId="0" borderId="0" xfId="0" applyFont="1"/>
    <xf numFmtId="172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4" fontId="0" fillId="2" borderId="0" xfId="0" applyNumberFormat="1" applyFill="1"/>
    <xf numFmtId="172" fontId="0" fillId="2" borderId="0" xfId="1" applyNumberFormat="1" applyFont="1" applyFill="1"/>
    <xf numFmtId="0" fontId="0" fillId="2" borderId="0" xfId="0" applyFill="1"/>
    <xf numFmtId="14" fontId="8" fillId="0" borderId="0" xfId="0" applyNumberFormat="1" applyFont="1"/>
    <xf numFmtId="171" fontId="8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BB79"/>
  <sheetViews>
    <sheetView tabSelected="1" workbookViewId="0">
      <pane ySplit="14" topLeftCell="A15" activePane="bottomLeft" state="frozen"/>
      <selection pane="bottomLeft"/>
    </sheetView>
  </sheetViews>
  <sheetFormatPr defaultRowHeight="11.25" x14ac:dyDescent="0.2"/>
  <cols>
    <col min="1" max="1" width="4" customWidth="1"/>
    <col min="2" max="2" width="4.5" customWidth="1"/>
    <col min="5" max="5" width="10.6640625" bestFit="1" customWidth="1"/>
    <col min="6" max="6" width="10.6640625" customWidth="1"/>
    <col min="7" max="7" width="9.6640625" bestFit="1" customWidth="1"/>
    <col min="8" max="8" width="9.6640625" customWidth="1"/>
    <col min="9" max="10" width="9.6640625" bestFit="1" customWidth="1"/>
    <col min="11" max="11" width="2.83203125" customWidth="1"/>
    <col min="12" max="12" width="9.83203125" bestFit="1" customWidth="1"/>
    <col min="13" max="14" width="9.83203125" customWidth="1"/>
    <col min="15" max="15" width="10.6640625" customWidth="1"/>
    <col min="16" max="16" width="3.6640625" customWidth="1"/>
    <col min="17" max="17" width="9.6640625" customWidth="1"/>
    <col min="18" max="18" width="12.5" customWidth="1"/>
    <col min="19" max="19" width="3.33203125" customWidth="1"/>
    <col min="20" max="20" width="11.83203125" customWidth="1"/>
    <col min="21" max="21" width="12.83203125" customWidth="1"/>
    <col min="22" max="22" width="12.5" customWidth="1"/>
    <col min="23" max="23" width="10" customWidth="1"/>
    <col min="24" max="24" width="5.33203125" customWidth="1"/>
    <col min="25" max="25" width="10" customWidth="1"/>
    <col min="26" max="26" width="4.1640625" customWidth="1"/>
    <col min="27" max="32" width="9.6640625" bestFit="1" customWidth="1"/>
    <col min="40" max="40" width="2.33203125" customWidth="1"/>
    <col min="41" max="41" width="9.1640625" customWidth="1"/>
  </cols>
  <sheetData>
    <row r="2" spans="2:53" ht="23.25" x14ac:dyDescent="0.35">
      <c r="B2" s="17" t="s">
        <v>12</v>
      </c>
    </row>
    <row r="4" spans="2:53" x14ac:dyDescent="0.2">
      <c r="C4" t="s">
        <v>0</v>
      </c>
      <c r="D4" s="1">
        <v>37073</v>
      </c>
    </row>
    <row r="5" spans="2:53" x14ac:dyDescent="0.2">
      <c r="D5" s="1"/>
    </row>
    <row r="6" spans="2:53" ht="15.75" x14ac:dyDescent="0.25">
      <c r="D6" s="24" t="s">
        <v>28</v>
      </c>
      <c r="F6" s="25">
        <f>$G$11*(D8*(G8-$G$8)+D8*D10*G9*J10*SQRT($E$75-E59))</f>
        <v>6.6975329261133414</v>
      </c>
    </row>
    <row r="7" spans="2:53" x14ac:dyDescent="0.2">
      <c r="C7" s="1"/>
    </row>
    <row r="8" spans="2:53" x14ac:dyDescent="0.2">
      <c r="C8" s="1" t="s">
        <v>3</v>
      </c>
      <c r="D8" s="13">
        <v>5</v>
      </c>
      <c r="F8" t="s">
        <v>5</v>
      </c>
      <c r="G8" s="13">
        <v>30</v>
      </c>
      <c r="H8" s="13"/>
    </row>
    <row r="9" spans="2:53" x14ac:dyDescent="0.2">
      <c r="C9" s="1" t="s">
        <v>4</v>
      </c>
      <c r="D9" s="14">
        <v>0.5</v>
      </c>
      <c r="F9" t="s">
        <v>6</v>
      </c>
      <c r="G9" s="13">
        <v>10</v>
      </c>
      <c r="H9" s="13"/>
    </row>
    <row r="10" spans="2:53" x14ac:dyDescent="0.2">
      <c r="C10" s="1" t="s">
        <v>8</v>
      </c>
      <c r="D10" s="14">
        <v>0.8</v>
      </c>
      <c r="H10" s="4"/>
      <c r="I10" t="s">
        <v>17</v>
      </c>
      <c r="J10" s="13">
        <v>0.8</v>
      </c>
      <c r="K10" s="13"/>
      <c r="Q10" s="13"/>
    </row>
    <row r="11" spans="2:53" x14ac:dyDescent="0.2">
      <c r="C11" s="1" t="s">
        <v>9</v>
      </c>
      <c r="D11" s="10">
        <f>SQRT((D9^2*E44+D10^2*(E75-E44))/E75)</f>
        <v>0.67193749709329365</v>
      </c>
      <c r="F11" s="1" t="s">
        <v>16</v>
      </c>
      <c r="G11" s="13">
        <v>1</v>
      </c>
      <c r="H11" s="4"/>
      <c r="I11" t="s">
        <v>11</v>
      </c>
      <c r="J11" s="4">
        <f>SQRT(1-J10^2)</f>
        <v>0.59999999999999987</v>
      </c>
      <c r="K11" s="4"/>
      <c r="Q11" s="4"/>
    </row>
    <row r="12" spans="2:53" x14ac:dyDescent="0.2">
      <c r="G12" s="4"/>
      <c r="H12" s="4"/>
      <c r="T12" s="20" t="s">
        <v>25</v>
      </c>
      <c r="U12" s="20"/>
      <c r="V12" s="20"/>
    </row>
    <row r="13" spans="2:53" x14ac:dyDescent="0.2">
      <c r="G13" s="20" t="s">
        <v>23</v>
      </c>
      <c r="H13" s="20"/>
      <c r="I13" s="20" t="s">
        <v>5</v>
      </c>
      <c r="J13" s="20"/>
      <c r="M13" s="3" t="s">
        <v>13</v>
      </c>
      <c r="N13" s="3" t="s">
        <v>5</v>
      </c>
      <c r="O13" s="3" t="s">
        <v>13</v>
      </c>
      <c r="P13" s="3"/>
      <c r="Q13" s="20" t="s">
        <v>20</v>
      </c>
      <c r="R13" s="20"/>
      <c r="T13" s="20" t="s">
        <v>26</v>
      </c>
      <c r="U13" s="20"/>
      <c r="AB13" s="12" t="s">
        <v>10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P13" s="12" t="s">
        <v>10</v>
      </c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</row>
    <row r="14" spans="2:53" x14ac:dyDescent="0.2">
      <c r="D14" s="3" t="s">
        <v>1</v>
      </c>
      <c r="E14" s="3" t="s">
        <v>2</v>
      </c>
      <c r="G14" s="3" t="s">
        <v>24</v>
      </c>
      <c r="H14" s="3" t="s">
        <v>15</v>
      </c>
      <c r="I14" s="3" t="s">
        <v>22</v>
      </c>
      <c r="J14" s="3" t="s">
        <v>21</v>
      </c>
      <c r="K14" s="19"/>
      <c r="L14" s="3" t="s">
        <v>7</v>
      </c>
      <c r="M14" s="3" t="s">
        <v>4</v>
      </c>
      <c r="N14" s="3" t="s">
        <v>19</v>
      </c>
      <c r="O14" s="3" t="s">
        <v>7</v>
      </c>
      <c r="Q14" s="3" t="s">
        <v>22</v>
      </c>
      <c r="R14" s="3" t="s">
        <v>21</v>
      </c>
      <c r="T14" s="19" t="s">
        <v>18</v>
      </c>
      <c r="U14" s="19" t="s">
        <v>14</v>
      </c>
      <c r="V14" s="3" t="s">
        <v>21</v>
      </c>
      <c r="X14" s="3"/>
      <c r="Y14" s="3" t="s">
        <v>27</v>
      </c>
      <c r="Z14" s="19"/>
      <c r="AB14" s="11">
        <v>1</v>
      </c>
      <c r="AC14" s="11">
        <v>2</v>
      </c>
      <c r="AD14" s="11">
        <v>3</v>
      </c>
      <c r="AE14" s="11">
        <v>4</v>
      </c>
      <c r="AF14" s="11">
        <v>5</v>
      </c>
      <c r="AG14" s="11">
        <v>6</v>
      </c>
      <c r="AH14" s="11">
        <v>7</v>
      </c>
      <c r="AI14" s="11">
        <v>8</v>
      </c>
      <c r="AJ14" s="11">
        <v>9</v>
      </c>
      <c r="AK14" s="11">
        <v>10</v>
      </c>
      <c r="AL14" s="11">
        <v>11</v>
      </c>
      <c r="AM14" s="11">
        <v>12</v>
      </c>
      <c r="AP14" s="11">
        <v>1</v>
      </c>
      <c r="AQ14" s="11">
        <v>2</v>
      </c>
      <c r="AR14" s="11">
        <v>3</v>
      </c>
      <c r="AS14" s="11">
        <v>4</v>
      </c>
      <c r="AT14" s="11">
        <v>5</v>
      </c>
      <c r="AU14" s="11">
        <v>6</v>
      </c>
      <c r="AV14" s="11">
        <v>7</v>
      </c>
      <c r="AW14" s="11">
        <v>8</v>
      </c>
      <c r="AX14" s="11">
        <v>9</v>
      </c>
      <c r="AY14" s="11">
        <v>10</v>
      </c>
      <c r="AZ14" s="11">
        <v>11</v>
      </c>
      <c r="BA14" s="11">
        <v>12</v>
      </c>
    </row>
    <row r="15" spans="2:53" x14ac:dyDescent="0.2">
      <c r="D15" s="6">
        <f>D4</f>
        <v>37073</v>
      </c>
      <c r="E15" s="7">
        <f t="shared" ref="E15:E46" si="0">(D15-$D$4)/365.25</f>
        <v>0</v>
      </c>
      <c r="G15" s="5">
        <f ca="1">$D$8*EXP(-0.5*$D$9^2*E15+$D$9*AA15*SQRT(E15))</f>
        <v>5</v>
      </c>
      <c r="H15" s="5"/>
      <c r="I15" s="4">
        <f>$G$8</f>
        <v>30</v>
      </c>
      <c r="M15" s="18">
        <f>MIN(SQRT(($D$9^2*($E$45-E15)+$D$10^2*($E$75-$E$45))/($E$75-E15)),$D$10)</f>
        <v>0.66708320320631675</v>
      </c>
      <c r="N15" s="4">
        <f>$G$9</f>
        <v>10</v>
      </c>
      <c r="O15" s="5">
        <f t="shared" ref="O15:O46" si="1">MIN($J$10*$D$10*SQRT($E$75-$E$59)/(M15*SQRT($E$75-E15)),$J$10)</f>
        <v>0.49543231981835745</v>
      </c>
      <c r="Q15" s="4">
        <f ca="1">$G$11*(G15*(I15-$G$8)+G15*M15*N15*O15*SQRT($E$75-E15))</f>
        <v>6.6975329261133414</v>
      </c>
      <c r="T15" s="5">
        <f t="shared" ref="T15:T46" si="2">$G$11*((I15-$G$8)+M15*N15*O15*SQRT($E$75-E15))</f>
        <v>1.3395065852226684</v>
      </c>
      <c r="U15" s="5">
        <f ca="1">$G$11*G15</f>
        <v>5</v>
      </c>
      <c r="AA15" s="2">
        <f ca="1">SUM(AB15:AM15)-6</f>
        <v>0.10686300027481455</v>
      </c>
      <c r="AB15" s="2">
        <f ca="1">RAND()</f>
        <v>0.17355840497408748</v>
      </c>
      <c r="AC15" s="2">
        <f t="shared" ref="AC15:AM30" ca="1" si="3">RAND()</f>
        <v>0.72842225051310971</v>
      </c>
      <c r="AD15" s="2">
        <f t="shared" ca="1" si="3"/>
        <v>4.6249289250508419E-2</v>
      </c>
      <c r="AE15" s="2">
        <f t="shared" ca="1" si="3"/>
        <v>0.42559672924317854</v>
      </c>
      <c r="AF15" s="2">
        <f t="shared" ca="1" si="3"/>
        <v>0.99680489725643939</v>
      </c>
      <c r="AG15" s="2">
        <f t="shared" ca="1" si="3"/>
        <v>0.83222295549127612</v>
      </c>
      <c r="AH15" s="2">
        <f t="shared" ca="1" si="3"/>
        <v>0.47297287982274838</v>
      </c>
      <c r="AI15" s="2">
        <f t="shared" ca="1" si="3"/>
        <v>0.27797973921186081</v>
      </c>
      <c r="AJ15" s="2">
        <f t="shared" ca="1" si="3"/>
        <v>0.25034579968501647</v>
      </c>
      <c r="AK15" s="2">
        <f t="shared" ca="1" si="3"/>
        <v>0.85742570654673189</v>
      </c>
      <c r="AL15" s="2">
        <f t="shared" ca="1" si="3"/>
        <v>0.98919099545390754</v>
      </c>
      <c r="AM15" s="2">
        <f t="shared" ca="1" si="3"/>
        <v>5.6093352825950404E-2</v>
      </c>
    </row>
    <row r="16" spans="2:53" x14ac:dyDescent="0.2">
      <c r="D16" s="6">
        <f>D15+1</f>
        <v>37074</v>
      </c>
      <c r="E16" s="7">
        <f t="shared" si="0"/>
        <v>2.7378507871321013E-3</v>
      </c>
      <c r="G16" s="5">
        <f t="shared" ref="G16:G44" ca="1" si="4">G15*EXP(-0.5*$D$9^2*(E16-E15)+$D$9*AA16*SQRT(E16-E15))</f>
        <v>4.8631649649079858</v>
      </c>
      <c r="H16" s="5">
        <f ca="1">LN(G16/G15)</f>
        <v>-2.7748459130888536E-2</v>
      </c>
      <c r="I16" s="4">
        <f t="shared" ref="I16:I58" si="5">$G$8</f>
        <v>30</v>
      </c>
      <c r="J16" s="4">
        <f>I16-I15</f>
        <v>0</v>
      </c>
      <c r="K16" s="4"/>
      <c r="L16" s="5">
        <f ca="1">CORREL(H16:$H$75,J16:$J$75)</f>
        <v>0.53342670492930144</v>
      </c>
      <c r="M16" s="18">
        <f>MIN(SQRT(($D$9^2*($E$45-E16)+$D$10^2*($E$75-$E$45))/($E$75-E16)),$D$10)</f>
        <v>0.66955588620051931</v>
      </c>
      <c r="N16" s="4">
        <f>$G$9</f>
        <v>10</v>
      </c>
      <c r="O16" s="5">
        <f t="shared" si="1"/>
        <v>0.49776817586082273</v>
      </c>
      <c r="Q16" s="4">
        <f t="shared" ref="Q16:Q46" ca="1" si="6">$G$11*(G16*(I16-$G$8)+G16*M16*N16*O16*SQRT($E$75-E16))</f>
        <v>6.5142414955184149</v>
      </c>
      <c r="R16" s="5">
        <f ca="1">Q16-Q15</f>
        <v>-0.18329143059492647</v>
      </c>
      <c r="S16" s="5"/>
      <c r="T16" s="5">
        <f t="shared" si="2"/>
        <v>1.3395065852226684</v>
      </c>
      <c r="U16" s="5">
        <f ca="1">$G$11*G16</f>
        <v>4.8631649649079858</v>
      </c>
      <c r="V16" s="5">
        <f ca="1">T15*(G16-G15)+U15*(I16-I15)</f>
        <v>-0.18329143059492797</v>
      </c>
      <c r="W16" s="5">
        <f ca="1">$G$11*(G16-G15)*(I16-I15)</f>
        <v>0</v>
      </c>
      <c r="X16" s="5"/>
      <c r="Y16" s="5">
        <f ca="1">R16-V16</f>
        <v>1.4988010832439613E-15</v>
      </c>
      <c r="Z16" s="4"/>
      <c r="AA16" s="2">
        <f t="shared" ref="AA16:AA75" ca="1" si="7">SUM(AB16:AM16)-6</f>
        <v>-1.0475490586935736</v>
      </c>
      <c r="AB16" s="2">
        <f t="shared" ref="AB16:AM47" ca="1" si="8">RAND()</f>
        <v>0.10414510365892155</v>
      </c>
      <c r="AC16" s="2">
        <f t="shared" ca="1" si="3"/>
        <v>2.0390034268494284E-2</v>
      </c>
      <c r="AD16" s="2">
        <f t="shared" ca="1" si="3"/>
        <v>0.46185355088236008</v>
      </c>
      <c r="AE16" s="2">
        <f t="shared" ca="1" si="3"/>
        <v>7.5050215658301056E-2</v>
      </c>
      <c r="AF16" s="2">
        <f t="shared" ca="1" si="3"/>
        <v>0.27949498017467106</v>
      </c>
      <c r="AG16" s="2">
        <f t="shared" ca="1" si="3"/>
        <v>0.13152729544447417</v>
      </c>
      <c r="AH16" s="2">
        <f t="shared" ca="1" si="3"/>
        <v>0.940895560180806</v>
      </c>
      <c r="AI16" s="2">
        <f t="shared" ca="1" si="3"/>
        <v>0.74662353569573536</v>
      </c>
      <c r="AJ16" s="2">
        <f t="shared" ca="1" si="3"/>
        <v>0.80107106781700033</v>
      </c>
      <c r="AK16" s="2">
        <f t="shared" ca="1" si="3"/>
        <v>0.53028403076020414</v>
      </c>
      <c r="AL16" s="2">
        <f t="shared" ca="1" si="3"/>
        <v>0.13079309596485089</v>
      </c>
      <c r="AM16" s="2">
        <f t="shared" ca="1" si="3"/>
        <v>0.73032247080060775</v>
      </c>
    </row>
    <row r="17" spans="4:39" x14ac:dyDescent="0.2">
      <c r="D17" s="6">
        <f t="shared" ref="D17:D75" si="9">D16+1</f>
        <v>37075</v>
      </c>
      <c r="E17" s="7">
        <f t="shared" si="0"/>
        <v>5.4757015742642025E-3</v>
      </c>
      <c r="G17" s="5">
        <f t="shared" ca="1" si="4"/>
        <v>4.8638552260902301</v>
      </c>
      <c r="H17" s="5">
        <f t="shared" ref="H17:H75" ca="1" si="10">LN(G17/G16)</f>
        <v>1.4192654478948494E-4</v>
      </c>
      <c r="I17" s="4">
        <f t="shared" si="5"/>
        <v>30</v>
      </c>
      <c r="J17" s="4">
        <f t="shared" ref="J17:J75" si="11">I17-I16</f>
        <v>0</v>
      </c>
      <c r="K17" s="4"/>
      <c r="L17" s="5"/>
      <c r="M17" s="18">
        <f t="shared" ref="M17:M74" si="12">MIN(SQRT(($D$9^2*($E$45-E17)+$D$10^2*($E$75-$E$45))/($E$75-E17)),$D$10)</f>
        <v>0.67210426120583</v>
      </c>
      <c r="N17" s="4">
        <f t="shared" ref="N17:N58" si="13">$G$9</f>
        <v>10</v>
      </c>
      <c r="O17" s="5">
        <f t="shared" si="1"/>
        <v>0.50013738570532051</v>
      </c>
      <c r="Q17" s="4">
        <f t="shared" ca="1" si="6"/>
        <v>6.5151661049175527</v>
      </c>
      <c r="R17" s="5">
        <f t="shared" ref="R17:R75" ca="1" si="14">Q17-Q16</f>
        <v>9.2460939913774354E-4</v>
      </c>
      <c r="S17" s="5"/>
      <c r="T17" s="5">
        <f t="shared" si="2"/>
        <v>1.3395065852226684</v>
      </c>
      <c r="U17" s="5">
        <f t="shared" ref="U17:U75" ca="1" si="15">$G$11*G17</f>
        <v>4.8638552260902301</v>
      </c>
      <c r="V17" s="5">
        <f t="shared" ref="V17:V58" ca="1" si="16">T16*(G17-G16)+U16*(I17-I16)</f>
        <v>9.2460939913989936E-4</v>
      </c>
      <c r="W17" s="5">
        <f t="shared" ref="W17:W58" ca="1" si="17">$G$11*(G17-G16)*(I17-I16)</f>
        <v>0</v>
      </c>
      <c r="X17" s="5"/>
      <c r="Y17" s="5">
        <f t="shared" ref="Y17:Y75" ca="1" si="18">R17-V17</f>
        <v>-2.155827599770177E-15</v>
      </c>
      <c r="AA17" s="2">
        <f t="shared" ca="1" si="7"/>
        <v>1.850598153404448E-2</v>
      </c>
      <c r="AB17" s="2">
        <f t="shared" ca="1" si="8"/>
        <v>0.708312732768694</v>
      </c>
      <c r="AC17" s="2">
        <f t="shared" ca="1" si="3"/>
        <v>0.55067552134375219</v>
      </c>
      <c r="AD17" s="2">
        <f t="shared" ca="1" si="3"/>
        <v>0.39562211699030225</v>
      </c>
      <c r="AE17" s="2">
        <f t="shared" ca="1" si="3"/>
        <v>0.61613796175842439</v>
      </c>
      <c r="AF17" s="2">
        <f t="shared" ca="1" si="3"/>
        <v>0.30224942948593991</v>
      </c>
      <c r="AG17" s="2">
        <f t="shared" ca="1" si="3"/>
        <v>0.60297398141588876</v>
      </c>
      <c r="AH17" s="2">
        <f t="shared" ca="1" si="3"/>
        <v>1.8798485443512369E-2</v>
      </c>
      <c r="AI17" s="2">
        <f t="shared" ca="1" si="3"/>
        <v>0.83125254073497978</v>
      </c>
      <c r="AJ17" s="2">
        <f t="shared" ca="1" si="3"/>
        <v>0.94252955823645301</v>
      </c>
      <c r="AK17" s="2">
        <f t="shared" ca="1" si="3"/>
        <v>0.79411844020504407</v>
      </c>
      <c r="AL17" s="2">
        <f t="shared" ca="1" si="3"/>
        <v>0.24852825373784881</v>
      </c>
      <c r="AM17" s="2">
        <f t="shared" ca="1" si="3"/>
        <v>7.3069594132058047E-3</v>
      </c>
    </row>
    <row r="18" spans="4:39" x14ac:dyDescent="0.2">
      <c r="D18" s="6">
        <f t="shared" si="9"/>
        <v>37076</v>
      </c>
      <c r="E18" s="7">
        <f t="shared" si="0"/>
        <v>8.2135523613963042E-3</v>
      </c>
      <c r="G18" s="5">
        <f t="shared" ca="1" si="4"/>
        <v>4.890927007029088</v>
      </c>
      <c r="H18" s="5">
        <f t="shared" ca="1" si="10"/>
        <v>5.5504776618688903E-3</v>
      </c>
      <c r="I18" s="4">
        <f t="shared" si="5"/>
        <v>30</v>
      </c>
      <c r="J18" s="4">
        <f t="shared" si="11"/>
        <v>0</v>
      </c>
      <c r="K18" s="4"/>
      <c r="L18" s="5"/>
      <c r="M18" s="18">
        <f t="shared" si="12"/>
        <v>0.67473191557442791</v>
      </c>
      <c r="N18" s="4">
        <f t="shared" si="13"/>
        <v>10</v>
      </c>
      <c r="O18" s="5">
        <f t="shared" si="1"/>
        <v>0.50254075075132287</v>
      </c>
      <c r="Q18" s="4">
        <f ca="1">$G$11*(G18*(I18-$G$8)+G18*M18*N18*O18*SQRT($E$75-E18))</f>
        <v>6.5514289337588592</v>
      </c>
      <c r="R18" s="5">
        <f t="shared" ca="1" si="14"/>
        <v>3.6262828841306494E-2</v>
      </c>
      <c r="S18" s="5"/>
      <c r="T18" s="5">
        <f t="shared" si="2"/>
        <v>1.3395065852226682</v>
      </c>
      <c r="U18" s="5">
        <f t="shared" ca="1" si="15"/>
        <v>4.890927007029088</v>
      </c>
      <c r="V18" s="5">
        <f t="shared" ca="1" si="16"/>
        <v>3.6262828841305633E-2</v>
      </c>
      <c r="W18" s="5">
        <f t="shared" ca="1" si="17"/>
        <v>0</v>
      </c>
      <c r="X18" s="5"/>
      <c r="Y18" s="5">
        <f t="shared" ca="1" si="18"/>
        <v>8.6042284408449632E-16</v>
      </c>
      <c r="AA18" s="2">
        <f t="shared" ca="1" si="7"/>
        <v>0.22523719155526578</v>
      </c>
      <c r="AB18" s="2">
        <f t="shared" ca="1" si="8"/>
        <v>0.97297539709420766</v>
      </c>
      <c r="AC18" s="2">
        <f t="shared" ca="1" si="3"/>
        <v>0.80270186221344186</v>
      </c>
      <c r="AD18" s="2">
        <f t="shared" ca="1" si="3"/>
        <v>0.54631579821254128</v>
      </c>
      <c r="AE18" s="2">
        <f t="shared" ca="1" si="3"/>
        <v>0.5787812453679253</v>
      </c>
      <c r="AF18" s="2">
        <f t="shared" ca="1" si="3"/>
        <v>0.42193775839438175</v>
      </c>
      <c r="AG18" s="2">
        <f t="shared" ca="1" si="3"/>
        <v>6.205219122312311E-2</v>
      </c>
      <c r="AH18" s="2">
        <f t="shared" ca="1" si="3"/>
        <v>0.62589700229206202</v>
      </c>
      <c r="AI18" s="2">
        <f t="shared" ca="1" si="3"/>
        <v>0.1457865103411109</v>
      </c>
      <c r="AJ18" s="2">
        <f t="shared" ca="1" si="3"/>
        <v>0.98064506005012508</v>
      </c>
      <c r="AK18" s="2">
        <f t="shared" ca="1" si="3"/>
        <v>0.12646175227844569</v>
      </c>
      <c r="AL18" s="2">
        <f t="shared" ca="1" si="3"/>
        <v>0.19219612661515861</v>
      </c>
      <c r="AM18" s="2">
        <f t="shared" ca="1" si="3"/>
        <v>0.76948648747274229</v>
      </c>
    </row>
    <row r="19" spans="4:39" x14ac:dyDescent="0.2">
      <c r="D19" s="6">
        <f t="shared" si="9"/>
        <v>37077</v>
      </c>
      <c r="E19" s="7">
        <f t="shared" si="0"/>
        <v>1.0951403148528405E-2</v>
      </c>
      <c r="G19" s="5">
        <f t="shared" ca="1" si="4"/>
        <v>4.8247766105251895</v>
      </c>
      <c r="H19" s="5">
        <f t="shared" ca="1" si="10"/>
        <v>-1.3617422127470344E-2</v>
      </c>
      <c r="I19" s="4">
        <f t="shared" si="5"/>
        <v>30</v>
      </c>
      <c r="J19" s="4">
        <f t="shared" si="11"/>
        <v>0</v>
      </c>
      <c r="K19" s="4"/>
      <c r="L19" s="5"/>
      <c r="M19" s="18">
        <f t="shared" si="12"/>
        <v>0.67744267021540028</v>
      </c>
      <c r="N19" s="4">
        <f t="shared" si="13"/>
        <v>10</v>
      </c>
      <c r="O19" s="5">
        <f t="shared" si="1"/>
        <v>0.50497909961758181</v>
      </c>
      <c r="Q19" s="4">
        <f t="shared" ca="1" si="6"/>
        <v>6.4628200420267978</v>
      </c>
      <c r="R19" s="5">
        <f t="shared" ca="1" si="14"/>
        <v>-8.8608891732061323E-2</v>
      </c>
      <c r="S19" s="5"/>
      <c r="T19" s="5">
        <f t="shared" si="2"/>
        <v>1.3395065852226684</v>
      </c>
      <c r="U19" s="5">
        <f t="shared" ca="1" si="15"/>
        <v>4.8247766105251895</v>
      </c>
      <c r="V19" s="5">
        <f t="shared" ca="1" si="16"/>
        <v>-8.8608891732062656E-2</v>
      </c>
      <c r="W19" s="5">
        <f t="shared" ca="1" si="17"/>
        <v>0</v>
      </c>
      <c r="X19" s="5"/>
      <c r="Y19" s="5">
        <f t="shared" ca="1" si="18"/>
        <v>1.3322676295501878E-15</v>
      </c>
      <c r="AA19" s="2">
        <f t="shared" ca="1" si="7"/>
        <v>-0.5074180115179141</v>
      </c>
      <c r="AB19" s="2">
        <f t="shared" ca="1" si="8"/>
        <v>0.33812046980199595</v>
      </c>
      <c r="AC19" s="2">
        <f t="shared" ca="1" si="3"/>
        <v>0.89246092540221222</v>
      </c>
      <c r="AD19" s="2">
        <f t="shared" ca="1" si="3"/>
        <v>7.0075375126251949E-2</v>
      </c>
      <c r="AE19" s="2">
        <f t="shared" ca="1" si="3"/>
        <v>0.42158611492038761</v>
      </c>
      <c r="AF19" s="2">
        <f t="shared" ca="1" si="3"/>
        <v>0.60856163312673006</v>
      </c>
      <c r="AG19" s="2">
        <f t="shared" ca="1" si="3"/>
        <v>0.89512593761593484</v>
      </c>
      <c r="AH19" s="2">
        <f t="shared" ca="1" si="3"/>
        <v>0.24316032609607685</v>
      </c>
      <c r="AI19" s="2">
        <f t="shared" ca="1" si="3"/>
        <v>0.28888958957075261</v>
      </c>
      <c r="AJ19" s="2">
        <f t="shared" ca="1" si="3"/>
        <v>0.39598617436142236</v>
      </c>
      <c r="AK19" s="2">
        <f t="shared" ca="1" si="3"/>
        <v>0.1915454035290034</v>
      </c>
      <c r="AL19" s="2">
        <f t="shared" ca="1" si="3"/>
        <v>0.37873505834238763</v>
      </c>
      <c r="AM19" s="2">
        <f t="shared" ca="1" si="3"/>
        <v>0.76833498058892968</v>
      </c>
    </row>
    <row r="20" spans="4:39" x14ac:dyDescent="0.2">
      <c r="D20" s="6">
        <f t="shared" si="9"/>
        <v>37078</v>
      </c>
      <c r="E20" s="7">
        <f t="shared" si="0"/>
        <v>1.3689253935660506E-2</v>
      </c>
      <c r="G20" s="5">
        <f t="shared" ca="1" si="4"/>
        <v>4.7397250844079828</v>
      </c>
      <c r="H20" s="5">
        <f t="shared" ca="1" si="10"/>
        <v>-1.7785300427471663E-2</v>
      </c>
      <c r="I20" s="4">
        <f t="shared" si="5"/>
        <v>30</v>
      </c>
      <c r="J20" s="4">
        <f t="shared" si="11"/>
        <v>0</v>
      </c>
      <c r="K20" s="4"/>
      <c r="L20" s="5"/>
      <c r="M20" s="18">
        <f t="shared" si="12"/>
        <v>0.68024059914656132</v>
      </c>
      <c r="N20" s="4">
        <f t="shared" si="13"/>
        <v>10</v>
      </c>
      <c r="O20" s="5">
        <f t="shared" si="1"/>
        <v>0.50745328934241829</v>
      </c>
      <c r="Q20" s="4">
        <f t="shared" ca="1" si="6"/>
        <v>6.3488929627095603</v>
      </c>
      <c r="R20" s="5">
        <f t="shared" ca="1" si="14"/>
        <v>-0.11392707931723756</v>
      </c>
      <c r="S20" s="5"/>
      <c r="T20" s="5">
        <f t="shared" si="2"/>
        <v>1.3395065852226684</v>
      </c>
      <c r="U20" s="5">
        <f t="shared" ca="1" si="15"/>
        <v>4.7397250844079828</v>
      </c>
      <c r="V20" s="5">
        <f t="shared" ca="1" si="16"/>
        <v>-0.11392707931723611</v>
      </c>
      <c r="W20" s="5">
        <f t="shared" ca="1" si="17"/>
        <v>0</v>
      </c>
      <c r="X20" s="5"/>
      <c r="Y20" s="5">
        <f t="shared" ca="1" si="18"/>
        <v>-1.4432899320127035E-15</v>
      </c>
      <c r="AA20" s="2">
        <f t="shared" ca="1" si="7"/>
        <v>-0.66672694759499507</v>
      </c>
      <c r="AB20" s="2">
        <f t="shared" ca="1" si="8"/>
        <v>2.9171363878421452E-2</v>
      </c>
      <c r="AC20" s="2">
        <f t="shared" ca="1" si="3"/>
        <v>0.70329164997708404</v>
      </c>
      <c r="AD20" s="2">
        <f t="shared" ca="1" si="3"/>
        <v>0.2386214249423908</v>
      </c>
      <c r="AE20" s="2">
        <f t="shared" ca="1" si="3"/>
        <v>0.71234135922007558</v>
      </c>
      <c r="AF20" s="2">
        <f t="shared" ca="1" si="3"/>
        <v>0.11581590036223322</v>
      </c>
      <c r="AG20" s="2">
        <f t="shared" ca="1" si="3"/>
        <v>0.63928445749240503</v>
      </c>
      <c r="AH20" s="2">
        <f t="shared" ca="1" si="3"/>
        <v>0.62398403290983673</v>
      </c>
      <c r="AI20" s="2">
        <f t="shared" ca="1" si="3"/>
        <v>0.35851420750650309</v>
      </c>
      <c r="AJ20" s="2">
        <f t="shared" ca="1" si="3"/>
        <v>0.17935892136685561</v>
      </c>
      <c r="AK20" s="2">
        <f t="shared" ca="1" si="3"/>
        <v>0.69529374388890597</v>
      </c>
      <c r="AL20" s="2">
        <f t="shared" ca="1" si="3"/>
        <v>0.69118573294551622</v>
      </c>
      <c r="AM20" s="2">
        <f t="shared" ca="1" si="3"/>
        <v>0.34641025791477675</v>
      </c>
    </row>
    <row r="21" spans="4:39" x14ac:dyDescent="0.2">
      <c r="D21" s="6">
        <f t="shared" si="9"/>
        <v>37079</v>
      </c>
      <c r="E21" s="7">
        <f t="shared" si="0"/>
        <v>1.6427104722792608E-2</v>
      </c>
      <c r="G21" s="5">
        <f t="shared" ca="1" si="4"/>
        <v>4.710886387840957</v>
      </c>
      <c r="H21" s="5">
        <f t="shared" ca="1" si="10"/>
        <v>-6.1030518850862768E-3</v>
      </c>
      <c r="I21" s="4">
        <f t="shared" si="5"/>
        <v>30</v>
      </c>
      <c r="J21" s="4">
        <f t="shared" si="11"/>
        <v>0</v>
      </c>
      <c r="K21" s="4"/>
      <c r="L21" s="5"/>
      <c r="M21" s="18">
        <f t="shared" si="12"/>
        <v>0.68313005106397329</v>
      </c>
      <c r="N21" s="4">
        <f t="shared" si="13"/>
        <v>10</v>
      </c>
      <c r="O21" s="5">
        <f t="shared" si="1"/>
        <v>0.50996420664934117</v>
      </c>
      <c r="Q21" s="4">
        <f t="shared" ca="1" si="6"/>
        <v>6.3102633387487899</v>
      </c>
      <c r="R21" s="5">
        <f t="shared" ca="1" si="14"/>
        <v>-3.8629623960770409E-2</v>
      </c>
      <c r="S21" s="5"/>
      <c r="T21" s="5">
        <f t="shared" si="2"/>
        <v>1.3395065852226682</v>
      </c>
      <c r="U21" s="5">
        <f t="shared" ca="1" si="15"/>
        <v>4.710886387840957</v>
      </c>
      <c r="V21" s="5">
        <f t="shared" ca="1" si="16"/>
        <v>-3.8629623960769362E-2</v>
      </c>
      <c r="W21" s="5">
        <f t="shared" ca="1" si="17"/>
        <v>0</v>
      </c>
      <c r="X21" s="5"/>
      <c r="Y21" s="5">
        <f t="shared" ca="1" si="18"/>
        <v>-1.0477729794899915E-15</v>
      </c>
      <c r="AA21" s="2">
        <f t="shared" ca="1" si="7"/>
        <v>-0.22019601451212178</v>
      </c>
      <c r="AB21" s="2">
        <f t="shared" ca="1" si="8"/>
        <v>0.30646998102249667</v>
      </c>
      <c r="AC21" s="2">
        <f t="shared" ca="1" si="3"/>
        <v>5.3010621939831637E-2</v>
      </c>
      <c r="AD21" s="2">
        <f t="shared" ca="1" si="3"/>
        <v>0.82864507108650653</v>
      </c>
      <c r="AE21" s="2">
        <f t="shared" ca="1" si="3"/>
        <v>0.3345701405806798</v>
      </c>
      <c r="AF21" s="2">
        <f t="shared" ca="1" si="3"/>
        <v>2.4677642856295146E-2</v>
      </c>
      <c r="AG21" s="2">
        <f t="shared" ca="1" si="3"/>
        <v>0.57045749167462434</v>
      </c>
      <c r="AH21" s="2">
        <f t="shared" ca="1" si="3"/>
        <v>0.67435273648563898</v>
      </c>
      <c r="AI21" s="2">
        <f t="shared" ca="1" si="3"/>
        <v>2.9552025460438447E-2</v>
      </c>
      <c r="AJ21" s="2">
        <f t="shared" ca="1" si="3"/>
        <v>0.44176904696598712</v>
      </c>
      <c r="AK21" s="2">
        <f t="shared" ca="1" si="3"/>
        <v>0.82513725295952689</v>
      </c>
      <c r="AL21" s="2">
        <f t="shared" ca="1" si="3"/>
        <v>0.88428831551358744</v>
      </c>
      <c r="AM21" s="2">
        <f t="shared" ca="1" si="3"/>
        <v>0.80687365894226559</v>
      </c>
    </row>
    <row r="22" spans="4:39" x14ac:dyDescent="0.2">
      <c r="D22" s="6">
        <f t="shared" si="9"/>
        <v>37080</v>
      </c>
      <c r="E22" s="7">
        <f t="shared" si="0"/>
        <v>1.9164955509924708E-2</v>
      </c>
      <c r="G22" s="5">
        <f t="shared" ca="1" si="4"/>
        <v>4.7999039042255998</v>
      </c>
      <c r="H22" s="5">
        <f t="shared" ca="1" si="10"/>
        <v>1.8719814690601386E-2</v>
      </c>
      <c r="I22" s="4">
        <f t="shared" si="5"/>
        <v>30</v>
      </c>
      <c r="J22" s="4">
        <f t="shared" si="11"/>
        <v>0</v>
      </c>
      <c r="K22" s="4"/>
      <c r="L22" s="5"/>
      <c r="M22" s="18">
        <f t="shared" si="12"/>
        <v>0.68611567317846056</v>
      </c>
      <c r="N22" s="4">
        <f t="shared" si="13"/>
        <v>10</v>
      </c>
      <c r="O22" s="5">
        <f t="shared" si="1"/>
        <v>0.5125127692822441</v>
      </c>
      <c r="Q22" s="4">
        <f t="shared" ca="1" si="6"/>
        <v>6.429502888146188</v>
      </c>
      <c r="R22" s="5">
        <f t="shared" ca="1" si="14"/>
        <v>0.11923954939739811</v>
      </c>
      <c r="S22" s="5"/>
      <c r="T22" s="5">
        <f t="shared" si="2"/>
        <v>1.3395065852226686</v>
      </c>
      <c r="U22" s="5">
        <f t="shared" ca="1" si="15"/>
        <v>4.7999039042255998</v>
      </c>
      <c r="V22" s="5">
        <f t="shared" ca="1" si="16"/>
        <v>0.11923954939739569</v>
      </c>
      <c r="W22" s="5">
        <f t="shared" ca="1" si="17"/>
        <v>0</v>
      </c>
      <c r="X22" s="5"/>
      <c r="Y22" s="5">
        <f t="shared" ca="1" si="18"/>
        <v>2.4286128663675299E-15</v>
      </c>
      <c r="AA22" s="2">
        <f t="shared" ca="1" si="7"/>
        <v>0.7286091520290654</v>
      </c>
      <c r="AB22" s="2">
        <f t="shared" ca="1" si="8"/>
        <v>0.51753147199038363</v>
      </c>
      <c r="AC22" s="2">
        <f t="shared" ca="1" si="3"/>
        <v>0.88791341755762154</v>
      </c>
      <c r="AD22" s="2">
        <f t="shared" ca="1" si="3"/>
        <v>0.40900083340117011</v>
      </c>
      <c r="AE22" s="2">
        <f t="shared" ca="1" si="3"/>
        <v>8.5118328916033992E-3</v>
      </c>
      <c r="AF22" s="2">
        <f t="shared" ca="1" si="3"/>
        <v>0.80603782843698335</v>
      </c>
      <c r="AG22" s="2">
        <f t="shared" ca="1" si="3"/>
        <v>0.30884007961348159</v>
      </c>
      <c r="AH22" s="2">
        <f t="shared" ca="1" si="3"/>
        <v>0.3297488840026801</v>
      </c>
      <c r="AI22" s="2">
        <f t="shared" ca="1" si="3"/>
        <v>0.67511679032124494</v>
      </c>
      <c r="AJ22" s="2">
        <f t="shared" ca="1" si="3"/>
        <v>0.53332474494657234</v>
      </c>
      <c r="AK22" s="2">
        <f t="shared" ca="1" si="3"/>
        <v>0.99364712028692903</v>
      </c>
      <c r="AL22" s="2">
        <f t="shared" ca="1" si="3"/>
        <v>0.81969533793001226</v>
      </c>
      <c r="AM22" s="2">
        <f t="shared" ca="1" si="3"/>
        <v>0.43924081065038312</v>
      </c>
    </row>
    <row r="23" spans="4:39" x14ac:dyDescent="0.2">
      <c r="D23" s="6">
        <f t="shared" si="9"/>
        <v>37081</v>
      </c>
      <c r="E23" s="7">
        <f t="shared" si="0"/>
        <v>2.190280629705681E-2</v>
      </c>
      <c r="G23" s="5">
        <f t="shared" ca="1" si="4"/>
        <v>4.9485640439506824</v>
      </c>
      <c r="H23" s="5">
        <f t="shared" ca="1" si="10"/>
        <v>3.0501544604118889E-2</v>
      </c>
      <c r="I23" s="4">
        <f t="shared" si="5"/>
        <v>30</v>
      </c>
      <c r="J23" s="4">
        <f t="shared" si="11"/>
        <v>0</v>
      </c>
      <c r="K23" s="4"/>
      <c r="L23" s="5"/>
      <c r="M23" s="18">
        <f t="shared" si="12"/>
        <v>0.68920243760451116</v>
      </c>
      <c r="N23" s="4">
        <f t="shared" si="13"/>
        <v>10</v>
      </c>
      <c r="O23" s="5">
        <f t="shared" si="1"/>
        <v>0.51509992741474164</v>
      </c>
      <c r="Q23" s="4">
        <f t="shared" ca="1" si="6"/>
        <v>6.628634124268058</v>
      </c>
      <c r="R23" s="5">
        <f t="shared" ca="1" si="14"/>
        <v>0.19913123612187</v>
      </c>
      <c r="S23" s="5"/>
      <c r="T23" s="5">
        <f t="shared" si="2"/>
        <v>1.3395065852226686</v>
      </c>
      <c r="U23" s="5">
        <f t="shared" ca="1" si="15"/>
        <v>4.9485640439506824</v>
      </c>
      <c r="V23" s="5">
        <f t="shared" ca="1" si="16"/>
        <v>0.19913123612187023</v>
      </c>
      <c r="W23" s="5">
        <f t="shared" ca="1" si="17"/>
        <v>0</v>
      </c>
      <c r="X23" s="5"/>
      <c r="Y23" s="5">
        <f t="shared" ca="1" si="18"/>
        <v>-2.2204460492503131E-16</v>
      </c>
      <c r="AA23" s="2">
        <f t="shared" ca="1" si="7"/>
        <v>1.1789425645160332</v>
      </c>
      <c r="AB23" s="2">
        <f t="shared" ca="1" si="8"/>
        <v>0.99532839741259949</v>
      </c>
      <c r="AC23" s="2">
        <f t="shared" ca="1" si="3"/>
        <v>0.33151798913955144</v>
      </c>
      <c r="AD23" s="2">
        <f t="shared" ca="1" si="3"/>
        <v>4.9498339534681302E-2</v>
      </c>
      <c r="AE23" s="2">
        <f t="shared" ca="1" si="3"/>
        <v>0.33451957010506245</v>
      </c>
      <c r="AF23" s="2">
        <f t="shared" ca="1" si="3"/>
        <v>0.52802500181829259</v>
      </c>
      <c r="AG23" s="2">
        <f t="shared" ca="1" si="3"/>
        <v>0.94486985745156726</v>
      </c>
      <c r="AH23" s="2">
        <f t="shared" ca="1" si="3"/>
        <v>0.7781970318420921</v>
      </c>
      <c r="AI23" s="2">
        <f t="shared" ca="1" si="3"/>
        <v>0.88437672118653143</v>
      </c>
      <c r="AJ23" s="2">
        <f t="shared" ca="1" si="3"/>
        <v>0.67510577292521035</v>
      </c>
      <c r="AK23" s="2">
        <f t="shared" ca="1" si="3"/>
        <v>0.42512289849080442</v>
      </c>
      <c r="AL23" s="2">
        <f t="shared" ca="1" si="3"/>
        <v>0.34331307819024737</v>
      </c>
      <c r="AM23" s="2">
        <f t="shared" ca="1" si="3"/>
        <v>0.88906790641939293</v>
      </c>
    </row>
    <row r="24" spans="4:39" x14ac:dyDescent="0.2">
      <c r="D24" s="6">
        <f t="shared" si="9"/>
        <v>37082</v>
      </c>
      <c r="E24" s="7">
        <f t="shared" si="0"/>
        <v>2.4640657084188913E-2</v>
      </c>
      <c r="G24" s="5">
        <f t="shared" ca="1" si="4"/>
        <v>4.8731512335340144</v>
      </c>
      <c r="H24" s="5">
        <f t="shared" ca="1" si="10"/>
        <v>-1.5356643989075118E-2</v>
      </c>
      <c r="I24" s="4">
        <f t="shared" si="5"/>
        <v>30</v>
      </c>
      <c r="J24" s="4">
        <f t="shared" si="11"/>
        <v>0</v>
      </c>
      <c r="K24" s="4"/>
      <c r="L24" s="5"/>
      <c r="M24" s="18">
        <f t="shared" si="12"/>
        <v>0.69239567062907204</v>
      </c>
      <c r="N24" s="4">
        <f t="shared" si="13"/>
        <v>10</v>
      </c>
      <c r="O24" s="5">
        <f t="shared" si="1"/>
        <v>0.51772666513856613</v>
      </c>
      <c r="Q24" s="4">
        <f t="shared" ca="1" si="6"/>
        <v>6.5276181681047829</v>
      </c>
      <c r="R24" s="5">
        <f t="shared" ca="1" si="14"/>
        <v>-0.10101595616327508</v>
      </c>
      <c r="S24" s="5"/>
      <c r="T24" s="5">
        <f t="shared" si="2"/>
        <v>1.3395065852226684</v>
      </c>
      <c r="U24" s="5">
        <f t="shared" ca="1" si="15"/>
        <v>4.8731512335340144</v>
      </c>
      <c r="V24" s="5">
        <f t="shared" ca="1" si="16"/>
        <v>-0.10101595616327549</v>
      </c>
      <c r="W24" s="5">
        <f t="shared" ca="1" si="17"/>
        <v>0</v>
      </c>
      <c r="X24" s="5"/>
      <c r="Y24" s="5">
        <f t="shared" ca="1" si="18"/>
        <v>4.163336342344337E-16</v>
      </c>
      <c r="AA24" s="2">
        <f t="shared" ca="1" si="7"/>
        <v>-0.57389634040150028</v>
      </c>
      <c r="AB24" s="2">
        <f t="shared" ca="1" si="8"/>
        <v>0.74723594485794731</v>
      </c>
      <c r="AC24" s="2">
        <f t="shared" ca="1" si="3"/>
        <v>0.81554144990052713</v>
      </c>
      <c r="AD24" s="2">
        <f t="shared" ca="1" si="3"/>
        <v>0.64390647307691129</v>
      </c>
      <c r="AE24" s="2">
        <f t="shared" ca="1" si="3"/>
        <v>1.6799088345777591E-2</v>
      </c>
      <c r="AF24" s="2">
        <f t="shared" ca="1" si="3"/>
        <v>0.19517364388171926</v>
      </c>
      <c r="AG24" s="2">
        <f t="shared" ca="1" si="3"/>
        <v>1.1683562364861677E-2</v>
      </c>
      <c r="AH24" s="2">
        <f t="shared" ca="1" si="3"/>
        <v>0.95559298530653081</v>
      </c>
      <c r="AI24" s="2">
        <f t="shared" ca="1" si="3"/>
        <v>9.0035695439051544E-2</v>
      </c>
      <c r="AJ24" s="2">
        <f t="shared" ca="1" si="3"/>
        <v>0.45189190692521403</v>
      </c>
      <c r="AK24" s="2">
        <f t="shared" ca="1" si="3"/>
        <v>0.24174491252695285</v>
      </c>
      <c r="AL24" s="2">
        <f t="shared" ca="1" si="3"/>
        <v>0.3881129272039272</v>
      </c>
      <c r="AM24" s="2">
        <f t="shared" ca="1" si="3"/>
        <v>0.86838506976907937</v>
      </c>
    </row>
    <row r="25" spans="4:39" x14ac:dyDescent="0.2">
      <c r="D25" s="6">
        <f t="shared" si="9"/>
        <v>37083</v>
      </c>
      <c r="E25" s="7">
        <f t="shared" si="0"/>
        <v>2.7378507871321012E-2</v>
      </c>
      <c r="G25" s="5">
        <f t="shared" ca="1" si="4"/>
        <v>4.8123318152917802</v>
      </c>
      <c r="H25" s="5">
        <f t="shared" ca="1" si="10"/>
        <v>-1.2559046844099446E-2</v>
      </c>
      <c r="I25" s="4">
        <f t="shared" si="5"/>
        <v>30</v>
      </c>
      <c r="J25" s="4">
        <f t="shared" si="11"/>
        <v>0</v>
      </c>
      <c r="K25" s="4"/>
      <c r="L25" s="5"/>
      <c r="M25" s="18">
        <f t="shared" si="12"/>
        <v>0.69570108523704355</v>
      </c>
      <c r="N25" s="4">
        <f t="shared" si="13"/>
        <v>10</v>
      </c>
      <c r="O25" s="5">
        <f t="shared" si="1"/>
        <v>0.52039400203631458</v>
      </c>
      <c r="Q25" s="4">
        <f t="shared" ca="1" si="6"/>
        <v>6.4461501568598978</v>
      </c>
      <c r="R25" s="5">
        <f t="shared" ca="1" si="14"/>
        <v>-8.1468011244885119E-2</v>
      </c>
      <c r="S25" s="5"/>
      <c r="T25" s="5">
        <f t="shared" si="2"/>
        <v>1.3395065852226684</v>
      </c>
      <c r="U25" s="5">
        <f t="shared" ca="1" si="15"/>
        <v>4.8123318152917802</v>
      </c>
      <c r="V25" s="5">
        <f t="shared" ca="1" si="16"/>
        <v>-8.1468011244884314E-2</v>
      </c>
      <c r="W25" s="5">
        <f t="shared" ca="1" si="17"/>
        <v>0</v>
      </c>
      <c r="X25" s="5"/>
      <c r="Y25" s="5">
        <f t="shared" ca="1" si="18"/>
        <v>-8.0491169285323849E-16</v>
      </c>
      <c r="AA25" s="2">
        <f t="shared" ca="1" si="7"/>
        <v>-0.46696370162023104</v>
      </c>
      <c r="AB25" s="2">
        <f t="shared" ca="1" si="8"/>
        <v>0.62109720212844532</v>
      </c>
      <c r="AC25" s="2">
        <f t="shared" ca="1" si="3"/>
        <v>6.9491034615349889E-3</v>
      </c>
      <c r="AD25" s="2">
        <f t="shared" ca="1" si="3"/>
        <v>0.45847209573512621</v>
      </c>
      <c r="AE25" s="2">
        <f t="shared" ca="1" si="3"/>
        <v>0.86577921467446961</v>
      </c>
      <c r="AF25" s="2">
        <f t="shared" ca="1" si="3"/>
        <v>2.8994317966044569E-2</v>
      </c>
      <c r="AG25" s="2">
        <f t="shared" ca="1" si="3"/>
        <v>0.96452374452371559</v>
      </c>
      <c r="AH25" s="2">
        <f t="shared" ca="1" si="3"/>
        <v>0.79902196741078058</v>
      </c>
      <c r="AI25" s="2">
        <f t="shared" ca="1" si="3"/>
        <v>0.40606894127603521</v>
      </c>
      <c r="AJ25" s="2">
        <f t="shared" ca="1" si="3"/>
        <v>0.21439927194180997</v>
      </c>
      <c r="AK25" s="2">
        <f t="shared" ca="1" si="3"/>
        <v>0.82657674051567342</v>
      </c>
      <c r="AL25" s="2">
        <f t="shared" ca="1" si="3"/>
        <v>2.1495604428705573E-2</v>
      </c>
      <c r="AM25" s="2">
        <f t="shared" ca="1" si="3"/>
        <v>0.31965809431742781</v>
      </c>
    </row>
    <row r="26" spans="4:39" x14ac:dyDescent="0.2">
      <c r="D26" s="6">
        <f t="shared" si="9"/>
        <v>37084</v>
      </c>
      <c r="E26" s="7">
        <f t="shared" si="0"/>
        <v>3.0116358658453114E-2</v>
      </c>
      <c r="G26" s="5">
        <f t="shared" ca="1" si="4"/>
        <v>4.7649290629282337</v>
      </c>
      <c r="H26" s="5">
        <f t="shared" ca="1" si="10"/>
        <v>-9.8991016444866728E-3</v>
      </c>
      <c r="I26" s="4">
        <f t="shared" si="5"/>
        <v>30</v>
      </c>
      <c r="J26" s="4">
        <f t="shared" si="11"/>
        <v>0</v>
      </c>
      <c r="K26" s="4"/>
      <c r="L26" s="5"/>
      <c r="M26" s="18">
        <f t="shared" si="12"/>
        <v>0.69912481732812326</v>
      </c>
      <c r="N26" s="4">
        <f t="shared" si="13"/>
        <v>10</v>
      </c>
      <c r="O26" s="5">
        <f t="shared" si="1"/>
        <v>0.52310299484425737</v>
      </c>
      <c r="Q26" s="4">
        <f t="shared" ca="1" si="6"/>
        <v>6.3826538579112464</v>
      </c>
      <c r="R26" s="5">
        <f t="shared" ca="1" si="14"/>
        <v>-6.3496298948651386E-2</v>
      </c>
      <c r="S26" s="5"/>
      <c r="T26" s="5">
        <f t="shared" si="2"/>
        <v>1.3395065852226684</v>
      </c>
      <c r="U26" s="5">
        <f t="shared" ca="1" si="15"/>
        <v>4.7649290629282337</v>
      </c>
      <c r="V26" s="5">
        <f t="shared" ca="1" si="16"/>
        <v>-6.3496298948649971E-2</v>
      </c>
      <c r="W26" s="5">
        <f t="shared" ca="1" si="17"/>
        <v>0</v>
      </c>
      <c r="X26" s="5"/>
      <c r="Y26" s="5">
        <f t="shared" ca="1" si="18"/>
        <v>-1.4155343563970746E-15</v>
      </c>
      <c r="AA26" s="2">
        <f t="shared" ca="1" si="7"/>
        <v>-0.36529253723582045</v>
      </c>
      <c r="AB26" s="2">
        <f t="shared" ca="1" si="8"/>
        <v>0.57347129145852205</v>
      </c>
      <c r="AC26" s="2">
        <f t="shared" ca="1" si="3"/>
        <v>0.27288041414503095</v>
      </c>
      <c r="AD26" s="2">
        <f t="shared" ca="1" si="3"/>
        <v>0.1698743183489333</v>
      </c>
      <c r="AE26" s="2">
        <f t="shared" ca="1" si="3"/>
        <v>0.54700750487389316</v>
      </c>
      <c r="AF26" s="2">
        <f t="shared" ca="1" si="3"/>
        <v>0.37203236650470251</v>
      </c>
      <c r="AG26" s="2">
        <f t="shared" ca="1" si="3"/>
        <v>0.94119844268330399</v>
      </c>
      <c r="AH26" s="2">
        <f t="shared" ca="1" si="3"/>
        <v>0.72123259272851481</v>
      </c>
      <c r="AI26" s="2">
        <f t="shared" ca="1" si="3"/>
        <v>0.43662018674394609</v>
      </c>
      <c r="AJ26" s="2">
        <f t="shared" ca="1" si="3"/>
        <v>0.25818101229457557</v>
      </c>
      <c r="AK26" s="2">
        <f t="shared" ca="1" si="3"/>
        <v>0.80704874502670898</v>
      </c>
      <c r="AL26" s="2">
        <f t="shared" ca="1" si="3"/>
        <v>0.23705190730889392</v>
      </c>
      <c r="AM26" s="2">
        <f t="shared" ca="1" si="3"/>
        <v>0.2981086806471549</v>
      </c>
    </row>
    <row r="27" spans="4:39" x14ac:dyDescent="0.2">
      <c r="D27" s="6">
        <f t="shared" si="9"/>
        <v>37085</v>
      </c>
      <c r="E27" s="7">
        <f t="shared" si="0"/>
        <v>3.2854209445585217E-2</v>
      </c>
      <c r="G27" s="5">
        <f t="shared" ca="1" si="4"/>
        <v>4.9513077412529451</v>
      </c>
      <c r="H27" s="5">
        <f t="shared" ca="1" si="10"/>
        <v>3.8369081953735201E-2</v>
      </c>
      <c r="I27" s="4">
        <f t="shared" si="5"/>
        <v>30</v>
      </c>
      <c r="J27" s="4">
        <f t="shared" si="11"/>
        <v>0</v>
      </c>
      <c r="K27" s="4"/>
      <c r="L27" s="5"/>
      <c r="M27" s="18">
        <f t="shared" si="12"/>
        <v>0.70267346612775983</v>
      </c>
      <c r="N27" s="4">
        <f t="shared" si="13"/>
        <v>10</v>
      </c>
      <c r="O27" s="5">
        <f t="shared" si="1"/>
        <v>0.52585473921136705</v>
      </c>
      <c r="Q27" s="4">
        <f t="shared" ca="1" si="6"/>
        <v>6.6323093248722982</v>
      </c>
      <c r="R27" s="5">
        <f t="shared" ca="1" si="14"/>
        <v>0.24965546696105179</v>
      </c>
      <c r="S27" s="5"/>
      <c r="T27" s="5">
        <f t="shared" si="2"/>
        <v>1.3395065852226686</v>
      </c>
      <c r="U27" s="5">
        <f t="shared" ca="1" si="15"/>
        <v>4.9513077412529451</v>
      </c>
      <c r="V27" s="5">
        <f t="shared" ca="1" si="16"/>
        <v>0.2496554669610484</v>
      </c>
      <c r="W27" s="5">
        <f t="shared" ca="1" si="17"/>
        <v>0</v>
      </c>
      <c r="X27" s="5"/>
      <c r="Y27" s="5">
        <f t="shared" ca="1" si="18"/>
        <v>3.3861802251067274E-15</v>
      </c>
      <c r="AA27" s="2">
        <f t="shared" ca="1" si="7"/>
        <v>1.4796636783531856</v>
      </c>
      <c r="AB27" s="2">
        <f t="shared" ca="1" si="8"/>
        <v>0.93667963570827295</v>
      </c>
      <c r="AC27" s="2">
        <f t="shared" ca="1" si="3"/>
        <v>0.34202929094864931</v>
      </c>
      <c r="AD27" s="2">
        <f t="shared" ca="1" si="3"/>
        <v>0.28099340668488915</v>
      </c>
      <c r="AE27" s="2">
        <f t="shared" ca="1" si="3"/>
        <v>0.847574052296308</v>
      </c>
      <c r="AF27" s="2">
        <f t="shared" ca="1" si="3"/>
        <v>0.23609460204087096</v>
      </c>
      <c r="AG27" s="2">
        <f t="shared" ca="1" si="3"/>
        <v>0.89641364339369844</v>
      </c>
      <c r="AH27" s="2">
        <f t="shared" ca="1" si="3"/>
        <v>0.88971876951242734</v>
      </c>
      <c r="AI27" s="2">
        <f t="shared" ca="1" si="3"/>
        <v>0.13936238154893754</v>
      </c>
      <c r="AJ27" s="2">
        <f t="shared" ca="1" si="3"/>
        <v>0.88927619211559716</v>
      </c>
      <c r="AK27" s="2">
        <f t="shared" ca="1" si="3"/>
        <v>0.79280976727974561</v>
      </c>
      <c r="AL27" s="2">
        <f t="shared" ca="1" si="3"/>
        <v>0.39605145438167622</v>
      </c>
      <c r="AM27" s="2">
        <f t="shared" ca="1" si="3"/>
        <v>0.83266048244211377</v>
      </c>
    </row>
    <row r="28" spans="4:39" x14ac:dyDescent="0.2">
      <c r="D28" s="6">
        <f t="shared" si="9"/>
        <v>37086</v>
      </c>
      <c r="E28" s="7">
        <f t="shared" si="0"/>
        <v>3.5592060232717319E-2</v>
      </c>
      <c r="G28" s="5">
        <f t="shared" ca="1" si="4"/>
        <v>5.2956098180334985</v>
      </c>
      <c r="H28" s="5">
        <f t="shared" ca="1" si="10"/>
        <v>6.722640923732906E-2</v>
      </c>
      <c r="I28" s="4">
        <f t="shared" si="5"/>
        <v>30</v>
      </c>
      <c r="J28" s="4">
        <f t="shared" si="11"/>
        <v>0</v>
      </c>
      <c r="K28" s="4"/>
      <c r="L28" s="5"/>
      <c r="M28" s="18">
        <f t="shared" si="12"/>
        <v>0.70635413937540292</v>
      </c>
      <c r="N28" s="4">
        <f t="shared" si="13"/>
        <v>10</v>
      </c>
      <c r="O28" s="5">
        <f t="shared" si="1"/>
        <v>0.52865037156121653</v>
      </c>
      <c r="Q28" s="4">
        <f t="shared" ca="1" si="6"/>
        <v>7.093504224025688</v>
      </c>
      <c r="R28" s="5">
        <f t="shared" ca="1" si="14"/>
        <v>0.46119489915338985</v>
      </c>
      <c r="S28" s="5"/>
      <c r="T28" s="5">
        <f t="shared" si="2"/>
        <v>1.3395065852226684</v>
      </c>
      <c r="U28" s="5">
        <f t="shared" ca="1" si="15"/>
        <v>5.2956098180334985</v>
      </c>
      <c r="V28" s="5">
        <f t="shared" ca="1" si="16"/>
        <v>0.46119489915339207</v>
      </c>
      <c r="W28" s="5">
        <f t="shared" ca="1" si="17"/>
        <v>0</v>
      </c>
      <c r="X28" s="5"/>
      <c r="Y28" s="5">
        <f t="shared" ca="1" si="18"/>
        <v>-2.2204460492503131E-15</v>
      </c>
      <c r="AA28" s="2">
        <f t="shared" ca="1" si="7"/>
        <v>2.5826781563853327</v>
      </c>
      <c r="AB28" s="2">
        <f t="shared" ca="1" si="8"/>
        <v>0.76992506399933092</v>
      </c>
      <c r="AC28" s="2">
        <f t="shared" ca="1" si="3"/>
        <v>0.64538053742893009</v>
      </c>
      <c r="AD28" s="2">
        <f t="shared" ca="1" si="3"/>
        <v>0.49358508952241387</v>
      </c>
      <c r="AE28" s="2">
        <f t="shared" ca="1" si="3"/>
        <v>0.71049119962658569</v>
      </c>
      <c r="AF28" s="2">
        <f t="shared" ca="1" si="3"/>
        <v>0.94539853269806073</v>
      </c>
      <c r="AG28" s="2">
        <f t="shared" ca="1" si="3"/>
        <v>0.97031662765446836</v>
      </c>
      <c r="AH28" s="2">
        <f t="shared" ca="1" si="3"/>
        <v>0.6909271945337192</v>
      </c>
      <c r="AI28" s="2">
        <f t="shared" ca="1" si="3"/>
        <v>0.80730451565628503</v>
      </c>
      <c r="AJ28" s="2">
        <f t="shared" ca="1" si="3"/>
        <v>0.74897526037524642</v>
      </c>
      <c r="AK28" s="2">
        <f t="shared" ca="1" si="3"/>
        <v>0.89735914529510108</v>
      </c>
      <c r="AL28" s="2">
        <f t="shared" ca="1" si="3"/>
        <v>0.17549294318770059</v>
      </c>
      <c r="AM28" s="2">
        <f t="shared" ca="1" si="3"/>
        <v>0.72752204640749096</v>
      </c>
    </row>
    <row r="29" spans="4:39" x14ac:dyDescent="0.2">
      <c r="D29" s="6">
        <f t="shared" si="9"/>
        <v>37087</v>
      </c>
      <c r="E29" s="7">
        <f t="shared" si="0"/>
        <v>3.8329911019849415E-2</v>
      </c>
      <c r="G29" s="5">
        <f t="shared" ca="1" si="4"/>
        <v>5.3086328024640661</v>
      </c>
      <c r="H29" s="5">
        <f t="shared" ca="1" si="10"/>
        <v>2.4561850277795595E-3</v>
      </c>
      <c r="I29" s="4">
        <f t="shared" si="5"/>
        <v>30</v>
      </c>
      <c r="J29" s="4">
        <f t="shared" si="11"/>
        <v>0</v>
      </c>
      <c r="K29" s="4"/>
      <c r="L29" s="5"/>
      <c r="M29" s="18">
        <f t="shared" si="12"/>
        <v>0.71017450396853632</v>
      </c>
      <c r="N29" s="4">
        <f t="shared" si="13"/>
        <v>10</v>
      </c>
      <c r="O29" s="5">
        <f t="shared" si="1"/>
        <v>0.53149107106393578</v>
      </c>
      <c r="Q29" s="4">
        <f t="shared" ca="1" si="6"/>
        <v>7.1109485974296849</v>
      </c>
      <c r="R29" s="5">
        <f t="shared" ca="1" si="14"/>
        <v>1.7444373403996849E-2</v>
      </c>
      <c r="S29" s="5"/>
      <c r="T29" s="5">
        <f t="shared" si="2"/>
        <v>1.3395065852226684</v>
      </c>
      <c r="U29" s="5">
        <f t="shared" ca="1" si="15"/>
        <v>5.3086328024640661</v>
      </c>
      <c r="V29" s="5">
        <f t="shared" ca="1" si="16"/>
        <v>1.7444373403997578E-2</v>
      </c>
      <c r="W29" s="5">
        <f t="shared" ca="1" si="17"/>
        <v>0</v>
      </c>
      <c r="X29" s="5"/>
      <c r="Y29" s="5">
        <f t="shared" ca="1" si="18"/>
        <v>-7.2858385991025898E-16</v>
      </c>
      <c r="AA29" s="2">
        <f t="shared" ca="1" si="7"/>
        <v>0.10696395227959687</v>
      </c>
      <c r="AB29" s="2">
        <f t="shared" ca="1" si="8"/>
        <v>0.20534476796874923</v>
      </c>
      <c r="AC29" s="2">
        <f t="shared" ca="1" si="3"/>
        <v>0.90229322108619869</v>
      </c>
      <c r="AD29" s="2">
        <f t="shared" ca="1" si="3"/>
        <v>0.63305128755736817</v>
      </c>
      <c r="AE29" s="2">
        <f t="shared" ca="1" si="3"/>
        <v>0.40802210091279445</v>
      </c>
      <c r="AF29" s="2">
        <f t="shared" ca="1" si="3"/>
        <v>0.39638006455429164</v>
      </c>
      <c r="AG29" s="2">
        <f t="shared" ca="1" si="3"/>
        <v>5.9940987698241077E-2</v>
      </c>
      <c r="AH29" s="2">
        <f t="shared" ca="1" si="3"/>
        <v>0.8917671844256192</v>
      </c>
      <c r="AI29" s="2">
        <f t="shared" ca="1" si="3"/>
        <v>0.25684524400613462</v>
      </c>
      <c r="AJ29" s="2">
        <f t="shared" ca="1" si="3"/>
        <v>0.68846838424811208</v>
      </c>
      <c r="AK29" s="2">
        <f t="shared" ca="1" si="3"/>
        <v>0.65932870070869054</v>
      </c>
      <c r="AL29" s="2">
        <f t="shared" ca="1" si="3"/>
        <v>0.47849666004979774</v>
      </c>
      <c r="AM29" s="2">
        <f t="shared" ca="1" si="3"/>
        <v>0.52702534906360032</v>
      </c>
    </row>
    <row r="30" spans="4:39" x14ac:dyDescent="0.2">
      <c r="D30" s="6">
        <f t="shared" si="9"/>
        <v>37088</v>
      </c>
      <c r="E30" s="7">
        <f t="shared" si="0"/>
        <v>4.1067761806981518E-2</v>
      </c>
      <c r="G30" s="5">
        <f t="shared" ca="1" si="4"/>
        <v>5.4404312467015421</v>
      </c>
      <c r="H30" s="5">
        <f t="shared" ca="1" si="10"/>
        <v>2.452400491086992E-2</v>
      </c>
      <c r="I30" s="4">
        <f t="shared" si="5"/>
        <v>30</v>
      </c>
      <c r="J30" s="4">
        <f t="shared" si="11"/>
        <v>0</v>
      </c>
      <c r="K30" s="4"/>
      <c r="L30" s="5"/>
      <c r="M30" s="18">
        <f t="shared" si="12"/>
        <v>0.71414284285428498</v>
      </c>
      <c r="N30" s="4">
        <f t="shared" si="13"/>
        <v>10</v>
      </c>
      <c r="O30" s="5">
        <f t="shared" si="1"/>
        <v>0.53437806172599434</v>
      </c>
      <c r="Q30" s="4">
        <f t="shared" ca="1" si="6"/>
        <v>7.2874934814078891</v>
      </c>
      <c r="R30" s="5">
        <f t="shared" ca="1" si="14"/>
        <v>0.17654488397820423</v>
      </c>
      <c r="S30" s="5"/>
      <c r="T30" s="5">
        <f t="shared" si="2"/>
        <v>1.3395065852226684</v>
      </c>
      <c r="U30" s="5">
        <f t="shared" ca="1" si="15"/>
        <v>5.4404312467015421</v>
      </c>
      <c r="V30" s="5">
        <f t="shared" ca="1" si="16"/>
        <v>0.17654488397820176</v>
      </c>
      <c r="W30" s="5">
        <f t="shared" ca="1" si="17"/>
        <v>0</v>
      </c>
      <c r="X30" s="5"/>
      <c r="Y30" s="5">
        <f t="shared" ca="1" si="18"/>
        <v>2.4702462297909733E-15</v>
      </c>
      <c r="AA30" s="2">
        <f t="shared" ca="1" si="7"/>
        <v>0.95046288724481443</v>
      </c>
      <c r="AB30" s="2">
        <f t="shared" ca="1" si="8"/>
        <v>0.12728015361877709</v>
      </c>
      <c r="AC30" s="2">
        <f t="shared" ca="1" si="3"/>
        <v>0.22971569000982162</v>
      </c>
      <c r="AD30" s="2">
        <f t="shared" ca="1" si="3"/>
        <v>0.24911858645808982</v>
      </c>
      <c r="AE30" s="2">
        <f t="shared" ca="1" si="3"/>
        <v>0.8049646049001129</v>
      </c>
      <c r="AF30" s="2">
        <f t="shared" ca="1" si="3"/>
        <v>0.76871172400880194</v>
      </c>
      <c r="AG30" s="2">
        <f t="shared" ca="1" si="3"/>
        <v>0.72916849044389487</v>
      </c>
      <c r="AH30" s="2">
        <f t="shared" ca="1" si="3"/>
        <v>0.3750716494914963</v>
      </c>
      <c r="AI30" s="2">
        <f t="shared" ca="1" si="3"/>
        <v>0.78999665598511393</v>
      </c>
      <c r="AJ30" s="2">
        <f t="shared" ca="1" si="3"/>
        <v>0.76848542980387613</v>
      </c>
      <c r="AK30" s="2">
        <f t="shared" ca="1" si="3"/>
        <v>0.5067331038674725</v>
      </c>
      <c r="AL30" s="2">
        <f t="shared" ca="1" si="3"/>
        <v>0.83714008244742999</v>
      </c>
      <c r="AM30" s="2">
        <f t="shared" ca="1" si="3"/>
        <v>0.76407671620992712</v>
      </c>
    </row>
    <row r="31" spans="4:39" x14ac:dyDescent="0.2">
      <c r="D31" s="6">
        <f t="shared" si="9"/>
        <v>37089</v>
      </c>
      <c r="E31" s="7">
        <f t="shared" si="0"/>
        <v>4.380561259411362E-2</v>
      </c>
      <c r="G31" s="5">
        <f t="shared" ca="1" si="4"/>
        <v>5.443205891183017</v>
      </c>
      <c r="H31" s="5">
        <f t="shared" ca="1" si="10"/>
        <v>5.0987450361196507E-4</v>
      </c>
      <c r="I31" s="4">
        <f t="shared" si="5"/>
        <v>30</v>
      </c>
      <c r="J31" s="4">
        <f t="shared" si="11"/>
        <v>0</v>
      </c>
      <c r="K31" s="4"/>
      <c r="L31" s="5"/>
      <c r="M31" s="18">
        <f t="shared" si="12"/>
        <v>0.71826811909557209</v>
      </c>
      <c r="N31" s="4">
        <f t="shared" si="13"/>
        <v>10</v>
      </c>
      <c r="O31" s="5">
        <f t="shared" si="1"/>
        <v>0.53731261460622515</v>
      </c>
      <c r="Q31" s="4">
        <f t="shared" ca="1" si="6"/>
        <v>7.2912101359624737</v>
      </c>
      <c r="R31" s="5">
        <f t="shared" ca="1" si="14"/>
        <v>3.7166545545845864E-3</v>
      </c>
      <c r="S31" s="5"/>
      <c r="T31" s="5">
        <f t="shared" si="2"/>
        <v>1.3395065852226684</v>
      </c>
      <c r="U31" s="5">
        <f t="shared" ca="1" si="15"/>
        <v>5.443205891183017</v>
      </c>
      <c r="V31" s="5">
        <f t="shared" ca="1" si="16"/>
        <v>3.7166545545873758E-3</v>
      </c>
      <c r="W31" s="5">
        <f t="shared" ca="1" si="17"/>
        <v>0</v>
      </c>
      <c r="X31" s="5"/>
      <c r="Y31" s="5">
        <f t="shared" ca="1" si="18"/>
        <v>-2.7894353493707058E-15</v>
      </c>
      <c r="AA31" s="2">
        <f t="shared" ca="1" si="7"/>
        <v>3.2570067294837024E-2</v>
      </c>
      <c r="AB31" s="2">
        <f t="shared" ca="1" si="8"/>
        <v>0.20875689769424888</v>
      </c>
      <c r="AC31" s="2">
        <f t="shared" ca="1" si="8"/>
        <v>0.41281925521822527</v>
      </c>
      <c r="AD31" s="2">
        <f t="shared" ca="1" si="8"/>
        <v>0.50923249819034977</v>
      </c>
      <c r="AE31" s="2">
        <f t="shared" ca="1" si="8"/>
        <v>0.38369172742508484</v>
      </c>
      <c r="AF31" s="2">
        <f t="shared" ca="1" si="8"/>
        <v>0.44778204175820036</v>
      </c>
      <c r="AG31" s="2">
        <f t="shared" ca="1" si="8"/>
        <v>0.87875910728569018</v>
      </c>
      <c r="AH31" s="2">
        <f t="shared" ca="1" si="8"/>
        <v>0.50451965276323296</v>
      </c>
      <c r="AI31" s="2">
        <f t="shared" ca="1" si="8"/>
        <v>9.8836787710919083E-2</v>
      </c>
      <c r="AJ31" s="2">
        <f t="shared" ca="1" si="8"/>
        <v>0.88741910893631304</v>
      </c>
      <c r="AK31" s="2">
        <f t="shared" ca="1" si="8"/>
        <v>0.55439586353035697</v>
      </c>
      <c r="AL31" s="2">
        <f t="shared" ca="1" si="8"/>
        <v>0.93310273163579538</v>
      </c>
      <c r="AM31" s="2">
        <f t="shared" ca="1" si="8"/>
        <v>0.21325439514642053</v>
      </c>
    </row>
    <row r="32" spans="4:39" x14ac:dyDescent="0.2">
      <c r="D32" s="6">
        <f t="shared" si="9"/>
        <v>37090</v>
      </c>
      <c r="E32" s="7">
        <f t="shared" si="0"/>
        <v>4.6543463381245723E-2</v>
      </c>
      <c r="G32" s="5">
        <f t="shared" ca="1" si="4"/>
        <v>5.5988295138286546</v>
      </c>
      <c r="H32" s="5">
        <f t="shared" ca="1" si="10"/>
        <v>2.8189354986376307E-2</v>
      </c>
      <c r="I32" s="4">
        <f t="shared" si="5"/>
        <v>30</v>
      </c>
      <c r="J32" s="4">
        <f t="shared" si="11"/>
        <v>0</v>
      </c>
      <c r="K32" s="4"/>
      <c r="L32" s="5"/>
      <c r="M32" s="18">
        <f t="shared" si="12"/>
        <v>0.72256004820071107</v>
      </c>
      <c r="N32" s="4">
        <f t="shared" si="13"/>
        <v>10</v>
      </c>
      <c r="O32" s="5">
        <f t="shared" si="1"/>
        <v>0.54029605016720295</v>
      </c>
      <c r="Q32" s="4">
        <f t="shared" ca="1" si="6"/>
        <v>7.4996690033125155</v>
      </c>
      <c r="R32" s="5">
        <f t="shared" ca="1" si="14"/>
        <v>0.20845886735004182</v>
      </c>
      <c r="S32" s="5"/>
      <c r="T32" s="5">
        <f t="shared" si="2"/>
        <v>1.3395065852226684</v>
      </c>
      <c r="U32" s="5">
        <f t="shared" ca="1" si="15"/>
        <v>5.5988295138286546</v>
      </c>
      <c r="V32" s="5">
        <f t="shared" ca="1" si="16"/>
        <v>0.2084588673500391</v>
      </c>
      <c r="W32" s="5">
        <f t="shared" ca="1" si="17"/>
        <v>0</v>
      </c>
      <c r="X32" s="5"/>
      <c r="Y32" s="5">
        <f t="shared" ca="1" si="18"/>
        <v>2.7200464103316335E-15</v>
      </c>
      <c r="AA32" s="2">
        <f t="shared" ca="1" si="7"/>
        <v>1.0905636720683072</v>
      </c>
      <c r="AB32" s="2">
        <f t="shared" ca="1" si="8"/>
        <v>0.58274173299600407</v>
      </c>
      <c r="AC32" s="2">
        <f t="shared" ca="1" si="8"/>
        <v>0.31788675375596398</v>
      </c>
      <c r="AD32" s="2">
        <f t="shared" ca="1" si="8"/>
        <v>0.17713563732224746</v>
      </c>
      <c r="AE32" s="2">
        <f t="shared" ca="1" si="8"/>
        <v>0.86042114179233797</v>
      </c>
      <c r="AF32" s="2">
        <f t="shared" ca="1" si="8"/>
        <v>0.40736054255123744</v>
      </c>
      <c r="AG32" s="2">
        <f t="shared" ca="1" si="8"/>
        <v>0.89921539570286613</v>
      </c>
      <c r="AH32" s="2">
        <f t="shared" ca="1" si="8"/>
        <v>0.40572819784823366</v>
      </c>
      <c r="AI32" s="2">
        <f t="shared" ca="1" si="8"/>
        <v>0.86795806750280069</v>
      </c>
      <c r="AJ32" s="2">
        <f t="shared" ca="1" si="8"/>
        <v>0.42750794500557365</v>
      </c>
      <c r="AK32" s="2">
        <f t="shared" ca="1" si="8"/>
        <v>0.76685489973884557</v>
      </c>
      <c r="AL32" s="2">
        <f t="shared" ca="1" si="8"/>
        <v>0.49329733520238772</v>
      </c>
      <c r="AM32" s="2">
        <f t="shared" ca="1" si="8"/>
        <v>0.88445602264980927</v>
      </c>
    </row>
    <row r="33" spans="2:39" x14ac:dyDescent="0.2">
      <c r="D33" s="6">
        <f t="shared" si="9"/>
        <v>37091</v>
      </c>
      <c r="E33" s="7">
        <f t="shared" si="0"/>
        <v>4.9281314168377825E-2</v>
      </c>
      <c r="G33" s="5">
        <f t="shared" ca="1" si="4"/>
        <v>5.4431739827618761</v>
      </c>
      <c r="H33" s="5">
        <f t="shared" ca="1" si="10"/>
        <v>-2.8195217067529189E-2</v>
      </c>
      <c r="I33" s="4">
        <f t="shared" si="5"/>
        <v>30</v>
      </c>
      <c r="J33" s="4">
        <f t="shared" si="11"/>
        <v>0</v>
      </c>
      <c r="K33" s="4"/>
      <c r="L33" s="5"/>
      <c r="M33" s="18">
        <f t="shared" si="12"/>
        <v>0.72702917999996997</v>
      </c>
      <c r="N33" s="4">
        <f t="shared" si="13"/>
        <v>10</v>
      </c>
      <c r="O33" s="5">
        <f t="shared" si="1"/>
        <v>0.54332974077185126</v>
      </c>
      <c r="Q33" s="4">
        <f t="shared" ca="1" si="6"/>
        <v>7.2911673944222324</v>
      </c>
      <c r="R33" s="5">
        <f t="shared" ca="1" si="14"/>
        <v>-0.20850160889028313</v>
      </c>
      <c r="S33" s="5"/>
      <c r="T33" s="5">
        <f t="shared" si="2"/>
        <v>1.3395065852226684</v>
      </c>
      <c r="U33" s="5">
        <f t="shared" ca="1" si="15"/>
        <v>5.4431739827618761</v>
      </c>
      <c r="V33" s="5">
        <f t="shared" ca="1" si="16"/>
        <v>-0.20850160889028135</v>
      </c>
      <c r="W33" s="5">
        <f t="shared" ca="1" si="17"/>
        <v>0</v>
      </c>
      <c r="X33" s="5"/>
      <c r="Y33" s="5">
        <f t="shared" ca="1" si="18"/>
        <v>-1.7763568394002505E-15</v>
      </c>
      <c r="AA33" s="2">
        <f t="shared" ca="1" si="7"/>
        <v>-1.0646255005777272</v>
      </c>
      <c r="AB33" s="2">
        <f t="shared" ca="1" si="8"/>
        <v>0.45392544377684363</v>
      </c>
      <c r="AC33" s="2">
        <f t="shared" ca="1" si="8"/>
        <v>0.21311033238128019</v>
      </c>
      <c r="AD33" s="2">
        <f t="shared" ca="1" si="8"/>
        <v>0.16790131655272167</v>
      </c>
      <c r="AE33" s="2">
        <f t="shared" ca="1" si="8"/>
        <v>0.17015686427951016</v>
      </c>
      <c r="AF33" s="2">
        <f t="shared" ca="1" si="8"/>
        <v>0.32189108906924235</v>
      </c>
      <c r="AG33" s="2">
        <f t="shared" ca="1" si="8"/>
        <v>0.50371274902915086</v>
      </c>
      <c r="AH33" s="2">
        <f t="shared" ca="1" si="8"/>
        <v>0.17423521529063102</v>
      </c>
      <c r="AI33" s="2">
        <f t="shared" ca="1" si="8"/>
        <v>0.37537636928722873</v>
      </c>
      <c r="AJ33" s="2">
        <f t="shared" ca="1" si="8"/>
        <v>0.78264976987334078</v>
      </c>
      <c r="AK33" s="2">
        <f t="shared" ca="1" si="8"/>
        <v>0.61471692607983686</v>
      </c>
      <c r="AL33" s="2">
        <f t="shared" ca="1" si="8"/>
        <v>0.34625803007776446</v>
      </c>
      <c r="AM33" s="2">
        <f t="shared" ca="1" si="8"/>
        <v>0.8114403937247221</v>
      </c>
    </row>
    <row r="34" spans="2:39" x14ac:dyDescent="0.2">
      <c r="D34" s="6">
        <f t="shared" si="9"/>
        <v>37092</v>
      </c>
      <c r="E34" s="7">
        <f t="shared" si="0"/>
        <v>5.2019164955509928E-2</v>
      </c>
      <c r="G34" s="5">
        <f t="shared" ca="1" si="4"/>
        <v>5.4581913011363472</v>
      </c>
      <c r="H34" s="5">
        <f t="shared" ca="1" si="10"/>
        <v>2.7551279097156631E-3</v>
      </c>
      <c r="I34" s="4">
        <f t="shared" si="5"/>
        <v>30</v>
      </c>
      <c r="J34" s="4">
        <f t="shared" si="11"/>
        <v>0</v>
      </c>
      <c r="K34" s="4"/>
      <c r="L34" s="5"/>
      <c r="M34" s="18">
        <f t="shared" si="12"/>
        <v>0.73168699158761652</v>
      </c>
      <c r="N34" s="4">
        <f t="shared" si="13"/>
        <v>10</v>
      </c>
      <c r="O34" s="5">
        <f t="shared" si="1"/>
        <v>0.54641511333600978</v>
      </c>
      <c r="Q34" s="4">
        <f t="shared" ca="1" si="6"/>
        <v>7.311283191277222</v>
      </c>
      <c r="R34" s="5">
        <f t="shared" ca="1" si="14"/>
        <v>2.0115796854989654E-2</v>
      </c>
      <c r="S34" s="5"/>
      <c r="T34" s="5">
        <f t="shared" si="2"/>
        <v>1.3395065852226682</v>
      </c>
      <c r="U34" s="5">
        <f t="shared" ca="1" si="15"/>
        <v>5.4581913011363472</v>
      </c>
      <c r="V34" s="5">
        <f t="shared" ca="1" si="16"/>
        <v>2.0115796854989373E-2</v>
      </c>
      <c r="W34" s="5">
        <f t="shared" ca="1" si="17"/>
        <v>0</v>
      </c>
      <c r="X34" s="5"/>
      <c r="Y34" s="5">
        <f t="shared" ca="1" si="18"/>
        <v>2.8102520310824275E-16</v>
      </c>
      <c r="AA34" s="2">
        <f t="shared" ca="1" si="7"/>
        <v>0.11839045493659928</v>
      </c>
      <c r="AB34" s="2">
        <f t="shared" ca="1" si="8"/>
        <v>0.36743377049572157</v>
      </c>
      <c r="AC34" s="2">
        <f t="shared" ca="1" si="8"/>
        <v>0.77838703848151725</v>
      </c>
      <c r="AD34" s="2">
        <f t="shared" ca="1" si="8"/>
        <v>0.75043192698087324</v>
      </c>
      <c r="AE34" s="2">
        <f t="shared" ca="1" si="8"/>
        <v>0.20328187915611817</v>
      </c>
      <c r="AF34" s="2">
        <f t="shared" ca="1" si="8"/>
        <v>0.64266219223657317</v>
      </c>
      <c r="AG34" s="2">
        <f t="shared" ca="1" si="8"/>
        <v>0.79671695538511145</v>
      </c>
      <c r="AH34" s="2">
        <f t="shared" ca="1" si="8"/>
        <v>0.76854583717952263</v>
      </c>
      <c r="AI34" s="2">
        <f t="shared" ca="1" si="8"/>
        <v>9.9993940091733791E-2</v>
      </c>
      <c r="AJ34" s="2">
        <f t="shared" ca="1" si="8"/>
        <v>0.25181264091755756</v>
      </c>
      <c r="AK34" s="2">
        <f t="shared" ca="1" si="8"/>
        <v>0.2632734513328161</v>
      </c>
      <c r="AL34" s="2">
        <f t="shared" ca="1" si="8"/>
        <v>0.81989253958691499</v>
      </c>
      <c r="AM34" s="2">
        <f t="shared" ca="1" si="8"/>
        <v>0.37595828309213974</v>
      </c>
    </row>
    <row r="35" spans="2:39" x14ac:dyDescent="0.2">
      <c r="D35" s="6">
        <f t="shared" si="9"/>
        <v>37093</v>
      </c>
      <c r="E35" s="7">
        <f t="shared" si="0"/>
        <v>5.4757015742642023E-2</v>
      </c>
      <c r="G35" s="5">
        <f t="shared" ca="1" si="4"/>
        <v>5.5895830390721635</v>
      </c>
      <c r="H35" s="5">
        <f t="shared" ca="1" si="10"/>
        <v>2.3787222530333982E-2</v>
      </c>
      <c r="I35" s="4">
        <f t="shared" si="5"/>
        <v>30</v>
      </c>
      <c r="J35" s="4">
        <f t="shared" si="11"/>
        <v>0</v>
      </c>
      <c r="K35" s="4"/>
      <c r="L35" s="5"/>
      <c r="M35" s="18">
        <f t="shared" si="12"/>
        <v>0.73654599313281188</v>
      </c>
      <c r="N35" s="4">
        <f t="shared" si="13"/>
        <v>10</v>
      </c>
      <c r="O35" s="5">
        <f t="shared" si="1"/>
        <v>0.54955365214859742</v>
      </c>
      <c r="Q35" s="4">
        <f t="shared" ca="1" si="6"/>
        <v>7.4872832894860979</v>
      </c>
      <c r="R35" s="5">
        <f t="shared" ca="1" si="14"/>
        <v>0.17600009820887585</v>
      </c>
      <c r="S35" s="5"/>
      <c r="T35" s="5">
        <f t="shared" si="2"/>
        <v>1.3395065852226684</v>
      </c>
      <c r="U35" s="5">
        <f t="shared" ca="1" si="15"/>
        <v>5.5895830390721635</v>
      </c>
      <c r="V35" s="5">
        <f t="shared" ca="1" si="16"/>
        <v>0.17600009820887696</v>
      </c>
      <c r="W35" s="5">
        <f t="shared" ca="1" si="17"/>
        <v>0</v>
      </c>
      <c r="X35" s="5"/>
      <c r="Y35" s="5">
        <f t="shared" ca="1" si="18"/>
        <v>-1.1102230246251565E-15</v>
      </c>
      <c r="AA35" s="2">
        <f t="shared" ca="1" si="7"/>
        <v>0.92230083242583216</v>
      </c>
      <c r="AB35" s="2">
        <f t="shared" ca="1" si="8"/>
        <v>0.49762524790443075</v>
      </c>
      <c r="AC35" s="2">
        <f t="shared" ca="1" si="8"/>
        <v>0.38888666941434913</v>
      </c>
      <c r="AD35" s="2">
        <f t="shared" ca="1" si="8"/>
        <v>0.46730731832279315</v>
      </c>
      <c r="AE35" s="2">
        <f t="shared" ca="1" si="8"/>
        <v>0.6365002481515516</v>
      </c>
      <c r="AF35" s="2">
        <f t="shared" ca="1" si="8"/>
        <v>0.28026409638821725</v>
      </c>
      <c r="AG35" s="2">
        <f t="shared" ca="1" si="8"/>
        <v>0.68501762868165383</v>
      </c>
      <c r="AH35" s="2">
        <f t="shared" ca="1" si="8"/>
        <v>0.76945828252230353</v>
      </c>
      <c r="AI35" s="2">
        <f t="shared" ca="1" si="8"/>
        <v>6.111965154294019E-2</v>
      </c>
      <c r="AJ35" s="2">
        <f t="shared" ca="1" si="8"/>
        <v>0.4674248032156047</v>
      </c>
      <c r="AK35" s="2">
        <f t="shared" ca="1" si="8"/>
        <v>0.79031938045376426</v>
      </c>
      <c r="AL35" s="2">
        <f t="shared" ca="1" si="8"/>
        <v>0.93796243641883814</v>
      </c>
      <c r="AM35" s="2">
        <f t="shared" ca="1" si="8"/>
        <v>0.94041506940938557</v>
      </c>
    </row>
    <row r="36" spans="2:39" x14ac:dyDescent="0.2">
      <c r="D36" s="6">
        <f t="shared" si="9"/>
        <v>37094</v>
      </c>
      <c r="E36" s="7">
        <f t="shared" si="0"/>
        <v>5.7494866529774126E-2</v>
      </c>
      <c r="G36" s="5">
        <f t="shared" ca="1" si="4"/>
        <v>5.4253200780375419</v>
      </c>
      <c r="H36" s="5">
        <f t="shared" ca="1" si="10"/>
        <v>-2.9827795633149301E-2</v>
      </c>
      <c r="I36" s="4">
        <f t="shared" si="5"/>
        <v>30</v>
      </c>
      <c r="J36" s="4">
        <f t="shared" si="11"/>
        <v>0</v>
      </c>
      <c r="K36" s="4"/>
      <c r="L36" s="5"/>
      <c r="M36" s="18">
        <f t="shared" si="12"/>
        <v>0.74161984870956632</v>
      </c>
      <c r="N36" s="4">
        <f t="shared" si="13"/>
        <v>10</v>
      </c>
      <c r="O36" s="5">
        <f t="shared" si="1"/>
        <v>0.55274690187203901</v>
      </c>
      <c r="Q36" s="4">
        <f t="shared" ca="1" si="6"/>
        <v>7.2672519714720485</v>
      </c>
      <c r="R36" s="5">
        <f t="shared" ca="1" si="14"/>
        <v>-0.2200313180140494</v>
      </c>
      <c r="S36" s="5"/>
      <c r="T36" s="5">
        <f t="shared" si="2"/>
        <v>1.3395065852226686</v>
      </c>
      <c r="U36" s="5">
        <f t="shared" ca="1" si="15"/>
        <v>5.4253200780375419</v>
      </c>
      <c r="V36" s="5">
        <f t="shared" ca="1" si="16"/>
        <v>-0.22003131801405018</v>
      </c>
      <c r="W36" s="5">
        <f t="shared" ca="1" si="17"/>
        <v>0</v>
      </c>
      <c r="X36" s="5"/>
      <c r="Y36" s="5">
        <f t="shared" ca="1" si="18"/>
        <v>7.7715611723760958E-16</v>
      </c>
      <c r="AA36" s="2">
        <f t="shared" ca="1" si="7"/>
        <v>-1.1270275995908188</v>
      </c>
      <c r="AB36" s="2">
        <f t="shared" ca="1" si="8"/>
        <v>2.7723669575715704E-2</v>
      </c>
      <c r="AC36" s="2">
        <f t="shared" ca="1" si="8"/>
        <v>0.48548590310392575</v>
      </c>
      <c r="AD36" s="2">
        <f t="shared" ca="1" si="8"/>
        <v>0.16838138365482314</v>
      </c>
      <c r="AE36" s="2">
        <f t="shared" ca="1" si="8"/>
        <v>0.88489587401801617</v>
      </c>
      <c r="AF36" s="2">
        <f t="shared" ca="1" si="8"/>
        <v>0.77370573093681383</v>
      </c>
      <c r="AG36" s="2">
        <f t="shared" ca="1" si="8"/>
        <v>0.77531053044861586</v>
      </c>
      <c r="AH36" s="2">
        <f t="shared" ca="1" si="8"/>
        <v>0.53604653585640438</v>
      </c>
      <c r="AI36" s="2">
        <f t="shared" ca="1" si="8"/>
        <v>0.72435564574744049</v>
      </c>
      <c r="AJ36" s="2">
        <f t="shared" ca="1" si="8"/>
        <v>0.10812388561306019</v>
      </c>
      <c r="AK36" s="2">
        <f t="shared" ca="1" si="8"/>
        <v>9.6007605864114831E-2</v>
      </c>
      <c r="AL36" s="2">
        <f t="shared" ca="1" si="8"/>
        <v>0.10202419147175629</v>
      </c>
      <c r="AM36" s="2">
        <f t="shared" ca="1" si="8"/>
        <v>0.19091144411849459</v>
      </c>
    </row>
    <row r="37" spans="2:39" x14ac:dyDescent="0.2">
      <c r="D37" s="6">
        <f t="shared" si="9"/>
        <v>37095</v>
      </c>
      <c r="E37" s="7">
        <f t="shared" si="0"/>
        <v>6.0232717316906229E-2</v>
      </c>
      <c r="G37" s="5">
        <f t="shared" ca="1" si="4"/>
        <v>5.4787182358871442</v>
      </c>
      <c r="H37" s="5">
        <f t="shared" ca="1" si="10"/>
        <v>9.7942767946753891E-3</v>
      </c>
      <c r="I37" s="4">
        <f t="shared" si="5"/>
        <v>30</v>
      </c>
      <c r="J37" s="4">
        <f t="shared" si="11"/>
        <v>0</v>
      </c>
      <c r="K37" s="4"/>
      <c r="L37" s="5"/>
      <c r="M37" s="18">
        <f t="shared" si="12"/>
        <v>0.74692351472028606</v>
      </c>
      <c r="N37" s="4">
        <f t="shared" si="13"/>
        <v>10</v>
      </c>
      <c r="O37" s="5">
        <f t="shared" si="1"/>
        <v>0.55599647073672875</v>
      </c>
      <c r="Q37" s="4">
        <f t="shared" ca="1" si="6"/>
        <v>7.338779155550351</v>
      </c>
      <c r="R37" s="5">
        <f t="shared" ca="1" si="14"/>
        <v>7.1527184078302497E-2</v>
      </c>
      <c r="S37" s="5"/>
      <c r="T37" s="5">
        <f t="shared" si="2"/>
        <v>1.3395065852226684</v>
      </c>
      <c r="U37" s="5">
        <f t="shared" ca="1" si="15"/>
        <v>5.4787182358871442</v>
      </c>
      <c r="V37" s="5">
        <f t="shared" ca="1" si="16"/>
        <v>7.1527184078301859E-2</v>
      </c>
      <c r="W37" s="5">
        <f t="shared" ca="1" si="17"/>
        <v>0</v>
      </c>
      <c r="X37" s="5"/>
      <c r="Y37" s="5">
        <f t="shared" ca="1" si="18"/>
        <v>6.3837823915946501E-16</v>
      </c>
      <c r="AA37" s="2">
        <f t="shared" ca="1" si="7"/>
        <v>0.38744805188005316</v>
      </c>
      <c r="AB37" s="2">
        <f t="shared" ca="1" si="8"/>
        <v>0.15261968773535584</v>
      </c>
      <c r="AC37" s="2">
        <f t="shared" ca="1" si="8"/>
        <v>8.9280248929662021E-2</v>
      </c>
      <c r="AD37" s="2">
        <f t="shared" ca="1" si="8"/>
        <v>3.2651738210703607E-2</v>
      </c>
      <c r="AE37" s="2">
        <f t="shared" ca="1" si="8"/>
        <v>0.8840479673201237</v>
      </c>
      <c r="AF37" s="2">
        <f t="shared" ca="1" si="8"/>
        <v>0.44641405093481268</v>
      </c>
      <c r="AG37" s="2">
        <f t="shared" ca="1" si="8"/>
        <v>0.44372123079531445</v>
      </c>
      <c r="AH37" s="2">
        <f t="shared" ca="1" si="8"/>
        <v>0.99753464078318821</v>
      </c>
      <c r="AI37" s="2">
        <f t="shared" ca="1" si="8"/>
        <v>0.99903413169139998</v>
      </c>
      <c r="AJ37" s="2">
        <f t="shared" ca="1" si="8"/>
        <v>0.72553434123924987</v>
      </c>
      <c r="AK37" s="2">
        <f t="shared" ca="1" si="8"/>
        <v>0.68409231067296528</v>
      </c>
      <c r="AL37" s="2">
        <f t="shared" ca="1" si="8"/>
        <v>0.68191011919197386</v>
      </c>
      <c r="AM37" s="2">
        <f t="shared" ca="1" si="8"/>
        <v>0.25060758437530328</v>
      </c>
    </row>
    <row r="38" spans="2:39" x14ac:dyDescent="0.2">
      <c r="D38" s="6">
        <f t="shared" si="9"/>
        <v>37096</v>
      </c>
      <c r="E38" s="7">
        <f t="shared" si="0"/>
        <v>6.2970568104038324E-2</v>
      </c>
      <c r="G38" s="5">
        <f t="shared" ca="1" si="4"/>
        <v>5.5299949387796996</v>
      </c>
      <c r="H38" s="5">
        <f t="shared" ca="1" si="10"/>
        <v>9.3157252634643844E-3</v>
      </c>
      <c r="I38" s="4">
        <f t="shared" si="5"/>
        <v>30</v>
      </c>
      <c r="J38" s="4">
        <f t="shared" si="11"/>
        <v>0</v>
      </c>
      <c r="K38" s="4"/>
      <c r="L38" s="5"/>
      <c r="M38" s="18">
        <f t="shared" si="12"/>
        <v>0.75247339900903898</v>
      </c>
      <c r="N38" s="4">
        <f t="shared" si="13"/>
        <v>10</v>
      </c>
      <c r="O38" s="5">
        <f t="shared" si="1"/>
        <v>0.55930403394453965</v>
      </c>
      <c r="Q38" s="4">
        <f t="shared" ca="1" si="6"/>
        <v>7.4074646367434331</v>
      </c>
      <c r="R38" s="5">
        <f t="shared" ca="1" si="14"/>
        <v>6.8685481193082154E-2</v>
      </c>
      <c r="S38" s="5"/>
      <c r="T38" s="5">
        <f t="shared" si="2"/>
        <v>1.3395065852226682</v>
      </c>
      <c r="U38" s="5">
        <f t="shared" ca="1" si="15"/>
        <v>5.5299949387796996</v>
      </c>
      <c r="V38" s="5">
        <f t="shared" ca="1" si="16"/>
        <v>6.8685481193084166E-2</v>
      </c>
      <c r="W38" s="5">
        <f t="shared" ca="1" si="17"/>
        <v>0</v>
      </c>
      <c r="X38" s="5"/>
      <c r="Y38" s="5">
        <f t="shared" ca="1" si="18"/>
        <v>-2.0122792321330962E-15</v>
      </c>
      <c r="AA38" s="2">
        <f t="shared" ca="1" si="7"/>
        <v>0.36915636248613559</v>
      </c>
      <c r="AB38" s="2">
        <f t="shared" ca="1" si="8"/>
        <v>0.4284131498535404</v>
      </c>
      <c r="AC38" s="2">
        <f t="shared" ca="1" si="8"/>
        <v>0.6568717116202496</v>
      </c>
      <c r="AD38" s="2">
        <f t="shared" ca="1" si="8"/>
        <v>0.34840682247130861</v>
      </c>
      <c r="AE38" s="2">
        <f t="shared" ca="1" si="8"/>
        <v>0.91473049072184076</v>
      </c>
      <c r="AF38" s="2">
        <f t="shared" ca="1" si="8"/>
        <v>0.77947637919811363</v>
      </c>
      <c r="AG38" s="2">
        <f t="shared" ca="1" si="8"/>
        <v>0.44884710467399547</v>
      </c>
      <c r="AH38" s="2">
        <f t="shared" ca="1" si="8"/>
        <v>0.33874200330948412</v>
      </c>
      <c r="AI38" s="2">
        <f t="shared" ca="1" si="8"/>
        <v>0.99654150244353024</v>
      </c>
      <c r="AJ38" s="2">
        <f t="shared" ca="1" si="8"/>
        <v>0.24542249791044757</v>
      </c>
      <c r="AK38" s="2">
        <f t="shared" ca="1" si="8"/>
        <v>0.50567897850556442</v>
      </c>
      <c r="AL38" s="2">
        <f t="shared" ca="1" si="8"/>
        <v>0.48457490314821605</v>
      </c>
      <c r="AM38" s="2">
        <f t="shared" ca="1" si="8"/>
        <v>0.22145081862984473</v>
      </c>
    </row>
    <row r="39" spans="2:39" x14ac:dyDescent="0.2">
      <c r="D39" s="6">
        <f t="shared" si="9"/>
        <v>37097</v>
      </c>
      <c r="E39" s="7">
        <f t="shared" si="0"/>
        <v>6.5708418891170434E-2</v>
      </c>
      <c r="G39" s="5">
        <f t="shared" ca="1" si="4"/>
        <v>5.4510751923938017</v>
      </c>
      <c r="H39" s="5">
        <f t="shared" ca="1" si="10"/>
        <v>-1.4374028078657763E-2</v>
      </c>
      <c r="I39" s="4">
        <f t="shared" si="5"/>
        <v>30</v>
      </c>
      <c r="J39" s="4">
        <f t="shared" si="11"/>
        <v>0</v>
      </c>
      <c r="K39" s="4"/>
      <c r="L39" s="5"/>
      <c r="M39" s="18">
        <f t="shared" si="12"/>
        <v>0.75828754440515511</v>
      </c>
      <c r="N39" s="4">
        <f t="shared" si="13"/>
        <v>10</v>
      </c>
      <c r="O39" s="5">
        <f t="shared" si="1"/>
        <v>0.56267133729773822</v>
      </c>
      <c r="Q39" s="4">
        <f t="shared" ca="1" si="6"/>
        <v>7.3017511167554225</v>
      </c>
      <c r="R39" s="5">
        <f t="shared" ca="1" si="14"/>
        <v>-0.1057135199880106</v>
      </c>
      <c r="S39" s="5"/>
      <c r="T39" s="5">
        <f t="shared" si="2"/>
        <v>1.3395065852226684</v>
      </c>
      <c r="U39" s="5">
        <f t="shared" ca="1" si="15"/>
        <v>5.4510751923938017</v>
      </c>
      <c r="V39" s="5">
        <f t="shared" ca="1" si="16"/>
        <v>-0.10571351998801315</v>
      </c>
      <c r="W39" s="5">
        <f t="shared" ca="1" si="17"/>
        <v>0</v>
      </c>
      <c r="X39" s="5"/>
      <c r="Y39" s="5">
        <f t="shared" ca="1" si="18"/>
        <v>2.55351295663786E-15</v>
      </c>
      <c r="AA39" s="2">
        <f t="shared" ca="1" si="7"/>
        <v>-0.53633778326681902</v>
      </c>
      <c r="AB39" s="2">
        <f t="shared" ca="1" si="8"/>
        <v>7.9816763705050642E-2</v>
      </c>
      <c r="AC39" s="2">
        <f t="shared" ca="1" si="8"/>
        <v>9.176334730235286E-2</v>
      </c>
      <c r="AD39" s="2">
        <f t="shared" ca="1" si="8"/>
        <v>0.41916085640743883</v>
      </c>
      <c r="AE39" s="2">
        <f t="shared" ca="1" si="8"/>
        <v>0.79009777745675924</v>
      </c>
      <c r="AF39" s="2">
        <f t="shared" ca="1" si="8"/>
        <v>0.76159940283252192</v>
      </c>
      <c r="AG39" s="2">
        <f t="shared" ca="1" si="8"/>
        <v>0.87906221819778763</v>
      </c>
      <c r="AH39" s="2">
        <f t="shared" ca="1" si="8"/>
        <v>0.48137192047227462</v>
      </c>
      <c r="AI39" s="2">
        <f t="shared" ca="1" si="8"/>
        <v>0.76495795820901336</v>
      </c>
      <c r="AJ39" s="2">
        <f t="shared" ca="1" si="8"/>
        <v>0.86343457072016516</v>
      </c>
      <c r="AK39" s="2">
        <f t="shared" ca="1" si="8"/>
        <v>2.246042742056531E-3</v>
      </c>
      <c r="AL39" s="2">
        <f t="shared" ca="1" si="8"/>
        <v>0.26971276973719077</v>
      </c>
      <c r="AM39" s="2">
        <f t="shared" ca="1" si="8"/>
        <v>6.0438588950569416E-2</v>
      </c>
    </row>
    <row r="40" spans="2:39" x14ac:dyDescent="0.2">
      <c r="D40" s="6">
        <f t="shared" si="9"/>
        <v>37098</v>
      </c>
      <c r="E40" s="7">
        <f t="shared" si="0"/>
        <v>6.8446269678302529E-2</v>
      </c>
      <c r="G40" s="5">
        <f t="shared" ca="1" si="4"/>
        <v>5.4433261700870208</v>
      </c>
      <c r="H40" s="5">
        <f t="shared" ca="1" si="10"/>
        <v>-1.4225698789249201E-3</v>
      </c>
      <c r="I40" s="4">
        <f t="shared" si="5"/>
        <v>30</v>
      </c>
      <c r="J40" s="4">
        <f t="shared" si="11"/>
        <v>0</v>
      </c>
      <c r="K40" s="4"/>
      <c r="L40" s="5"/>
      <c r="M40" s="18">
        <f t="shared" si="12"/>
        <v>0.7643858412383856</v>
      </c>
      <c r="N40" s="4">
        <f t="shared" si="13"/>
        <v>10</v>
      </c>
      <c r="O40" s="5">
        <f t="shared" si="1"/>
        <v>0.56610020107116343</v>
      </c>
      <c r="Q40" s="4">
        <f t="shared" ca="1" si="6"/>
        <v>7.2913712503464518</v>
      </c>
      <c r="R40" s="5">
        <f t="shared" ca="1" si="14"/>
        <v>-1.0379866408970706E-2</v>
      </c>
      <c r="S40" s="5"/>
      <c r="T40" s="5">
        <f t="shared" si="2"/>
        <v>1.3395065852226684</v>
      </c>
      <c r="U40" s="5">
        <f t="shared" ca="1" si="15"/>
        <v>5.4433261700870208</v>
      </c>
      <c r="V40" s="5">
        <f t="shared" ca="1" si="16"/>
        <v>-1.0379866408970331E-2</v>
      </c>
      <c r="W40" s="5">
        <f t="shared" ca="1" si="17"/>
        <v>0</v>
      </c>
      <c r="X40" s="5"/>
      <c r="Y40" s="5">
        <f t="shared" ca="1" si="18"/>
        <v>-3.7470027081099033E-16</v>
      </c>
      <c r="AA40" s="2">
        <f t="shared" ca="1" si="7"/>
        <v>-4.1293811746447417E-2</v>
      </c>
      <c r="AB40" s="2">
        <f t="shared" ca="1" si="8"/>
        <v>0.77870908354223722</v>
      </c>
      <c r="AC40" s="2">
        <f t="shared" ca="1" si="8"/>
        <v>0.91323646831177374</v>
      </c>
      <c r="AD40" s="2">
        <f t="shared" ca="1" si="8"/>
        <v>0.10668228992991402</v>
      </c>
      <c r="AE40" s="2">
        <f t="shared" ca="1" si="8"/>
        <v>0.93809640168559416</v>
      </c>
      <c r="AF40" s="2">
        <f t="shared" ca="1" si="8"/>
        <v>0.25608795422025654</v>
      </c>
      <c r="AG40" s="2">
        <f t="shared" ca="1" si="8"/>
        <v>0.25112539713949666</v>
      </c>
      <c r="AH40" s="2">
        <f t="shared" ca="1" si="8"/>
        <v>0.51385230699674134</v>
      </c>
      <c r="AI40" s="2">
        <f t="shared" ca="1" si="8"/>
        <v>0.7548340149966708</v>
      </c>
      <c r="AJ40" s="2">
        <f t="shared" ca="1" si="8"/>
        <v>0.43618828230391715</v>
      </c>
      <c r="AK40" s="2">
        <f t="shared" ca="1" si="8"/>
        <v>1.6447506770349118E-2</v>
      </c>
      <c r="AL40" s="2">
        <f t="shared" ca="1" si="8"/>
        <v>0.74229099159869238</v>
      </c>
      <c r="AM40" s="2">
        <f t="shared" ca="1" si="8"/>
        <v>0.25115549075790877</v>
      </c>
    </row>
    <row r="41" spans="2:39" x14ac:dyDescent="0.2">
      <c r="D41" s="6">
        <f t="shared" si="9"/>
        <v>37099</v>
      </c>
      <c r="E41" s="7">
        <f t="shared" si="0"/>
        <v>7.1184120465434639E-2</v>
      </c>
      <c r="G41" s="5">
        <f t="shared" ca="1" si="4"/>
        <v>5.5810338946617684</v>
      </c>
      <c r="H41" s="5">
        <f t="shared" ca="1" si="10"/>
        <v>2.4983742665076903E-2</v>
      </c>
      <c r="I41" s="4">
        <f t="shared" si="5"/>
        <v>30</v>
      </c>
      <c r="J41" s="4">
        <f t="shared" si="11"/>
        <v>0</v>
      </c>
      <c r="K41" s="4"/>
      <c r="L41" s="5"/>
      <c r="M41" s="18">
        <f t="shared" si="12"/>
        <v>0.77079027436704439</v>
      </c>
      <c r="N41" s="4">
        <f t="shared" si="13"/>
        <v>10</v>
      </c>
      <c r="O41" s="5">
        <f t="shared" si="1"/>
        <v>0.56959252414718053</v>
      </c>
      <c r="Q41" s="4">
        <f t="shared" ca="1" si="6"/>
        <v>7.4758316542503547</v>
      </c>
      <c r="R41" s="5">
        <f t="shared" ca="1" si="14"/>
        <v>0.18446040390390284</v>
      </c>
      <c r="S41" s="5"/>
      <c r="T41" s="5">
        <f t="shared" si="2"/>
        <v>1.3395065852226684</v>
      </c>
      <c r="U41" s="5">
        <f t="shared" ca="1" si="15"/>
        <v>5.5810338946617684</v>
      </c>
      <c r="V41" s="5">
        <f t="shared" ca="1" si="16"/>
        <v>0.18446040390390384</v>
      </c>
      <c r="W41" s="5">
        <f t="shared" ca="1" si="17"/>
        <v>0</v>
      </c>
      <c r="X41" s="5"/>
      <c r="Y41" s="5">
        <f t="shared" ca="1" si="18"/>
        <v>-9.9920072216264089E-16</v>
      </c>
      <c r="AA41" s="2">
        <f t="shared" ca="1" si="7"/>
        <v>0.96803545708140959</v>
      </c>
      <c r="AB41" s="2">
        <f t="shared" ca="1" si="8"/>
        <v>0.80940173342205513</v>
      </c>
      <c r="AC41" s="2">
        <f t="shared" ca="1" si="8"/>
        <v>0.34575093800338408</v>
      </c>
      <c r="AD41" s="2">
        <f t="shared" ca="1" si="8"/>
        <v>0.83128913123503456</v>
      </c>
      <c r="AE41" s="2">
        <f t="shared" ca="1" si="8"/>
        <v>0.30188485927443143</v>
      </c>
      <c r="AF41" s="2">
        <f t="shared" ca="1" si="8"/>
        <v>2.2529934191048762E-2</v>
      </c>
      <c r="AG41" s="2">
        <f t="shared" ca="1" si="8"/>
        <v>0.47781069028988771</v>
      </c>
      <c r="AH41" s="2">
        <f t="shared" ca="1" si="8"/>
        <v>0.7901163369871731</v>
      </c>
      <c r="AI41" s="2">
        <f t="shared" ca="1" si="8"/>
        <v>0.94387255102697276</v>
      </c>
      <c r="AJ41" s="2">
        <f t="shared" ca="1" si="8"/>
        <v>0.98365063589948942</v>
      </c>
      <c r="AK41" s="2">
        <f t="shared" ca="1" si="8"/>
        <v>0.64422216888562112</v>
      </c>
      <c r="AL41" s="2">
        <f t="shared" ca="1" si="8"/>
        <v>0.11724762568497926</v>
      </c>
      <c r="AM41" s="2">
        <f t="shared" ca="1" si="8"/>
        <v>0.70025885218133177</v>
      </c>
    </row>
    <row r="42" spans="2:39" x14ac:dyDescent="0.2">
      <c r="D42" s="6">
        <f t="shared" si="9"/>
        <v>37100</v>
      </c>
      <c r="E42" s="7">
        <f t="shared" si="0"/>
        <v>7.3921971252566734E-2</v>
      </c>
      <c r="G42" s="5">
        <f t="shared" ca="1" si="4"/>
        <v>5.5114453451127927</v>
      </c>
      <c r="H42" s="5">
        <f t="shared" ca="1" si="10"/>
        <v>-1.2547143157226459E-2</v>
      </c>
      <c r="I42" s="4">
        <f t="shared" si="5"/>
        <v>30</v>
      </c>
      <c r="J42" s="4">
        <f t="shared" si="11"/>
        <v>0</v>
      </c>
      <c r="K42" s="4"/>
      <c r="L42" s="5"/>
      <c r="M42" s="18">
        <f t="shared" si="12"/>
        <v>0.77752521151757814</v>
      </c>
      <c r="N42" s="4">
        <f t="shared" si="13"/>
        <v>10</v>
      </c>
      <c r="O42" s="5">
        <f t="shared" si="1"/>
        <v>0.57315028843474558</v>
      </c>
      <c r="Q42" s="4">
        <f t="shared" ca="1" si="6"/>
        <v>7.3826173338734087</v>
      </c>
      <c r="R42" s="5">
        <f t="shared" ca="1" si="14"/>
        <v>-9.3214320376945992E-2</v>
      </c>
      <c r="S42" s="5"/>
      <c r="T42" s="5">
        <f t="shared" si="2"/>
        <v>1.3395065852226686</v>
      </c>
      <c r="U42" s="5">
        <f t="shared" ca="1" si="15"/>
        <v>5.5114453451127927</v>
      </c>
      <c r="V42" s="5">
        <f t="shared" ca="1" si="16"/>
        <v>-9.3214320376946824E-2</v>
      </c>
      <c r="W42" s="5">
        <f t="shared" ca="1" si="17"/>
        <v>0</v>
      </c>
      <c r="X42" s="5"/>
      <c r="Y42" s="5">
        <f t="shared" ca="1" si="18"/>
        <v>8.3266726846886741E-16</v>
      </c>
      <c r="AA42" s="2">
        <f t="shared" ca="1" si="7"/>
        <v>-0.46650870664325961</v>
      </c>
      <c r="AB42" s="2">
        <f t="shared" ca="1" si="8"/>
        <v>0.453514272859314</v>
      </c>
      <c r="AC42" s="2">
        <f t="shared" ca="1" si="8"/>
        <v>0.17500075132284199</v>
      </c>
      <c r="AD42" s="2">
        <f t="shared" ca="1" si="8"/>
        <v>0.89370574163113781</v>
      </c>
      <c r="AE42" s="2">
        <f t="shared" ca="1" si="8"/>
        <v>0.29541555940439856</v>
      </c>
      <c r="AF42" s="2">
        <f t="shared" ca="1" si="8"/>
        <v>0.48753591059830126</v>
      </c>
      <c r="AG42" s="2">
        <f t="shared" ca="1" si="8"/>
        <v>0.30150498591666075</v>
      </c>
      <c r="AH42" s="2">
        <f t="shared" ca="1" si="8"/>
        <v>0.29179368752523005</v>
      </c>
      <c r="AI42" s="2">
        <f t="shared" ca="1" si="8"/>
        <v>0.91713218528432039</v>
      </c>
      <c r="AJ42" s="2">
        <f t="shared" ca="1" si="8"/>
        <v>0.366518677310542</v>
      </c>
      <c r="AK42" s="2">
        <f t="shared" ca="1" si="8"/>
        <v>0.79125686683294227</v>
      </c>
      <c r="AL42" s="2">
        <f t="shared" ca="1" si="8"/>
        <v>0.14501616632607117</v>
      </c>
      <c r="AM42" s="2">
        <f t="shared" ca="1" si="8"/>
        <v>0.41509648834497992</v>
      </c>
    </row>
    <row r="43" spans="2:39" x14ac:dyDescent="0.2">
      <c r="D43" s="6">
        <f t="shared" si="9"/>
        <v>37101</v>
      </c>
      <c r="E43" s="7">
        <f t="shared" si="0"/>
        <v>7.665982203969883E-2</v>
      </c>
      <c r="G43" s="5">
        <f t="shared" ca="1" si="4"/>
        <v>5.4329529846505666</v>
      </c>
      <c r="H43" s="5">
        <f t="shared" ca="1" si="10"/>
        <v>-1.4344087985135777E-2</v>
      </c>
      <c r="I43" s="4">
        <f t="shared" si="5"/>
        <v>30</v>
      </c>
      <c r="J43" s="4">
        <f t="shared" si="11"/>
        <v>0</v>
      </c>
      <c r="K43" s="4"/>
      <c r="L43" s="5"/>
      <c r="M43" s="18">
        <f t="shared" si="12"/>
        <v>0.78461774132376083</v>
      </c>
      <c r="N43" s="4">
        <f t="shared" si="13"/>
        <v>10</v>
      </c>
      <c r="O43" s="5">
        <f t="shared" si="1"/>
        <v>0.57677556359594606</v>
      </c>
      <c r="Q43" s="4">
        <f t="shared" ca="1" si="6"/>
        <v>7.2774763001445848</v>
      </c>
      <c r="R43" s="5">
        <f t="shared" ca="1" si="14"/>
        <v>-0.10514103372882388</v>
      </c>
      <c r="S43" s="5"/>
      <c r="T43" s="5">
        <f t="shared" si="2"/>
        <v>1.3395065852226684</v>
      </c>
      <c r="U43" s="5">
        <f t="shared" ca="1" si="15"/>
        <v>5.4329529846505666</v>
      </c>
      <c r="V43" s="5">
        <f t="shared" ca="1" si="16"/>
        <v>-0.10514103372882326</v>
      </c>
      <c r="W43" s="5">
        <f t="shared" ca="1" si="17"/>
        <v>0</v>
      </c>
      <c r="X43" s="5"/>
      <c r="Y43" s="5">
        <f t="shared" ca="1" si="18"/>
        <v>-6.2450045135165055E-16</v>
      </c>
      <c r="AA43" s="2">
        <f t="shared" ca="1" si="7"/>
        <v>-0.53519338218269219</v>
      </c>
      <c r="AB43" s="2">
        <f t="shared" ca="1" si="8"/>
        <v>0.87393903604778655</v>
      </c>
      <c r="AC43" s="2">
        <f t="shared" ca="1" si="8"/>
        <v>0.16660002531175611</v>
      </c>
      <c r="AD43" s="2">
        <f t="shared" ca="1" si="8"/>
        <v>0.3901755867567156</v>
      </c>
      <c r="AE43" s="2">
        <f t="shared" ca="1" si="8"/>
        <v>0.12576453770388563</v>
      </c>
      <c r="AF43" s="2">
        <f t="shared" ca="1" si="8"/>
        <v>0.34485178986073328</v>
      </c>
      <c r="AG43" s="2">
        <f t="shared" ca="1" si="8"/>
        <v>7.5522226156365946E-4</v>
      </c>
      <c r="AH43" s="2">
        <f t="shared" ca="1" si="8"/>
        <v>0.62836483081669958</v>
      </c>
      <c r="AI43" s="2">
        <f t="shared" ca="1" si="8"/>
        <v>0.38233045080659611</v>
      </c>
      <c r="AJ43" s="2">
        <f t="shared" ca="1" si="8"/>
        <v>7.8684371580411971E-2</v>
      </c>
      <c r="AK43" s="2">
        <f t="shared" ca="1" si="8"/>
        <v>0.97054029122597152</v>
      </c>
      <c r="AL43" s="2">
        <f t="shared" ca="1" si="8"/>
        <v>0.88752713026628438</v>
      </c>
      <c r="AM43" s="2">
        <f t="shared" ca="1" si="8"/>
        <v>0.61527334517890431</v>
      </c>
    </row>
    <row r="44" spans="2:39" x14ac:dyDescent="0.2">
      <c r="D44" s="6">
        <f t="shared" si="9"/>
        <v>37102</v>
      </c>
      <c r="E44" s="7">
        <f t="shared" si="0"/>
        <v>7.939767282683094E-2</v>
      </c>
      <c r="G44" s="5">
        <f t="shared" ca="1" si="4"/>
        <v>5.5285660927570808</v>
      </c>
      <c r="H44" s="5">
        <f t="shared" ca="1" si="10"/>
        <v>1.7445671976333114E-2</v>
      </c>
      <c r="I44" s="4">
        <f t="shared" si="5"/>
        <v>30</v>
      </c>
      <c r="J44" s="4">
        <f t="shared" si="11"/>
        <v>0</v>
      </c>
      <c r="K44" s="4"/>
      <c r="L44" s="5">
        <f ca="1">CORREL(H44:$H$75,J44:$J$75)</f>
        <v>0.65948470947930238</v>
      </c>
      <c r="M44" s="18">
        <f t="shared" si="12"/>
        <v>0.7920980714777115</v>
      </c>
      <c r="N44" s="4">
        <f t="shared" si="13"/>
        <v>10</v>
      </c>
      <c r="O44" s="5">
        <f t="shared" si="1"/>
        <v>0.58047051210562328</v>
      </c>
      <c r="Q44" s="4">
        <f t="shared" ca="1" si="6"/>
        <v>7.4055506880868673</v>
      </c>
      <c r="R44" s="5">
        <f t="shared" ca="1" si="14"/>
        <v>0.12807438794228254</v>
      </c>
      <c r="S44" s="5"/>
      <c r="T44" s="5">
        <f t="shared" si="2"/>
        <v>1.3395065852226684</v>
      </c>
      <c r="U44" s="5">
        <f t="shared" ca="1" si="15"/>
        <v>5.5285660927570808</v>
      </c>
      <c r="V44" s="5">
        <f t="shared" ca="1" si="16"/>
        <v>0.12807438794228257</v>
      </c>
      <c r="W44" s="5">
        <f t="shared" ca="1" si="17"/>
        <v>0</v>
      </c>
      <c r="X44" s="5"/>
      <c r="Y44" s="5">
        <f t="shared" ca="1" si="18"/>
        <v>0</v>
      </c>
      <c r="AA44" s="2">
        <f t="shared" ca="1" si="7"/>
        <v>0.67990755721033658</v>
      </c>
      <c r="AB44" s="2">
        <f t="shared" ca="1" si="8"/>
        <v>0.81085000201920199</v>
      </c>
      <c r="AC44" s="2">
        <f t="shared" ca="1" si="8"/>
        <v>0.56919683058271886</v>
      </c>
      <c r="AD44" s="2">
        <f t="shared" ca="1" si="8"/>
        <v>0.293400152881925</v>
      </c>
      <c r="AE44" s="2">
        <f t="shared" ca="1" si="8"/>
        <v>0.69422845338545103</v>
      </c>
      <c r="AF44" s="2">
        <f t="shared" ca="1" si="8"/>
        <v>0.22896769851454124</v>
      </c>
      <c r="AG44" s="2">
        <f t="shared" ca="1" si="8"/>
        <v>0.90309411130952033</v>
      </c>
      <c r="AH44" s="2">
        <f t="shared" ca="1" si="8"/>
        <v>0.49859417079917012</v>
      </c>
      <c r="AI44" s="2">
        <f t="shared" ca="1" si="8"/>
        <v>0.90467841864976961</v>
      </c>
      <c r="AJ44" s="2">
        <f t="shared" ca="1" si="8"/>
        <v>5.8076559387351345E-2</v>
      </c>
      <c r="AK44" s="2">
        <f t="shared" ca="1" si="8"/>
        <v>0.58121674317756189</v>
      </c>
      <c r="AL44" s="2">
        <f t="shared" ca="1" si="8"/>
        <v>0.34096174683531899</v>
      </c>
      <c r="AM44" s="2">
        <f t="shared" ca="1" si="8"/>
        <v>0.79664266966780706</v>
      </c>
    </row>
    <row r="45" spans="2:39" x14ac:dyDescent="0.2">
      <c r="D45" s="6">
        <f t="shared" si="9"/>
        <v>37103</v>
      </c>
      <c r="E45" s="7">
        <f t="shared" si="0"/>
        <v>8.2135523613963035E-2</v>
      </c>
      <c r="G45" s="5">
        <f t="shared" ref="G45:G75" ca="1" si="19">G44*EXP(-0.5*$D$10^2*(E45-E44)+$D$10*AA45*SQRT(E45-E44))</f>
        <v>5.4964634638244645</v>
      </c>
      <c r="H45" s="5">
        <f t="shared" ca="1" si="10"/>
        <v>-5.8236070019143946E-3</v>
      </c>
      <c r="I45" s="4">
        <f t="shared" si="5"/>
        <v>30</v>
      </c>
      <c r="J45" s="4">
        <f t="shared" si="11"/>
        <v>0</v>
      </c>
      <c r="K45" s="4"/>
      <c r="L45" s="5"/>
      <c r="M45" s="18">
        <f t="shared" si="12"/>
        <v>0.8</v>
      </c>
      <c r="N45" s="4">
        <f t="shared" si="13"/>
        <v>10</v>
      </c>
      <c r="O45" s="5">
        <f t="shared" si="1"/>
        <v>0.58423739467217717</v>
      </c>
      <c r="Q45" s="4">
        <f t="shared" ca="1" si="6"/>
        <v>7.3625490052286668</v>
      </c>
      <c r="R45" s="5">
        <f t="shared" ca="1" si="14"/>
        <v>-4.3001682858200496E-2</v>
      </c>
      <c r="S45" s="5"/>
      <c r="T45" s="5">
        <f t="shared" si="2"/>
        <v>1.3395065852226682</v>
      </c>
      <c r="U45" s="5">
        <f t="shared" ca="1" si="15"/>
        <v>5.4964634638244645</v>
      </c>
      <c r="V45" s="5">
        <f t="shared" ca="1" si="16"/>
        <v>-4.3001682858199275E-2</v>
      </c>
      <c r="W45" s="5">
        <f t="shared" ca="1" si="17"/>
        <v>0</v>
      </c>
      <c r="X45" s="5"/>
      <c r="Y45" s="5">
        <f t="shared" ca="1" si="18"/>
        <v>-1.2212453270876722E-15</v>
      </c>
      <c r="AA45" s="2">
        <f t="shared" ca="1" si="7"/>
        <v>-0.11819264925428552</v>
      </c>
      <c r="AB45" s="2">
        <f t="shared" ca="1" si="8"/>
        <v>3.8985807533109984E-2</v>
      </c>
      <c r="AC45" s="2">
        <f t="shared" ca="1" si="8"/>
        <v>9.09427826731532E-2</v>
      </c>
      <c r="AD45" s="2">
        <f t="shared" ca="1" si="8"/>
        <v>0.3603956330375736</v>
      </c>
      <c r="AE45" s="2">
        <f t="shared" ca="1" si="8"/>
        <v>0.65683906201036391</v>
      </c>
      <c r="AF45" s="2">
        <f t="shared" ca="1" si="8"/>
        <v>2.7755003783915377E-2</v>
      </c>
      <c r="AG45" s="2">
        <f t="shared" ca="1" si="8"/>
        <v>0.79321916183292118</v>
      </c>
      <c r="AH45" s="2">
        <f t="shared" ca="1" si="8"/>
        <v>0.41671536111893204</v>
      </c>
      <c r="AI45" s="2">
        <f t="shared" ca="1" si="8"/>
        <v>0.77288854903153781</v>
      </c>
      <c r="AJ45" s="2">
        <f t="shared" ca="1" si="8"/>
        <v>0.7497670387328137</v>
      </c>
      <c r="AK45" s="2">
        <f t="shared" ca="1" si="8"/>
        <v>0.67341439496330224</v>
      </c>
      <c r="AL45" s="2">
        <f t="shared" ca="1" si="8"/>
        <v>0.81409993459132846</v>
      </c>
      <c r="AM45" s="2">
        <f t="shared" ca="1" si="8"/>
        <v>0.48678462143676349</v>
      </c>
    </row>
    <row r="46" spans="2:39" x14ac:dyDescent="0.2">
      <c r="B46" t="s">
        <v>29</v>
      </c>
      <c r="D46" s="8">
        <f t="shared" si="9"/>
        <v>37104</v>
      </c>
      <c r="E46" s="9">
        <f t="shared" si="0"/>
        <v>8.4873374401095145E-2</v>
      </c>
      <c r="G46" s="5">
        <f t="shared" ca="1" si="19"/>
        <v>5.6050025996237522</v>
      </c>
      <c r="H46" s="5">
        <f t="shared" ca="1" si="10"/>
        <v>1.9554641484767234E-2</v>
      </c>
      <c r="I46" s="4">
        <f t="shared" si="5"/>
        <v>30</v>
      </c>
      <c r="J46" s="4">
        <f t="shared" si="11"/>
        <v>0</v>
      </c>
      <c r="K46" s="4"/>
      <c r="L46" s="5"/>
      <c r="M46" s="18">
        <f t="shared" si="12"/>
        <v>0.8</v>
      </c>
      <c r="N46" s="4">
        <f t="shared" si="13"/>
        <v>10</v>
      </c>
      <c r="O46" s="5">
        <f t="shared" si="1"/>
        <v>0.59422508216656589</v>
      </c>
      <c r="Q46" s="4">
        <f t="shared" ca="1" si="6"/>
        <v>7.5079378923861926</v>
      </c>
      <c r="R46" s="5">
        <f t="shared" ca="1" si="14"/>
        <v>0.14538888715752574</v>
      </c>
      <c r="S46" s="5"/>
      <c r="T46" s="5">
        <f t="shared" si="2"/>
        <v>1.3395065852226682</v>
      </c>
      <c r="U46" s="5">
        <f t="shared" ca="1" si="15"/>
        <v>5.6050025996237522</v>
      </c>
      <c r="V46" s="5">
        <f t="shared" ca="1" si="16"/>
        <v>0.14538888715752341</v>
      </c>
      <c r="W46" s="5">
        <f t="shared" ca="1" si="17"/>
        <v>0</v>
      </c>
      <c r="X46" s="5"/>
      <c r="Y46" s="5">
        <f t="shared" ca="1" si="18"/>
        <v>2.3314683517128287E-15</v>
      </c>
      <c r="AA46" s="2">
        <f t="shared" ca="1" si="7"/>
        <v>0.48807831688569525</v>
      </c>
      <c r="AB46" s="2">
        <f t="shared" ca="1" si="8"/>
        <v>0.9230941304542073</v>
      </c>
      <c r="AC46" s="2">
        <f t="shared" ca="1" si="8"/>
        <v>0.9187821907698499</v>
      </c>
      <c r="AD46" s="2">
        <f t="shared" ca="1" si="8"/>
        <v>0.57122255069591343</v>
      </c>
      <c r="AE46" s="2">
        <f t="shared" ca="1" si="8"/>
        <v>0.18799738456583093</v>
      </c>
      <c r="AF46" s="2">
        <f t="shared" ca="1" si="8"/>
        <v>0.53364082102553678</v>
      </c>
      <c r="AG46" s="2">
        <f t="shared" ca="1" si="8"/>
        <v>9.7830291796738855E-2</v>
      </c>
      <c r="AH46" s="2">
        <f t="shared" ca="1" si="8"/>
        <v>2.6227357722971578E-3</v>
      </c>
      <c r="AI46" s="2">
        <f t="shared" ca="1" si="8"/>
        <v>0.96921501973038693</v>
      </c>
      <c r="AJ46" s="2">
        <f t="shared" ca="1" si="8"/>
        <v>0.87203577213002514</v>
      </c>
      <c r="AK46" s="2">
        <f t="shared" ca="1" si="8"/>
        <v>0.47464508897694024</v>
      </c>
      <c r="AL46" s="2">
        <f t="shared" ca="1" si="8"/>
        <v>0.70074584253013317</v>
      </c>
      <c r="AM46" s="2">
        <f t="shared" ca="1" si="8"/>
        <v>0.23624648843783547</v>
      </c>
    </row>
    <row r="47" spans="2:39" x14ac:dyDescent="0.2">
      <c r="D47" s="8">
        <f t="shared" si="9"/>
        <v>37105</v>
      </c>
      <c r="E47" s="9">
        <f t="shared" ref="E47:E75" si="20">(D47-$D$4)/365.25</f>
        <v>8.761122518822724E-2</v>
      </c>
      <c r="G47" s="5">
        <f t="shared" ca="1" si="19"/>
        <v>5.4225524753144381</v>
      </c>
      <c r="H47" s="5">
        <f t="shared" ca="1" si="10"/>
        <v>-3.3092879327745094E-2</v>
      </c>
      <c r="I47" s="4">
        <f t="shared" si="5"/>
        <v>30</v>
      </c>
      <c r="J47" s="4">
        <f t="shared" si="11"/>
        <v>0</v>
      </c>
      <c r="K47" s="4"/>
      <c r="L47" s="5"/>
      <c r="M47" s="18">
        <f t="shared" si="12"/>
        <v>0.8</v>
      </c>
      <c r="N47" s="4">
        <f t="shared" si="13"/>
        <v>10</v>
      </c>
      <c r="O47" s="5">
        <f t="shared" ref="O47:O74" si="21">MIN($J$10*$D$10*SQRT($E$75-$E$59)/(M47*SQRT($E$75-E47)),$J$10)</f>
        <v>0.60474315681476354</v>
      </c>
      <c r="Q47" s="4">
        <f t="shared" ref="Q47:Q75" ca="1" si="22">$G$11*(G47*(I47-$G$8)+G47*M47*N47*O47*SQRT($E$75-E47))</f>
        <v>7.2635447493991707</v>
      </c>
      <c r="R47" s="5">
        <f t="shared" ca="1" si="14"/>
        <v>-0.24439314298702186</v>
      </c>
      <c r="S47" s="5"/>
      <c r="T47" s="5">
        <f t="shared" ref="T47:T75" si="23">$G$11*((I47-$G$8)+M47*N47*O47*SQRT($E$75-E47))</f>
        <v>1.3395065852226684</v>
      </c>
      <c r="U47" s="5">
        <f t="shared" ca="1" si="15"/>
        <v>5.4225524753144381</v>
      </c>
      <c r="V47" s="5">
        <f t="shared" ca="1" si="16"/>
        <v>-0.24439314298702075</v>
      </c>
      <c r="W47" s="5">
        <f t="shared" ca="1" si="17"/>
        <v>0</v>
      </c>
      <c r="X47" s="5"/>
      <c r="Y47" s="5">
        <f t="shared" ca="1" si="18"/>
        <v>-1.1102230246251565E-15</v>
      </c>
      <c r="AA47" s="2">
        <f t="shared" ca="1" si="7"/>
        <v>-0.76963902813231755</v>
      </c>
      <c r="AB47" s="2">
        <f t="shared" ca="1" si="8"/>
        <v>0.3880899479821196</v>
      </c>
      <c r="AC47" s="2">
        <f t="shared" ca="1" si="8"/>
        <v>0.64270613239657726</v>
      </c>
      <c r="AD47" s="2">
        <f t="shared" ca="1" si="8"/>
        <v>0.22825326678523661</v>
      </c>
      <c r="AE47" s="2">
        <f t="shared" ca="1" si="8"/>
        <v>0.8866600978087289</v>
      </c>
      <c r="AF47" s="2">
        <f t="shared" ca="1" si="8"/>
        <v>0.10014757952650299</v>
      </c>
      <c r="AG47" s="2">
        <f t="shared" ca="1" si="8"/>
        <v>0.76070552978590844</v>
      </c>
      <c r="AH47" s="2">
        <f t="shared" ca="1" si="8"/>
        <v>0.10033502740679712</v>
      </c>
      <c r="AI47" s="2">
        <f t="shared" ca="1" si="8"/>
        <v>0.60163116215448675</v>
      </c>
      <c r="AJ47" s="2">
        <f t="shared" ca="1" si="8"/>
        <v>0.83097051921440901</v>
      </c>
      <c r="AK47" s="2">
        <f t="shared" ca="1" si="8"/>
        <v>0.17279620471087842</v>
      </c>
      <c r="AL47" s="2">
        <f t="shared" ca="1" si="8"/>
        <v>0.24285346553696763</v>
      </c>
      <c r="AM47" s="2">
        <f t="shared" ca="1" si="8"/>
        <v>0.27521203855907084</v>
      </c>
    </row>
    <row r="48" spans="2:39" x14ac:dyDescent="0.2">
      <c r="D48" s="8">
        <f t="shared" si="9"/>
        <v>37106</v>
      </c>
      <c r="E48" s="9">
        <f t="shared" si="20"/>
        <v>9.034907597535935E-2</v>
      </c>
      <c r="G48" s="5">
        <f t="shared" ca="1" si="19"/>
        <v>5.3524431021840648</v>
      </c>
      <c r="H48" s="5">
        <f t="shared" ca="1" si="10"/>
        <v>-1.3013529713913985E-2</v>
      </c>
      <c r="I48" s="4">
        <f t="shared" si="5"/>
        <v>30</v>
      </c>
      <c r="J48" s="4">
        <f t="shared" si="11"/>
        <v>0</v>
      </c>
      <c r="K48" s="4"/>
      <c r="L48" s="5"/>
      <c r="M48" s="18">
        <f t="shared" si="12"/>
        <v>0.8</v>
      </c>
      <c r="N48" s="4">
        <f t="shared" si="13"/>
        <v>10</v>
      </c>
      <c r="O48" s="5">
        <f t="shared" si="21"/>
        <v>0.61584028713560079</v>
      </c>
      <c r="Q48" s="4">
        <f t="shared" ca="1" si="22"/>
        <v>7.169632782405202</v>
      </c>
      <c r="R48" s="5">
        <f t="shared" ca="1" si="14"/>
        <v>-9.3911966993968754E-2</v>
      </c>
      <c r="S48" s="5"/>
      <c r="T48" s="5">
        <f t="shared" si="23"/>
        <v>1.3395065852226684</v>
      </c>
      <c r="U48" s="5">
        <f t="shared" ca="1" si="15"/>
        <v>5.3524431021840648</v>
      </c>
      <c r="V48" s="5">
        <f t="shared" ca="1" si="16"/>
        <v>-9.3911966993968171E-2</v>
      </c>
      <c r="W48" s="5">
        <f t="shared" ca="1" si="17"/>
        <v>0</v>
      </c>
      <c r="X48" s="5"/>
      <c r="Y48" s="5">
        <f t="shared" ca="1" si="18"/>
        <v>-5.8286708792820718E-16</v>
      </c>
      <c r="AA48" s="2">
        <f t="shared" ca="1" si="7"/>
        <v>-0.28995554263770096</v>
      </c>
      <c r="AB48" s="2">
        <f t="shared" ref="AB48:AM69" ca="1" si="24">RAND()</f>
        <v>6.875768863469367E-2</v>
      </c>
      <c r="AC48" s="2">
        <f t="shared" ca="1" si="24"/>
        <v>0.48058708132653288</v>
      </c>
      <c r="AD48" s="2">
        <f t="shared" ca="1" si="24"/>
        <v>5.7052707879447162E-2</v>
      </c>
      <c r="AE48" s="2">
        <f t="shared" ca="1" si="24"/>
        <v>0.52597108405057846</v>
      </c>
      <c r="AF48" s="2">
        <f t="shared" ca="1" si="24"/>
        <v>0.77334346073108939</v>
      </c>
      <c r="AG48" s="2">
        <f t="shared" ca="1" si="24"/>
        <v>0.21745484002893622</v>
      </c>
      <c r="AH48" s="2">
        <f t="shared" ca="1" si="24"/>
        <v>0.83531092418266462</v>
      </c>
      <c r="AI48" s="2">
        <f t="shared" ca="1" si="24"/>
        <v>0.79991339794919192</v>
      </c>
      <c r="AJ48" s="2">
        <f t="shared" ca="1" si="24"/>
        <v>0.16080825901382401</v>
      </c>
      <c r="AK48" s="2">
        <f t="shared" ca="1" si="24"/>
        <v>0.50923877476556734</v>
      </c>
      <c r="AL48" s="2">
        <f t="shared" ca="1" si="24"/>
        <v>0.44533397263681529</v>
      </c>
      <c r="AM48" s="2">
        <f t="shared" ca="1" si="24"/>
        <v>0.83627226616295847</v>
      </c>
    </row>
    <row r="49" spans="2:54" x14ac:dyDescent="0.2">
      <c r="D49" s="8">
        <f t="shared" si="9"/>
        <v>37107</v>
      </c>
      <c r="E49" s="9">
        <f t="shared" si="20"/>
        <v>9.3086926762491445E-2</v>
      </c>
      <c r="G49" s="5">
        <f t="shared" ca="1" si="19"/>
        <v>5.1774651727560634</v>
      </c>
      <c r="H49" s="5">
        <f t="shared" ca="1" si="10"/>
        <v>-3.3237523674413759E-2</v>
      </c>
      <c r="I49" s="4">
        <f t="shared" si="5"/>
        <v>30</v>
      </c>
      <c r="J49" s="4">
        <f t="shared" si="11"/>
        <v>0</v>
      </c>
      <c r="K49" s="4"/>
      <c r="L49" s="5"/>
      <c r="M49" s="18">
        <f t="shared" si="12"/>
        <v>0.8</v>
      </c>
      <c r="N49" s="4">
        <f t="shared" si="13"/>
        <v>10</v>
      </c>
      <c r="O49" s="5">
        <f t="shared" si="21"/>
        <v>0.62757163244218894</v>
      </c>
      <c r="Q49" s="4">
        <f t="shared" ca="1" si="22"/>
        <v>6.9352486936677673</v>
      </c>
      <c r="R49" s="5">
        <f t="shared" ca="1" si="14"/>
        <v>-0.23438408873743466</v>
      </c>
      <c r="S49" s="5"/>
      <c r="T49" s="5">
        <f t="shared" si="23"/>
        <v>1.3395065852226684</v>
      </c>
      <c r="U49" s="5">
        <f t="shared" ca="1" si="15"/>
        <v>5.1774651727560634</v>
      </c>
      <c r="V49" s="5">
        <f t="shared" ca="1" si="16"/>
        <v>-0.23438408873743521</v>
      </c>
      <c r="W49" s="5">
        <f t="shared" ca="1" si="17"/>
        <v>0</v>
      </c>
      <c r="X49" s="5"/>
      <c r="Y49" s="5">
        <f t="shared" ca="1" si="18"/>
        <v>5.5511151231257827E-16</v>
      </c>
      <c r="AA49" s="2">
        <f t="shared" ca="1" si="7"/>
        <v>-0.77309449385712892</v>
      </c>
      <c r="AB49" s="2">
        <f t="shared" ca="1" si="24"/>
        <v>0.24125298641509829</v>
      </c>
      <c r="AC49" s="2">
        <f t="shared" ca="1" si="24"/>
        <v>0.55690658268032256</v>
      </c>
      <c r="AD49" s="2">
        <f t="shared" ca="1" si="24"/>
        <v>0.59087550344785544</v>
      </c>
      <c r="AE49" s="2">
        <f t="shared" ca="1" si="24"/>
        <v>0.19964636138831082</v>
      </c>
      <c r="AF49" s="2">
        <f t="shared" ca="1" si="24"/>
        <v>0.93824219460058633</v>
      </c>
      <c r="AG49" s="2">
        <f t="shared" ca="1" si="24"/>
        <v>0.68792017235836855</v>
      </c>
      <c r="AH49" s="2">
        <f t="shared" ca="1" si="24"/>
        <v>0.27533973153756364</v>
      </c>
      <c r="AI49" s="2">
        <f t="shared" ca="1" si="24"/>
        <v>0.32283043041247628</v>
      </c>
      <c r="AJ49" s="2">
        <f t="shared" ca="1" si="24"/>
        <v>0.72898408092951561</v>
      </c>
      <c r="AK49" s="2">
        <f t="shared" ca="1" si="24"/>
        <v>0.56398580877280446</v>
      </c>
      <c r="AL49" s="2">
        <f t="shared" ca="1" si="24"/>
        <v>0.11595495771264508</v>
      </c>
      <c r="AM49" s="2">
        <f t="shared" ca="1" si="24"/>
        <v>4.9666958873231248E-3</v>
      </c>
    </row>
    <row r="50" spans="2:54" x14ac:dyDescent="0.2">
      <c r="D50" s="8">
        <f t="shared" si="9"/>
        <v>37108</v>
      </c>
      <c r="E50" s="9">
        <f t="shared" si="20"/>
        <v>9.5824777549623541E-2</v>
      </c>
      <c r="G50" s="5">
        <f t="shared" ca="1" si="19"/>
        <v>5.0608311910678054</v>
      </c>
      <c r="H50" s="5">
        <f t="shared" ca="1" si="10"/>
        <v>-2.2784850793884835E-2</v>
      </c>
      <c r="I50" s="4">
        <f t="shared" si="5"/>
        <v>30</v>
      </c>
      <c r="J50" s="4">
        <f t="shared" si="11"/>
        <v>0</v>
      </c>
      <c r="K50" s="4"/>
      <c r="L50" s="5"/>
      <c r="M50" s="18">
        <f t="shared" si="12"/>
        <v>0.8</v>
      </c>
      <c r="N50" s="4">
        <f t="shared" si="13"/>
        <v>10</v>
      </c>
      <c r="O50" s="5">
        <f t="shared" si="21"/>
        <v>0.6399999999999999</v>
      </c>
      <c r="Q50" s="4">
        <f t="shared" ca="1" si="22"/>
        <v>6.7790167071356064</v>
      </c>
      <c r="R50" s="5">
        <f t="shared" ca="1" si="14"/>
        <v>-0.15623198653216086</v>
      </c>
      <c r="S50" s="5"/>
      <c r="T50" s="5">
        <f t="shared" si="23"/>
        <v>1.3395065852226682</v>
      </c>
      <c r="U50" s="5">
        <f t="shared" ca="1" si="15"/>
        <v>5.0608311910678054</v>
      </c>
      <c r="V50" s="5">
        <f t="shared" ca="1" si="16"/>
        <v>-0.15623198653216172</v>
      </c>
      <c r="W50" s="5">
        <f t="shared" ca="1" si="17"/>
        <v>0</v>
      </c>
      <c r="X50" s="5"/>
      <c r="Y50" s="5">
        <f t="shared" ca="1" si="18"/>
        <v>8.6042284408449632E-16</v>
      </c>
      <c r="AA50" s="2">
        <f t="shared" ca="1" si="7"/>
        <v>-0.52338647758684687</v>
      </c>
      <c r="AB50" s="2">
        <f t="shared" ca="1" si="24"/>
        <v>0.98924730940040906</v>
      </c>
      <c r="AC50" s="2">
        <f t="shared" ca="1" si="24"/>
        <v>0.60915262141736193</v>
      </c>
      <c r="AD50" s="2">
        <f t="shared" ca="1" si="24"/>
        <v>0.69922193991149495</v>
      </c>
      <c r="AE50" s="2">
        <f t="shared" ca="1" si="24"/>
        <v>0.2699988707919001</v>
      </c>
      <c r="AF50" s="2">
        <f t="shared" ca="1" si="24"/>
        <v>0.87023704725091133</v>
      </c>
      <c r="AG50" s="2">
        <f t="shared" ca="1" si="24"/>
        <v>0.8093680512002015</v>
      </c>
      <c r="AH50" s="2">
        <f t="shared" ca="1" si="24"/>
        <v>1.4957837178924294E-2</v>
      </c>
      <c r="AI50" s="2">
        <f t="shared" ca="1" si="24"/>
        <v>0.11224593421548795</v>
      </c>
      <c r="AJ50" s="2">
        <f t="shared" ca="1" si="24"/>
        <v>0.57864693030718128</v>
      </c>
      <c r="AK50" s="2">
        <f t="shared" ca="1" si="24"/>
        <v>0.10282954682739209</v>
      </c>
      <c r="AL50" s="2">
        <f t="shared" ca="1" si="24"/>
        <v>0.10030639181774709</v>
      </c>
      <c r="AM50" s="2">
        <f t="shared" ca="1" si="24"/>
        <v>0.32040104209414155</v>
      </c>
    </row>
    <row r="51" spans="2:54" x14ac:dyDescent="0.2">
      <c r="D51" s="8">
        <f t="shared" si="9"/>
        <v>37109</v>
      </c>
      <c r="E51" s="9">
        <f t="shared" si="20"/>
        <v>9.856262833675565E-2</v>
      </c>
      <c r="G51" s="5">
        <f t="shared" ca="1" si="19"/>
        <v>4.9410477091182061</v>
      </c>
      <c r="H51" s="5">
        <f t="shared" ca="1" si="10"/>
        <v>-2.3953341239849147E-2</v>
      </c>
      <c r="I51" s="4">
        <f t="shared" si="5"/>
        <v>30</v>
      </c>
      <c r="J51" s="4">
        <f t="shared" si="11"/>
        <v>0</v>
      </c>
      <c r="K51" s="4"/>
      <c r="L51" s="5"/>
      <c r="M51" s="18">
        <f t="shared" si="12"/>
        <v>0.8</v>
      </c>
      <c r="N51" s="4">
        <f t="shared" si="13"/>
        <v>10</v>
      </c>
      <c r="O51" s="5">
        <f t="shared" si="21"/>
        <v>0.65319726474218087</v>
      </c>
      <c r="Q51" s="4">
        <f t="shared" ca="1" si="22"/>
        <v>6.6185659442632163</v>
      </c>
      <c r="R51" s="5">
        <f t="shared" ca="1" si="14"/>
        <v>-0.16045076287239013</v>
      </c>
      <c r="S51" s="5"/>
      <c r="T51" s="5">
        <f t="shared" si="23"/>
        <v>1.3395065852226684</v>
      </c>
      <c r="U51" s="5">
        <f t="shared" ca="1" si="15"/>
        <v>4.9410477091182061</v>
      </c>
      <c r="V51" s="5">
        <f t="shared" ca="1" si="16"/>
        <v>-0.16045076287238888</v>
      </c>
      <c r="W51" s="5">
        <f t="shared" ca="1" si="17"/>
        <v>0</v>
      </c>
      <c r="X51" s="5"/>
      <c r="Y51" s="5">
        <f t="shared" ca="1" si="18"/>
        <v>-1.2490009027033011E-15</v>
      </c>
      <c r="AA51" s="2">
        <f t="shared" ca="1" si="7"/>
        <v>-0.55130100572979757</v>
      </c>
      <c r="AB51" s="2">
        <f t="shared" ca="1" si="24"/>
        <v>0.86996140656418874</v>
      </c>
      <c r="AC51" s="2">
        <f t="shared" ca="1" si="24"/>
        <v>0.10230086689765372</v>
      </c>
      <c r="AD51" s="2">
        <f t="shared" ca="1" si="24"/>
        <v>0.9081408018571786</v>
      </c>
      <c r="AE51" s="2">
        <f t="shared" ca="1" si="24"/>
        <v>6.2142039351063438E-2</v>
      </c>
      <c r="AF51" s="2">
        <f t="shared" ca="1" si="24"/>
        <v>0.50829546679402804</v>
      </c>
      <c r="AG51" s="2">
        <f t="shared" ca="1" si="24"/>
        <v>0.18110638414937164</v>
      </c>
      <c r="AH51" s="2">
        <f t="shared" ca="1" si="24"/>
        <v>0.85712573097883049</v>
      </c>
      <c r="AI51" s="2">
        <f t="shared" ca="1" si="24"/>
        <v>4.3130943094253915E-2</v>
      </c>
      <c r="AJ51" s="2">
        <f t="shared" ca="1" si="24"/>
        <v>0.80031912866770072</v>
      </c>
      <c r="AK51" s="2">
        <f t="shared" ca="1" si="24"/>
        <v>0.14548964548875887</v>
      </c>
      <c r="AL51" s="2">
        <f t="shared" ca="1" si="24"/>
        <v>6.5135345100837627E-2</v>
      </c>
      <c r="AM51" s="2">
        <f t="shared" ca="1" si="24"/>
        <v>0.90555123532633663</v>
      </c>
    </row>
    <row r="52" spans="2:54" x14ac:dyDescent="0.2">
      <c r="D52" s="8">
        <f t="shared" si="9"/>
        <v>37110</v>
      </c>
      <c r="E52" s="9">
        <f t="shared" si="20"/>
        <v>0.10130047912388775</v>
      </c>
      <c r="G52" s="5">
        <f t="shared" ca="1" si="19"/>
        <v>4.8860618120123984</v>
      </c>
      <c r="H52" s="5">
        <f t="shared" ca="1" si="10"/>
        <v>-1.1190771981427624E-2</v>
      </c>
      <c r="I52" s="4">
        <f t="shared" si="5"/>
        <v>30</v>
      </c>
      <c r="J52" s="4">
        <f t="shared" si="11"/>
        <v>0</v>
      </c>
      <c r="K52" s="4"/>
      <c r="L52" s="5"/>
      <c r="M52" s="18">
        <f t="shared" si="12"/>
        <v>0.8</v>
      </c>
      <c r="N52" s="4">
        <f t="shared" si="13"/>
        <v>10</v>
      </c>
      <c r="O52" s="5">
        <f t="shared" si="21"/>
        <v>0.66724612498263924</v>
      </c>
      <c r="Q52" s="4">
        <f t="shared" ca="1" si="22"/>
        <v>6.5449119729956111</v>
      </c>
      <c r="R52" s="5">
        <f t="shared" ca="1" si="14"/>
        <v>-7.3653971267605201E-2</v>
      </c>
      <c r="S52" s="5"/>
      <c r="T52" s="5">
        <f t="shared" si="23"/>
        <v>1.3395065852226684</v>
      </c>
      <c r="U52" s="5">
        <f t="shared" ca="1" si="15"/>
        <v>4.8860618120123984</v>
      </c>
      <c r="V52" s="5">
        <f t="shared" ca="1" si="16"/>
        <v>-7.3653971267605478E-2</v>
      </c>
      <c r="W52" s="5">
        <f t="shared" ca="1" si="17"/>
        <v>0</v>
      </c>
      <c r="X52" s="5"/>
      <c r="Y52" s="5">
        <f t="shared" ca="1" si="18"/>
        <v>2.7755575615628914E-16</v>
      </c>
      <c r="AA52" s="2">
        <f t="shared" ca="1" si="7"/>
        <v>-0.24641096578900257</v>
      </c>
      <c r="AB52" s="2">
        <f t="shared" ca="1" si="24"/>
        <v>0.63000913995208574</v>
      </c>
      <c r="AC52" s="2">
        <f t="shared" ca="1" si="24"/>
        <v>0.53109046943404614</v>
      </c>
      <c r="AD52" s="2">
        <f t="shared" ca="1" si="24"/>
        <v>5.0827311767158712E-2</v>
      </c>
      <c r="AE52" s="2">
        <f t="shared" ca="1" si="24"/>
        <v>0.38635586526570637</v>
      </c>
      <c r="AF52" s="2">
        <f t="shared" ca="1" si="24"/>
        <v>0.61227977450222393</v>
      </c>
      <c r="AG52" s="2">
        <f t="shared" ca="1" si="24"/>
        <v>0.41099238634119661</v>
      </c>
      <c r="AH52" s="2">
        <f t="shared" ca="1" si="24"/>
        <v>0.56755325689194458</v>
      </c>
      <c r="AI52" s="2">
        <f t="shared" ca="1" si="24"/>
        <v>0.15186293578771703</v>
      </c>
      <c r="AJ52" s="2">
        <f t="shared" ca="1" si="24"/>
        <v>0.6572193711690002</v>
      </c>
      <c r="AK52" s="2">
        <f t="shared" ca="1" si="24"/>
        <v>0.76277125075095764</v>
      </c>
      <c r="AL52" s="2">
        <f t="shared" ca="1" si="24"/>
        <v>0.38778062515499379</v>
      </c>
      <c r="AM52" s="2">
        <f t="shared" ca="1" si="24"/>
        <v>0.6048466471939673</v>
      </c>
    </row>
    <row r="53" spans="2:54" x14ac:dyDescent="0.2">
      <c r="D53" s="8">
        <f t="shared" si="9"/>
        <v>37111</v>
      </c>
      <c r="E53" s="9">
        <f t="shared" si="20"/>
        <v>0.10403832991101986</v>
      </c>
      <c r="G53" s="5">
        <f t="shared" ca="1" si="19"/>
        <v>4.7579399652118708</v>
      </c>
      <c r="H53" s="5">
        <f t="shared" ca="1" si="10"/>
        <v>-2.6571829448016292E-2</v>
      </c>
      <c r="I53" s="4">
        <f t="shared" si="5"/>
        <v>30</v>
      </c>
      <c r="J53" s="4">
        <f t="shared" si="11"/>
        <v>0</v>
      </c>
      <c r="K53" s="4"/>
      <c r="L53" s="5"/>
      <c r="M53" s="18">
        <f t="shared" si="12"/>
        <v>0.8</v>
      </c>
      <c r="N53" s="4">
        <f t="shared" si="13"/>
        <v>10</v>
      </c>
      <c r="O53" s="5">
        <f t="shared" si="21"/>
        <v>0.68224229233795342</v>
      </c>
      <c r="Q53" s="4">
        <f t="shared" ca="1" si="22"/>
        <v>6.3732919154954146</v>
      </c>
      <c r="R53" s="5">
        <f t="shared" ca="1" si="14"/>
        <v>-0.17162005750019649</v>
      </c>
      <c r="S53" s="5"/>
      <c r="T53" s="5">
        <f t="shared" si="23"/>
        <v>1.3395065852226684</v>
      </c>
      <c r="U53" s="5">
        <f t="shared" ca="1" si="15"/>
        <v>4.7579399652118708</v>
      </c>
      <c r="V53" s="5">
        <f t="shared" ca="1" si="16"/>
        <v>-0.17162005750019663</v>
      </c>
      <c r="W53" s="5">
        <f t="shared" ca="1" si="17"/>
        <v>0</v>
      </c>
      <c r="X53" s="5"/>
      <c r="Y53" s="5">
        <f t="shared" ca="1" si="18"/>
        <v>0</v>
      </c>
      <c r="AA53" s="2">
        <f t="shared" ca="1" si="7"/>
        <v>-0.61385510108530283</v>
      </c>
      <c r="AB53" s="2">
        <f t="shared" ca="1" si="24"/>
        <v>0.41024909195286963</v>
      </c>
      <c r="AC53" s="2">
        <f t="shared" ca="1" si="24"/>
        <v>0.26765906913260396</v>
      </c>
      <c r="AD53" s="2">
        <f t="shared" ca="1" si="24"/>
        <v>0.89104495130344263</v>
      </c>
      <c r="AE53" s="2">
        <f t="shared" ca="1" si="24"/>
        <v>0.16379375111010663</v>
      </c>
      <c r="AF53" s="2">
        <f t="shared" ca="1" si="24"/>
        <v>0.82975665235724727</v>
      </c>
      <c r="AG53" s="2">
        <f t="shared" ca="1" si="24"/>
        <v>0.2514098005254457</v>
      </c>
      <c r="AH53" s="2">
        <f t="shared" ca="1" si="24"/>
        <v>0.30697796040225467</v>
      </c>
      <c r="AI53" s="2">
        <f t="shared" ca="1" si="24"/>
        <v>4.1876110543096257E-2</v>
      </c>
      <c r="AJ53" s="2">
        <f t="shared" ca="1" si="24"/>
        <v>0.47660864374833584</v>
      </c>
      <c r="AK53" s="2">
        <f t="shared" ca="1" si="24"/>
        <v>0.98481725240624751</v>
      </c>
      <c r="AL53" s="2">
        <f t="shared" ca="1" si="24"/>
        <v>0.1015628817568146</v>
      </c>
      <c r="AM53" s="2">
        <f t="shared" ca="1" si="24"/>
        <v>0.66038873367623308</v>
      </c>
    </row>
    <row r="54" spans="2:54" x14ac:dyDescent="0.2">
      <c r="D54" s="8">
        <f t="shared" si="9"/>
        <v>37112</v>
      </c>
      <c r="E54" s="9">
        <f t="shared" si="20"/>
        <v>0.10677618069815195</v>
      </c>
      <c r="G54" s="5">
        <f t="shared" ca="1" si="19"/>
        <v>4.935640651524694</v>
      </c>
      <c r="H54" s="5">
        <f t="shared" ca="1" si="10"/>
        <v>3.6667688248779258E-2</v>
      </c>
      <c r="I54" s="4">
        <f t="shared" si="5"/>
        <v>30</v>
      </c>
      <c r="J54" s="4">
        <f t="shared" si="11"/>
        <v>0</v>
      </c>
      <c r="K54" s="4"/>
      <c r="L54" s="5"/>
      <c r="M54" s="18">
        <f t="shared" si="12"/>
        <v>0.8</v>
      </c>
      <c r="N54" s="4">
        <f t="shared" si="13"/>
        <v>10</v>
      </c>
      <c r="O54" s="5">
        <f t="shared" si="21"/>
        <v>0.69829724875517563</v>
      </c>
      <c r="Q54" s="4">
        <f t="shared" ca="1" si="22"/>
        <v>6.6113231550100293</v>
      </c>
      <c r="R54" s="5">
        <f t="shared" ca="1" si="14"/>
        <v>0.23803123951461469</v>
      </c>
      <c r="S54" s="5"/>
      <c r="T54" s="5">
        <f t="shared" si="23"/>
        <v>1.3395065852226684</v>
      </c>
      <c r="U54" s="5">
        <f t="shared" ca="1" si="15"/>
        <v>4.935640651524694</v>
      </c>
      <c r="V54" s="5">
        <f t="shared" ca="1" si="16"/>
        <v>0.23803123951461438</v>
      </c>
      <c r="W54" s="5">
        <f t="shared" ca="1" si="17"/>
        <v>0</v>
      </c>
      <c r="X54" s="5"/>
      <c r="Y54" s="5">
        <f t="shared" ca="1" si="18"/>
        <v>3.0531133177191805E-16</v>
      </c>
      <c r="AA54" s="2">
        <f t="shared" ca="1" si="7"/>
        <v>0.89689862616200422</v>
      </c>
      <c r="AB54" s="2">
        <f t="shared" ca="1" si="24"/>
        <v>0.88908043428503003</v>
      </c>
      <c r="AC54" s="2">
        <f t="shared" ca="1" si="24"/>
        <v>0.87027211327992582</v>
      </c>
      <c r="AD54" s="2">
        <f t="shared" ca="1" si="24"/>
        <v>0.15375152215146404</v>
      </c>
      <c r="AE54" s="2">
        <f t="shared" ca="1" si="24"/>
        <v>0.20502604952831072</v>
      </c>
      <c r="AF54" s="2">
        <f t="shared" ca="1" si="24"/>
        <v>0.77215941753954676</v>
      </c>
      <c r="AG54" s="2">
        <f t="shared" ca="1" si="24"/>
        <v>0.58896665588868258</v>
      </c>
      <c r="AH54" s="2">
        <f t="shared" ca="1" si="24"/>
        <v>0.45285448275159412</v>
      </c>
      <c r="AI54" s="2">
        <f t="shared" ca="1" si="24"/>
        <v>0.69520210340588084</v>
      </c>
      <c r="AJ54" s="2">
        <f t="shared" ca="1" si="24"/>
        <v>0.79118454915577496</v>
      </c>
      <c r="AK54" s="2">
        <f t="shared" ca="1" si="24"/>
        <v>0.43478425886591365</v>
      </c>
      <c r="AL54" s="2">
        <f t="shared" ca="1" si="24"/>
        <v>0.22753332213798716</v>
      </c>
      <c r="AM54" s="2">
        <f t="shared" ca="1" si="24"/>
        <v>0.81608371717189399</v>
      </c>
    </row>
    <row r="55" spans="2:54" x14ac:dyDescent="0.2">
      <c r="D55" s="8">
        <f t="shared" si="9"/>
        <v>37113</v>
      </c>
      <c r="E55" s="9">
        <f t="shared" si="20"/>
        <v>0.10951403148528405</v>
      </c>
      <c r="G55" s="5">
        <f t="shared" ca="1" si="19"/>
        <v>5.1139083214964813</v>
      </c>
      <c r="H55" s="5">
        <f t="shared" ca="1" si="10"/>
        <v>3.548146734446312E-2</v>
      </c>
      <c r="I55" s="4">
        <f t="shared" si="5"/>
        <v>30</v>
      </c>
      <c r="J55" s="4">
        <f t="shared" si="11"/>
        <v>0</v>
      </c>
      <c r="K55" s="4"/>
      <c r="L55" s="5"/>
      <c r="M55" s="18">
        <f t="shared" si="12"/>
        <v>0.8</v>
      </c>
      <c r="N55" s="4">
        <f t="shared" si="13"/>
        <v>10</v>
      </c>
      <c r="O55" s="5">
        <f t="shared" si="21"/>
        <v>0.71554175279993271</v>
      </c>
      <c r="Q55" s="4">
        <f t="shared" ca="1" si="22"/>
        <v>6.8501138728695414</v>
      </c>
      <c r="R55" s="5">
        <f t="shared" ca="1" si="14"/>
        <v>0.23879071785951211</v>
      </c>
      <c r="S55" s="5"/>
      <c r="T55" s="5">
        <f t="shared" si="23"/>
        <v>1.3395065852226684</v>
      </c>
      <c r="U55" s="5">
        <f t="shared" ca="1" si="15"/>
        <v>5.1139083214964813</v>
      </c>
      <c r="V55" s="5">
        <f t="shared" ca="1" si="16"/>
        <v>0.23879071785951048</v>
      </c>
      <c r="W55" s="5">
        <f t="shared" ca="1" si="17"/>
        <v>0</v>
      </c>
      <c r="X55" s="5"/>
      <c r="Y55" s="5">
        <f t="shared" ca="1" si="18"/>
        <v>1.6375789613221059E-15</v>
      </c>
      <c r="AA55" s="2">
        <f t="shared" ca="1" si="7"/>
        <v>0.86856052812136841</v>
      </c>
      <c r="AB55" s="2">
        <f t="shared" ca="1" si="24"/>
        <v>0.96951334517082977</v>
      </c>
      <c r="AC55" s="2">
        <f t="shared" ca="1" si="24"/>
        <v>0.80188992271912785</v>
      </c>
      <c r="AD55" s="2">
        <f t="shared" ca="1" si="24"/>
        <v>0.57225802455457142</v>
      </c>
      <c r="AE55" s="2">
        <f t="shared" ca="1" si="24"/>
        <v>0.35738615044592148</v>
      </c>
      <c r="AF55" s="2">
        <f t="shared" ca="1" si="24"/>
        <v>0.1007105293948547</v>
      </c>
      <c r="AG55" s="2">
        <f t="shared" ca="1" si="24"/>
        <v>0.28943618686798483</v>
      </c>
      <c r="AH55" s="2">
        <f t="shared" ca="1" si="24"/>
        <v>0.76411823047906324</v>
      </c>
      <c r="AI55" s="2">
        <f t="shared" ca="1" si="24"/>
        <v>0.61646853488010844</v>
      </c>
      <c r="AJ55" s="2">
        <f t="shared" ca="1" si="24"/>
        <v>0.54880805754501871</v>
      </c>
      <c r="AK55" s="2">
        <f t="shared" ca="1" si="24"/>
        <v>5.5260149628776567E-2</v>
      </c>
      <c r="AL55" s="2">
        <f t="shared" ca="1" si="24"/>
        <v>0.92125650421466454</v>
      </c>
      <c r="AM55" s="2">
        <f t="shared" ca="1" si="24"/>
        <v>0.87145489222044681</v>
      </c>
    </row>
    <row r="56" spans="2:54" x14ac:dyDescent="0.2">
      <c r="D56" s="8">
        <f t="shared" si="9"/>
        <v>37114</v>
      </c>
      <c r="E56" s="9">
        <f t="shared" si="20"/>
        <v>0.11225188227241616</v>
      </c>
      <c r="G56" s="5">
        <f t="shared" ca="1" si="19"/>
        <v>4.9148122118705473</v>
      </c>
      <c r="H56" s="5">
        <f t="shared" ca="1" si="10"/>
        <v>-3.9710404020601324E-2</v>
      </c>
      <c r="I56" s="4">
        <f t="shared" si="5"/>
        <v>30</v>
      </c>
      <c r="J56" s="4">
        <f t="shared" si="11"/>
        <v>0</v>
      </c>
      <c r="K56" s="4"/>
      <c r="L56" s="5"/>
      <c r="M56" s="18">
        <f t="shared" si="12"/>
        <v>0.8</v>
      </c>
      <c r="N56" s="4">
        <f t="shared" si="13"/>
        <v>10</v>
      </c>
      <c r="O56" s="5">
        <f t="shared" si="21"/>
        <v>0.73413034838579772</v>
      </c>
      <c r="Q56" s="4">
        <f t="shared" ca="1" si="22"/>
        <v>6.5834233229333874</v>
      </c>
      <c r="R56" s="5">
        <f t="shared" ca="1" si="14"/>
        <v>-0.26669054993615404</v>
      </c>
      <c r="S56" s="5"/>
      <c r="T56" s="5">
        <f t="shared" si="23"/>
        <v>1.3395065852226684</v>
      </c>
      <c r="U56" s="5">
        <f t="shared" ca="1" si="15"/>
        <v>4.9148122118705473</v>
      </c>
      <c r="V56" s="5">
        <f t="shared" ca="1" si="16"/>
        <v>-0.26669054993615293</v>
      </c>
      <c r="W56" s="5">
        <f t="shared" ca="1" si="17"/>
        <v>0</v>
      </c>
      <c r="X56" s="5"/>
      <c r="Y56" s="5">
        <f t="shared" ca="1" si="18"/>
        <v>-1.1102230246251565E-15</v>
      </c>
      <c r="AA56" s="2">
        <f t="shared" ca="1" si="7"/>
        <v>-0.92772767995943362</v>
      </c>
      <c r="AB56" s="2">
        <f t="shared" ca="1" si="24"/>
        <v>0.76982349700810548</v>
      </c>
      <c r="AC56" s="2">
        <f t="shared" ca="1" si="24"/>
        <v>0.64789111660395804</v>
      </c>
      <c r="AD56" s="2">
        <f t="shared" ca="1" si="24"/>
        <v>0.14998316747190454</v>
      </c>
      <c r="AE56" s="2">
        <f t="shared" ca="1" si="24"/>
        <v>0.19601474157452459</v>
      </c>
      <c r="AF56" s="2">
        <f t="shared" ca="1" si="24"/>
        <v>0.27210400340596808</v>
      </c>
      <c r="AG56" s="2">
        <f t="shared" ca="1" si="24"/>
        <v>0.54474445001247118</v>
      </c>
      <c r="AH56" s="2">
        <f t="shared" ca="1" si="24"/>
        <v>0.14657057247947769</v>
      </c>
      <c r="AI56" s="2">
        <f t="shared" ca="1" si="24"/>
        <v>0.68091932095039209</v>
      </c>
      <c r="AJ56" s="2">
        <f t="shared" ca="1" si="24"/>
        <v>0.51997805380074436</v>
      </c>
      <c r="AK56" s="2">
        <f t="shared" ca="1" si="24"/>
        <v>0.9157933771103135</v>
      </c>
      <c r="AL56" s="2">
        <f t="shared" ca="1" si="24"/>
        <v>0.21808360038888441</v>
      </c>
      <c r="AM56" s="2">
        <f t="shared" ca="1" si="24"/>
        <v>1.0366419233822421E-2</v>
      </c>
    </row>
    <row r="57" spans="2:54" x14ac:dyDescent="0.2">
      <c r="D57" s="8">
        <f t="shared" si="9"/>
        <v>37115</v>
      </c>
      <c r="E57" s="9">
        <f t="shared" si="20"/>
        <v>0.11498973305954825</v>
      </c>
      <c r="G57" s="5">
        <f t="shared" ca="1" si="19"/>
        <v>4.7736503305590663</v>
      </c>
      <c r="H57" s="5">
        <f t="shared" ca="1" si="10"/>
        <v>-2.9142265029156744E-2</v>
      </c>
      <c r="I57" s="4">
        <f t="shared" si="5"/>
        <v>30</v>
      </c>
      <c r="J57" s="4">
        <f t="shared" si="11"/>
        <v>0</v>
      </c>
      <c r="K57" s="4"/>
      <c r="L57" s="5"/>
      <c r="M57" s="18">
        <f t="shared" si="12"/>
        <v>0.8</v>
      </c>
      <c r="N57" s="4">
        <f t="shared" si="13"/>
        <v>10</v>
      </c>
      <c r="O57" s="5">
        <f t="shared" si="21"/>
        <v>0.75424723326565069</v>
      </c>
      <c r="Q57" s="4">
        <f t="shared" ca="1" si="22"/>
        <v>6.3943360533342366</v>
      </c>
      <c r="R57" s="5">
        <f t="shared" ca="1" si="14"/>
        <v>-0.18908726959915079</v>
      </c>
      <c r="S57" s="5"/>
      <c r="T57" s="5">
        <f t="shared" si="23"/>
        <v>1.3395065852226684</v>
      </c>
      <c r="U57" s="5">
        <f t="shared" ca="1" si="15"/>
        <v>4.7736503305590663</v>
      </c>
      <c r="V57" s="5">
        <f t="shared" ca="1" si="16"/>
        <v>-0.18908726959914951</v>
      </c>
      <c r="W57" s="5">
        <f t="shared" ca="1" si="17"/>
        <v>0</v>
      </c>
      <c r="X57" s="5"/>
      <c r="Y57" s="5">
        <f t="shared" ca="1" si="18"/>
        <v>-1.27675647831893E-15</v>
      </c>
      <c r="AA57" s="2">
        <f t="shared" ca="1" si="7"/>
        <v>-0.67526124832184209</v>
      </c>
      <c r="AB57" s="2">
        <f t="shared" ca="1" si="24"/>
        <v>1.9930295370001294E-2</v>
      </c>
      <c r="AC57" s="2">
        <f t="shared" ca="1" si="24"/>
        <v>0.94675782878270975</v>
      </c>
      <c r="AD57" s="2">
        <f t="shared" ca="1" si="24"/>
        <v>0.319963474992492</v>
      </c>
      <c r="AE57" s="2">
        <f t="shared" ca="1" si="24"/>
        <v>0.5726149012639612</v>
      </c>
      <c r="AF57" s="2">
        <f t="shared" ca="1" si="24"/>
        <v>0.86227231336290266</v>
      </c>
      <c r="AG57" s="2">
        <f t="shared" ca="1" si="24"/>
        <v>0.58771653706707117</v>
      </c>
      <c r="AH57" s="2">
        <f t="shared" ca="1" si="24"/>
        <v>0.17543753570591392</v>
      </c>
      <c r="AI57" s="2">
        <f t="shared" ca="1" si="24"/>
        <v>0.18336516778057121</v>
      </c>
      <c r="AJ57" s="2">
        <f t="shared" ca="1" si="24"/>
        <v>4.0639772989896183E-2</v>
      </c>
      <c r="AK57" s="2">
        <f t="shared" ca="1" si="24"/>
        <v>0.33453753377041789</v>
      </c>
      <c r="AL57" s="2">
        <f t="shared" ca="1" si="24"/>
        <v>0.70444615927413889</v>
      </c>
      <c r="AM57" s="2">
        <f t="shared" ca="1" si="24"/>
        <v>0.57705723131808195</v>
      </c>
    </row>
    <row r="58" spans="2:54" x14ac:dyDescent="0.2">
      <c r="D58" s="8">
        <f t="shared" si="9"/>
        <v>37116</v>
      </c>
      <c r="E58" s="9">
        <f t="shared" si="20"/>
        <v>0.11772758384668036</v>
      </c>
      <c r="G58" s="5">
        <f t="shared" ca="1" si="19"/>
        <v>4.6292972644503818</v>
      </c>
      <c r="H58" s="5">
        <f t="shared" ca="1" si="10"/>
        <v>-3.0706202850499135E-2</v>
      </c>
      <c r="I58" s="4">
        <f t="shared" si="5"/>
        <v>30</v>
      </c>
      <c r="J58" s="4">
        <f t="shared" si="11"/>
        <v>0</v>
      </c>
      <c r="K58" s="4"/>
      <c r="L58" s="5"/>
      <c r="M58" s="18">
        <f t="shared" si="12"/>
        <v>0.8</v>
      </c>
      <c r="N58" s="4">
        <f t="shared" si="13"/>
        <v>10</v>
      </c>
      <c r="O58" s="5">
        <f t="shared" si="21"/>
        <v>0.77611400011626552</v>
      </c>
      <c r="Q58" s="4">
        <f t="shared" ca="1" si="22"/>
        <v>6.2009741706845709</v>
      </c>
      <c r="R58" s="5">
        <f t="shared" ca="1" si="14"/>
        <v>-0.1933618826496657</v>
      </c>
      <c r="S58" s="5"/>
      <c r="T58" s="5">
        <f t="shared" si="23"/>
        <v>1.3395065852226682</v>
      </c>
      <c r="U58" s="5">
        <f t="shared" ca="1" si="15"/>
        <v>4.6292972644503818</v>
      </c>
      <c r="V58" s="5">
        <f t="shared" ca="1" si="16"/>
        <v>-0.19336188264966606</v>
      </c>
      <c r="W58" s="5">
        <f t="shared" ca="1" si="17"/>
        <v>0</v>
      </c>
      <c r="X58" s="5"/>
      <c r="Y58" s="5">
        <f t="shared" ca="1" si="18"/>
        <v>3.6082248300317588E-16</v>
      </c>
      <c r="AA58" s="2">
        <f t="shared" ca="1" si="7"/>
        <v>-0.71262277445023425</v>
      </c>
      <c r="AB58" s="2">
        <f t="shared" ca="1" si="24"/>
        <v>0.4903957748828649</v>
      </c>
      <c r="AC58" s="2">
        <f t="shared" ca="1" si="24"/>
        <v>0.38823212461617107</v>
      </c>
      <c r="AD58" s="2">
        <f t="shared" ca="1" si="24"/>
        <v>3.9022855416082303E-2</v>
      </c>
      <c r="AE58" s="2">
        <f t="shared" ca="1" si="24"/>
        <v>0.45479004134429463</v>
      </c>
      <c r="AF58" s="2">
        <f t="shared" ca="1" si="24"/>
        <v>0.70432304231752729</v>
      </c>
      <c r="AG58" s="2">
        <f t="shared" ca="1" si="24"/>
        <v>0.36792560043553957</v>
      </c>
      <c r="AH58" s="2">
        <f t="shared" ca="1" si="24"/>
        <v>0.60864887743409901</v>
      </c>
      <c r="AI58" s="2">
        <f t="shared" ca="1" si="24"/>
        <v>0.75195228028639249</v>
      </c>
      <c r="AJ58" s="2">
        <f t="shared" ca="1" si="24"/>
        <v>0.1346716926606808</v>
      </c>
      <c r="AK58" s="2">
        <f t="shared" ca="1" si="24"/>
        <v>0.82202062054611091</v>
      </c>
      <c r="AL58" s="2">
        <f t="shared" ca="1" si="24"/>
        <v>0.27584138335528507</v>
      </c>
      <c r="AM58" s="2">
        <f t="shared" ca="1" si="24"/>
        <v>0.24955293225471853</v>
      </c>
    </row>
    <row r="59" spans="2:54" x14ac:dyDescent="0.2">
      <c r="B59" t="s">
        <v>30</v>
      </c>
      <c r="D59" s="15">
        <f t="shared" si="9"/>
        <v>37117</v>
      </c>
      <c r="E59" s="16">
        <f t="shared" si="20"/>
        <v>0.12046543463381246</v>
      </c>
      <c r="G59" s="7">
        <f t="shared" ca="1" si="19"/>
        <v>4.4535481249756526</v>
      </c>
      <c r="H59" s="7">
        <f t="shared" ca="1" si="10"/>
        <v>-3.870396790867562E-2</v>
      </c>
      <c r="I59" s="21">
        <f t="shared" ref="I59:I75" ca="1" si="25">I58+AO59*$G$9/SQRT(COUNT($D$59:$D$75))</f>
        <v>27.000538949584659</v>
      </c>
      <c r="J59" s="21">
        <f ca="1">I59-I58</f>
        <v>-2.9994610504153414</v>
      </c>
      <c r="K59" s="21"/>
      <c r="L59" s="7">
        <f ca="1">CORREL(H59:$H$75,J59:$J$75)</f>
        <v>0.78697632514542504</v>
      </c>
      <c r="M59" s="22">
        <f t="shared" si="12"/>
        <v>0.8</v>
      </c>
      <c r="N59" s="21">
        <f>SQRT(MAX(N58^2-$G$9^2/COUNT($D$59:$D$732),0))</f>
        <v>9.7014250014533197</v>
      </c>
      <c r="O59" s="7">
        <f t="shared" si="21"/>
        <v>0.8</v>
      </c>
      <c r="P59" s="23"/>
      <c r="Q59" s="21">
        <f t="shared" ca="1" si="22"/>
        <v>-7.5708037144887905</v>
      </c>
      <c r="R59" s="7">
        <f t="shared" ca="1" si="14"/>
        <v>-13.771777885173361</v>
      </c>
      <c r="S59" s="7"/>
      <c r="T59" s="7">
        <f t="shared" ca="1" si="23"/>
        <v>-1.6999487828662858</v>
      </c>
      <c r="U59" s="7">
        <f t="shared" ca="1" si="15"/>
        <v>4.4535481249756526</v>
      </c>
      <c r="V59" s="7">
        <f ca="1">T58*(G59-G58)+U58*(I59-I58)</f>
        <v>-14.120813965186827</v>
      </c>
      <c r="W59" s="7">
        <f ca="1">$G$11*(G59-G58)*(I59-I58)</f>
        <v>0.5271526984984638</v>
      </c>
      <c r="X59" s="7"/>
      <c r="Y59" s="7">
        <f t="shared" ca="1" si="18"/>
        <v>0.34903608001346598</v>
      </c>
      <c r="AA59" s="2">
        <f t="shared" ca="1" si="7"/>
        <v>-0.90368453158157891</v>
      </c>
      <c r="AB59" s="2">
        <f t="shared" ca="1" si="24"/>
        <v>7.0674673590674697E-2</v>
      </c>
      <c r="AC59" s="2">
        <f t="shared" ca="1" si="24"/>
        <v>0.30729633401619932</v>
      </c>
      <c r="AD59" s="2">
        <f t="shared" ca="1" si="24"/>
        <v>0.1686233730935609</v>
      </c>
      <c r="AE59" s="2">
        <f t="shared" ca="1" si="24"/>
        <v>0.26147415186161949</v>
      </c>
      <c r="AF59" s="2">
        <f t="shared" ca="1" si="24"/>
        <v>0.14897243296497176</v>
      </c>
      <c r="AG59" s="2">
        <f t="shared" ca="1" si="24"/>
        <v>0.26959114898762682</v>
      </c>
      <c r="AH59" s="2">
        <f t="shared" ca="1" si="24"/>
        <v>0.86600120748296328</v>
      </c>
      <c r="AI59" s="2">
        <f t="shared" ca="1" si="24"/>
        <v>0.2091856901823288</v>
      </c>
      <c r="AJ59" s="2">
        <f t="shared" ca="1" si="24"/>
        <v>0.62399028065112927</v>
      </c>
      <c r="AK59" s="2">
        <f t="shared" ca="1" si="24"/>
        <v>0.41987327474055913</v>
      </c>
      <c r="AL59" s="2">
        <f t="shared" ca="1" si="24"/>
        <v>0.78675822703124076</v>
      </c>
      <c r="AM59" s="2">
        <f t="shared" ca="1" si="24"/>
        <v>0.96387467381554703</v>
      </c>
      <c r="AO59" s="2">
        <f t="shared" ref="AO59:AO75" ca="1" si="26">AA59*$J$10+AP59*$J$11</f>
        <v>-1.2367094730788546</v>
      </c>
      <c r="AP59" s="2">
        <f t="shared" ref="AP59:AP75" ca="1" si="27">SUM(AQ59:BB59)-6</f>
        <v>-0.85626974635598607</v>
      </c>
      <c r="AQ59" s="2">
        <f t="shared" ref="AQ59:BB75" ca="1" si="28">RAND()</f>
        <v>0.87425175766992536</v>
      </c>
      <c r="AR59" s="2">
        <f t="shared" ca="1" si="28"/>
        <v>0.23783907633691737</v>
      </c>
      <c r="AS59" s="2">
        <f t="shared" ca="1" si="28"/>
        <v>2.889570486544657E-2</v>
      </c>
      <c r="AT59" s="2">
        <f t="shared" ca="1" si="28"/>
        <v>0.99604448355076203</v>
      </c>
      <c r="AU59" s="2">
        <f t="shared" ca="1" si="28"/>
        <v>0.36419995203387234</v>
      </c>
      <c r="AV59" s="2">
        <f t="shared" ca="1" si="28"/>
        <v>1.9055924660279056E-2</v>
      </c>
      <c r="AW59" s="2">
        <f t="shared" ca="1" si="28"/>
        <v>0.35956308860060421</v>
      </c>
      <c r="AX59" s="2">
        <f t="shared" ca="1" si="28"/>
        <v>0.48042014653392862</v>
      </c>
      <c r="AY59" s="2">
        <f t="shared" ca="1" si="28"/>
        <v>0.41758610971293653</v>
      </c>
      <c r="AZ59" s="2">
        <f t="shared" ca="1" si="28"/>
        <v>0.32451049074962413</v>
      </c>
      <c r="BA59" s="2">
        <f t="shared" ca="1" si="28"/>
        <v>0.22885665205853489</v>
      </c>
      <c r="BB59" s="2">
        <f t="shared" ca="1" si="28"/>
        <v>0.81250686687118323</v>
      </c>
    </row>
    <row r="60" spans="2:54" x14ac:dyDescent="0.2">
      <c r="D60" s="15">
        <f t="shared" si="9"/>
        <v>37118</v>
      </c>
      <c r="E60" s="16">
        <f t="shared" si="20"/>
        <v>0.12320328542094455</v>
      </c>
      <c r="G60" s="7">
        <f t="shared" ca="1" si="19"/>
        <v>4.5850661499520706</v>
      </c>
      <c r="H60" s="7">
        <f t="shared" ca="1" si="10"/>
        <v>2.910342314132526E-2</v>
      </c>
      <c r="I60" s="21">
        <f t="shared" ca="1" si="25"/>
        <v>30.524522073151648</v>
      </c>
      <c r="J60" s="21">
        <f t="shared" ca="1" si="11"/>
        <v>3.523983123566989</v>
      </c>
      <c r="K60" s="21"/>
      <c r="L60" s="7"/>
      <c r="M60" s="22">
        <f t="shared" si="12"/>
        <v>0.8</v>
      </c>
      <c r="N60" s="21">
        <f t="shared" ref="N60:N75" si="29">SQRT(MAX(N59^2-$G$9^2/COUNT($D$59:$D$732),0))</f>
        <v>9.3933643662772432</v>
      </c>
      <c r="O60" s="7">
        <f t="shared" si="21"/>
        <v>0.8</v>
      </c>
      <c r="P60" s="23"/>
      <c r="Q60" s="21">
        <f t="shared" ca="1" si="22"/>
        <v>7.9909212550602735</v>
      </c>
      <c r="R60" s="7">
        <f t="shared" ca="1" si="14"/>
        <v>15.561724969549065</v>
      </c>
      <c r="S60" s="7"/>
      <c r="T60" s="7">
        <f t="shared" ca="1" si="23"/>
        <v>1.7428148239788874</v>
      </c>
      <c r="U60" s="7">
        <f t="shared" ca="1" si="15"/>
        <v>4.5850661499520706</v>
      </c>
      <c r="V60" s="7">
        <f ca="1">T59*(G60-G59)+U59*(I60-I59)</f>
        <v>15.470654525923967</v>
      </c>
      <c r="W60" s="7">
        <f t="shared" ref="W60:W75" ca="1" si="30">$G$11*(G60-G59)*(I60-I59)</f>
        <v>0.46346730046175899</v>
      </c>
      <c r="X60" s="7"/>
      <c r="Y60" s="7">
        <f t="shared" ca="1" si="18"/>
        <v>9.1070443625097752E-2</v>
      </c>
      <c r="AA60" s="2">
        <f t="shared" ca="1" si="7"/>
        <v>0.71619291996475454</v>
      </c>
      <c r="AB60" s="2">
        <f t="shared" ca="1" si="24"/>
        <v>0.42449854248742014</v>
      </c>
      <c r="AC60" s="2">
        <f t="shared" ca="1" si="24"/>
        <v>0.21151276895318016</v>
      </c>
      <c r="AD60" s="2">
        <f t="shared" ca="1" si="24"/>
        <v>0.47823088918238654</v>
      </c>
      <c r="AE60" s="2">
        <f t="shared" ca="1" si="24"/>
        <v>0.91688966021823504</v>
      </c>
      <c r="AF60" s="2">
        <f t="shared" ca="1" si="24"/>
        <v>0.98468000328629213</v>
      </c>
      <c r="AG60" s="2">
        <f t="shared" ca="1" si="24"/>
        <v>0.75363927467497938</v>
      </c>
      <c r="AH60" s="2">
        <f t="shared" ca="1" si="24"/>
        <v>0.70264358297245</v>
      </c>
      <c r="AI60" s="2">
        <f t="shared" ca="1" si="24"/>
        <v>0.87395537243143195</v>
      </c>
      <c r="AJ60" s="2">
        <f t="shared" ca="1" si="24"/>
        <v>0.32703964909321837</v>
      </c>
      <c r="AK60" s="2">
        <f t="shared" ca="1" si="24"/>
        <v>6.7720744497565599E-2</v>
      </c>
      <c r="AL60" s="2">
        <f t="shared" ca="1" si="24"/>
        <v>0.29675871059174991</v>
      </c>
      <c r="AM60" s="2">
        <f t="shared" ca="1" si="24"/>
        <v>0.67862372157584616</v>
      </c>
      <c r="AO60" s="2">
        <f t="shared" ca="1" si="26"/>
        <v>1.452975464136075</v>
      </c>
      <c r="AP60" s="2">
        <f t="shared" ca="1" si="27"/>
        <v>1.4667018802737859</v>
      </c>
      <c r="AQ60" s="2">
        <f t="shared" ca="1" si="28"/>
        <v>0.84126654189051076</v>
      </c>
      <c r="AR60" s="2">
        <f t="shared" ca="1" si="28"/>
        <v>0.29003490670612475</v>
      </c>
      <c r="AS60" s="2">
        <f t="shared" ca="1" si="28"/>
        <v>0.64414576085117958</v>
      </c>
      <c r="AT60" s="2">
        <f t="shared" ca="1" si="28"/>
        <v>0.36684431943468354</v>
      </c>
      <c r="AU60" s="2">
        <f t="shared" ca="1" si="28"/>
        <v>0.9893881680270582</v>
      </c>
      <c r="AV60" s="2">
        <f t="shared" ca="1" si="28"/>
        <v>0.9925251937385946</v>
      </c>
      <c r="AW60" s="2">
        <f t="shared" ca="1" si="28"/>
        <v>0.8012547067375877</v>
      </c>
      <c r="AX60" s="2">
        <f t="shared" ca="1" si="28"/>
        <v>0.3338018698487657</v>
      </c>
      <c r="AY60" s="2">
        <f t="shared" ca="1" si="28"/>
        <v>0.47949078472791684</v>
      </c>
      <c r="AZ60" s="2">
        <f t="shared" ca="1" si="28"/>
        <v>0.29032381287129638</v>
      </c>
      <c r="BA60" s="2">
        <f t="shared" ca="1" si="28"/>
        <v>0.48149320900177561</v>
      </c>
      <c r="BB60" s="2">
        <f t="shared" ca="1" si="28"/>
        <v>0.95613260643829268</v>
      </c>
    </row>
    <row r="61" spans="2:54" x14ac:dyDescent="0.2">
      <c r="D61" s="15">
        <f t="shared" si="9"/>
        <v>37119</v>
      </c>
      <c r="E61" s="16">
        <f t="shared" si="20"/>
        <v>0.12594113620807665</v>
      </c>
      <c r="G61" s="7">
        <f t="shared" ca="1" si="19"/>
        <v>4.5621503678760336</v>
      </c>
      <c r="H61" s="7">
        <f t="shared" ca="1" si="10"/>
        <v>-5.0104488009680911E-3</v>
      </c>
      <c r="I61" s="21">
        <f t="shared" ca="1" si="25"/>
        <v>30.522691382447828</v>
      </c>
      <c r="J61" s="21">
        <f t="shared" ca="1" si="11"/>
        <v>-1.8306907038194709E-3</v>
      </c>
      <c r="K61" s="21"/>
      <c r="L61" s="7"/>
      <c r="M61" s="22">
        <f t="shared" si="12"/>
        <v>0.8</v>
      </c>
      <c r="N61" s="21">
        <f t="shared" si="29"/>
        <v>9.0748521297303029</v>
      </c>
      <c r="O61" s="7">
        <f t="shared" si="21"/>
        <v>0.8</v>
      </c>
      <c r="P61" s="23"/>
      <c r="Q61" s="21">
        <f t="shared" ca="1" si="22"/>
        <v>7.5720957559960436</v>
      </c>
      <c r="R61" s="7">
        <f t="shared" ca="1" si="14"/>
        <v>-0.41882549906422994</v>
      </c>
      <c r="S61" s="7"/>
      <c r="T61" s="7">
        <f t="shared" ca="1" si="23"/>
        <v>1.6597646165532522</v>
      </c>
      <c r="U61" s="7">
        <f t="shared" ca="1" si="15"/>
        <v>4.5621503678760336</v>
      </c>
      <c r="V61" s="7">
        <f t="shared" ref="V61:V75" ca="1" si="31">T60*(G61-G60)+U60*(I61-I60)</f>
        <v>-4.8331802682301667E-2</v>
      </c>
      <c r="W61" s="7">
        <f t="shared" ca="1" si="30"/>
        <v>4.1951709217353904E-5</v>
      </c>
      <c r="X61" s="7"/>
      <c r="Y61" s="7">
        <f t="shared" ca="1" si="18"/>
        <v>-0.37049369638192831</v>
      </c>
      <c r="AA61" s="2">
        <f t="shared" ca="1" si="7"/>
        <v>-9.8766792959627203E-2</v>
      </c>
      <c r="AB61" s="2">
        <f t="shared" ca="1" si="24"/>
        <v>0.97489659638515302</v>
      </c>
      <c r="AC61" s="2">
        <f t="shared" ca="1" si="24"/>
        <v>0.67080009858785594</v>
      </c>
      <c r="AD61" s="2">
        <f t="shared" ca="1" si="24"/>
        <v>0.13909523133320523</v>
      </c>
      <c r="AE61" s="2">
        <f t="shared" ca="1" si="24"/>
        <v>0.26559392340853472</v>
      </c>
      <c r="AF61" s="2">
        <f t="shared" ca="1" si="24"/>
        <v>0.60924879521944186</v>
      </c>
      <c r="AG61" s="2">
        <f t="shared" ca="1" si="24"/>
        <v>0.64374485013853855</v>
      </c>
      <c r="AH61" s="2">
        <f t="shared" ca="1" si="24"/>
        <v>0.42950021058709043</v>
      </c>
      <c r="AI61" s="2">
        <f t="shared" ca="1" si="24"/>
        <v>0.33289517581506578</v>
      </c>
      <c r="AJ61" s="2">
        <f t="shared" ca="1" si="24"/>
        <v>0.57484867976102794</v>
      </c>
      <c r="AK61" s="2">
        <f t="shared" ca="1" si="24"/>
        <v>0.8002109330553635</v>
      </c>
      <c r="AL61" s="2">
        <f t="shared" ca="1" si="24"/>
        <v>8.2900536724979546E-2</v>
      </c>
      <c r="AM61" s="2">
        <f t="shared" ca="1" si="24"/>
        <v>0.37749817602411645</v>
      </c>
      <c r="AO61" s="2">
        <f t="shared" ca="1" si="26"/>
        <v>-7.548131139682307E-4</v>
      </c>
      <c r="AP61" s="2">
        <f t="shared" ca="1" si="27"/>
        <v>0.13043103542288925</v>
      </c>
      <c r="AQ61" s="2">
        <f t="shared" ca="1" si="28"/>
        <v>0.38965483047237015</v>
      </c>
      <c r="AR61" s="2">
        <f t="shared" ca="1" si="28"/>
        <v>1.1417069147248826E-2</v>
      </c>
      <c r="AS61" s="2">
        <f t="shared" ca="1" si="28"/>
        <v>0.33836309513072166</v>
      </c>
      <c r="AT61" s="2">
        <f t="shared" ca="1" si="28"/>
        <v>0.27528427881740658</v>
      </c>
      <c r="AU61" s="2">
        <f t="shared" ca="1" si="28"/>
        <v>0.77822926575002449</v>
      </c>
      <c r="AV61" s="2">
        <f t="shared" ca="1" si="28"/>
        <v>0.20094593099051927</v>
      </c>
      <c r="AW61" s="2">
        <f t="shared" ca="1" si="28"/>
        <v>0.70131525788977567</v>
      </c>
      <c r="AX61" s="2">
        <f t="shared" ca="1" si="28"/>
        <v>0.82847473548682782</v>
      </c>
      <c r="AY61" s="2">
        <f t="shared" ca="1" si="28"/>
        <v>0.66170421613600006</v>
      </c>
      <c r="AZ61" s="2">
        <f t="shared" ca="1" si="28"/>
        <v>0.80843367165655255</v>
      </c>
      <c r="BA61" s="2">
        <f t="shared" ca="1" si="28"/>
        <v>0.83841633900264156</v>
      </c>
      <c r="BB61" s="2">
        <f t="shared" ca="1" si="28"/>
        <v>0.29819234494280078</v>
      </c>
    </row>
    <row r="62" spans="2:54" x14ac:dyDescent="0.2">
      <c r="D62" s="15">
        <f t="shared" si="9"/>
        <v>37120</v>
      </c>
      <c r="E62" s="16">
        <f t="shared" si="20"/>
        <v>0.12867898699520877</v>
      </c>
      <c r="G62" s="7">
        <f t="shared" ca="1" si="19"/>
        <v>4.4993565186650866</v>
      </c>
      <c r="H62" s="7">
        <f t="shared" ca="1" si="10"/>
        <v>-1.3859693574658242E-2</v>
      </c>
      <c r="I62" s="21">
        <f t="shared" ca="1" si="25"/>
        <v>29.077416723803406</v>
      </c>
      <c r="J62" s="21">
        <f t="shared" ca="1" si="11"/>
        <v>-1.4452746586444221</v>
      </c>
      <c r="K62" s="21"/>
      <c r="L62" s="7"/>
      <c r="M62" s="22">
        <f t="shared" si="12"/>
        <v>0.8</v>
      </c>
      <c r="N62" s="21">
        <f t="shared" si="29"/>
        <v>8.7447463219520642</v>
      </c>
      <c r="O62" s="7">
        <f t="shared" si="21"/>
        <v>0.8</v>
      </c>
      <c r="P62" s="23"/>
      <c r="Q62" s="21">
        <f t="shared" ca="1" si="22"/>
        <v>0.59963122830016324</v>
      </c>
      <c r="R62" s="7">
        <f t="shared" ca="1" si="14"/>
        <v>-6.9724645276958803</v>
      </c>
      <c r="S62" s="7"/>
      <c r="T62" s="7">
        <f t="shared" ca="1" si="23"/>
        <v>0.13327044118701381</v>
      </c>
      <c r="U62" s="7">
        <f t="shared" ca="1" si="15"/>
        <v>4.4993565186650866</v>
      </c>
      <c r="V62" s="7">
        <f t="shared" ca="1" si="31"/>
        <v>-6.6977833246740692</v>
      </c>
      <c r="W62" s="7">
        <f t="shared" ca="1" si="30"/>
        <v>9.0754358983320724E-2</v>
      </c>
      <c r="X62" s="7"/>
      <c r="Y62" s="7">
        <f t="shared" ca="1" si="18"/>
        <v>-0.27468120302181109</v>
      </c>
      <c r="AA62" s="2">
        <f t="shared" ca="1" si="7"/>
        <v>-0.31016988412920998</v>
      </c>
      <c r="AB62" s="2">
        <f t="shared" ca="1" si="24"/>
        <v>0.62091373284765239</v>
      </c>
      <c r="AC62" s="2">
        <f t="shared" ca="1" si="24"/>
        <v>0.2050972967941096</v>
      </c>
      <c r="AD62" s="2">
        <f t="shared" ca="1" si="24"/>
        <v>0.47187881495034145</v>
      </c>
      <c r="AE62" s="2">
        <f t="shared" ca="1" si="24"/>
        <v>0.53316862730339931</v>
      </c>
      <c r="AF62" s="2">
        <f t="shared" ca="1" si="24"/>
        <v>0.46041574668464058</v>
      </c>
      <c r="AG62" s="2">
        <f t="shared" ca="1" si="24"/>
        <v>0.95437518985514647</v>
      </c>
      <c r="AH62" s="2">
        <f t="shared" ca="1" si="24"/>
        <v>0.13006656739344535</v>
      </c>
      <c r="AI62" s="2">
        <f t="shared" ca="1" si="24"/>
        <v>0.59508537102681847</v>
      </c>
      <c r="AJ62" s="2">
        <f t="shared" ca="1" si="24"/>
        <v>0.54475585438415397</v>
      </c>
      <c r="AK62" s="2">
        <f t="shared" ca="1" si="24"/>
        <v>0.25857290677614131</v>
      </c>
      <c r="AL62" s="2">
        <f t="shared" ca="1" si="24"/>
        <v>0.65584444848379708</v>
      </c>
      <c r="AM62" s="2">
        <f t="shared" ca="1" si="24"/>
        <v>0.25965555937114448</v>
      </c>
      <c r="AO62" s="2">
        <f t="shared" ca="1" si="26"/>
        <v>-0.59590200756194567</v>
      </c>
      <c r="AP62" s="2">
        <f t="shared" ca="1" si="27"/>
        <v>-0.57961016709762969</v>
      </c>
      <c r="AQ62" s="2">
        <f t="shared" ca="1" si="28"/>
        <v>0.75834668324646004</v>
      </c>
      <c r="AR62" s="2">
        <f t="shared" ca="1" si="28"/>
        <v>0.93410316348405686</v>
      </c>
      <c r="AS62" s="2">
        <f t="shared" ca="1" si="28"/>
        <v>3.8495576922463748E-2</v>
      </c>
      <c r="AT62" s="2">
        <f t="shared" ca="1" si="28"/>
        <v>0.27638795551646761</v>
      </c>
      <c r="AU62" s="2">
        <f t="shared" ca="1" si="28"/>
        <v>0.61743812722839198</v>
      </c>
      <c r="AV62" s="2">
        <f t="shared" ca="1" si="28"/>
        <v>7.1174510037589123E-2</v>
      </c>
      <c r="AW62" s="2">
        <f t="shared" ca="1" si="28"/>
        <v>0.2161900791627735</v>
      </c>
      <c r="AX62" s="2">
        <f t="shared" ca="1" si="28"/>
        <v>0.41409445759850771</v>
      </c>
      <c r="AY62" s="2">
        <f t="shared" ca="1" si="28"/>
        <v>3.2995074944266456E-2</v>
      </c>
      <c r="AZ62" s="2">
        <f t="shared" ca="1" si="28"/>
        <v>0.25595802764086367</v>
      </c>
      <c r="BA62" s="2">
        <f t="shared" ca="1" si="28"/>
        <v>0.97511646092212589</v>
      </c>
      <c r="BB62" s="2">
        <f t="shared" ca="1" si="28"/>
        <v>0.83008971619840377</v>
      </c>
    </row>
    <row r="63" spans="2:54" x14ac:dyDescent="0.2">
      <c r="D63" s="15">
        <f t="shared" si="9"/>
        <v>37121</v>
      </c>
      <c r="E63" s="16">
        <f t="shared" si="20"/>
        <v>0.13141683778234087</v>
      </c>
      <c r="G63" s="7">
        <f t="shared" ca="1" si="19"/>
        <v>4.2739101682114837</v>
      </c>
      <c r="H63" s="7">
        <f t="shared" ca="1" si="10"/>
        <v>-5.1405252223520576E-2</v>
      </c>
      <c r="I63" s="21">
        <f t="shared" ca="1" si="25"/>
        <v>28.736430192115218</v>
      </c>
      <c r="J63" s="21">
        <f t="shared" ca="1" si="11"/>
        <v>-0.34098653168818771</v>
      </c>
      <c r="K63" s="21"/>
      <c r="L63" s="7"/>
      <c r="M63" s="22">
        <f t="shared" si="12"/>
        <v>0.8</v>
      </c>
      <c r="N63" s="21">
        <f t="shared" si="29"/>
        <v>8.4016805041680609</v>
      </c>
      <c r="O63" s="7">
        <f t="shared" si="21"/>
        <v>0.8</v>
      </c>
      <c r="P63" s="7"/>
      <c r="Q63" s="21">
        <f t="shared" ca="1" si="22"/>
        <v>-1.2348848296686956</v>
      </c>
      <c r="R63" s="7">
        <f t="shared" ca="1" si="14"/>
        <v>-1.8345160579688589</v>
      </c>
      <c r="S63" s="7"/>
      <c r="T63" s="7">
        <f t="shared" ca="1" si="23"/>
        <v>-0.28893560722298983</v>
      </c>
      <c r="U63" s="7">
        <f t="shared" ca="1" si="15"/>
        <v>4.2739101682114837</v>
      </c>
      <c r="V63" s="7">
        <f t="shared" ca="1" si="31"/>
        <v>-1.5642653087172003</v>
      </c>
      <c r="W63" s="7">
        <f t="shared" ca="1" si="30"/>
        <v>7.6874169122933711E-2</v>
      </c>
      <c r="X63" s="7"/>
      <c r="Y63" s="7">
        <f t="shared" ca="1" si="18"/>
        <v>-0.2702507492516586</v>
      </c>
      <c r="AA63" s="2">
        <f t="shared" ca="1" si="7"/>
        <v>-1.2071105113855358</v>
      </c>
      <c r="AB63" s="2">
        <f t="shared" ca="1" si="24"/>
        <v>0.28857558400997996</v>
      </c>
      <c r="AC63" s="2">
        <f t="shared" ca="1" si="24"/>
        <v>0.31213756201316167</v>
      </c>
      <c r="AD63" s="2">
        <f t="shared" ca="1" si="24"/>
        <v>0.7143235312607954</v>
      </c>
      <c r="AE63" s="2">
        <f t="shared" ca="1" si="24"/>
        <v>0.58272751227159247</v>
      </c>
      <c r="AF63" s="2">
        <f t="shared" ca="1" si="24"/>
        <v>0.17822501930968482</v>
      </c>
      <c r="AG63" s="2">
        <f t="shared" ca="1" si="24"/>
        <v>0.55924164041459634</v>
      </c>
      <c r="AH63" s="2">
        <f t="shared" ca="1" si="24"/>
        <v>0.52347751175067003</v>
      </c>
      <c r="AI63" s="2">
        <f t="shared" ca="1" si="24"/>
        <v>0.28396990333038996</v>
      </c>
      <c r="AJ63" s="2">
        <f t="shared" ca="1" si="24"/>
        <v>7.974760775980827E-2</v>
      </c>
      <c r="AK63" s="2">
        <f t="shared" ca="1" si="24"/>
        <v>0.41258280907701955</v>
      </c>
      <c r="AL63" s="2">
        <f t="shared" ca="1" si="24"/>
        <v>0.18709494540902227</v>
      </c>
      <c r="AM63" s="2">
        <f t="shared" ca="1" si="24"/>
        <v>0.67078586200774315</v>
      </c>
      <c r="AO63" s="2">
        <f t="shared" ca="1" si="26"/>
        <v>-0.14059234870634174</v>
      </c>
      <c r="AP63" s="2">
        <f t="shared" ca="1" si="27"/>
        <v>1.3751601006701453</v>
      </c>
      <c r="AQ63" s="2">
        <f t="shared" ca="1" si="28"/>
        <v>0.52242978452343358</v>
      </c>
      <c r="AR63" s="2">
        <f t="shared" ca="1" si="28"/>
        <v>0.99424080464121278</v>
      </c>
      <c r="AS63" s="2">
        <f t="shared" ca="1" si="28"/>
        <v>0.65026938135074275</v>
      </c>
      <c r="AT63" s="2">
        <f t="shared" ca="1" si="28"/>
        <v>0.50692124564452623</v>
      </c>
      <c r="AU63" s="2">
        <f t="shared" ca="1" si="28"/>
        <v>0.68488047489210935</v>
      </c>
      <c r="AV63" s="2">
        <f t="shared" ca="1" si="28"/>
        <v>0.42247091540590365</v>
      </c>
      <c r="AW63" s="2">
        <f t="shared" ca="1" si="28"/>
        <v>0.29818720137971155</v>
      </c>
      <c r="AX63" s="2">
        <f t="shared" ca="1" si="28"/>
        <v>0.70783175014716027</v>
      </c>
      <c r="AY63" s="2">
        <f t="shared" ca="1" si="28"/>
        <v>0.82694519526096943</v>
      </c>
      <c r="AZ63" s="2">
        <f t="shared" ca="1" si="28"/>
        <v>0.64008965798081618</v>
      </c>
      <c r="BA63" s="2">
        <f t="shared" ca="1" si="28"/>
        <v>0.53185802959574868</v>
      </c>
      <c r="BB63" s="2">
        <f t="shared" ca="1" si="28"/>
        <v>0.58903565984781103</v>
      </c>
    </row>
    <row r="64" spans="2:54" x14ac:dyDescent="0.2">
      <c r="D64" s="15">
        <f t="shared" si="9"/>
        <v>37122</v>
      </c>
      <c r="E64" s="16">
        <f t="shared" si="20"/>
        <v>0.13415468856947296</v>
      </c>
      <c r="G64" s="7">
        <f t="shared" ca="1" si="19"/>
        <v>4.3262723907544283</v>
      </c>
      <c r="H64" s="7">
        <f t="shared" ca="1" si="10"/>
        <v>1.2177153035576206E-2</v>
      </c>
      <c r="I64" s="21">
        <f t="shared" ca="1" si="25"/>
        <v>27.459345344574722</v>
      </c>
      <c r="J64" s="21">
        <f t="shared" ca="1" si="11"/>
        <v>-1.2770848475404968</v>
      </c>
      <c r="K64" s="21"/>
      <c r="L64" s="7"/>
      <c r="M64" s="22">
        <f t="shared" si="12"/>
        <v>0.8</v>
      </c>
      <c r="N64" s="21">
        <f t="shared" si="29"/>
        <v>8.0439966653984403</v>
      </c>
      <c r="O64" s="7">
        <f t="shared" si="21"/>
        <v>0.8</v>
      </c>
      <c r="P64" s="7"/>
      <c r="Q64" s="21">
        <f t="shared" ca="1" si="22"/>
        <v>-7.1264088095839755</v>
      </c>
      <c r="R64" s="7">
        <f t="shared" ca="1" si="14"/>
        <v>-5.8915239799152799</v>
      </c>
      <c r="S64" s="7"/>
      <c r="T64" s="7">
        <f t="shared" ca="1" si="23"/>
        <v>-1.6472399714853023</v>
      </c>
      <c r="U64" s="7">
        <f t="shared" ca="1" si="15"/>
        <v>4.3262723907544283</v>
      </c>
      <c r="V64" s="7">
        <f t="shared" ca="1" si="31"/>
        <v>-5.4732752261381323</v>
      </c>
      <c r="W64" s="7">
        <f ca="1">$G$11*(G64-G63)*(I64-I63)</f>
        <v>-6.6871000993137891E-2</v>
      </c>
      <c r="X64" s="7"/>
      <c r="Y64" s="7">
        <f t="shared" ca="1" si="18"/>
        <v>-0.41824875377714754</v>
      </c>
      <c r="AA64" s="2">
        <f t="shared" ca="1" si="7"/>
        <v>0.31183459178682327</v>
      </c>
      <c r="AB64" s="2">
        <f t="shared" ca="1" si="24"/>
        <v>0.99927777804547535</v>
      </c>
      <c r="AC64" s="2">
        <f t="shared" ca="1" si="24"/>
        <v>0.11838518461342318</v>
      </c>
      <c r="AD64" s="2">
        <f t="shared" ca="1" si="24"/>
        <v>0.87222508842902902</v>
      </c>
      <c r="AE64" s="2">
        <f t="shared" ca="1" si="24"/>
        <v>0.33392046149396837</v>
      </c>
      <c r="AF64" s="2">
        <f t="shared" ca="1" si="24"/>
        <v>0.64417933226334179</v>
      </c>
      <c r="AG64" s="2">
        <f t="shared" ca="1" si="24"/>
        <v>0.69654915827968189</v>
      </c>
      <c r="AH64" s="2">
        <f t="shared" ca="1" si="24"/>
        <v>2.0610464755844937E-2</v>
      </c>
      <c r="AI64" s="2">
        <f t="shared" ca="1" si="24"/>
        <v>0.6267013671531283</v>
      </c>
      <c r="AJ64" s="2">
        <f t="shared" ca="1" si="24"/>
        <v>4.5453810873004485E-2</v>
      </c>
      <c r="AK64" s="2">
        <f t="shared" ca="1" si="24"/>
        <v>0.61320358377705131</v>
      </c>
      <c r="AL64" s="2">
        <f t="shared" ca="1" si="24"/>
        <v>0.48372327442090235</v>
      </c>
      <c r="AM64" s="2">
        <f t="shared" ca="1" si="24"/>
        <v>0.85760508768197319</v>
      </c>
      <c r="AO64" s="2">
        <f t="shared" ca="1" si="26"/>
        <v>-0.52655557192852931</v>
      </c>
      <c r="AP64" s="2">
        <f t="shared" ca="1" si="27"/>
        <v>-1.2933720755966469</v>
      </c>
      <c r="AQ64" s="2">
        <f t="shared" ca="1" si="28"/>
        <v>0.13054236535215313</v>
      </c>
      <c r="AR64" s="2">
        <f t="shared" ca="1" si="28"/>
        <v>0.26789712349592443</v>
      </c>
      <c r="AS64" s="2">
        <f t="shared" ca="1" si="28"/>
        <v>0.2289768534738017</v>
      </c>
      <c r="AT64" s="2">
        <f t="shared" ca="1" si="28"/>
        <v>0.99300496620649858</v>
      </c>
      <c r="AU64" s="2">
        <f t="shared" ca="1" si="28"/>
        <v>0.51310011402260258</v>
      </c>
      <c r="AV64" s="2">
        <f t="shared" ca="1" si="28"/>
        <v>0.36754681597996264</v>
      </c>
      <c r="AW64" s="2">
        <f t="shared" ca="1" si="28"/>
        <v>0.88860673921306543</v>
      </c>
      <c r="AX64" s="2">
        <f t="shared" ca="1" si="28"/>
        <v>0.21811281151561701</v>
      </c>
      <c r="AY64" s="2">
        <f t="shared" ca="1" si="28"/>
        <v>0.29724889487466588</v>
      </c>
      <c r="AZ64" s="2">
        <f t="shared" ca="1" si="28"/>
        <v>0.49272356409361739</v>
      </c>
      <c r="BA64" s="2">
        <f t="shared" ca="1" si="28"/>
        <v>0.24944996341643</v>
      </c>
      <c r="BB64" s="2">
        <f t="shared" ca="1" si="28"/>
        <v>5.9417712759014085E-2</v>
      </c>
    </row>
    <row r="65" spans="4:54" x14ac:dyDescent="0.2">
      <c r="D65" s="15">
        <f t="shared" si="9"/>
        <v>37123</v>
      </c>
      <c r="E65" s="16">
        <f t="shared" si="20"/>
        <v>0.13689253935660506</v>
      </c>
      <c r="G65" s="7">
        <f t="shared" ca="1" si="19"/>
        <v>4.3391971464374475</v>
      </c>
      <c r="H65" s="7">
        <f t="shared" ca="1" si="10"/>
        <v>2.9830501883101744E-3</v>
      </c>
      <c r="I65" s="21">
        <f t="shared" ca="1" si="25"/>
        <v>28.559577786338735</v>
      </c>
      <c r="J65" s="21">
        <f t="shared" ca="1" si="11"/>
        <v>1.1002324417640139</v>
      </c>
      <c r="K65" s="21"/>
      <c r="L65" s="7"/>
      <c r="M65" s="22">
        <f t="shared" si="12"/>
        <v>0.8</v>
      </c>
      <c r="N65" s="21">
        <f t="shared" si="29"/>
        <v>7.6696498884737077</v>
      </c>
      <c r="O65" s="7">
        <f t="shared" si="21"/>
        <v>0.8</v>
      </c>
      <c r="P65" s="7"/>
      <c r="Q65" s="21">
        <f t="shared" ca="1" si="22"/>
        <v>-2.7260010072407432</v>
      </c>
      <c r="R65" s="7">
        <f t="shared" ca="1" si="14"/>
        <v>4.4004078023432323</v>
      </c>
      <c r="S65" s="7"/>
      <c r="T65" s="7">
        <f t="shared" ca="1" si="23"/>
        <v>-0.62822704644310423</v>
      </c>
      <c r="U65" s="7">
        <f t="shared" ca="1" si="15"/>
        <v>4.3391971464374475</v>
      </c>
      <c r="V65" s="7">
        <f t="shared" ca="1" si="31"/>
        <v>4.7386150620332312</v>
      </c>
      <c r="W65" s="7">
        <f t="shared" ca="1" si="30"/>
        <v>1.4220235504331538E-2</v>
      </c>
      <c r="X65" s="7"/>
      <c r="Y65" s="7">
        <f t="shared" ca="1" si="18"/>
        <v>-0.33820725968999898</v>
      </c>
      <c r="AA65" s="2">
        <f t="shared" ca="1" si="7"/>
        <v>9.2193050372820551E-2</v>
      </c>
      <c r="AB65" s="2">
        <f t="shared" ca="1" si="24"/>
        <v>0.75089312465868208</v>
      </c>
      <c r="AC65" s="2">
        <f t="shared" ca="1" si="24"/>
        <v>0.73270427291667062</v>
      </c>
      <c r="AD65" s="2">
        <f t="shared" ca="1" si="24"/>
        <v>9.9991314622140059E-2</v>
      </c>
      <c r="AE65" s="2">
        <f t="shared" ca="1" si="24"/>
        <v>0.22602790403752432</v>
      </c>
      <c r="AF65" s="2">
        <f t="shared" ca="1" si="24"/>
        <v>3.1372552526333974E-2</v>
      </c>
      <c r="AG65" s="2">
        <f t="shared" ca="1" si="24"/>
        <v>0.32116536112596256</v>
      </c>
      <c r="AH65" s="2">
        <f t="shared" ca="1" si="24"/>
        <v>0.37633861807826507</v>
      </c>
      <c r="AI65" s="2">
        <f t="shared" ca="1" si="24"/>
        <v>0.23289514664129896</v>
      </c>
      <c r="AJ65" s="2">
        <f t="shared" ca="1" si="24"/>
        <v>0.47456216419704411</v>
      </c>
      <c r="AK65" s="2">
        <f t="shared" ca="1" si="24"/>
        <v>0.88634157917022183</v>
      </c>
      <c r="AL65" s="2">
        <f t="shared" ca="1" si="24"/>
        <v>0.97197603074856431</v>
      </c>
      <c r="AM65" s="2">
        <f t="shared" ca="1" si="24"/>
        <v>0.98792498165011278</v>
      </c>
      <c r="AO65" s="2">
        <f t="shared" ca="1" si="26"/>
        <v>0.45363745701242603</v>
      </c>
      <c r="AP65" s="2">
        <f t="shared" ca="1" si="27"/>
        <v>0.63313836119028277</v>
      </c>
      <c r="AQ65" s="2">
        <f t="shared" ca="1" si="28"/>
        <v>0.75268400627733101</v>
      </c>
      <c r="AR65" s="2">
        <f t="shared" ca="1" si="28"/>
        <v>0.32095264966782988</v>
      </c>
      <c r="AS65" s="2">
        <f t="shared" ca="1" si="28"/>
        <v>0.28729938775726382</v>
      </c>
      <c r="AT65" s="2">
        <f t="shared" ca="1" si="28"/>
        <v>0.77861416408801931</v>
      </c>
      <c r="AU65" s="2">
        <f t="shared" ca="1" si="28"/>
        <v>0.98103250843765855</v>
      </c>
      <c r="AV65" s="2">
        <f t="shared" ca="1" si="28"/>
        <v>0.93159236624457886</v>
      </c>
      <c r="AW65" s="2">
        <f t="shared" ca="1" si="28"/>
        <v>0.3799558880090057</v>
      </c>
      <c r="AX65" s="2">
        <f t="shared" ca="1" si="28"/>
        <v>0.7581031364450237</v>
      </c>
      <c r="AY65" s="2">
        <f t="shared" ca="1" si="28"/>
        <v>0.54223002657771158</v>
      </c>
      <c r="AZ65" s="2">
        <f t="shared" ca="1" si="28"/>
        <v>0.45241801970539619</v>
      </c>
      <c r="BA65" s="2">
        <f t="shared" ca="1" si="28"/>
        <v>0.40869852669598661</v>
      </c>
      <c r="BB65" s="2">
        <f t="shared" ca="1" si="28"/>
        <v>3.955768128447823E-2</v>
      </c>
    </row>
    <row r="66" spans="4:54" x14ac:dyDescent="0.2">
      <c r="D66" s="15">
        <f t="shared" si="9"/>
        <v>37124</v>
      </c>
      <c r="E66" s="16">
        <f t="shared" si="20"/>
        <v>0.13963039014373715</v>
      </c>
      <c r="G66" s="7">
        <f t="shared" ca="1" si="19"/>
        <v>4.6308005563647692</v>
      </c>
      <c r="H66" s="7">
        <f t="shared" ca="1" si="10"/>
        <v>6.5040417794291525E-2</v>
      </c>
      <c r="I66" s="21">
        <f t="shared" ca="1" si="25"/>
        <v>32.288833060580359</v>
      </c>
      <c r="J66" s="21">
        <f t="shared" ca="1" si="11"/>
        <v>3.7292552742416234</v>
      </c>
      <c r="K66" s="21"/>
      <c r="L66" s="7"/>
      <c r="M66" s="22">
        <f t="shared" si="12"/>
        <v>0.8</v>
      </c>
      <c r="N66" s="21">
        <f t="shared" si="29"/>
        <v>7.2760687510899933</v>
      </c>
      <c r="O66" s="7">
        <f t="shared" si="21"/>
        <v>0.8</v>
      </c>
      <c r="P66" s="7"/>
      <c r="Q66" s="21">
        <f t="shared" ca="1" si="22"/>
        <v>13.984131859369175</v>
      </c>
      <c r="R66" s="7">
        <f t="shared" ca="1" si="14"/>
        <v>16.710132866609918</v>
      </c>
      <c r="S66" s="7"/>
      <c r="T66" s="7">
        <f t="shared" ca="1" si="23"/>
        <v>3.0198087110767031</v>
      </c>
      <c r="U66" s="7">
        <f t="shared" ca="1" si="15"/>
        <v>4.6308005563647692</v>
      </c>
      <c r="V66" s="7">
        <f t="shared" ca="1" si="31"/>
        <v>15.998780695374673</v>
      </c>
      <c r="W66" s="7">
        <f t="shared" ca="1" si="30"/>
        <v>1.0874635544583067</v>
      </c>
      <c r="X66" s="7"/>
      <c r="Y66" s="7">
        <f t="shared" ca="1" si="18"/>
        <v>0.71135217123524441</v>
      </c>
      <c r="AA66" s="2">
        <f t="shared" ca="1" si="7"/>
        <v>1.5747059288453809</v>
      </c>
      <c r="AB66" s="2">
        <f t="shared" ca="1" si="24"/>
        <v>0.62257178575758054</v>
      </c>
      <c r="AC66" s="2">
        <f t="shared" ca="1" si="24"/>
        <v>0.4888349251985078</v>
      </c>
      <c r="AD66" s="2">
        <f t="shared" ca="1" si="24"/>
        <v>5.9127374545074218E-2</v>
      </c>
      <c r="AE66" s="2">
        <f t="shared" ca="1" si="24"/>
        <v>0.901272407173898</v>
      </c>
      <c r="AF66" s="2">
        <f t="shared" ca="1" si="24"/>
        <v>0.60763785485230404</v>
      </c>
      <c r="AG66" s="2">
        <f t="shared" ca="1" si="24"/>
        <v>0.82269950447795637</v>
      </c>
      <c r="AH66" s="2">
        <f t="shared" ca="1" si="24"/>
        <v>0.94316047800948066</v>
      </c>
      <c r="AI66" s="2">
        <f t="shared" ca="1" si="24"/>
        <v>0.99038153110958937</v>
      </c>
      <c r="AJ66" s="2">
        <f t="shared" ca="1" si="24"/>
        <v>0.74834402727724925</v>
      </c>
      <c r="AK66" s="2">
        <f t="shared" ca="1" si="24"/>
        <v>0.69801888986484784</v>
      </c>
      <c r="AL66" s="2">
        <f t="shared" ca="1" si="24"/>
        <v>0.45484436267059447</v>
      </c>
      <c r="AM66" s="2">
        <f t="shared" ca="1" si="24"/>
        <v>0.23781278790829852</v>
      </c>
      <c r="AO66" s="2">
        <f t="shared" ca="1" si="26"/>
        <v>1.537611340058997</v>
      </c>
      <c r="AP66" s="2">
        <f t="shared" ca="1" si="27"/>
        <v>0.46307766163782027</v>
      </c>
      <c r="AQ66" s="2">
        <f t="shared" ca="1" si="28"/>
        <v>0.70731489486069643</v>
      </c>
      <c r="AR66" s="2">
        <f t="shared" ca="1" si="28"/>
        <v>0.75090942689964235</v>
      </c>
      <c r="AS66" s="2">
        <f t="shared" ca="1" si="28"/>
        <v>0.89280858138753461</v>
      </c>
      <c r="AT66" s="2">
        <f t="shared" ca="1" si="28"/>
        <v>0.4844048069773601</v>
      </c>
      <c r="AU66" s="2">
        <f t="shared" ca="1" si="28"/>
        <v>0.5509363246535699</v>
      </c>
      <c r="AV66" s="2">
        <f t="shared" ca="1" si="28"/>
        <v>0.95697142270996505</v>
      </c>
      <c r="AW66" s="2">
        <f t="shared" ca="1" si="28"/>
        <v>0.62766943456672841</v>
      </c>
      <c r="AX66" s="2">
        <f t="shared" ca="1" si="28"/>
        <v>0.55284387983973904</v>
      </c>
      <c r="AY66" s="2">
        <f t="shared" ca="1" si="28"/>
        <v>0.69107090607709765</v>
      </c>
      <c r="AZ66" s="2">
        <f t="shared" ca="1" si="28"/>
        <v>0.21869558317598514</v>
      </c>
      <c r="BA66" s="2">
        <f t="shared" ca="1" si="28"/>
        <v>2.0649371350080381E-2</v>
      </c>
      <c r="BB66" s="2">
        <f t="shared" ca="1" si="28"/>
        <v>8.8030291394222693E-3</v>
      </c>
    </row>
    <row r="67" spans="4:54" x14ac:dyDescent="0.2">
      <c r="D67" s="15">
        <f t="shared" si="9"/>
        <v>37125</v>
      </c>
      <c r="E67" s="16">
        <f t="shared" si="20"/>
        <v>0.14236824093086928</v>
      </c>
      <c r="G67" s="7">
        <f t="shared" ca="1" si="19"/>
        <v>4.6489653004578644</v>
      </c>
      <c r="H67" s="7">
        <f t="shared" ca="1" si="10"/>
        <v>3.9149193144863209E-3</v>
      </c>
      <c r="I67" s="21">
        <f t="shared" ca="1" si="25"/>
        <v>32.535944867204492</v>
      </c>
      <c r="J67" s="21">
        <f t="shared" ca="1" si="11"/>
        <v>0.24711180662413312</v>
      </c>
      <c r="K67" s="21"/>
      <c r="L67" s="7"/>
      <c r="M67" s="22">
        <f t="shared" si="12"/>
        <v>0.8</v>
      </c>
      <c r="N67" s="21">
        <f t="shared" si="29"/>
        <v>6.8599434057003581</v>
      </c>
      <c r="O67" s="7">
        <f t="shared" si="21"/>
        <v>0.8</v>
      </c>
      <c r="P67" s="7"/>
      <c r="Q67" s="21">
        <f t="shared" ca="1" si="22"/>
        <v>14.810213411185352</v>
      </c>
      <c r="R67" s="7">
        <f t="shared" ca="1" si="14"/>
        <v>0.82608155181617704</v>
      </c>
      <c r="S67" s="7"/>
      <c r="T67" s="7">
        <f t="shared" ca="1" si="23"/>
        <v>3.1857010009790203</v>
      </c>
      <c r="U67" s="7">
        <f t="shared" ca="1" si="15"/>
        <v>4.6489653004578644</v>
      </c>
      <c r="V67" s="7">
        <f t="shared" ca="1" si="31"/>
        <v>1.1991795440461468</v>
      </c>
      <c r="W67" s="7">
        <f t="shared" ca="1" si="30"/>
        <v>4.4887227297098079E-3</v>
      </c>
      <c r="X67" s="7"/>
      <c r="Y67" s="7">
        <f t="shared" ca="1" si="18"/>
        <v>-0.37309799222996975</v>
      </c>
      <c r="AA67" s="2">
        <f t="shared" ca="1" si="7"/>
        <v>0.11445483868099959</v>
      </c>
      <c r="AB67" s="2">
        <f t="shared" ca="1" si="24"/>
        <v>0.77071704739973979</v>
      </c>
      <c r="AC67" s="2">
        <f t="shared" ca="1" si="24"/>
        <v>0.42344951284443066</v>
      </c>
      <c r="AD67" s="2">
        <f t="shared" ca="1" si="24"/>
        <v>0.90899264515355505</v>
      </c>
      <c r="AE67" s="2">
        <f t="shared" ca="1" si="24"/>
        <v>0.42809505306410234</v>
      </c>
      <c r="AF67" s="2">
        <f t="shared" ca="1" si="24"/>
        <v>0.53284314254905851</v>
      </c>
      <c r="AG67" s="2">
        <f t="shared" ca="1" si="24"/>
        <v>0.26382997430365318</v>
      </c>
      <c r="AH67" s="2">
        <f t="shared" ca="1" si="24"/>
        <v>0.28550463617788879</v>
      </c>
      <c r="AI67" s="2">
        <f t="shared" ca="1" si="24"/>
        <v>0.15235890304583721</v>
      </c>
      <c r="AJ67" s="2">
        <f t="shared" ca="1" si="24"/>
        <v>0.5281138131672678</v>
      </c>
      <c r="AK67" s="2">
        <f t="shared" ca="1" si="24"/>
        <v>0.81708611573704637</v>
      </c>
      <c r="AL67" s="2">
        <f t="shared" ca="1" si="24"/>
        <v>0.81406965353240057</v>
      </c>
      <c r="AM67" s="2">
        <f t="shared" ca="1" si="24"/>
        <v>0.18939434170601999</v>
      </c>
      <c r="AO67" s="2">
        <f t="shared" ca="1" si="26"/>
        <v>0.10188680800485077</v>
      </c>
      <c r="AP67" s="2">
        <f t="shared" ca="1" si="27"/>
        <v>1.720489510008516E-2</v>
      </c>
      <c r="AQ67" s="2">
        <f t="shared" ca="1" si="28"/>
        <v>0.66587617826610657</v>
      </c>
      <c r="AR67" s="2">
        <f t="shared" ca="1" si="28"/>
        <v>0.78127375143258915</v>
      </c>
      <c r="AS67" s="2">
        <f t="shared" ca="1" si="28"/>
        <v>0.10083981945801712</v>
      </c>
      <c r="AT67" s="2">
        <f t="shared" ca="1" si="28"/>
        <v>0.55919389718614965</v>
      </c>
      <c r="AU67" s="2">
        <f t="shared" ca="1" si="28"/>
        <v>5.4591265175679027E-2</v>
      </c>
      <c r="AV67" s="2">
        <f t="shared" ca="1" si="28"/>
        <v>0.3521422903437223</v>
      </c>
      <c r="AW67" s="2">
        <f t="shared" ca="1" si="28"/>
        <v>0.60076046569668207</v>
      </c>
      <c r="AX67" s="2">
        <f t="shared" ca="1" si="28"/>
        <v>0.27986060711457661</v>
      </c>
      <c r="AY67" s="2">
        <f t="shared" ca="1" si="28"/>
        <v>0.72234947225688129</v>
      </c>
      <c r="AZ67" s="2">
        <f t="shared" ca="1" si="28"/>
        <v>0.40549403483111401</v>
      </c>
      <c r="BA67" s="2">
        <f t="shared" ca="1" si="28"/>
        <v>0.5682430763707329</v>
      </c>
      <c r="BB67" s="2">
        <f t="shared" ca="1" si="28"/>
        <v>0.92658003696783453</v>
      </c>
    </row>
    <row r="68" spans="4:54" x14ac:dyDescent="0.2">
      <c r="D68" s="15">
        <f t="shared" si="9"/>
        <v>37126</v>
      </c>
      <c r="E68" s="16">
        <f t="shared" si="20"/>
        <v>0.14510609171800137</v>
      </c>
      <c r="G68" s="7">
        <f t="shared" ca="1" si="19"/>
        <v>4.7223908940271428</v>
      </c>
      <c r="H68" s="7">
        <f t="shared" ca="1" si="10"/>
        <v>1.5670537883079417E-2</v>
      </c>
      <c r="I68" s="21">
        <f t="shared" ca="1" si="25"/>
        <v>31.936365147920277</v>
      </c>
      <c r="J68" s="21">
        <f t="shared" ca="1" si="11"/>
        <v>-0.59957971928421472</v>
      </c>
      <c r="K68" s="21"/>
      <c r="L68" s="7"/>
      <c r="M68" s="22">
        <f t="shared" si="12"/>
        <v>0.8</v>
      </c>
      <c r="N68" s="21">
        <f t="shared" si="29"/>
        <v>6.4168894791974838</v>
      </c>
      <c r="O68" s="7">
        <f t="shared" si="21"/>
        <v>0.8</v>
      </c>
      <c r="P68" s="7"/>
      <c r="Q68" s="21">
        <f t="shared" ca="1" si="22"/>
        <v>11.829125285340963</v>
      </c>
      <c r="R68" s="7">
        <f t="shared" ca="1" si="14"/>
        <v>-2.9810881258443889</v>
      </c>
      <c r="S68" s="7"/>
      <c r="T68" s="7">
        <f t="shared" ca="1" si="23"/>
        <v>2.5049017649729892</v>
      </c>
      <c r="U68" s="7">
        <f t="shared" ca="1" si="15"/>
        <v>4.7223908940271428</v>
      </c>
      <c r="V68" s="7">
        <f t="shared" ca="1" si="31"/>
        <v>-2.5535133228794522</v>
      </c>
      <c r="W68" s="7">
        <f t="shared" ca="1" si="30"/>
        <v>-4.4024496780544826E-2</v>
      </c>
      <c r="X68" s="7"/>
      <c r="Y68" s="7">
        <f t="shared" ca="1" si="18"/>
        <v>-0.42757480296493666</v>
      </c>
      <c r="AA68" s="2">
        <f t="shared" ca="1" si="7"/>
        <v>0.3952894372898923</v>
      </c>
      <c r="AB68" s="2">
        <f t="shared" ca="1" si="24"/>
        <v>0.25315689482228554</v>
      </c>
      <c r="AC68" s="2">
        <f t="shared" ca="1" si="24"/>
        <v>0.465191049666275</v>
      </c>
      <c r="AD68" s="2">
        <f t="shared" ca="1" si="24"/>
        <v>0.85262577248680183</v>
      </c>
      <c r="AE68" s="2">
        <f t="shared" ca="1" si="24"/>
        <v>0.84903859288072336</v>
      </c>
      <c r="AF68" s="2">
        <f t="shared" ca="1" si="24"/>
        <v>0.61934768158415743</v>
      </c>
      <c r="AG68" s="2">
        <f t="shared" ca="1" si="24"/>
        <v>0.82490783801009915</v>
      </c>
      <c r="AH68" s="2">
        <f t="shared" ca="1" si="24"/>
        <v>0.63120409718373338</v>
      </c>
      <c r="AI68" s="2">
        <f t="shared" ca="1" si="24"/>
        <v>0.26676544144553826</v>
      </c>
      <c r="AJ68" s="2">
        <f t="shared" ca="1" si="24"/>
        <v>0.11472743663130047</v>
      </c>
      <c r="AK68" s="2">
        <f t="shared" ca="1" si="24"/>
        <v>0.94948215600193864</v>
      </c>
      <c r="AL68" s="2">
        <f t="shared" ca="1" si="24"/>
        <v>7.5581095039358281E-2</v>
      </c>
      <c r="AM68" s="2">
        <f t="shared" ca="1" si="24"/>
        <v>0.49326138153768201</v>
      </c>
      <c r="AO68" s="2">
        <f t="shared" ca="1" si="26"/>
        <v>-0.24721305135869992</v>
      </c>
      <c r="AP68" s="2">
        <f t="shared" ca="1" si="27"/>
        <v>-0.9390743353176898</v>
      </c>
      <c r="AQ68" s="2">
        <f t="shared" ca="1" si="28"/>
        <v>0.15387006110292401</v>
      </c>
      <c r="AR68" s="2">
        <f t="shared" ca="1" si="28"/>
        <v>0.36919709181665383</v>
      </c>
      <c r="AS68" s="2">
        <f t="shared" ca="1" si="28"/>
        <v>9.5965731357293027E-2</v>
      </c>
      <c r="AT68" s="2">
        <f t="shared" ca="1" si="28"/>
        <v>0.69077465997481879</v>
      </c>
      <c r="AU68" s="2">
        <f t="shared" ca="1" si="28"/>
        <v>0.30926261269537925</v>
      </c>
      <c r="AV68" s="2">
        <f t="shared" ca="1" si="28"/>
        <v>0.47944628131957967</v>
      </c>
      <c r="AW68" s="2">
        <f t="shared" ca="1" si="28"/>
        <v>0.85325583959194073</v>
      </c>
      <c r="AX68" s="2">
        <f t="shared" ca="1" si="28"/>
        <v>3.6927632449954118E-2</v>
      </c>
      <c r="AY68" s="2">
        <f t="shared" ca="1" si="28"/>
        <v>0.87760529099938833</v>
      </c>
      <c r="AZ68" s="2">
        <f t="shared" ca="1" si="28"/>
        <v>0.1728899049928101</v>
      </c>
      <c r="BA68" s="2">
        <f t="shared" ca="1" si="28"/>
        <v>0.16308393438794355</v>
      </c>
      <c r="BB68" s="2">
        <f t="shared" ca="1" si="28"/>
        <v>0.85864662399362546</v>
      </c>
    </row>
    <row r="69" spans="4:54" x14ac:dyDescent="0.2">
      <c r="D69" s="15">
        <f t="shared" si="9"/>
        <v>37127</v>
      </c>
      <c r="E69" s="16">
        <f t="shared" si="20"/>
        <v>0.14784394250513347</v>
      </c>
      <c r="G69" s="7">
        <f t="shared" ca="1" si="19"/>
        <v>4.7574435043306433</v>
      </c>
      <c r="H69" s="7">
        <f t="shared" ca="1" si="10"/>
        <v>7.3952283512363874E-3</v>
      </c>
      <c r="I69" s="21">
        <f t="shared" ca="1" si="25"/>
        <v>32.267920301831069</v>
      </c>
      <c r="J69" s="21">
        <f t="shared" ca="1" si="11"/>
        <v>0.33155515391079149</v>
      </c>
      <c r="K69" s="21"/>
      <c r="L69" s="7"/>
      <c r="M69" s="22">
        <f t="shared" si="12"/>
        <v>0.8</v>
      </c>
      <c r="N69" s="21">
        <f t="shared" si="29"/>
        <v>5.9408852578600513</v>
      </c>
      <c r="O69" s="7">
        <f t="shared" si="21"/>
        <v>0.8</v>
      </c>
      <c r="P69" s="7"/>
      <c r="Q69" s="21">
        <f t="shared" ca="1" si="22"/>
        <v>13.107886281804277</v>
      </c>
      <c r="R69" s="7">
        <f t="shared" ca="1" si="14"/>
        <v>1.2787609964633138</v>
      </c>
      <c r="S69" s="7"/>
      <c r="T69" s="7">
        <f t="shared" ca="1" si="23"/>
        <v>2.7552374021619652</v>
      </c>
      <c r="U69" s="7">
        <f t="shared" ca="1" si="15"/>
        <v>4.7574435043306433</v>
      </c>
      <c r="V69" s="7">
        <f t="shared" ca="1" si="31"/>
        <v>1.6535363851122384</v>
      </c>
      <c r="W69" s="7">
        <f t="shared" ca="1" si="30"/>
        <v>1.1621873604152099E-2</v>
      </c>
      <c r="X69" s="7"/>
      <c r="Y69" s="7">
        <f t="shared" ca="1" si="18"/>
        <v>-0.37477538864892468</v>
      </c>
      <c r="AA69" s="2">
        <f t="shared" ca="1" si="7"/>
        <v>0.19759731099477662</v>
      </c>
      <c r="AB69" s="2">
        <f t="shared" ca="1" si="24"/>
        <v>0.5313550815750081</v>
      </c>
      <c r="AC69" s="2">
        <f t="shared" ca="1" si="24"/>
        <v>0.64958314815458484</v>
      </c>
      <c r="AD69" s="2">
        <f t="shared" ca="1" si="24"/>
        <v>0.7674250261777531</v>
      </c>
      <c r="AE69" s="2">
        <f t="shared" ref="AC69:AM75" ca="1" si="32">RAND()</f>
        <v>9.2509091713196323E-2</v>
      </c>
      <c r="AF69" s="2">
        <f t="shared" ca="1" si="32"/>
        <v>0.74311671530108891</v>
      </c>
      <c r="AG69" s="2">
        <f t="shared" ca="1" si="32"/>
        <v>0.36058797199423243</v>
      </c>
      <c r="AH69" s="2">
        <f t="shared" ca="1" si="32"/>
        <v>0.54579995535665327</v>
      </c>
      <c r="AI69" s="2">
        <f t="shared" ca="1" si="32"/>
        <v>0.51268855769172283</v>
      </c>
      <c r="AJ69" s="2">
        <f t="shared" ca="1" si="32"/>
        <v>0.32565209040996113</v>
      </c>
      <c r="AK69" s="2">
        <f t="shared" ca="1" si="32"/>
        <v>0.44050691622821625</v>
      </c>
      <c r="AL69" s="2">
        <f t="shared" ca="1" si="32"/>
        <v>0.42975127731178908</v>
      </c>
      <c r="AM69" s="2">
        <f t="shared" ca="1" si="32"/>
        <v>0.79862147908057057</v>
      </c>
      <c r="AO69" s="2">
        <f t="shared" ca="1" si="26"/>
        <v>0.1367036920292119</v>
      </c>
      <c r="AP69" s="2">
        <f t="shared" ca="1" si="27"/>
        <v>-3.5623594611015719E-2</v>
      </c>
      <c r="AQ69" s="2">
        <f t="shared" ca="1" si="28"/>
        <v>0.97982124139561666</v>
      </c>
      <c r="AR69" s="2">
        <f t="shared" ca="1" si="28"/>
        <v>3.5738746351217543E-2</v>
      </c>
      <c r="AS69" s="2">
        <f t="shared" ca="1" si="28"/>
        <v>0.20155491530748931</v>
      </c>
      <c r="AT69" s="2">
        <f t="shared" ca="1" si="28"/>
        <v>0.68215023485254256</v>
      </c>
      <c r="AU69" s="2">
        <f t="shared" ca="1" si="28"/>
        <v>0.60878348682046735</v>
      </c>
      <c r="AV69" s="2">
        <f t="shared" ca="1" si="28"/>
        <v>7.395106380980021E-2</v>
      </c>
      <c r="AW69" s="2">
        <f t="shared" ca="1" si="28"/>
        <v>0.48472467604786668</v>
      </c>
      <c r="AX69" s="2">
        <f t="shared" ca="1" si="28"/>
        <v>0.6923704660986254</v>
      </c>
      <c r="AY69" s="2">
        <f t="shared" ca="1" si="28"/>
        <v>0.98167455460008624</v>
      </c>
      <c r="AZ69" s="2">
        <f t="shared" ca="1" si="28"/>
        <v>0.23712772744691879</v>
      </c>
      <c r="BA69" s="2">
        <f t="shared" ca="1" si="28"/>
        <v>4.2738256189437829E-2</v>
      </c>
      <c r="BB69" s="2">
        <f t="shared" ca="1" si="28"/>
        <v>0.94374103646891649</v>
      </c>
    </row>
    <row r="70" spans="4:54" x14ac:dyDescent="0.2">
      <c r="D70" s="15">
        <f t="shared" si="9"/>
        <v>37128</v>
      </c>
      <c r="E70" s="16">
        <f t="shared" si="20"/>
        <v>0.15058179329226556</v>
      </c>
      <c r="G70" s="7">
        <f t="shared" ca="1" si="19"/>
        <v>4.9563167317121994</v>
      </c>
      <c r="H70" s="7">
        <f t="shared" ca="1" si="10"/>
        <v>4.095242542151676E-2</v>
      </c>
      <c r="I70" s="21">
        <f t="shared" ca="1" si="25"/>
        <v>33.818931689357406</v>
      </c>
      <c r="J70" s="21">
        <f t="shared" ca="1" si="11"/>
        <v>1.5510113875263372</v>
      </c>
      <c r="K70" s="21"/>
      <c r="L70" s="7"/>
      <c r="M70" s="22">
        <f t="shared" si="12"/>
        <v>0.8</v>
      </c>
      <c r="N70" s="21">
        <f t="shared" si="29"/>
        <v>5.4232614454664105</v>
      </c>
      <c r="O70" s="7">
        <f t="shared" si="21"/>
        <v>0.8</v>
      </c>
      <c r="P70" s="7"/>
      <c r="Q70" s="21">
        <f t="shared" ca="1" si="22"/>
        <v>20.940583277577623</v>
      </c>
      <c r="R70" s="7">
        <f t="shared" ca="1" si="14"/>
        <v>7.8326969957733468</v>
      </c>
      <c r="S70" s="7"/>
      <c r="T70" s="7">
        <f t="shared" ca="1" si="23"/>
        <v>4.225029272966486</v>
      </c>
      <c r="U70" s="7">
        <f t="shared" ca="1" si="15"/>
        <v>4.9563167317121994</v>
      </c>
      <c r="V70" s="7">
        <f t="shared" ca="1" si="31"/>
        <v>7.9267920051003546</v>
      </c>
      <c r="W70" s="7">
        <f t="shared" ca="1" si="30"/>
        <v>0.30845464034290809</v>
      </c>
      <c r="X70" s="7"/>
      <c r="Y70" s="7">
        <f t="shared" ca="1" si="18"/>
        <v>-9.4095009327007872E-2</v>
      </c>
      <c r="AA70" s="2">
        <f t="shared" ca="1" si="7"/>
        <v>0.99925839881277589</v>
      </c>
      <c r="AB70" s="2">
        <f t="shared" ref="AB70:AB75" ca="1" si="33">RAND()</f>
        <v>0.47287305028359938</v>
      </c>
      <c r="AC70" s="2">
        <f t="shared" ca="1" si="32"/>
        <v>0.29755383522954215</v>
      </c>
      <c r="AD70" s="2">
        <f t="shared" ca="1" si="32"/>
        <v>0.48754278933347295</v>
      </c>
      <c r="AE70" s="2">
        <f t="shared" ca="1" si="32"/>
        <v>0.36906104403782081</v>
      </c>
      <c r="AF70" s="2">
        <f t="shared" ca="1" si="32"/>
        <v>0.75984049543814369</v>
      </c>
      <c r="AG70" s="2">
        <f t="shared" ca="1" si="32"/>
        <v>0.60483269800920514</v>
      </c>
      <c r="AH70" s="2">
        <f t="shared" ca="1" si="32"/>
        <v>0.27325414840366591</v>
      </c>
      <c r="AI70" s="2">
        <f t="shared" ca="1" si="32"/>
        <v>0.8403184724028876</v>
      </c>
      <c r="AJ70" s="2">
        <f t="shared" ca="1" si="32"/>
        <v>0.97904446875907158</v>
      </c>
      <c r="AK70" s="2">
        <f t="shared" ca="1" si="32"/>
        <v>0.4070546828420305</v>
      </c>
      <c r="AL70" s="2">
        <f t="shared" ca="1" si="32"/>
        <v>0.89536719158155909</v>
      </c>
      <c r="AM70" s="2">
        <f t="shared" ca="1" si="32"/>
        <v>0.6125155224917771</v>
      </c>
      <c r="AO70" s="2">
        <f t="shared" ca="1" si="26"/>
        <v>0.63949837773068885</v>
      </c>
      <c r="AP70" s="2">
        <f t="shared" ca="1" si="27"/>
        <v>-0.26651390219922</v>
      </c>
      <c r="AQ70" s="2">
        <f t="shared" ca="1" si="28"/>
        <v>0.69204616122889018</v>
      </c>
      <c r="AR70" s="2">
        <f t="shared" ca="1" si="28"/>
        <v>0.796676428930434</v>
      </c>
      <c r="AS70" s="2">
        <f t="shared" ca="1" si="28"/>
        <v>0.37053552579231042</v>
      </c>
      <c r="AT70" s="2">
        <f t="shared" ca="1" si="28"/>
        <v>0.24072580628059748</v>
      </c>
      <c r="AU70" s="2">
        <f t="shared" ca="1" si="28"/>
        <v>0.37947048174781495</v>
      </c>
      <c r="AV70" s="2">
        <f t="shared" ca="1" si="28"/>
        <v>0.99092824529059675</v>
      </c>
      <c r="AW70" s="2">
        <f t="shared" ca="1" si="28"/>
        <v>0.11762399895072306</v>
      </c>
      <c r="AX70" s="2">
        <f t="shared" ca="1" si="28"/>
        <v>0.3966206950512039</v>
      </c>
      <c r="AY70" s="2">
        <f t="shared" ca="1" si="28"/>
        <v>0.42317309787347801</v>
      </c>
      <c r="AZ70" s="2">
        <f t="shared" ca="1" si="28"/>
        <v>0.194321215427538</v>
      </c>
      <c r="BA70" s="2">
        <f t="shared" ca="1" si="28"/>
        <v>0.63998371385066455</v>
      </c>
      <c r="BB70" s="2">
        <f t="shared" ca="1" si="28"/>
        <v>0.49138072737653005</v>
      </c>
    </row>
    <row r="71" spans="4:54" x14ac:dyDescent="0.2">
      <c r="D71" s="15">
        <f t="shared" si="9"/>
        <v>37129</v>
      </c>
      <c r="E71" s="16">
        <f t="shared" si="20"/>
        <v>0.15331964407939766</v>
      </c>
      <c r="G71" s="7">
        <f t="shared" ca="1" si="19"/>
        <v>5.0674064815426503</v>
      </c>
      <c r="H71" s="7">
        <f t="shared" ca="1" si="10"/>
        <v>2.2166274154587322E-2</v>
      </c>
      <c r="I71" s="21">
        <f t="shared" ca="1" si="25"/>
        <v>34.70338502078112</v>
      </c>
      <c r="J71" s="21">
        <f t="shared" ca="1" si="11"/>
        <v>0.88445333142371396</v>
      </c>
      <c r="K71" s="21"/>
      <c r="L71" s="7"/>
      <c r="M71" s="22">
        <f t="shared" si="12"/>
        <v>0.8</v>
      </c>
      <c r="N71" s="21">
        <f t="shared" si="29"/>
        <v>4.850712500726666</v>
      </c>
      <c r="O71" s="7">
        <f t="shared" si="21"/>
        <v>0.8</v>
      </c>
      <c r="P71" s="7"/>
      <c r="Q71" s="21">
        <f t="shared" ca="1" si="22"/>
        <v>25.480252961352431</v>
      </c>
      <c r="R71" s="7">
        <f t="shared" ca="1" si="14"/>
        <v>4.5396696837748074</v>
      </c>
      <c r="S71" s="7"/>
      <c r="T71" s="7">
        <f t="shared" ca="1" si="23"/>
        <v>5.0282630876683845</v>
      </c>
      <c r="U71" s="7">
        <f t="shared" ca="1" si="15"/>
        <v>5.0674064815426503</v>
      </c>
      <c r="V71" s="7">
        <f t="shared" ca="1" si="31"/>
        <v>4.8529882899141272</v>
      </c>
      <c r="W71" s="7">
        <f t="shared" ca="1" si="30"/>
        <v>9.8253699324569205E-2</v>
      </c>
      <c r="X71" s="7"/>
      <c r="Y71" s="7">
        <f t="shared" ca="1" si="18"/>
        <v>-0.31331860613931983</v>
      </c>
      <c r="AA71" s="2">
        <f t="shared" ca="1" si="7"/>
        <v>0.55046863758751385</v>
      </c>
      <c r="AB71" s="2">
        <f t="shared" ca="1" si="33"/>
        <v>0.72627339174287897</v>
      </c>
      <c r="AC71" s="2">
        <f t="shared" ca="1" si="32"/>
        <v>0.94230730681437347</v>
      </c>
      <c r="AD71" s="2">
        <f t="shared" ca="1" si="32"/>
        <v>0.61138722396183631</v>
      </c>
      <c r="AE71" s="2">
        <f t="shared" ca="1" si="32"/>
        <v>0.64525352919442458</v>
      </c>
      <c r="AF71" s="2">
        <f t="shared" ca="1" si="32"/>
        <v>0.24623721844379887</v>
      </c>
      <c r="AG71" s="2">
        <f t="shared" ca="1" si="32"/>
        <v>0.50704933654866768</v>
      </c>
      <c r="AH71" s="2">
        <f t="shared" ca="1" si="32"/>
        <v>0.94286124446532416</v>
      </c>
      <c r="AI71" s="2">
        <f t="shared" ca="1" si="32"/>
        <v>5.16088939485293E-2</v>
      </c>
      <c r="AJ71" s="2">
        <f t="shared" ca="1" si="32"/>
        <v>6.2274468506252123E-2</v>
      </c>
      <c r="AK71" s="2">
        <f t="shared" ca="1" si="32"/>
        <v>0.80888219990210042</v>
      </c>
      <c r="AL71" s="2">
        <f t="shared" ca="1" si="32"/>
        <v>0.24341223852820804</v>
      </c>
      <c r="AM71" s="2">
        <f t="shared" ca="1" si="32"/>
        <v>0.76292158553112022</v>
      </c>
      <c r="AO71" s="2">
        <f t="shared" ca="1" si="26"/>
        <v>0.36466945063894041</v>
      </c>
      <c r="AP71" s="2">
        <f t="shared" ca="1" si="27"/>
        <v>-0.12617576571845124</v>
      </c>
      <c r="AQ71" s="2">
        <f t="shared" ca="1" si="28"/>
        <v>6.1450564901586624E-2</v>
      </c>
      <c r="AR71" s="2">
        <f t="shared" ca="1" si="28"/>
        <v>0.71732489848223424</v>
      </c>
      <c r="AS71" s="2">
        <f t="shared" ca="1" si="28"/>
        <v>5.9154994022481588E-2</v>
      </c>
      <c r="AT71" s="2">
        <f t="shared" ca="1" si="28"/>
        <v>0.1725232947916801</v>
      </c>
      <c r="AU71" s="2">
        <f t="shared" ca="1" si="28"/>
        <v>0.56260514909030213</v>
      </c>
      <c r="AV71" s="2">
        <f t="shared" ca="1" si="28"/>
        <v>0.55649621585717668</v>
      </c>
      <c r="AW71" s="2">
        <f t="shared" ca="1" si="28"/>
        <v>0.56066293333216688</v>
      </c>
      <c r="AX71" s="2">
        <f t="shared" ca="1" si="28"/>
        <v>0.4819952552109239</v>
      </c>
      <c r="AY71" s="2">
        <f t="shared" ca="1" si="28"/>
        <v>0.88672842648362948</v>
      </c>
      <c r="AZ71" s="2">
        <f t="shared" ca="1" si="28"/>
        <v>0.77120349572516034</v>
      </c>
      <c r="BA71" s="2">
        <f t="shared" ca="1" si="28"/>
        <v>0.20085851679967259</v>
      </c>
      <c r="BB71" s="2">
        <f t="shared" ca="1" si="28"/>
        <v>0.84282048958453459</v>
      </c>
    </row>
    <row r="72" spans="4:54" x14ac:dyDescent="0.2">
      <c r="D72" s="15">
        <f t="shared" si="9"/>
        <v>37130</v>
      </c>
      <c r="E72" s="16">
        <f t="shared" si="20"/>
        <v>0.15605749486652978</v>
      </c>
      <c r="G72" s="7">
        <f t="shared" ca="1" si="19"/>
        <v>5.258622042152969</v>
      </c>
      <c r="H72" s="7">
        <f t="shared" ca="1" si="10"/>
        <v>3.7039878638508522E-2</v>
      </c>
      <c r="I72" s="21">
        <f t="shared" ca="1" si="25"/>
        <v>36.782523354459038</v>
      </c>
      <c r="J72" s="21">
        <f t="shared" ca="1" si="11"/>
        <v>2.0791383336779177</v>
      </c>
      <c r="K72" s="21"/>
      <c r="L72" s="7"/>
      <c r="M72" s="22">
        <f t="shared" si="12"/>
        <v>0.8</v>
      </c>
      <c r="N72" s="21">
        <f t="shared" si="29"/>
        <v>4.2008402520840367</v>
      </c>
      <c r="O72" s="7">
        <f t="shared" si="21"/>
        <v>0.8</v>
      </c>
      <c r="P72" s="7"/>
      <c r="Q72" s="21">
        <f t="shared" ca="1" si="22"/>
        <v>36.948035035834657</v>
      </c>
      <c r="R72" s="7">
        <f t="shared" ca="1" si="14"/>
        <v>11.467782074482226</v>
      </c>
      <c r="S72" s="7"/>
      <c r="T72" s="7">
        <f t="shared" ca="1" si="23"/>
        <v>7.0261819046244858</v>
      </c>
      <c r="U72" s="7">
        <f t="shared" ca="1" si="15"/>
        <v>5.258622042152969</v>
      </c>
      <c r="V72" s="7">
        <f t="shared" ca="1" si="31"/>
        <v>11.497321213307949</v>
      </c>
      <c r="W72" s="7">
        <f t="shared" ca="1" si="30"/>
        <v>0.39756360206062696</v>
      </c>
      <c r="X72" s="7"/>
      <c r="Y72" s="7">
        <f t="shared" ca="1" si="18"/>
        <v>-2.9539138825722233E-2</v>
      </c>
      <c r="AA72" s="2">
        <f t="shared" ca="1" si="7"/>
        <v>0.90579002886410365</v>
      </c>
      <c r="AB72" s="2">
        <f t="shared" ca="1" si="33"/>
        <v>0.86421850113164655</v>
      </c>
      <c r="AC72" s="2">
        <f t="shared" ca="1" si="32"/>
        <v>0.70122661390081475</v>
      </c>
      <c r="AD72" s="2">
        <f t="shared" ca="1" si="32"/>
        <v>0.95790211990170615</v>
      </c>
      <c r="AE72" s="2">
        <f t="shared" ca="1" si="32"/>
        <v>0.76804655465610416</v>
      </c>
      <c r="AF72" s="2">
        <f t="shared" ca="1" si="32"/>
        <v>0.19654027759898884</v>
      </c>
      <c r="AG72" s="2">
        <f t="shared" ca="1" si="32"/>
        <v>0.43339329966943674</v>
      </c>
      <c r="AH72" s="2">
        <f t="shared" ca="1" si="32"/>
        <v>0.56692305353820238</v>
      </c>
      <c r="AI72" s="2">
        <f t="shared" ca="1" si="32"/>
        <v>0.96263579868559024</v>
      </c>
      <c r="AJ72" s="2">
        <f t="shared" ca="1" si="32"/>
        <v>0.2575058911817294</v>
      </c>
      <c r="AK72" s="2">
        <f t="shared" ca="1" si="32"/>
        <v>0.17668429576439881</v>
      </c>
      <c r="AL72" s="2">
        <f t="shared" ca="1" si="32"/>
        <v>0.42779570216074481</v>
      </c>
      <c r="AM72" s="2">
        <f t="shared" ca="1" si="32"/>
        <v>0.59291792067474214</v>
      </c>
      <c r="AO72" s="2">
        <f t="shared" ca="1" si="26"/>
        <v>0.85725069600247417</v>
      </c>
      <c r="AP72" s="2">
        <f t="shared" ca="1" si="27"/>
        <v>0.22103112151865201</v>
      </c>
      <c r="AQ72" s="2">
        <f t="shared" ca="1" si="28"/>
        <v>0.55135520971424157</v>
      </c>
      <c r="AR72" s="2">
        <f t="shared" ca="1" si="28"/>
        <v>7.0841603566434763E-2</v>
      </c>
      <c r="AS72" s="2">
        <f t="shared" ca="1" si="28"/>
        <v>0.94671562595580938</v>
      </c>
      <c r="AT72" s="2">
        <f t="shared" ca="1" si="28"/>
        <v>0.90548951200393191</v>
      </c>
      <c r="AU72" s="2">
        <f t="shared" ca="1" si="28"/>
        <v>2.3824390615255986E-2</v>
      </c>
      <c r="AV72" s="2">
        <f t="shared" ca="1" si="28"/>
        <v>0.19066723242903744</v>
      </c>
      <c r="AW72" s="2">
        <f t="shared" ca="1" si="28"/>
        <v>0.7542166855766641</v>
      </c>
      <c r="AX72" s="2">
        <f t="shared" ca="1" si="28"/>
        <v>0.3733960484181571</v>
      </c>
      <c r="AY72" s="2">
        <f t="shared" ca="1" si="28"/>
        <v>0.33391851472088363</v>
      </c>
      <c r="AZ72" s="2">
        <f t="shared" ca="1" si="28"/>
        <v>0.625060073798132</v>
      </c>
      <c r="BA72" s="2">
        <f t="shared" ca="1" si="28"/>
        <v>0.92631177145435961</v>
      </c>
      <c r="BB72" s="2">
        <f t="shared" ca="1" si="28"/>
        <v>0.51923445326574491</v>
      </c>
    </row>
    <row r="73" spans="4:54" x14ac:dyDescent="0.2">
      <c r="D73" s="15">
        <f t="shared" si="9"/>
        <v>37131</v>
      </c>
      <c r="E73" s="16">
        <f t="shared" si="20"/>
        <v>0.15879534565366188</v>
      </c>
      <c r="G73" s="7">
        <f t="shared" ca="1" si="19"/>
        <v>4.910942410684151</v>
      </c>
      <c r="H73" s="7">
        <f t="shared" ca="1" si="10"/>
        <v>-6.8403162865500119E-2</v>
      </c>
      <c r="I73" s="21">
        <f t="shared" ca="1" si="25"/>
        <v>35.213157786328644</v>
      </c>
      <c r="J73" s="21">
        <f t="shared" ca="1" si="11"/>
        <v>-1.5693655681303937</v>
      </c>
      <c r="K73" s="21"/>
      <c r="L73" s="7"/>
      <c r="M73" s="22">
        <f t="shared" si="12"/>
        <v>0.8</v>
      </c>
      <c r="N73" s="21">
        <f>SQRT(MAX(N72^2-$G$9^2/COUNT($D$59:$D$732),0))</f>
        <v>3.4299717028501857</v>
      </c>
      <c r="O73" s="7">
        <f t="shared" si="21"/>
        <v>0.8</v>
      </c>
      <c r="P73" s="7"/>
      <c r="Q73" s="21">
        <f t="shared" ca="1" si="22"/>
        <v>26.399246404958518</v>
      </c>
      <c r="R73" s="7">
        <f t="shared" ca="1" si="14"/>
        <v>-10.548788630876139</v>
      </c>
      <c r="S73" s="7"/>
      <c r="T73" s="7">
        <f t="shared" ca="1" si="23"/>
        <v>5.3755968197722757</v>
      </c>
      <c r="U73" s="7">
        <f t="shared" ca="1" si="15"/>
        <v>4.910942410684151</v>
      </c>
      <c r="V73" s="7">
        <f t="shared" ca="1" si="31"/>
        <v>-10.695560703999124</v>
      </c>
      <c r="W73" s="7">
        <f t="shared" ca="1" si="30"/>
        <v>0.54563644236742748</v>
      </c>
      <c r="X73" s="7"/>
      <c r="Y73" s="7">
        <f t="shared" ca="1" si="18"/>
        <v>0.14677207312298535</v>
      </c>
      <c r="AA73" s="2">
        <f t="shared" ca="1" si="7"/>
        <v>-1.6131802885288309</v>
      </c>
      <c r="AB73" s="2">
        <f t="shared" ca="1" si="33"/>
        <v>0.25822594664253939</v>
      </c>
      <c r="AC73" s="2">
        <f t="shared" ca="1" si="32"/>
        <v>0.24834897637939402</v>
      </c>
      <c r="AD73" s="2">
        <f t="shared" ca="1" si="32"/>
        <v>0.24662402202862399</v>
      </c>
      <c r="AE73" s="2">
        <f t="shared" ca="1" si="32"/>
        <v>0.30584734311620942</v>
      </c>
      <c r="AF73" s="2">
        <f t="shared" ca="1" si="32"/>
        <v>0.93808374429276009</v>
      </c>
      <c r="AG73" s="2">
        <f t="shared" ca="1" si="32"/>
        <v>0.13177969919685406</v>
      </c>
      <c r="AH73" s="2">
        <f t="shared" ca="1" si="32"/>
        <v>0.41975281230373285</v>
      </c>
      <c r="AI73" s="2">
        <f t="shared" ca="1" si="32"/>
        <v>0.60369663496029347</v>
      </c>
      <c r="AJ73" s="2">
        <f t="shared" ca="1" si="32"/>
        <v>0.11597894504212558</v>
      </c>
      <c r="AK73" s="2">
        <f t="shared" ca="1" si="32"/>
        <v>0.24054625871532864</v>
      </c>
      <c r="AL73" s="2">
        <f t="shared" ca="1" si="32"/>
        <v>0.61613384324259757</v>
      </c>
      <c r="AM73" s="2">
        <f t="shared" ca="1" si="32"/>
        <v>0.26180148555071048</v>
      </c>
      <c r="AO73" s="2">
        <f t="shared" ca="1" si="26"/>
        <v>-0.64706600026090833</v>
      </c>
      <c r="AP73" s="2">
        <f t="shared" ca="1" si="27"/>
        <v>1.0724637176035943</v>
      </c>
      <c r="AQ73" s="2">
        <f t="shared" ca="1" si="28"/>
        <v>0.61289252288076845</v>
      </c>
      <c r="AR73" s="2">
        <f t="shared" ca="1" si="28"/>
        <v>0.42879421202697987</v>
      </c>
      <c r="AS73" s="2">
        <f t="shared" ca="1" si="28"/>
        <v>0.39928331696930996</v>
      </c>
      <c r="AT73" s="2">
        <f t="shared" ca="1" si="28"/>
        <v>0.57278295559316494</v>
      </c>
      <c r="AU73" s="2">
        <f t="shared" ca="1" si="28"/>
        <v>0.51273388047291579</v>
      </c>
      <c r="AV73" s="2">
        <f t="shared" ca="1" si="28"/>
        <v>0.77076712450600127</v>
      </c>
      <c r="AW73" s="2">
        <f t="shared" ca="1" si="28"/>
        <v>0.91525677343843892</v>
      </c>
      <c r="AX73" s="2">
        <f t="shared" ca="1" si="28"/>
        <v>0.94809893890863073</v>
      </c>
      <c r="AY73" s="2">
        <f t="shared" ca="1" si="28"/>
        <v>0.4910060216623835</v>
      </c>
      <c r="AZ73" s="2">
        <f t="shared" ca="1" si="28"/>
        <v>0.38146574626831509</v>
      </c>
      <c r="BA73" s="2">
        <f t="shared" ca="1" si="28"/>
        <v>0.58642110112246759</v>
      </c>
      <c r="BB73" s="2">
        <f t="shared" ca="1" si="28"/>
        <v>0.4529611237542186</v>
      </c>
    </row>
    <row r="74" spans="4:54" x14ac:dyDescent="0.2">
      <c r="D74" s="15">
        <f t="shared" si="9"/>
        <v>37132</v>
      </c>
      <c r="E74" s="16">
        <f t="shared" si="20"/>
        <v>0.16153319644079397</v>
      </c>
      <c r="G74" s="7">
        <f t="shared" ca="1" si="19"/>
        <v>4.643534736017652</v>
      </c>
      <c r="H74" s="7">
        <f t="shared" ca="1" si="10"/>
        <v>-5.5989987617783753E-2</v>
      </c>
      <c r="I74" s="21">
        <f t="shared" ca="1" si="25"/>
        <v>32.276271069395193</v>
      </c>
      <c r="J74" s="21">
        <f t="shared" ca="1" si="11"/>
        <v>-2.9368867169334507</v>
      </c>
      <c r="K74" s="21"/>
      <c r="L74" s="7"/>
      <c r="M74" s="22">
        <f t="shared" si="12"/>
        <v>0.8</v>
      </c>
      <c r="N74" s="21">
        <f t="shared" si="29"/>
        <v>2.4253562503633423</v>
      </c>
      <c r="O74" s="7">
        <f t="shared" si="21"/>
        <v>0.8</v>
      </c>
      <c r="P74" s="7"/>
      <c r="Q74" s="21">
        <f t="shared" ca="1" si="22"/>
        <v>10.947089426468947</v>
      </c>
      <c r="R74" s="7">
        <f t="shared" ca="1" si="14"/>
        <v>-15.452156978489571</v>
      </c>
      <c r="S74" s="7"/>
      <c r="T74" s="7">
        <f t="shared" ca="1" si="23"/>
        <v>2.3574905861170095</v>
      </c>
      <c r="U74" s="7">
        <f t="shared" ca="1" si="15"/>
        <v>4.643534736017652</v>
      </c>
      <c r="V74" s="7">
        <f t="shared" ca="1" si="31"/>
        <v>-15.860357379083355</v>
      </c>
      <c r="W74" s="7">
        <f t="shared" ca="1" si="30"/>
        <v>0.78534604773410266</v>
      </c>
      <c r="X74" s="7"/>
      <c r="Y74" s="7">
        <f t="shared" ca="1" si="18"/>
        <v>0.40820040059378471</v>
      </c>
      <c r="AA74" s="2">
        <f t="shared" ca="1" si="7"/>
        <v>-1.3166370596197341</v>
      </c>
      <c r="AB74" s="2">
        <f t="shared" ca="1" si="33"/>
        <v>0.36371659352760122</v>
      </c>
      <c r="AC74" s="2">
        <f t="shared" ca="1" si="32"/>
        <v>0.2719920345715563</v>
      </c>
      <c r="AD74" s="2">
        <f t="shared" ca="1" si="32"/>
        <v>0.44509852725438237</v>
      </c>
      <c r="AE74" s="2">
        <f t="shared" ca="1" si="32"/>
        <v>0.52396316528925624</v>
      </c>
      <c r="AF74" s="2">
        <f t="shared" ca="1" si="32"/>
        <v>5.3573305785518777E-2</v>
      </c>
      <c r="AG74" s="2">
        <f t="shared" ca="1" si="32"/>
        <v>0.35476311957990542</v>
      </c>
      <c r="AH74" s="2">
        <f t="shared" ca="1" si="32"/>
        <v>0.33992439425110166</v>
      </c>
      <c r="AI74" s="2">
        <f t="shared" ca="1" si="32"/>
        <v>0.60880294006938396</v>
      </c>
      <c r="AJ74" s="2">
        <f t="shared" ca="1" si="32"/>
        <v>0.26500142141984817</v>
      </c>
      <c r="AK74" s="2">
        <f t="shared" ca="1" si="32"/>
        <v>0.79028676432888756</v>
      </c>
      <c r="AL74" s="2">
        <f t="shared" ca="1" si="32"/>
        <v>0.6176394740047142</v>
      </c>
      <c r="AM74" s="2">
        <f t="shared" ca="1" si="32"/>
        <v>4.8601200298110214E-2</v>
      </c>
      <c r="AO74" s="2">
        <f t="shared" ca="1" si="26"/>
        <v>-1.2109094144390078</v>
      </c>
      <c r="AP74" s="2">
        <f t="shared" ca="1" si="27"/>
        <v>-0.26266627790536745</v>
      </c>
      <c r="AQ74" s="2">
        <f t="shared" ca="1" si="28"/>
        <v>0.74252339018084612</v>
      </c>
      <c r="AR74" s="2">
        <f t="shared" ca="1" si="28"/>
        <v>0.53354196608975624</v>
      </c>
      <c r="AS74" s="2">
        <f t="shared" ca="1" si="28"/>
        <v>0.1269759674959996</v>
      </c>
      <c r="AT74" s="2">
        <f t="shared" ca="1" si="28"/>
        <v>0.24230377821204852</v>
      </c>
      <c r="AU74" s="2">
        <f t="shared" ca="1" si="28"/>
        <v>0.87673282052846657</v>
      </c>
      <c r="AV74" s="2">
        <f t="shared" ca="1" si="28"/>
        <v>0.60435741007020471</v>
      </c>
      <c r="AW74" s="2">
        <f t="shared" ca="1" si="28"/>
        <v>0.60545129948050302</v>
      </c>
      <c r="AX74" s="2">
        <f t="shared" ca="1" si="28"/>
        <v>0.34853919802020439</v>
      </c>
      <c r="AY74" s="2">
        <f t="shared" ca="1" si="28"/>
        <v>0.21479075642729684</v>
      </c>
      <c r="AZ74" s="2">
        <f t="shared" ca="1" si="28"/>
        <v>0.67134587248222788</v>
      </c>
      <c r="BA74" s="2">
        <f t="shared" ca="1" si="28"/>
        <v>0.49914064795999868</v>
      </c>
      <c r="BB74" s="2">
        <f t="shared" ca="1" si="28"/>
        <v>0.27163061514708042</v>
      </c>
    </row>
    <row r="75" spans="4:54" x14ac:dyDescent="0.2">
      <c r="D75" s="15">
        <f t="shared" si="9"/>
        <v>37133</v>
      </c>
      <c r="E75" s="16">
        <f t="shared" si="20"/>
        <v>0.16427104722792607</v>
      </c>
      <c r="G75" s="7">
        <f t="shared" ca="1" si="19"/>
        <v>4.6139834802888844</v>
      </c>
      <c r="H75" s="7">
        <f t="shared" ca="1" si="10"/>
        <v>-6.3842933736704176E-3</v>
      </c>
      <c r="I75" s="21">
        <f t="shared" ca="1" si="25"/>
        <v>34.044157480611098</v>
      </c>
      <c r="J75" s="21">
        <f t="shared" ca="1" si="11"/>
        <v>1.7678864112159047</v>
      </c>
      <c r="K75" s="21"/>
      <c r="L75" s="7"/>
      <c r="M75" s="22">
        <f>$D$10</f>
        <v>0.8</v>
      </c>
      <c r="N75" s="21">
        <f t="shared" si="29"/>
        <v>2.4575624618635539E-7</v>
      </c>
      <c r="O75" s="7">
        <f>$J$10</f>
        <v>0.8</v>
      </c>
      <c r="P75" s="7"/>
      <c r="Q75" s="21">
        <f t="shared" ca="1" si="22"/>
        <v>18.659675807226318</v>
      </c>
      <c r="R75" s="7">
        <f t="shared" ca="1" si="14"/>
        <v>7.7125863807573705</v>
      </c>
      <c r="S75" s="7"/>
      <c r="T75" s="7">
        <f t="shared" ca="1" si="23"/>
        <v>4.0441574806110978</v>
      </c>
      <c r="U75" s="7">
        <f t="shared" ca="1" si="15"/>
        <v>4.6139834802888844</v>
      </c>
      <c r="V75" s="7">
        <f t="shared" ca="1" si="31"/>
        <v>8.1395751526261346</v>
      </c>
      <c r="W75" s="7">
        <f t="shared" ca="1" si="30"/>
        <v>-5.2243263437254397E-2</v>
      </c>
      <c r="X75" s="7"/>
      <c r="Y75" s="7">
        <f t="shared" ca="1" si="18"/>
        <v>-0.42698877186876416</v>
      </c>
      <c r="AA75" s="2">
        <f t="shared" ca="1" si="7"/>
        <v>-0.1315871066568306</v>
      </c>
      <c r="AB75" s="2">
        <f t="shared" ca="1" si="33"/>
        <v>0.52371512774041418</v>
      </c>
      <c r="AC75" s="2">
        <f t="shared" ca="1" si="32"/>
        <v>0.6175965386076312</v>
      </c>
      <c r="AD75" s="2">
        <f t="shared" ca="1" si="32"/>
        <v>0.62693266554597393</v>
      </c>
      <c r="AE75" s="2">
        <f t="shared" ca="1" si="32"/>
        <v>0.31703532700999393</v>
      </c>
      <c r="AF75" s="2">
        <f t="shared" ca="1" si="32"/>
        <v>0.81527356515036709</v>
      </c>
      <c r="AG75" s="2">
        <f t="shared" ca="1" si="32"/>
        <v>1.3010341755146371E-2</v>
      </c>
      <c r="AH75" s="2">
        <f t="shared" ca="1" si="32"/>
        <v>0.9858933772925067</v>
      </c>
      <c r="AI75" s="2">
        <f t="shared" ca="1" si="32"/>
        <v>0.67018538970830743</v>
      </c>
      <c r="AJ75" s="2">
        <f t="shared" ca="1" si="32"/>
        <v>0.10203932528729887</v>
      </c>
      <c r="AK75" s="2">
        <f t="shared" ca="1" si="32"/>
        <v>0.33954064656215727</v>
      </c>
      <c r="AL75" s="2">
        <f t="shared" ca="1" si="32"/>
        <v>0.84001688694651633</v>
      </c>
      <c r="AM75" s="2">
        <f t="shared" ca="1" si="32"/>
        <v>1.7173701736856728E-2</v>
      </c>
      <c r="AO75" s="2">
        <f t="shared" ca="1" si="26"/>
        <v>0.72891824075373246</v>
      </c>
      <c r="AP75" s="2">
        <f t="shared" ca="1" si="27"/>
        <v>1.3903132101319953</v>
      </c>
      <c r="AQ75" s="2">
        <f t="shared" ca="1" si="28"/>
        <v>0.8955983594768353</v>
      </c>
      <c r="AR75" s="2">
        <f t="shared" ca="1" si="28"/>
        <v>0.88281542199952057</v>
      </c>
      <c r="AS75" s="2">
        <f t="shared" ca="1" si="28"/>
        <v>0.34158645729148329</v>
      </c>
      <c r="AT75" s="2">
        <f t="shared" ca="1" si="28"/>
        <v>0.93192405965741032</v>
      </c>
      <c r="AU75" s="2">
        <f t="shared" ca="1" si="28"/>
        <v>0.63751689542674939</v>
      </c>
      <c r="AV75" s="2">
        <f t="shared" ca="1" si="28"/>
        <v>0.26475698610571907</v>
      </c>
      <c r="AW75" s="2">
        <f t="shared" ca="1" si="28"/>
        <v>0.38968754426700714</v>
      </c>
      <c r="AX75" s="2">
        <f t="shared" ca="1" si="28"/>
        <v>0.33269924627707725</v>
      </c>
      <c r="AY75" s="2">
        <f t="shared" ca="1" si="28"/>
        <v>0.6506246871757122</v>
      </c>
      <c r="AZ75" s="2">
        <f t="shared" ca="1" si="28"/>
        <v>0.99637975266953482</v>
      </c>
      <c r="BA75" s="2">
        <f t="shared" ca="1" si="28"/>
        <v>0.65687796750150529</v>
      </c>
      <c r="BB75" s="2">
        <f t="shared" ca="1" si="28"/>
        <v>0.40984583228344107</v>
      </c>
    </row>
    <row r="78" spans="4:54" x14ac:dyDescent="0.2">
      <c r="Y78" s="5"/>
    </row>
    <row r="79" spans="4:54" x14ac:dyDescent="0.2">
      <c r="Y79" s="18"/>
    </row>
  </sheetData>
  <phoneticPr fontId="0" type="noConversion"/>
  <pageMargins left="0.18" right="0.19" top="1" bottom="1" header="0.5" footer="0.5"/>
  <pageSetup scale="70" fitToWidth="2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pfissle</dc:creator>
  <cp:lastModifiedBy>Jan Havlíček</cp:lastModifiedBy>
  <cp:lastPrinted>2001-06-18T18:41:45Z</cp:lastPrinted>
  <dcterms:created xsi:type="dcterms:W3CDTF">2001-05-16T14:24:18Z</dcterms:created>
  <dcterms:modified xsi:type="dcterms:W3CDTF">2023-09-11T04:28:37Z</dcterms:modified>
</cp:coreProperties>
</file>