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3FDCEC7-4A74-4E97-80C0-8F563ED01192}" xr6:coauthVersionLast="47" xr6:coauthVersionMax="47" xr10:uidLastSave="{00000000-0000-0000-0000-000000000000}"/>
  <bookViews>
    <workbookView xWindow="-120" yWindow="-120" windowWidth="23280" windowHeight="12480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G8" i="46933"/>
  <c r="H8" i="46933"/>
  <c r="I8" i="46933"/>
  <c r="J8" i="46933"/>
  <c r="K8" i="46933"/>
  <c r="L8" i="46933"/>
  <c r="M8" i="46933"/>
  <c r="N8" i="46933"/>
  <c r="O8" i="46933"/>
  <c r="P8" i="46933"/>
  <c r="R8" i="46933"/>
  <c r="S8" i="46933"/>
  <c r="T8" i="46933"/>
  <c r="D9" i="46933"/>
  <c r="E9" i="46933"/>
  <c r="F9" i="46933"/>
  <c r="G9" i="46933"/>
  <c r="H9" i="46933"/>
  <c r="I9" i="46933"/>
  <c r="J9" i="46933"/>
  <c r="K9" i="46933"/>
  <c r="L9" i="46933"/>
  <c r="M9" i="46933"/>
  <c r="N9" i="46933"/>
  <c r="O9" i="46933"/>
  <c r="P9" i="46933"/>
  <c r="R9" i="46933"/>
  <c r="S9" i="46933"/>
  <c r="T9" i="46933"/>
  <c r="D10" i="46933"/>
  <c r="E10" i="46933"/>
  <c r="F10" i="46933"/>
  <c r="G10" i="46933"/>
  <c r="H10" i="46933"/>
  <c r="I10" i="46933"/>
  <c r="J10" i="46933"/>
  <c r="K10" i="46933"/>
  <c r="L10" i="46933"/>
  <c r="M10" i="46933"/>
  <c r="N10" i="46933"/>
  <c r="O10" i="46933"/>
  <c r="P10" i="46933"/>
  <c r="R10" i="46933"/>
  <c r="S10" i="46933"/>
  <c r="T10" i="46933"/>
  <c r="D11" i="46933"/>
  <c r="E11" i="46933"/>
  <c r="F11" i="46933"/>
  <c r="G11" i="46933"/>
  <c r="H11" i="46933"/>
  <c r="I11" i="46933"/>
  <c r="J11" i="46933"/>
  <c r="K11" i="46933"/>
  <c r="L11" i="46933"/>
  <c r="M11" i="46933"/>
  <c r="N11" i="46933"/>
  <c r="O11" i="46933"/>
  <c r="P11" i="46933"/>
  <c r="R11" i="46933"/>
  <c r="S11" i="46933"/>
  <c r="T11" i="46933"/>
  <c r="D12" i="46933"/>
  <c r="E12" i="46933"/>
  <c r="F12" i="46933"/>
  <c r="G12" i="46933"/>
  <c r="H12" i="46933"/>
  <c r="I12" i="46933"/>
  <c r="J12" i="46933"/>
  <c r="K12" i="46933"/>
  <c r="M12" i="46933"/>
  <c r="N12" i="46933"/>
  <c r="O12" i="46933"/>
  <c r="P12" i="46933"/>
  <c r="R12" i="46933"/>
  <c r="S12" i="46933"/>
  <c r="T12" i="46933"/>
  <c r="D13" i="46933"/>
  <c r="E13" i="46933"/>
  <c r="F13" i="46933"/>
  <c r="G13" i="46933"/>
  <c r="H13" i="46933"/>
  <c r="I13" i="46933"/>
  <c r="J13" i="46933"/>
  <c r="K13" i="46933"/>
  <c r="M13" i="46933"/>
  <c r="N13" i="46933"/>
  <c r="O13" i="46933"/>
  <c r="P13" i="46933"/>
  <c r="R13" i="46933"/>
  <c r="S13" i="46933"/>
  <c r="T13" i="46933"/>
  <c r="D14" i="46933"/>
  <c r="E14" i="46933"/>
  <c r="F14" i="46933"/>
  <c r="G14" i="46933"/>
  <c r="H14" i="46933"/>
  <c r="I14" i="46933"/>
  <c r="J14" i="46933"/>
  <c r="K14" i="46933"/>
  <c r="L14" i="46933"/>
  <c r="N14" i="46933"/>
  <c r="O14" i="46933"/>
  <c r="P14" i="46933"/>
  <c r="D15" i="46933"/>
  <c r="E15" i="46933"/>
  <c r="F15" i="46933"/>
  <c r="G15" i="46933"/>
  <c r="H15" i="46933"/>
  <c r="I15" i="46933"/>
  <c r="J15" i="46933"/>
  <c r="K15" i="46933"/>
  <c r="L15" i="46933"/>
  <c r="N15" i="46933"/>
  <c r="O15" i="46933"/>
  <c r="P15" i="46933"/>
  <c r="D16" i="46933"/>
  <c r="E16" i="46933"/>
  <c r="F16" i="46933"/>
  <c r="G16" i="46933"/>
  <c r="H16" i="46933"/>
  <c r="I16" i="46933"/>
  <c r="J16" i="46933"/>
  <c r="K16" i="46933"/>
  <c r="L16" i="46933"/>
  <c r="N16" i="46933"/>
  <c r="O16" i="46933"/>
  <c r="P16" i="46933"/>
  <c r="D17" i="46933"/>
  <c r="E17" i="46933"/>
  <c r="F17" i="46933"/>
  <c r="G17" i="46933"/>
  <c r="H17" i="46933"/>
  <c r="I17" i="46933"/>
  <c r="J17" i="46933"/>
  <c r="K17" i="46933"/>
  <c r="L17" i="46933"/>
  <c r="N17" i="46933"/>
  <c r="O17" i="46933"/>
  <c r="P17" i="46933"/>
  <c r="D18" i="46933"/>
  <c r="E18" i="46933"/>
  <c r="F18" i="46933"/>
  <c r="G18" i="46933"/>
  <c r="H18" i="46933"/>
  <c r="I18" i="46933"/>
  <c r="J18" i="46933"/>
  <c r="K18" i="46933"/>
  <c r="M18" i="46933"/>
  <c r="N18" i="46933"/>
  <c r="O18" i="46933"/>
  <c r="P18" i="46933"/>
  <c r="R18" i="46933"/>
  <c r="S18" i="46933"/>
  <c r="T18" i="46933"/>
  <c r="D19" i="46933"/>
  <c r="E19" i="46933"/>
  <c r="F19" i="46933"/>
  <c r="G19" i="46933"/>
  <c r="H19" i="46933"/>
  <c r="I19" i="46933"/>
  <c r="J19" i="46933"/>
  <c r="K19" i="46933"/>
  <c r="L19" i="46933"/>
  <c r="M19" i="46933"/>
  <c r="N19" i="46933"/>
  <c r="O19" i="46933"/>
  <c r="P19" i="46933"/>
  <c r="R19" i="46933"/>
  <c r="S19" i="46933"/>
  <c r="T19" i="46933"/>
  <c r="D20" i="46933"/>
  <c r="E20" i="46933"/>
  <c r="F20" i="46933"/>
  <c r="G20" i="46933"/>
  <c r="H20" i="46933"/>
  <c r="I20" i="46933"/>
  <c r="J20" i="46933"/>
  <c r="K20" i="46933"/>
  <c r="L20" i="46933"/>
  <c r="M20" i="46933"/>
  <c r="N20" i="46933"/>
  <c r="O20" i="46933"/>
  <c r="P20" i="46933"/>
  <c r="R20" i="46933"/>
  <c r="S20" i="46933"/>
  <c r="T20" i="46933"/>
  <c r="D21" i="46933"/>
  <c r="E21" i="46933"/>
  <c r="F21" i="46933"/>
  <c r="G21" i="46933"/>
  <c r="H21" i="46933"/>
  <c r="I21" i="46933"/>
  <c r="J21" i="46933"/>
  <c r="K21" i="46933"/>
  <c r="L21" i="46933"/>
  <c r="M21" i="46933"/>
  <c r="N21" i="46933"/>
  <c r="O21" i="46933"/>
  <c r="P21" i="46933"/>
  <c r="R21" i="46933"/>
  <c r="S21" i="46933"/>
  <c r="T21" i="46933"/>
  <c r="D22" i="46933"/>
  <c r="E22" i="46933"/>
  <c r="F22" i="46933"/>
  <c r="G22" i="46933"/>
  <c r="H22" i="46933"/>
  <c r="I22" i="46933"/>
  <c r="J22" i="46933"/>
  <c r="K22" i="46933"/>
  <c r="M22" i="46933"/>
  <c r="N22" i="46933"/>
  <c r="O22" i="46933"/>
  <c r="P22" i="46933"/>
  <c r="R22" i="46933"/>
  <c r="S22" i="46933"/>
  <c r="T22" i="46933"/>
  <c r="D23" i="46933"/>
  <c r="E23" i="46933"/>
  <c r="F23" i="46933"/>
  <c r="G23" i="46933"/>
  <c r="H23" i="46933"/>
  <c r="I23" i="46933"/>
  <c r="J23" i="46933"/>
  <c r="K23" i="46933"/>
  <c r="M23" i="46933"/>
  <c r="N23" i="46933"/>
  <c r="O23" i="46933"/>
  <c r="P23" i="46933"/>
  <c r="R23" i="46933"/>
  <c r="S23" i="46933"/>
  <c r="T23" i="46933"/>
  <c r="D24" i="46933"/>
  <c r="E24" i="46933"/>
  <c r="F24" i="46933"/>
  <c r="G24" i="46933"/>
  <c r="H24" i="46933"/>
  <c r="I24" i="46933"/>
  <c r="J24" i="46933"/>
  <c r="K24" i="46933"/>
  <c r="M24" i="46933"/>
  <c r="N24" i="46933"/>
  <c r="O24" i="46933"/>
  <c r="P24" i="46933"/>
  <c r="R24" i="46933"/>
  <c r="S24" i="46933"/>
  <c r="T24" i="46933"/>
  <c r="D25" i="46933"/>
  <c r="E25" i="46933"/>
  <c r="F25" i="46933"/>
  <c r="G25" i="46933"/>
  <c r="H25" i="46933"/>
  <c r="I25" i="46933"/>
  <c r="J25" i="46933"/>
  <c r="K25" i="46933"/>
  <c r="M25" i="46933"/>
  <c r="N25" i="46933"/>
  <c r="O25" i="46933"/>
  <c r="P25" i="46933"/>
  <c r="R25" i="46933"/>
  <c r="S25" i="46933"/>
  <c r="T25" i="46933"/>
  <c r="D26" i="46933"/>
  <c r="E26" i="46933"/>
  <c r="F26" i="46933"/>
  <c r="G26" i="46933"/>
  <c r="H26" i="46933"/>
  <c r="I26" i="46933"/>
  <c r="J26" i="46933"/>
  <c r="K26" i="46933"/>
  <c r="M26" i="46933"/>
  <c r="N26" i="46933"/>
  <c r="O26" i="46933"/>
  <c r="P26" i="46933"/>
  <c r="R26" i="46933"/>
  <c r="S26" i="46933"/>
  <c r="T26" i="46933"/>
  <c r="D27" i="46933"/>
  <c r="E27" i="46933"/>
  <c r="F27" i="46933"/>
  <c r="G27" i="46933"/>
  <c r="H27" i="46933"/>
  <c r="I27" i="46933"/>
  <c r="J27" i="46933"/>
  <c r="K27" i="46933"/>
  <c r="N27" i="46933"/>
  <c r="O27" i="46933"/>
  <c r="P27" i="46933"/>
  <c r="D28" i="46933"/>
  <c r="E28" i="46933"/>
  <c r="F28" i="46933"/>
  <c r="G28" i="46933"/>
  <c r="H28" i="46933"/>
  <c r="I28" i="46933"/>
  <c r="J28" i="46933"/>
  <c r="K28" i="46933"/>
  <c r="N28" i="46933"/>
  <c r="O28" i="46933"/>
  <c r="P28" i="46933"/>
  <c r="D29" i="46933"/>
  <c r="E29" i="46933"/>
  <c r="F29" i="46933"/>
  <c r="G29" i="46933"/>
  <c r="H29" i="46933"/>
  <c r="I29" i="46933"/>
  <c r="J29" i="46933"/>
  <c r="K29" i="46933"/>
  <c r="N29" i="46933"/>
  <c r="O29" i="46933"/>
  <c r="P29" i="46933"/>
  <c r="D30" i="46933"/>
  <c r="E30" i="46933"/>
  <c r="F30" i="46933"/>
  <c r="G30" i="46933"/>
  <c r="H30" i="46933"/>
  <c r="I30" i="46933"/>
  <c r="J30" i="46933"/>
  <c r="K30" i="46933"/>
  <c r="N30" i="46933"/>
  <c r="O30" i="46933"/>
  <c r="P30" i="46933"/>
  <c r="D31" i="46933"/>
  <c r="E31" i="46933"/>
  <c r="F31" i="46933"/>
  <c r="G31" i="46933"/>
  <c r="H31" i="46933"/>
  <c r="I31" i="46933"/>
  <c r="J31" i="46933"/>
  <c r="K31" i="46933"/>
  <c r="N31" i="46933"/>
  <c r="O31" i="46933"/>
  <c r="P31" i="46933"/>
  <c r="D32" i="46933"/>
  <c r="E32" i="46933"/>
  <c r="F32" i="46933"/>
  <c r="G32" i="46933"/>
  <c r="H32" i="46933"/>
  <c r="I32" i="46933"/>
  <c r="J32" i="46933"/>
  <c r="K32" i="46933"/>
  <c r="M32" i="46933"/>
  <c r="N32" i="46933"/>
  <c r="O32" i="46933"/>
  <c r="P32" i="46933"/>
  <c r="R32" i="46933"/>
  <c r="S32" i="46933"/>
  <c r="T32" i="46933"/>
  <c r="D33" i="46933"/>
  <c r="E33" i="46933"/>
  <c r="F33" i="46933"/>
  <c r="G33" i="46933"/>
  <c r="H33" i="46933"/>
  <c r="I33" i="46933"/>
  <c r="J33" i="46933"/>
  <c r="K33" i="46933"/>
  <c r="R33" i="46933"/>
  <c r="D34" i="46933"/>
  <c r="E34" i="46933"/>
  <c r="F34" i="46933"/>
  <c r="G34" i="46933"/>
  <c r="H34" i="46933"/>
  <c r="I34" i="46933"/>
  <c r="J34" i="46933"/>
  <c r="K34" i="46933"/>
  <c r="L34" i="46933"/>
  <c r="M34" i="46933"/>
  <c r="O34" i="46933"/>
  <c r="P34" i="46933"/>
  <c r="R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23" i="1"/>
  <c r="A28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B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B3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I9" i="2"/>
  <c r="AK9" i="2"/>
  <c r="AT9" i="2"/>
  <c r="E12" i="2"/>
  <c r="G12" i="2"/>
  <c r="I12" i="2"/>
  <c r="K12" i="2"/>
  <c r="M12" i="2"/>
  <c r="O12" i="2"/>
  <c r="Q12" i="2"/>
  <c r="S12" i="2"/>
  <c r="U12" i="2"/>
  <c r="W12" i="2"/>
  <c r="Y12" i="2"/>
  <c r="AA12" i="2"/>
  <c r="AC12" i="2"/>
  <c r="AE12" i="2"/>
  <c r="AG12" i="2"/>
  <c r="AI12" i="2"/>
  <c r="AK12" i="2"/>
  <c r="E13" i="2"/>
  <c r="G13" i="2"/>
  <c r="I13" i="2"/>
  <c r="K13" i="2"/>
  <c r="M13" i="2"/>
  <c r="O13" i="2"/>
  <c r="Q13" i="2"/>
  <c r="S13" i="2"/>
  <c r="U13" i="2"/>
  <c r="W13" i="2"/>
  <c r="Y13" i="2"/>
  <c r="AA13" i="2"/>
  <c r="AC13" i="2"/>
  <c r="AE13" i="2"/>
  <c r="AG13" i="2"/>
  <c r="AI13" i="2"/>
  <c r="AK13" i="2"/>
  <c r="E14" i="2"/>
  <c r="G14" i="2"/>
  <c r="I14" i="2"/>
  <c r="K14" i="2"/>
  <c r="M14" i="2"/>
  <c r="O14" i="2"/>
  <c r="Q14" i="2"/>
  <c r="S14" i="2"/>
  <c r="U14" i="2"/>
  <c r="W14" i="2"/>
  <c r="Y14" i="2"/>
  <c r="AA14" i="2"/>
  <c r="AC14" i="2"/>
  <c r="AE14" i="2"/>
  <c r="AG14" i="2"/>
  <c r="AI14" i="2"/>
  <c r="AK14" i="2"/>
  <c r="E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/>
  <c r="E17" i="2"/>
  <c r="G17" i="2"/>
  <c r="I17" i="2"/>
  <c r="K17" i="2"/>
  <c r="M17" i="2"/>
  <c r="O17" i="2"/>
  <c r="Q17" i="2"/>
  <c r="S17" i="2"/>
  <c r="U17" i="2"/>
  <c r="W17" i="2"/>
  <c r="Y17" i="2"/>
  <c r="AA17" i="2"/>
  <c r="AC17" i="2"/>
  <c r="AE17" i="2"/>
  <c r="AG17" i="2"/>
  <c r="AI17" i="2"/>
  <c r="AK17" i="2"/>
  <c r="E18" i="2"/>
  <c r="G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AI18" i="2"/>
  <c r="AK18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AI19" i="2"/>
  <c r="AK19" i="2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E20" i="2"/>
  <c r="AG20" i="2"/>
  <c r="AI20" i="2"/>
  <c r="AK20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E22" i="2"/>
  <c r="G22" i="2"/>
  <c r="I22" i="2"/>
  <c r="K22" i="2"/>
  <c r="M22" i="2"/>
  <c r="O22" i="2"/>
  <c r="Q22" i="2"/>
  <c r="S22" i="2"/>
  <c r="U22" i="2"/>
  <c r="W22" i="2"/>
  <c r="Y22" i="2"/>
  <c r="AA22" i="2"/>
  <c r="AE22" i="2"/>
  <c r="AG22" i="2"/>
  <c r="AI22" i="2"/>
  <c r="AK22" i="2"/>
  <c r="AG23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E25" i="2"/>
  <c r="G25" i="2"/>
  <c r="I25" i="2"/>
  <c r="K25" i="2"/>
  <c r="M25" i="2"/>
  <c r="O25" i="2"/>
  <c r="Q25" i="2"/>
  <c r="S25" i="2"/>
  <c r="U25" i="2"/>
  <c r="W25" i="2"/>
  <c r="Y25" i="2"/>
  <c r="AA25" i="2"/>
  <c r="AC25" i="2"/>
  <c r="AE25" i="2"/>
  <c r="AG25" i="2"/>
  <c r="AI25" i="2"/>
  <c r="AK25" i="2"/>
  <c r="E26" i="2"/>
  <c r="G26" i="2"/>
  <c r="I26" i="2"/>
  <c r="K26" i="2"/>
  <c r="M26" i="2"/>
  <c r="O26" i="2"/>
  <c r="Q26" i="2"/>
  <c r="S26" i="2"/>
  <c r="U26" i="2"/>
  <c r="W26" i="2"/>
  <c r="Y26" i="2"/>
  <c r="AA26" i="2"/>
  <c r="AC26" i="2"/>
  <c r="AE26" i="2"/>
  <c r="AG26" i="2"/>
  <c r="AI26" i="2"/>
  <c r="AK26" i="2"/>
  <c r="E27" i="2"/>
  <c r="G27" i="2"/>
  <c r="I27" i="2"/>
  <c r="K27" i="2"/>
  <c r="M27" i="2"/>
  <c r="O27" i="2"/>
  <c r="Q27" i="2"/>
  <c r="S27" i="2"/>
  <c r="U27" i="2"/>
  <c r="W27" i="2"/>
  <c r="Y27" i="2"/>
  <c r="AA27" i="2"/>
  <c r="AC27" i="2"/>
  <c r="AE27" i="2"/>
  <c r="AG27" i="2"/>
  <c r="AI27" i="2"/>
  <c r="AK27" i="2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E28" i="2"/>
  <c r="AG28" i="2"/>
  <c r="AI28" i="2"/>
  <c r="AK28" i="2"/>
  <c r="E29" i="2"/>
  <c r="G29" i="2"/>
  <c r="I29" i="2"/>
  <c r="K29" i="2"/>
  <c r="M29" i="2"/>
  <c r="O29" i="2"/>
  <c r="Q29" i="2"/>
  <c r="S29" i="2"/>
  <c r="U29" i="2"/>
  <c r="W29" i="2"/>
  <c r="Y29" i="2"/>
  <c r="AA29" i="2"/>
  <c r="AC29" i="2"/>
  <c r="AE29" i="2"/>
  <c r="AG29" i="2"/>
  <c r="AI29" i="2"/>
  <c r="AK29" i="2"/>
  <c r="E31" i="2"/>
  <c r="G31" i="2"/>
  <c r="I31" i="2"/>
  <c r="K31" i="2"/>
  <c r="M31" i="2"/>
  <c r="O31" i="2"/>
  <c r="Q31" i="2"/>
  <c r="S31" i="2"/>
  <c r="U31" i="2"/>
  <c r="W31" i="2"/>
  <c r="Y31" i="2"/>
  <c r="AA31" i="2"/>
  <c r="AC31" i="2"/>
  <c r="AE31" i="2"/>
  <c r="AG31" i="2"/>
  <c r="AI31" i="2"/>
  <c r="AK31" i="2"/>
  <c r="AA32" i="2"/>
  <c r="AI32" i="2"/>
  <c r="AK32" i="2"/>
  <c r="E33" i="2"/>
  <c r="G33" i="2"/>
  <c r="I33" i="2"/>
  <c r="K33" i="2"/>
  <c r="M33" i="2"/>
  <c r="O33" i="2"/>
  <c r="Q33" i="2"/>
  <c r="S33" i="2"/>
  <c r="U33" i="2"/>
  <c r="W33" i="2"/>
  <c r="Y33" i="2"/>
  <c r="AA33" i="2"/>
  <c r="AK33" i="2"/>
  <c r="AA34" i="2"/>
  <c r="AK34" i="2"/>
  <c r="E35" i="2"/>
  <c r="G35" i="2"/>
  <c r="I35" i="2"/>
  <c r="K35" i="2"/>
  <c r="M35" i="2"/>
  <c r="O35" i="2"/>
  <c r="Q35" i="2"/>
  <c r="S35" i="2"/>
  <c r="U35" i="2"/>
  <c r="W35" i="2"/>
  <c r="Y35" i="2"/>
  <c r="AA35" i="2"/>
  <c r="AC35" i="2"/>
  <c r="AE35" i="2"/>
  <c r="AG35" i="2"/>
  <c r="AI35" i="2"/>
  <c r="AK35" i="2"/>
  <c r="D37" i="2"/>
  <c r="E38" i="2"/>
  <c r="G38" i="2"/>
  <c r="I38" i="2"/>
  <c r="K38" i="2"/>
  <c r="M38" i="2"/>
  <c r="O38" i="2"/>
  <c r="Q38" i="2"/>
  <c r="S38" i="2"/>
  <c r="U38" i="2"/>
  <c r="W38" i="2"/>
  <c r="Y38" i="2"/>
  <c r="AA38" i="2"/>
  <c r="AC38" i="2"/>
  <c r="AE38" i="2"/>
  <c r="AG38" i="2"/>
  <c r="AI38" i="2"/>
  <c r="AK38" i="2"/>
  <c r="E41" i="2"/>
  <c r="G41" i="2"/>
  <c r="I41" i="2"/>
  <c r="K41" i="2"/>
  <c r="M41" i="2"/>
  <c r="O41" i="2"/>
  <c r="Q41" i="2"/>
  <c r="S41" i="2"/>
  <c r="U41" i="2"/>
  <c r="W41" i="2"/>
  <c r="Y41" i="2"/>
  <c r="AA41" i="2"/>
  <c r="AC41" i="2"/>
  <c r="AE41" i="2"/>
  <c r="AG41" i="2"/>
  <c r="AI41" i="2"/>
  <c r="AK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E42" i="2"/>
  <c r="AG42" i="2"/>
  <c r="AI42" i="2"/>
  <c r="AK42" i="2"/>
  <c r="E43" i="2"/>
  <c r="G43" i="2"/>
  <c r="I43" i="2"/>
  <c r="K43" i="2"/>
  <c r="M43" i="2"/>
  <c r="O43" i="2"/>
  <c r="Q43" i="2"/>
  <c r="S43" i="2"/>
  <c r="U43" i="2"/>
  <c r="W43" i="2"/>
  <c r="Y43" i="2"/>
  <c r="AA43" i="2"/>
  <c r="AC43" i="2"/>
  <c r="AE43" i="2"/>
  <c r="AG43" i="2"/>
  <c r="AI43" i="2"/>
  <c r="AK43" i="2"/>
  <c r="E44" i="2"/>
  <c r="G44" i="2"/>
  <c r="I44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E46" i="2"/>
  <c r="G46" i="2"/>
  <c r="I46" i="2"/>
  <c r="K46" i="2"/>
  <c r="M46" i="2"/>
  <c r="O46" i="2"/>
  <c r="Q46" i="2"/>
  <c r="S46" i="2"/>
  <c r="U46" i="2"/>
  <c r="W46" i="2"/>
  <c r="Y46" i="2"/>
  <c r="AA46" i="2"/>
  <c r="AC46" i="2"/>
  <c r="AE46" i="2"/>
  <c r="AG46" i="2"/>
  <c r="AI46" i="2"/>
  <c r="AK46" i="2"/>
  <c r="E47" i="2"/>
  <c r="G47" i="2"/>
  <c r="I47" i="2"/>
  <c r="K47" i="2"/>
  <c r="M47" i="2"/>
  <c r="O47" i="2"/>
  <c r="Q47" i="2"/>
  <c r="S47" i="2"/>
  <c r="U47" i="2"/>
  <c r="W47" i="2"/>
  <c r="Y47" i="2"/>
  <c r="AA47" i="2"/>
  <c r="AC47" i="2"/>
  <c r="AE47" i="2"/>
  <c r="AG47" i="2"/>
  <c r="AI47" i="2"/>
  <c r="AK47" i="2"/>
  <c r="E48" i="2"/>
  <c r="G48" i="2"/>
  <c r="I48" i="2"/>
  <c r="K48" i="2"/>
  <c r="M48" i="2"/>
  <c r="O48" i="2"/>
  <c r="Q48" i="2"/>
  <c r="S48" i="2"/>
  <c r="U48" i="2"/>
  <c r="W48" i="2"/>
  <c r="Y48" i="2"/>
  <c r="AA48" i="2"/>
  <c r="AC48" i="2"/>
  <c r="AE48" i="2"/>
  <c r="AG48" i="2"/>
  <c r="AI48" i="2"/>
  <c r="AK48" i="2"/>
  <c r="E49" i="2"/>
  <c r="G49" i="2"/>
  <c r="I49" i="2"/>
  <c r="K49" i="2"/>
  <c r="M49" i="2"/>
  <c r="O49" i="2"/>
  <c r="Q49" i="2"/>
  <c r="S49" i="2"/>
  <c r="U49" i="2"/>
  <c r="W49" i="2"/>
  <c r="Y49" i="2"/>
  <c r="AA49" i="2"/>
  <c r="AC49" i="2"/>
  <c r="AE49" i="2"/>
  <c r="AG49" i="2"/>
  <c r="AI49" i="2"/>
  <c r="AK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E50" i="2"/>
  <c r="AG50" i="2"/>
  <c r="AI50" i="2"/>
  <c r="AK50" i="2"/>
  <c r="E51" i="2"/>
  <c r="G51" i="2"/>
  <c r="I51" i="2"/>
  <c r="K51" i="2"/>
  <c r="M51" i="2"/>
  <c r="O51" i="2"/>
  <c r="Q51" i="2"/>
  <c r="S51" i="2"/>
  <c r="U51" i="2"/>
  <c r="W51" i="2"/>
  <c r="Y51" i="2"/>
  <c r="AA51" i="2"/>
  <c r="AE51" i="2"/>
  <c r="AG51" i="2"/>
  <c r="AI51" i="2"/>
  <c r="AK51" i="2"/>
  <c r="AG52" i="2"/>
  <c r="E53" i="2"/>
  <c r="G53" i="2"/>
  <c r="I53" i="2"/>
  <c r="K53" i="2"/>
  <c r="M53" i="2"/>
  <c r="O53" i="2"/>
  <c r="Q53" i="2"/>
  <c r="S53" i="2"/>
  <c r="U53" i="2"/>
  <c r="W53" i="2"/>
  <c r="Y53" i="2"/>
  <c r="AA53" i="2"/>
  <c r="AC53" i="2"/>
  <c r="AE53" i="2"/>
  <c r="AG53" i="2"/>
  <c r="AI53" i="2"/>
  <c r="AK53" i="2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E55" i="2"/>
  <c r="G55" i="2"/>
  <c r="I55" i="2"/>
  <c r="K55" i="2"/>
  <c r="M55" i="2"/>
  <c r="O55" i="2"/>
  <c r="Q55" i="2"/>
  <c r="S55" i="2"/>
  <c r="U55" i="2"/>
  <c r="W55" i="2"/>
  <c r="Y55" i="2"/>
  <c r="AA55" i="2"/>
  <c r="AC55" i="2"/>
  <c r="AE55" i="2"/>
  <c r="AG55" i="2"/>
  <c r="AI55" i="2"/>
  <c r="AK55" i="2"/>
  <c r="E56" i="2"/>
  <c r="G56" i="2"/>
  <c r="I56" i="2"/>
  <c r="K56" i="2"/>
  <c r="M56" i="2"/>
  <c r="O56" i="2"/>
  <c r="Q56" i="2"/>
  <c r="S56" i="2"/>
  <c r="U56" i="2"/>
  <c r="W56" i="2"/>
  <c r="Y56" i="2"/>
  <c r="AA56" i="2"/>
  <c r="AC56" i="2"/>
  <c r="AE56" i="2"/>
  <c r="AG56" i="2"/>
  <c r="AI56" i="2"/>
  <c r="AK56" i="2"/>
  <c r="E57" i="2"/>
  <c r="G57" i="2"/>
  <c r="I57" i="2"/>
  <c r="K57" i="2"/>
  <c r="M57" i="2"/>
  <c r="O57" i="2"/>
  <c r="Q57" i="2"/>
  <c r="S57" i="2"/>
  <c r="U57" i="2"/>
  <c r="W57" i="2"/>
  <c r="Y57" i="2"/>
  <c r="AA57" i="2"/>
  <c r="AC57" i="2"/>
  <c r="AE57" i="2"/>
  <c r="AG57" i="2"/>
  <c r="AI57" i="2"/>
  <c r="AK57" i="2"/>
  <c r="E58" i="2"/>
  <c r="G58" i="2"/>
  <c r="I58" i="2"/>
  <c r="K58" i="2"/>
  <c r="M58" i="2"/>
  <c r="O58" i="2"/>
  <c r="Q58" i="2"/>
  <c r="S58" i="2"/>
  <c r="U58" i="2"/>
  <c r="W58" i="2"/>
  <c r="Y58" i="2"/>
  <c r="AA58" i="2"/>
  <c r="AC58" i="2"/>
  <c r="AE58" i="2"/>
  <c r="AG58" i="2"/>
  <c r="AI58" i="2"/>
  <c r="AK58" i="2"/>
  <c r="E60" i="2"/>
  <c r="G60" i="2"/>
  <c r="I60" i="2"/>
  <c r="K60" i="2"/>
  <c r="M60" i="2"/>
  <c r="O60" i="2"/>
  <c r="Q60" i="2"/>
  <c r="S60" i="2"/>
  <c r="U60" i="2"/>
  <c r="W60" i="2"/>
  <c r="Y60" i="2"/>
  <c r="AA60" i="2"/>
  <c r="AC60" i="2"/>
  <c r="AE60" i="2"/>
  <c r="AG60" i="2"/>
  <c r="AI60" i="2"/>
  <c r="AK60" i="2"/>
  <c r="AA61" i="2"/>
  <c r="AI61" i="2"/>
  <c r="AK61" i="2"/>
  <c r="E62" i="2"/>
  <c r="G62" i="2"/>
  <c r="I62" i="2"/>
  <c r="K62" i="2"/>
  <c r="M62" i="2"/>
  <c r="O62" i="2"/>
  <c r="Q62" i="2"/>
  <c r="S62" i="2"/>
  <c r="U62" i="2"/>
  <c r="W62" i="2"/>
  <c r="Y62" i="2"/>
  <c r="AA62" i="2"/>
  <c r="AK62" i="2"/>
  <c r="O63" i="2"/>
  <c r="AA63" i="2"/>
  <c r="AK63" i="2"/>
  <c r="E64" i="2"/>
  <c r="G64" i="2"/>
  <c r="I64" i="2"/>
  <c r="K64" i="2"/>
  <c r="M64" i="2"/>
  <c r="O64" i="2"/>
  <c r="Q64" i="2"/>
  <c r="S64" i="2"/>
  <c r="U64" i="2"/>
  <c r="W64" i="2"/>
  <c r="Y64" i="2"/>
  <c r="AA64" i="2"/>
  <c r="AI64" i="2"/>
  <c r="AK64" i="2"/>
  <c r="D66" i="2"/>
  <c r="E67" i="2"/>
  <c r="G67" i="2"/>
  <c r="I67" i="2"/>
  <c r="K67" i="2"/>
  <c r="M67" i="2"/>
  <c r="O67" i="2"/>
  <c r="Q67" i="2"/>
  <c r="S67" i="2"/>
  <c r="U67" i="2"/>
  <c r="W67" i="2"/>
  <c r="Y67" i="2"/>
  <c r="AA67" i="2"/>
  <c r="AC67" i="2"/>
  <c r="AE67" i="2"/>
  <c r="AG67" i="2"/>
  <c r="AI67" i="2"/>
  <c r="AK67" i="2"/>
  <c r="E68" i="2"/>
  <c r="G68" i="2"/>
  <c r="I68" i="2"/>
  <c r="K68" i="2"/>
  <c r="M68" i="2"/>
  <c r="O68" i="2"/>
  <c r="Q68" i="2"/>
  <c r="S68" i="2"/>
  <c r="U68" i="2"/>
  <c r="W68" i="2"/>
  <c r="Y68" i="2"/>
  <c r="AA68" i="2"/>
  <c r="AC68" i="2"/>
  <c r="AE68" i="2"/>
  <c r="AG68" i="2"/>
  <c r="AI68" i="2"/>
  <c r="AK68" i="2"/>
  <c r="E69" i="2"/>
  <c r="G69" i="2"/>
  <c r="I69" i="2"/>
  <c r="K69" i="2"/>
  <c r="M69" i="2"/>
  <c r="O69" i="2"/>
  <c r="Q69" i="2"/>
  <c r="S69" i="2"/>
  <c r="U69" i="2"/>
  <c r="W69" i="2"/>
  <c r="Y69" i="2"/>
  <c r="AA69" i="2"/>
  <c r="AC69" i="2"/>
  <c r="AE69" i="2"/>
  <c r="AG69" i="2"/>
  <c r="AI69" i="2"/>
  <c r="AK69" i="2"/>
  <c r="E70" i="2"/>
  <c r="G70" i="2"/>
  <c r="I70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E71" i="2"/>
  <c r="G71" i="2"/>
  <c r="I71" i="2"/>
  <c r="K71" i="2"/>
  <c r="M71" i="2"/>
  <c r="O71" i="2"/>
  <c r="Q71" i="2"/>
  <c r="S71" i="2"/>
  <c r="U71" i="2"/>
  <c r="W71" i="2"/>
  <c r="Y71" i="2"/>
  <c r="AA71" i="2"/>
  <c r="AC71" i="2"/>
  <c r="AE71" i="2"/>
  <c r="AG71" i="2"/>
  <c r="AI71" i="2"/>
  <c r="AK71" i="2"/>
  <c r="D73" i="2"/>
  <c r="AG74" i="2"/>
  <c r="E75" i="2"/>
  <c r="G75" i="2"/>
  <c r="I75" i="2"/>
  <c r="K75" i="2"/>
  <c r="M75" i="2"/>
  <c r="O75" i="2"/>
  <c r="Q75" i="2"/>
  <c r="S75" i="2"/>
  <c r="U75" i="2"/>
  <c r="W75" i="2"/>
  <c r="Y75" i="2"/>
  <c r="AA75" i="2"/>
  <c r="AC75" i="2"/>
  <c r="AE75" i="2"/>
  <c r="AG75" i="2"/>
  <c r="AI75" i="2"/>
  <c r="AK75" i="2"/>
  <c r="E76" i="2"/>
  <c r="G76" i="2"/>
  <c r="I76" i="2"/>
  <c r="K76" i="2"/>
  <c r="M76" i="2"/>
  <c r="O76" i="2"/>
  <c r="Q76" i="2"/>
  <c r="S76" i="2"/>
  <c r="U76" i="2"/>
  <c r="W76" i="2"/>
  <c r="Y76" i="2"/>
  <c r="AA76" i="2"/>
  <c r="AC76" i="2"/>
  <c r="AE76" i="2"/>
  <c r="AG76" i="2"/>
  <c r="AI76" i="2"/>
  <c r="AK76" i="2"/>
  <c r="E77" i="2"/>
  <c r="G77" i="2"/>
  <c r="I77" i="2"/>
  <c r="K77" i="2"/>
  <c r="M77" i="2"/>
  <c r="O77" i="2"/>
  <c r="Q77" i="2"/>
  <c r="S77" i="2"/>
  <c r="U77" i="2"/>
  <c r="W77" i="2"/>
  <c r="Y77" i="2"/>
  <c r="AA77" i="2"/>
  <c r="AC77" i="2"/>
  <c r="AE77" i="2"/>
  <c r="AG77" i="2"/>
  <c r="AI77" i="2"/>
  <c r="AK77" i="2"/>
  <c r="E78" i="2"/>
  <c r="G78" i="2"/>
  <c r="I78" i="2"/>
  <c r="K78" i="2"/>
  <c r="M78" i="2"/>
  <c r="O78" i="2"/>
  <c r="Q78" i="2"/>
  <c r="S78" i="2"/>
  <c r="U78" i="2"/>
  <c r="W78" i="2"/>
  <c r="Y78" i="2"/>
  <c r="AA78" i="2"/>
  <c r="AC78" i="2"/>
  <c r="AE78" i="2"/>
  <c r="AG78" i="2"/>
  <c r="AI78" i="2"/>
  <c r="AK78" i="2"/>
  <c r="E79" i="2"/>
  <c r="G79" i="2"/>
  <c r="I79" i="2"/>
  <c r="K79" i="2"/>
  <c r="M79" i="2"/>
  <c r="O79" i="2"/>
  <c r="Q79" i="2"/>
  <c r="S79" i="2"/>
  <c r="U79" i="2"/>
  <c r="W79" i="2"/>
  <c r="Y79" i="2"/>
  <c r="AA79" i="2"/>
  <c r="AC79" i="2"/>
  <c r="AE79" i="2"/>
  <c r="AG79" i="2"/>
  <c r="AI79" i="2"/>
  <c r="AK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E83" i="2"/>
  <c r="AG83" i="2"/>
  <c r="AI83" i="2"/>
  <c r="AK83" i="2"/>
  <c r="E85" i="2"/>
  <c r="G85" i="2"/>
  <c r="I85" i="2"/>
  <c r="K85" i="2"/>
  <c r="M85" i="2"/>
  <c r="O85" i="2"/>
  <c r="Q85" i="2"/>
  <c r="S85" i="2"/>
  <c r="U85" i="2"/>
  <c r="W85" i="2"/>
  <c r="Y85" i="2"/>
  <c r="AA85" i="2"/>
  <c r="AC85" i="2"/>
  <c r="AE85" i="2"/>
  <c r="AG85" i="2"/>
  <c r="AI85" i="2"/>
  <c r="AK85" i="2"/>
  <c r="E86" i="2"/>
  <c r="G86" i="2"/>
  <c r="I86" i="2"/>
  <c r="K86" i="2"/>
  <c r="M86" i="2"/>
  <c r="O86" i="2"/>
  <c r="Q86" i="2"/>
  <c r="S86" i="2"/>
  <c r="U86" i="2"/>
  <c r="W86" i="2"/>
  <c r="Y86" i="2"/>
  <c r="AA86" i="2"/>
  <c r="AC86" i="2"/>
  <c r="AE86" i="2"/>
  <c r="AG86" i="2"/>
  <c r="AI86" i="2"/>
  <c r="AK86" i="2"/>
  <c r="E87" i="2"/>
  <c r="G87" i="2"/>
  <c r="I87" i="2"/>
  <c r="K87" i="2"/>
  <c r="M87" i="2"/>
  <c r="O87" i="2"/>
  <c r="Q87" i="2"/>
  <c r="S87" i="2"/>
  <c r="U87" i="2"/>
  <c r="W87" i="2"/>
  <c r="Y87" i="2"/>
  <c r="AA87" i="2"/>
  <c r="AC87" i="2"/>
  <c r="AE87" i="2"/>
  <c r="AG87" i="2"/>
  <c r="AI87" i="2"/>
  <c r="AK87" i="2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<sst xmlns="http://schemas.openxmlformats.org/spreadsheetml/2006/main" count="328" uniqueCount="218">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</sst>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781050</xdr:colOff>
          <xdr:row>0</xdr:row>
          <xdr:rowOff>123825</xdr:rowOff>
        </xdr:from>
        <xdr:to>
          <xdr:col>3</xdr:col>
          <xdr:colOff>142875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CFBE35E2-879C-F65F-2829-3B21E98242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66675</xdr:colOff>
          <xdr:row>4</xdr:row>
          <xdr:rowOff>47625</xdr:rowOff>
        </xdr:from>
        <xdr:to>
          <xdr:col>36</xdr:col>
          <xdr:colOff>114300</xdr:colOff>
          <xdr:row>6</xdr:row>
          <xdr:rowOff>190500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BA493284-E662-5070-A15D-8B1F605629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47625</xdr:colOff>
          <xdr:row>0</xdr:row>
          <xdr:rowOff>142875</xdr:rowOff>
        </xdr:from>
        <xdr:to>
          <xdr:col>36</xdr:col>
          <xdr:colOff>85725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2B27B5A9-56F0-02D2-C710-CC63075A81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1697D8F4-9CE0-C2AB-8BC6-96EF6E74DB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552450</xdr:colOff>
      <xdr:row>44</xdr:row>
      <xdr:rowOff>38100</xdr:rowOff>
    </xdr:from>
    <xdr:to>
      <xdr:col>2</xdr:col>
      <xdr:colOff>2486025</xdr:colOff>
      <xdr:row>44</xdr:row>
      <xdr:rowOff>285750</xdr:rowOff>
    </xdr:to>
    <xdr:sp macro="[25]!LinkAlbertaRolls" textlink="">
      <xdr:nvSpPr>
        <xdr:cNvPr id="22530" name="Text 2">
          <a:extLst>
            <a:ext uri="{FF2B5EF4-FFF2-40B4-BE49-F238E27FC236}">
              <a16:creationId xmlns:a16="http://schemas.microsoft.com/office/drawing/2014/main" id="{12CD38DA-3202-305D-34A1-714D80F6D454}"/>
            </a:ext>
          </a:extLst>
        </xdr:cNvPr>
        <xdr:cNvSpPr txBox="1">
          <a:spLocks noChangeArrowheads="1"/>
        </xdr:cNvSpPr>
      </xdr:nvSpPr>
      <xdr:spPr bwMode="auto">
        <a:xfrm>
          <a:off x="1190625" y="10553700"/>
          <a:ext cx="19335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>
        <row r="3">
          <cell r="B3">
            <v>37187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K7" t="str">
            <v>YTD</v>
          </cell>
        </row>
        <row r="8">
          <cell r="D8">
            <v>-505309.04335795995</v>
          </cell>
          <cell r="E8">
            <v>1032153.8281302024</v>
          </cell>
          <cell r="F8">
            <v>3734944.4785163463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3734944.4785163463</v>
          </cell>
          <cell r="K8">
            <v>77845471.677532539</v>
          </cell>
        </row>
        <row r="9">
          <cell r="D9">
            <v>1639580.2020520135</v>
          </cell>
          <cell r="E9">
            <v>418148.72934735892</v>
          </cell>
          <cell r="F9">
            <v>3261530.5206052838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3261530.5206052838</v>
          </cell>
          <cell r="K9">
            <v>190471415.11039469</v>
          </cell>
        </row>
        <row r="10">
          <cell r="D10">
            <v>-85388.514293430373</v>
          </cell>
          <cell r="E10">
            <v>-2107161.6079774853</v>
          </cell>
          <cell r="F10">
            <v>-5253402.5722769629</v>
          </cell>
          <cell r="G10">
            <v>41488353.679258794</v>
          </cell>
          <cell r="H10">
            <v>79269214.499621928</v>
          </cell>
          <cell r="I10">
            <v>10459835.026174063</v>
          </cell>
          <cell r="J10">
            <v>-5245042.5722769629</v>
          </cell>
          <cell r="K10">
            <v>125972360.63277782</v>
          </cell>
        </row>
        <row r="11">
          <cell r="D11">
            <v>-2020434.5271525448</v>
          </cell>
          <cell r="E11">
            <v>-8516094.1139223389</v>
          </cell>
          <cell r="F11">
            <v>-7365405.751664944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-7365405.751664944</v>
          </cell>
          <cell r="K11">
            <v>164641783.76955584</v>
          </cell>
        </row>
        <row r="12">
          <cell r="D12">
            <v>0</v>
          </cell>
          <cell r="E12">
            <v>0</v>
          </cell>
          <cell r="F12">
            <v>7.4360286816954613E-9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-3409.8333407559549</v>
          </cell>
          <cell r="E13">
            <v>-9381.7490266895475</v>
          </cell>
          <cell r="F13">
            <v>-44695.526770905155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-44695.526770905155</v>
          </cell>
          <cell r="K13">
            <v>-404787.16438565264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-974961.71609267755</v>
          </cell>
          <cell r="E18">
            <v>-9182334.9134489521</v>
          </cell>
          <cell r="F18">
            <v>-5667028.8515911745</v>
          </cell>
          <cell r="G18">
            <v>241794561.08330464</v>
          </cell>
          <cell r="H18">
            <v>193407707.45410806</v>
          </cell>
          <cell r="I18">
            <v>128982644.81698304</v>
          </cell>
          <cell r="J18">
            <v>-5658668.8515911745</v>
          </cell>
          <cell r="K18">
            <v>558526244.50280452</v>
          </cell>
        </row>
        <row r="19">
          <cell r="D19">
            <v>-168349.63212322257</v>
          </cell>
          <cell r="E19">
            <v>-688778.13726997748</v>
          </cell>
          <cell r="F19">
            <v>-634035.38177370362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-634035.38177370362</v>
          </cell>
          <cell r="K19">
            <v>73757911.15614453</v>
          </cell>
        </row>
        <row r="20">
          <cell r="D20">
            <v>-143560.61234730016</v>
          </cell>
          <cell r="E20">
            <v>-305394.48989735544</v>
          </cell>
          <cell r="F20">
            <v>-248408.78571136651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-248408.78571136651</v>
          </cell>
          <cell r="K20">
            <v>31855163.571501359</v>
          </cell>
        </row>
        <row r="21">
          <cell r="D21">
            <v>-250156.68146656547</v>
          </cell>
          <cell r="E21">
            <v>-589529.48168289848</v>
          </cell>
          <cell r="F21">
            <v>1145596.147748776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1145596.147748776</v>
          </cell>
          <cell r="K21">
            <v>31302561.364189498</v>
          </cell>
        </row>
        <row r="22">
          <cell r="D22">
            <v>-15</v>
          </cell>
          <cell r="E22">
            <v>79185.489952303469</v>
          </cell>
          <cell r="F22">
            <v>355964.11948866845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355964.11948866845</v>
          </cell>
          <cell r="K22">
            <v>22007974.96402853</v>
          </cell>
        </row>
        <row r="23">
          <cell r="D23">
            <v>-57.733381732366979</v>
          </cell>
          <cell r="E23">
            <v>-282.57455390266841</v>
          </cell>
          <cell r="F23">
            <v>-1268.427581788058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-1268.427581788058</v>
          </cell>
          <cell r="K23">
            <v>-611198.99783645361</v>
          </cell>
        </row>
        <row r="24">
          <cell r="D24">
            <v>0.30163250118494034</v>
          </cell>
          <cell r="E24">
            <v>10102.844421880785</v>
          </cell>
          <cell r="F24">
            <v>24198.113805246932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24198.113805246932</v>
          </cell>
          <cell r="K24">
            <v>1175138.7897185225</v>
          </cell>
        </row>
        <row r="25">
          <cell r="D25">
            <v>50.092383130453527</v>
          </cell>
          <cell r="E25">
            <v>200863.86598650442</v>
          </cell>
          <cell r="F25">
            <v>453417.72244963225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453417.72244963225</v>
          </cell>
          <cell r="K25">
            <v>8811195.6765745264</v>
          </cell>
        </row>
        <row r="26">
          <cell r="D26">
            <v>-50.481657927608467</v>
          </cell>
          <cell r="E26">
            <v>884.49903933802852</v>
          </cell>
          <cell r="F26">
            <v>41207.768350045808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41207.768350045808</v>
          </cell>
          <cell r="K26">
            <v>777120.36758880713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-562139.74696111656</v>
          </cell>
          <cell r="E32">
            <v>-1462299.0186772156</v>
          </cell>
          <cell r="F32">
            <v>1136671.2767755114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1136671.2767755114</v>
          </cell>
          <cell r="K32">
            <v>169075866.89190933</v>
          </cell>
        </row>
        <row r="33">
          <cell r="E33">
            <v>0</v>
          </cell>
          <cell r="F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0</v>
          </cell>
          <cell r="K33">
            <v>52415630</v>
          </cell>
        </row>
        <row r="34">
          <cell r="D34">
            <v>-1537101.4630537941</v>
          </cell>
          <cell r="E34">
            <v>-10644633.932126168</v>
          </cell>
          <cell r="F34">
            <v>-4530357.5748156626</v>
          </cell>
          <cell r="G34">
            <v>371107139.25620568</v>
          </cell>
          <cell r="H34">
            <v>242656523.18048418</v>
          </cell>
          <cell r="I34">
            <v>170776076.53283972</v>
          </cell>
          <cell r="J34">
            <v>-4521997.5748156626</v>
          </cell>
          <cell r="K34">
            <v>780017741.39471388</v>
          </cell>
        </row>
        <row r="35">
          <cell r="D35">
            <v>8360</v>
          </cell>
          <cell r="E35">
            <v>8360</v>
          </cell>
          <cell r="F35">
            <v>8360</v>
          </cell>
          <cell r="G35">
            <v>232770</v>
          </cell>
          <cell r="H35">
            <v>8137935</v>
          </cell>
          <cell r="I35">
            <v>253220</v>
          </cell>
          <cell r="J35">
            <v>8360</v>
          </cell>
          <cell r="K35">
            <v>8632285</v>
          </cell>
        </row>
        <row r="36">
          <cell r="D36">
            <v>-1528741.4630537941</v>
          </cell>
          <cell r="E36">
            <v>-10636273.932126168</v>
          </cell>
          <cell r="F36">
            <v>-4521997.5748156626</v>
          </cell>
          <cell r="G36">
            <v>371339909.25620568</v>
          </cell>
          <cell r="H36">
            <v>250794458.18048418</v>
          </cell>
          <cell r="I36">
            <v>171029296.53283972</v>
          </cell>
          <cell r="J36">
            <v>-4513637.5748156626</v>
          </cell>
          <cell r="K36">
            <v>788650026.39471388</v>
          </cell>
        </row>
        <row r="38">
          <cell r="D38">
            <v>70037.011456688881</v>
          </cell>
          <cell r="E38">
            <v>-243471.37032642664</v>
          </cell>
          <cell r="F38">
            <v>-259359.94252185585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-259359.94252185585</v>
          </cell>
          <cell r="K38">
            <v>-1184830.9265486873</v>
          </cell>
        </row>
        <row r="39">
          <cell r="D39">
            <v>12581.454981156876</v>
          </cell>
          <cell r="E39">
            <v>66670.183262447696</v>
          </cell>
          <cell r="F39">
            <v>95894.30891808914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95894.30891808914</v>
          </cell>
          <cell r="K39">
            <v>528936.88332444872</v>
          </cell>
        </row>
        <row r="40">
          <cell r="D40">
            <v>-23.077264903526078</v>
          </cell>
          <cell r="E40">
            <v>1444.9620971788106</v>
          </cell>
          <cell r="F40">
            <v>1670.1588051161723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1670.1588051161723</v>
          </cell>
          <cell r="K40">
            <v>55613.003170929704</v>
          </cell>
        </row>
        <row r="41">
          <cell r="D41">
            <v>0</v>
          </cell>
          <cell r="E41">
            <v>0</v>
          </cell>
          <cell r="F41">
            <v>560009.3283703418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J41">
            <v>560009.3283703418</v>
          </cell>
          <cell r="K41">
            <v>80107570.727692217</v>
          </cell>
        </row>
        <row r="42">
          <cell r="D42">
            <v>-439332.76780393429</v>
          </cell>
          <cell r="E42">
            <v>756924.69482871064</v>
          </cell>
          <cell r="F42">
            <v>2117795.9506976935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J42">
            <v>2117795.9506976935</v>
          </cell>
          <cell r="K42">
            <v>239894156.51661748</v>
          </cell>
        </row>
        <row r="43">
          <cell r="D43">
            <v>-356737.37863099203</v>
          </cell>
          <cell r="E43">
            <v>581568.46986191056</v>
          </cell>
          <cell r="F43">
            <v>2516009.8042693846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2516009.8042693846</v>
          </cell>
          <cell r="K43">
            <v>319401446.20425642</v>
          </cell>
        </row>
        <row r="44">
          <cell r="D44">
            <v>-1885478.8416847861</v>
          </cell>
          <cell r="E44">
            <v>-10054705.462264258</v>
          </cell>
          <cell r="F44">
            <v>-2005987.770546278</v>
          </cell>
          <cell r="G44">
            <v>484766685.59994829</v>
          </cell>
          <cell r="H44">
            <v>336287749.68661416</v>
          </cell>
          <cell r="I44">
            <v>288994665.08295405</v>
          </cell>
          <cell r="J44">
            <v>-1997627.770546278</v>
          </cell>
          <cell r="K44">
            <v>1108051472.5989704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2.75" x14ac:dyDescent="0.2"/>
  <cols>
    <col min="1" max="1" width="48.42578125" bestFit="1" customWidth="1"/>
    <col min="2" max="2" width="12.85546875" bestFit="1" customWidth="1"/>
    <col min="3" max="7" width="10.7109375" bestFit="1" customWidth="1"/>
    <col min="8" max="8" width="12.42578125" bestFit="1" customWidth="1"/>
    <col min="9" max="9" width="11.7109375" bestFit="1" customWidth="1"/>
    <col min="10" max="10" width="11.28515625" bestFit="1" customWidth="1"/>
    <col min="11" max="11" width="10.28515625" customWidth="1"/>
    <col min="12" max="17" width="10.7109375" bestFit="1" customWidth="1"/>
    <col min="18" max="36" width="12.85546875" customWidth="1"/>
  </cols>
  <sheetData>
    <row r="1" spans="1:80" ht="14.25" x14ac:dyDescent="0.2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4.25" x14ac:dyDescent="0.2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5" x14ac:dyDescent="0.25">
      <c r="A3" s="4" t="s">
        <v>2</v>
      </c>
      <c r="B3" s="122" t="e">
        <f ca="1"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5" x14ac:dyDescent="0.25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5" hidden="1" x14ac:dyDescent="0.25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5" hidden="1" x14ac:dyDescent="0.25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5" x14ac:dyDescent="0.25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5" x14ac:dyDescent="0.25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5" x14ac:dyDescent="0.25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5" x14ac:dyDescent="0.25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5" x14ac:dyDescent="0.25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5" x14ac:dyDescent="0.25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RowHeight="12.75" x14ac:dyDescent="0.2"/>
  <cols>
    <col min="1" max="1" width="6.42578125" style="5" customWidth="1"/>
    <col min="2" max="2" width="9" style="5" customWidth="1"/>
    <col min="3" max="3" width="13.42578125" style="5" customWidth="1"/>
    <col min="4" max="4" width="11.7109375" style="5" customWidth="1"/>
    <col min="5" max="5" width="9.85546875" style="5" hidden="1" customWidth="1"/>
    <col min="6" max="6" width="2.85546875" style="5" hidden="1" customWidth="1"/>
    <col min="7" max="7" width="9" style="5" hidden="1" customWidth="1"/>
    <col min="8" max="8" width="2.85546875" style="5" hidden="1" customWidth="1"/>
    <col min="9" max="9" width="9.140625" style="5" hidden="1" customWidth="1"/>
    <col min="10" max="10" width="2.85546875" style="6" hidden="1" customWidth="1"/>
    <col min="11" max="11" width="8.28515625" style="5" hidden="1" customWidth="1"/>
    <col min="12" max="12" width="2.85546875" style="5" hidden="1" customWidth="1"/>
    <col min="13" max="13" width="8.28515625" style="5" hidden="1" customWidth="1"/>
    <col min="14" max="14" width="2.85546875" style="6" hidden="1" customWidth="1"/>
    <col min="15" max="15" width="8.28515625" style="5" hidden="1" customWidth="1"/>
    <col min="16" max="16" width="2.85546875" style="6" hidden="1" customWidth="1"/>
    <col min="17" max="17" width="9" style="6" hidden="1" customWidth="1"/>
    <col min="18" max="18" width="2.85546875" style="6" hidden="1" customWidth="1"/>
    <col min="19" max="19" width="8.28515625" style="5" hidden="1" customWidth="1"/>
    <col min="20" max="20" width="2.85546875" style="6" hidden="1" customWidth="1"/>
    <col min="21" max="21" width="8.28515625" style="5" hidden="1" customWidth="1"/>
    <col min="22" max="22" width="2.85546875" style="6" hidden="1" customWidth="1"/>
    <col min="23" max="23" width="8.7109375" style="5" hidden="1" customWidth="1"/>
    <col min="24" max="24" width="2.85546875" style="6" hidden="1" customWidth="1"/>
    <col min="25" max="25" width="9.140625" style="5" hidden="1" customWidth="1"/>
    <col min="26" max="26" width="2.85546875" style="5" hidden="1" customWidth="1"/>
    <col min="27" max="27" width="10" style="5" hidden="1" customWidth="1"/>
    <col min="28" max="28" width="2.85546875" style="5" hidden="1" customWidth="1"/>
    <col min="29" max="29" width="9.7109375" style="5" hidden="1" customWidth="1"/>
    <col min="30" max="30" width="2.85546875" style="5" hidden="1" customWidth="1"/>
    <col min="31" max="31" width="9.42578125" style="5" hidden="1" customWidth="1"/>
    <col min="32" max="32" width="2.85546875" style="5" hidden="1" customWidth="1"/>
    <col min="33" max="33" width="10.85546875" style="5" customWidth="1"/>
    <col min="34" max="34" width="2.85546875" style="5" hidden="1" customWidth="1"/>
    <col min="35" max="35" width="10.42578125" style="5" hidden="1" customWidth="1"/>
    <col min="36" max="36" width="2.85546875" style="5" hidden="1" customWidth="1"/>
    <col min="37" max="37" width="10.85546875" style="5" hidden="1" customWidth="1"/>
    <col min="38" max="16384" width="9.140625" style="5"/>
  </cols>
  <sheetData>
    <row r="1" spans="1:46" ht="12" customHeight="1" x14ac:dyDescent="0.2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 ca="1"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">
      <c r="A6" s="13" t="s">
        <v>3</v>
      </c>
      <c r="B6" s="14" t="s">
        <v>3</v>
      </c>
    </row>
    <row r="7" spans="1:46" ht="13.5" x14ac:dyDescent="0.25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5" x14ac:dyDescent="0.25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781050</xdr:colOff>
                    <xdr:row>0</xdr:row>
                    <xdr:rowOff>123825</xdr:rowOff>
                  </from>
                  <to>
                    <xdr:col>3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66675</xdr:colOff>
                    <xdr:row>4</xdr:row>
                    <xdr:rowOff>47625</xdr:rowOff>
                  </from>
                  <to>
                    <xdr:col>36</xdr:col>
                    <xdr:colOff>114300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47625</xdr:colOff>
                    <xdr:row>0</xdr:row>
                    <xdr:rowOff>142875</xdr:rowOff>
                  </from>
                  <to>
                    <xdr:col>36</xdr:col>
                    <xdr:colOff>85725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32" activePane="bottomRight" state="frozen"/>
      <selection activeCell="B2" sqref="B2"/>
      <selection pane="topRight" activeCell="D2" sqref="D2"/>
      <selection pane="bottomLeft" activeCell="B8" sqref="B8"/>
      <selection pane="bottomRight" activeCell="C3" sqref="C3"/>
    </sheetView>
  </sheetViews>
  <sheetFormatPr defaultRowHeight="12.75" x14ac:dyDescent="0.2"/>
  <cols>
    <col min="1" max="1" width="8.7109375" style="124" customWidth="1"/>
    <col min="2" max="2" width="0.85546875" style="124" customWidth="1"/>
    <col min="3" max="3" width="42" style="124" customWidth="1"/>
    <col min="4" max="5" width="20.7109375" style="132" customWidth="1"/>
    <col min="6" max="6" width="23.85546875" style="132" customWidth="1"/>
    <col min="7" max="7" width="26" style="132" customWidth="1"/>
    <col min="8" max="8" width="24.85546875" style="132" customWidth="1"/>
    <col min="9" max="11" width="24.7109375" style="132" customWidth="1"/>
    <col min="12" max="12" width="22.140625" style="124" hidden="1" customWidth="1"/>
    <col min="13" max="14" width="26.5703125" style="124" hidden="1" customWidth="1"/>
    <col min="15" max="15" width="18.5703125" style="124" hidden="1" customWidth="1"/>
    <col min="16" max="16" width="17.7109375" style="124" hidden="1" customWidth="1"/>
    <col min="17" max="17" width="18.140625" style="124" hidden="1" customWidth="1"/>
    <col min="18" max="18" width="17.5703125" style="124" hidden="1" customWidth="1"/>
    <col min="19" max="20" width="16.28515625" style="124" hidden="1" customWidth="1"/>
    <col min="21" max="79" width="0" style="124" hidden="1" customWidth="1"/>
    <col min="80" max="16384" width="9.140625" style="124"/>
  </cols>
  <sheetData>
    <row r="1" spans="1:142" ht="15" hidden="1" customHeight="1" thickBot="1" x14ac:dyDescent="0.25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37187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35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">
      <c r="A8" s="134"/>
      <c r="B8" s="134"/>
      <c r="C8" s="123" t="s">
        <v>162</v>
      </c>
      <c r="D8" s="171">
        <f>'[28]Power West P&amp;L'!D8</f>
        <v>-505309.04335795995</v>
      </c>
      <c r="E8" s="171">
        <f>'[28]Power West P&amp;L'!E8</f>
        <v>1032153.8281302024</v>
      </c>
      <c r="F8" s="171">
        <f>'[28]Power West P&amp;L'!F8</f>
        <v>3734944.4785163463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3734944.4785163463</v>
      </c>
      <c r="K8" s="171">
        <f>'[28]Power West P&amp;L'!K8</f>
        <v>77845471.677532539</v>
      </c>
      <c r="L8" s="165">
        <f>'[28]Power West P&amp;L'!$K$8</f>
        <v>77845471.677532539</v>
      </c>
      <c r="M8" s="138">
        <f>+[25]WEST_DPR!BB71-[25]WEST_DPR!BB67</f>
        <v>75538505.774925128</v>
      </c>
      <c r="N8" s="155">
        <f>M8-K8+37229*0</f>
        <v>-2306965.9026074111</v>
      </c>
      <c r="O8" s="154">
        <f>'[27]Power West P&amp;L'!J8+D8-K8</f>
        <v>-6878981.7370980382</v>
      </c>
      <c r="P8" s="154">
        <f>'[27]Power West P&amp;L'!F8+D8-F8</f>
        <v>-4358987.1708326349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">
      <c r="A9" s="134"/>
      <c r="B9" s="134"/>
      <c r="C9" s="123" t="s">
        <v>163</v>
      </c>
      <c r="D9" s="171">
        <f>'[28]Power West P&amp;L'!D9</f>
        <v>1639580.2020520135</v>
      </c>
      <c r="E9" s="171">
        <f>'[28]Power West P&amp;L'!E9</f>
        <v>418148.72934735892</v>
      </c>
      <c r="F9" s="171">
        <f>'[28]Power West P&amp;L'!F9</f>
        <v>3261530.5206052838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3261530.5206052838</v>
      </c>
      <c r="K9" s="171">
        <f>'[28]Power West P&amp;L'!K9</f>
        <v>190471415.11039469</v>
      </c>
      <c r="L9" s="165">
        <f>'[28]Power West P&amp;L'!$K$9</f>
        <v>190471415.11039469</v>
      </c>
      <c r="M9" s="138">
        <f>+[25]WEST_DPR!BJ71-[25]WEST_DPR!BJ67</f>
        <v>158420500.42941776</v>
      </c>
      <c r="N9" s="155">
        <f>M9-K9+450636</f>
        <v>-31600278.680976927</v>
      </c>
      <c r="O9" s="154">
        <f>'[27]Power West P&amp;L'!J9+D9-K9</f>
        <v>-54270888.308169544</v>
      </c>
      <c r="P9" s="154">
        <f>'[27]Power West P&amp;L'!F9+D9-F9</f>
        <v>-5905086.7398038711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">
      <c r="A10" s="134"/>
      <c r="B10" s="134"/>
      <c r="C10" s="123" t="s">
        <v>164</v>
      </c>
      <c r="D10" s="171">
        <f>'[28]Power West P&amp;L'!D10</f>
        <v>-85388.514293430373</v>
      </c>
      <c r="E10" s="171">
        <f>'[28]Power West P&amp;L'!E10</f>
        <v>-2107161.6079774853</v>
      </c>
      <c r="F10" s="171">
        <f>'[28]Power West P&amp;L'!F10</f>
        <v>-5253402.5722769629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10459835.026174063</v>
      </c>
      <c r="J10" s="171">
        <f>'[28]Power West P&amp;L'!J10</f>
        <v>-5245042.5722769629</v>
      </c>
      <c r="K10" s="171">
        <f>'[28]Power West P&amp;L'!K10</f>
        <v>125972360.63277782</v>
      </c>
      <c r="L10" s="165">
        <f>'[28]Power West P&amp;L'!$K$10</f>
        <v>125972360.63277782</v>
      </c>
      <c r="M10" s="138">
        <f>+[25]WEST_DPR!BR71-[25]WEST_DPR!BR67</f>
        <v>124822750.37166366</v>
      </c>
      <c r="N10" s="155">
        <f>M10-K10</f>
        <v>-1149610.2611141652</v>
      </c>
      <c r="O10" s="154">
        <f>'[27]Power West P&amp;L'!J10+D10-K10</f>
        <v>-6131144.9967870563</v>
      </c>
      <c r="P10" s="154">
        <f>'[27]Power West P&amp;L'!F10+D10-F10</f>
        <v>4337050.0293870065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">
      <c r="A11" s="134"/>
      <c r="B11" s="134"/>
      <c r="C11" s="123" t="s">
        <v>165</v>
      </c>
      <c r="D11" s="171">
        <f>'[28]Power West P&amp;L'!D11</f>
        <v>-2020434.5271525448</v>
      </c>
      <c r="E11" s="171">
        <f>'[28]Power West P&amp;L'!E11</f>
        <v>-8516094.1139223389</v>
      </c>
      <c r="F11" s="171">
        <f>'[28]Power West P&amp;L'!F11</f>
        <v>-7365405.751664944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-7365405.751664944</v>
      </c>
      <c r="K11" s="171">
        <f>'[28]Power West P&amp;L'!K11</f>
        <v>164641783.76955584</v>
      </c>
      <c r="L11" s="165">
        <f>'[28]Power West P&amp;L'!$K$11</f>
        <v>164641783.76955584</v>
      </c>
      <c r="M11" s="138">
        <f>+[25]WEST_DPR!BZ71-[25]WEST_DPR!BZ67</f>
        <v>121561554.88213903</v>
      </c>
      <c r="N11" s="155">
        <f>M11-K11-98453</f>
        <v>-43178681.88741681</v>
      </c>
      <c r="O11" s="154">
        <f>'[27]Power West P&amp;L'!J11+D11-K11</f>
        <v>-64539308.272642776</v>
      </c>
      <c r="P11" s="154">
        <f>'[27]Power West P&amp;L'!F11+D11-F11</f>
        <v>4658859.3986682352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7.4360286816954613E-9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-9184.4833443131502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25">
      <c r="A13" s="134"/>
      <c r="B13" s="134"/>
      <c r="C13" s="136" t="s">
        <v>187</v>
      </c>
      <c r="D13" s="171">
        <f>'[28]Power West P&amp;L'!D13</f>
        <v>-3409.8333407559549</v>
      </c>
      <c r="E13" s="171">
        <f>'[28]Power West P&amp;L'!E13</f>
        <v>-9381.7490266895475</v>
      </c>
      <c r="F13" s="171">
        <f>'[28]Power West P&amp;L'!F13</f>
        <v>-44695.526770905155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-44695.526770905155</v>
      </c>
      <c r="K13" s="171">
        <f>'[28]Power West P&amp;L'!K13</f>
        <v>-404787.16438565264</v>
      </c>
      <c r="L13" s="165"/>
      <c r="M13" s="166">
        <f>+[25]WEST_DPR!CB71-[25]WEST_DPR!CB67</f>
        <v>-407500.83352071734</v>
      </c>
      <c r="N13" s="155">
        <f>M13-K13</f>
        <v>-2713.6691350647015</v>
      </c>
      <c r="O13" s="154">
        <f>'[27]Power West P&amp;L'!J13+D13-K13</f>
        <v>1556741.9984098093</v>
      </c>
      <c r="P13" s="154">
        <f>'[27]Power West P&amp;L'!F13+D13-F13</f>
        <v>-4412.4106144154503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5" hidden="1" thickBot="1" x14ac:dyDescent="0.25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77845471.677532539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-77845471.677532539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5" hidden="1" thickBot="1" x14ac:dyDescent="0.25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77845471.677532539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-77845471.677532539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5" hidden="1" thickBot="1" x14ac:dyDescent="0.25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77845471.677532539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-77845471.677532539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5" hidden="1" thickBot="1" x14ac:dyDescent="0.25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77845471.677532539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-77845471.677532539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25" thickBot="1" x14ac:dyDescent="0.3">
      <c r="A18" s="134"/>
      <c r="B18" s="134"/>
      <c r="C18" s="156" t="s">
        <v>107</v>
      </c>
      <c r="D18" s="172">
        <f>'[28]Power West P&amp;L'!D18</f>
        <v>-974961.71609267755</v>
      </c>
      <c r="E18" s="173">
        <f>'[28]Power West P&amp;L'!E18</f>
        <v>-9182334.9134489521</v>
      </c>
      <c r="F18" s="173">
        <f>'[28]Power West P&amp;L'!F18</f>
        <v>-5667028.8515911745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128982644.81698304</v>
      </c>
      <c r="J18" s="173">
        <f>'[28]Power West P&amp;L'!J18</f>
        <v>-5658668.8515911745</v>
      </c>
      <c r="K18" s="174">
        <f>'[28]Power West P&amp;L'!K18</f>
        <v>558526244.50280452</v>
      </c>
      <c r="L18" s="165"/>
      <c r="M18" s="167">
        <f>SUM(M8:M13)</f>
        <v>475430702.37172645</v>
      </c>
      <c r="N18" s="155">
        <f>M18-K18+508218-37230</f>
        <v>-82624554.131078064</v>
      </c>
      <c r="O18" s="154">
        <f>'[27]Power West P&amp;L'!J18+D18-K18</f>
        <v>-130272766.19352305</v>
      </c>
      <c r="P18" s="154">
        <f>'[27]Power West P&amp;L'!F18+D18-F18</f>
        <v>-1281761.3765399922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">
      <c r="A19" s="134"/>
      <c r="B19" s="134"/>
      <c r="C19" s="123" t="s">
        <v>217</v>
      </c>
      <c r="D19" s="171">
        <f>'[28]Power West P&amp;L'!D19</f>
        <v>-168349.63212322257</v>
      </c>
      <c r="E19" s="171">
        <f>'[28]Power West P&amp;L'!E19</f>
        <v>-688778.13726997748</v>
      </c>
      <c r="F19" s="171">
        <f>'[28]Power West P&amp;L'!F19</f>
        <v>-634035.38177370362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-634035.38177370362</v>
      </c>
      <c r="K19" s="171">
        <f>'[28]Power West P&amp;L'!K19</f>
        <v>73757911.15614453</v>
      </c>
      <c r="L19" s="165">
        <f>'[28]Power West P&amp;L'!$K$19</f>
        <v>73757911.15614453</v>
      </c>
      <c r="M19" s="138">
        <f>[25]WEST_DPR!E71-[25]WEST_DPR!E67</f>
        <v>68589266.355120391</v>
      </c>
      <c r="N19" s="155">
        <f>M19-K19-8810</f>
        <v>-5177454.8010241389</v>
      </c>
      <c r="O19" s="154">
        <f>'[27]Power West P&amp;L'!J19+D19-K19</f>
        <v>-14418748.197308131</v>
      </c>
      <c r="P19" s="154">
        <f>'[27]Power West P&amp;L'!F19+D19-F19</f>
        <v>282329.51079957525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">
      <c r="A20" s="134"/>
      <c r="B20" s="134"/>
      <c r="C20" s="123" t="s">
        <v>184</v>
      </c>
      <c r="D20" s="171">
        <f>'[28]Power West P&amp;L'!D20</f>
        <v>-143560.61234730016</v>
      </c>
      <c r="E20" s="171">
        <f>'[28]Power West P&amp;L'!E20</f>
        <v>-305394.48989735544</v>
      </c>
      <c r="F20" s="171">
        <f>'[28]Power West P&amp;L'!F20</f>
        <v>-248408.78571136651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-248408.78571136651</v>
      </c>
      <c r="K20" s="171">
        <f>'[28]Power West P&amp;L'!K20</f>
        <v>31855163.571501359</v>
      </c>
      <c r="L20" s="165">
        <f>'[28]Power West P&amp;L'!$K$20</f>
        <v>31855163.571501359</v>
      </c>
      <c r="M20" s="138">
        <f>+[25]WEST_DPR!P71-[25]WEST_DPR!P67</f>
        <v>31206704.55262021</v>
      </c>
      <c r="N20" s="155">
        <f>M20-K20-1218</f>
        <v>-649677.01888114959</v>
      </c>
      <c r="O20" s="154">
        <f>'[27]Power West P&amp;L'!J20+D20-K20</f>
        <v>-3455109.1826770343</v>
      </c>
      <c r="P20" s="154">
        <f>'[27]Power West P&amp;L'!F20+D20-F20</f>
        <v>7001.6905429825711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">
      <c r="A21" s="134"/>
      <c r="B21" s="134"/>
      <c r="C21" s="136" t="s">
        <v>167</v>
      </c>
      <c r="D21" s="171">
        <f>'[28]Power West P&amp;L'!D21</f>
        <v>-250156.68146656547</v>
      </c>
      <c r="E21" s="171">
        <f>'[28]Power West P&amp;L'!E21</f>
        <v>-589529.48168289848</v>
      </c>
      <c r="F21" s="171">
        <f>'[28]Power West P&amp;L'!F21</f>
        <v>1145596.147748776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1145596.147748776</v>
      </c>
      <c r="K21" s="171">
        <f>'[28]Power West P&amp;L'!K21</f>
        <v>31302561.364189498</v>
      </c>
      <c r="L21" s="165">
        <f>'[28]Power West P&amp;L'!$K$21</f>
        <v>31302561.364189498</v>
      </c>
      <c r="M21" s="138">
        <f>+[25]WEST_DPR!AF71-[25]WEST_DPR!AF67</f>
        <v>27837071.475512806</v>
      </c>
      <c r="N21" s="155">
        <f>M21-K21</f>
        <v>-3465489.8886766918</v>
      </c>
      <c r="O21" s="154">
        <f>'[27]Power West P&amp;L'!J21+D21-K21</f>
        <v>-5287728.7737208083</v>
      </c>
      <c r="P21" s="154">
        <f>'[27]Power West P&amp;L'!F21+D21-F21</f>
        <v>-2281274.3187517906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">
      <c r="A22" s="134"/>
      <c r="B22" s="134"/>
      <c r="C22" s="129" t="s">
        <v>182</v>
      </c>
      <c r="D22" s="171">
        <f>'[28]Power West P&amp;L'!D22</f>
        <v>-15</v>
      </c>
      <c r="E22" s="171">
        <f>'[28]Power West P&amp;L'!E22</f>
        <v>79185.489952303469</v>
      </c>
      <c r="F22" s="171">
        <f>'[28]Power West P&amp;L'!F22</f>
        <v>355964.11948866845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355964.11948866845</v>
      </c>
      <c r="K22" s="171">
        <f>'[28]Power West P&amp;L'!K22</f>
        <v>22007974.96402853</v>
      </c>
      <c r="L22" s="165"/>
      <c r="M22" s="138">
        <f>+[25]WEST_DPR!AL71-[25]WEST_DPR!AL67</f>
        <v>20184501.923615593</v>
      </c>
      <c r="N22" s="155">
        <f>M22-K22-1016</f>
        <v>-1824489.0404129364</v>
      </c>
      <c r="O22" s="154">
        <f>'[27]Power West P&amp;L'!J22+D22-K22</f>
        <v>-2458868.7749101259</v>
      </c>
      <c r="P22" s="154">
        <f>'[27]Power West P&amp;L'!F22+D22-F22</f>
        <v>-333200.43878476141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">
      <c r="A23" s="134"/>
      <c r="B23" s="134"/>
      <c r="C23" s="123" t="s">
        <v>155</v>
      </c>
      <c r="D23" s="171">
        <f>'[28]Power West P&amp;L'!D23</f>
        <v>-57.733381732366979</v>
      </c>
      <c r="E23" s="171">
        <f>'[28]Power West P&amp;L'!E23</f>
        <v>-282.57455390266841</v>
      </c>
      <c r="F23" s="171">
        <f>'[28]Power West P&amp;L'!F23</f>
        <v>-1268.427581788058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-1268.427581788058</v>
      </c>
      <c r="K23" s="171">
        <f>'[28]Power West P&amp;L'!K23</f>
        <v>-611198.99783645361</v>
      </c>
      <c r="L23" s="138"/>
      <c r="M23" s="138">
        <f>+[25]WEST_DPR!X71-[25]WEST_DPR!X67</f>
        <v>-295771.89968011307</v>
      </c>
      <c r="N23" s="155">
        <f t="shared" ref="N23:N31" si="0">M23-K23</f>
        <v>315427.09815634054</v>
      </c>
      <c r="O23" s="154">
        <f>'[27]Power West P&amp;L'!J23+D23-K23</f>
        <v>-12134.618146658293</v>
      </c>
      <c r="P23" s="154">
        <f>'[27]Power West P&amp;L'!F23+D23-F23</f>
        <v>1714.8457534665004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">
      <c r="A24" s="134"/>
      <c r="B24" s="134"/>
      <c r="C24" s="123" t="s">
        <v>183</v>
      </c>
      <c r="D24" s="171">
        <f>'[28]Power West P&amp;L'!D24</f>
        <v>0.30163250118494034</v>
      </c>
      <c r="E24" s="171">
        <f>'[28]Power West P&amp;L'!E24</f>
        <v>10102.844421880785</v>
      </c>
      <c r="F24" s="171">
        <f>'[28]Power West P&amp;L'!F24</f>
        <v>24198.113805246932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24198.113805246932</v>
      </c>
      <c r="K24" s="171">
        <f>'[28]Power West P&amp;L'!K24</f>
        <v>1175138.7897185225</v>
      </c>
      <c r="L24" s="138"/>
      <c r="M24" s="166">
        <f>+[25]WEST_DPR!AN71-[25]WEST_DPR!AN67</f>
        <v>842405.22951942624</v>
      </c>
      <c r="N24" s="155">
        <f t="shared" si="0"/>
        <v>-332733.56019909622</v>
      </c>
      <c r="O24" s="154">
        <f>'[27]Power West P&amp;L'!J24+D24-K24</f>
        <v>-447053.38047715265</v>
      </c>
      <c r="P24" s="154">
        <f>'[27]Power West P&amp;L'!F24+D24-F24</f>
        <v>-24197.812172745747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">
      <c r="A25" s="134"/>
      <c r="B25" s="134"/>
      <c r="C25" s="136" t="s">
        <v>189</v>
      </c>
      <c r="D25" s="171">
        <f>'[28]Power West P&amp;L'!D25</f>
        <v>50.092383130453527</v>
      </c>
      <c r="E25" s="171">
        <f>'[28]Power West P&amp;L'!E25</f>
        <v>200863.86598650442</v>
      </c>
      <c r="F25" s="171">
        <f>'[28]Power West P&amp;L'!F25</f>
        <v>453417.72244963225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453417.72244963225</v>
      </c>
      <c r="K25" s="171">
        <f>'[28]Power West P&amp;L'!K25</f>
        <v>8811195.6765745264</v>
      </c>
      <c r="L25" s="138"/>
      <c r="M25" s="138">
        <f>+[25]WEST_DPR!AM71-[25]WEST_DPR!AM67</f>
        <v>6331303.5281975279</v>
      </c>
      <c r="N25" s="155">
        <f t="shared" si="0"/>
        <v>-2479892.1483769985</v>
      </c>
      <c r="O25" s="154">
        <f>'[27]Power West P&amp;L'!J25+D25-K25</f>
        <v>-3160394.570738975</v>
      </c>
      <c r="P25" s="154">
        <f>'[27]Power West P&amp;L'!F25+D25-F25</f>
        <v>-493859.89825370745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25">
      <c r="A26" s="134"/>
      <c r="B26" s="134"/>
      <c r="C26" s="123" t="s">
        <v>205</v>
      </c>
      <c r="D26" s="171">
        <f>'[28]Power West P&amp;L'!D26</f>
        <v>-50.481657927608467</v>
      </c>
      <c r="E26" s="171">
        <f>'[28]Power West P&amp;L'!E26</f>
        <v>884.49903933802852</v>
      </c>
      <c r="F26" s="171">
        <f>'[28]Power West P&amp;L'!F26</f>
        <v>41207.768350045808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41207.768350045808</v>
      </c>
      <c r="K26" s="171">
        <f>'[28]Power West P&amp;L'!K26</f>
        <v>777120.36758880713</v>
      </c>
      <c r="L26" s="138"/>
      <c r="M26" s="138">
        <f>+[25]WEST_DPR!G71-[25]WEST_DPR!G67</f>
        <v>660244.87892071577</v>
      </c>
      <c r="N26" s="155">
        <f t="shared" si="0"/>
        <v>-116875.48866809136</v>
      </c>
      <c r="O26" s="154">
        <f>'[27]Power West P&amp;L'!J26+D26-K26</f>
        <v>-661757.93265771144</v>
      </c>
      <c r="P26" s="154">
        <f>'[27]Power West P&amp;L'!F26+D26-F26</f>
        <v>-40479.293912939924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5" hidden="1" thickBot="1" x14ac:dyDescent="0.25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5" hidden="1" thickBot="1" x14ac:dyDescent="0.25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5" hidden="1" thickBot="1" x14ac:dyDescent="0.25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5" hidden="1" thickBot="1" x14ac:dyDescent="0.25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5" hidden="1" thickBot="1" x14ac:dyDescent="0.25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25" thickBot="1" x14ac:dyDescent="0.3">
      <c r="A32" s="134"/>
      <c r="B32" s="134"/>
      <c r="C32" s="156" t="s">
        <v>108</v>
      </c>
      <c r="D32" s="172">
        <f>'[28]Power West P&amp;L'!D32</f>
        <v>-562139.74696111656</v>
      </c>
      <c r="E32" s="173">
        <f>'[28]Power West P&amp;L'!E32</f>
        <v>-1462299.0186772156</v>
      </c>
      <c r="F32" s="173">
        <f>'[28]Power West P&amp;L'!F32</f>
        <v>1136671.2767755114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1136671.2767755114</v>
      </c>
      <c r="K32" s="174">
        <f>'[28]Power West P&amp;L'!K32</f>
        <v>169075866.89190933</v>
      </c>
      <c r="L32" s="167"/>
      <c r="M32" s="167">
        <f>SUM(M19:M26)</f>
        <v>155355726.04382655</v>
      </c>
      <c r="N32" s="155">
        <f>M32-K32-11044</f>
        <v>-13731184.848082781</v>
      </c>
      <c r="O32" s="154">
        <f>'[27]Power West P&amp;L'!J32+D32-K32</f>
        <v>-29901795.430636585</v>
      </c>
      <c r="P32" s="154">
        <f>'[27]Power West P&amp;L'!F32+D32-F32</f>
        <v>-2881965.7147799209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25" thickBot="1" x14ac:dyDescent="0.3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0</v>
      </c>
      <c r="K33" s="171">
        <f>'[28]Power West P&amp;L'!K33</f>
        <v>52415630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-1537101.4630537941</v>
      </c>
      <c r="E34" s="173">
        <f>'[28]Power West P&amp;L'!E34</f>
        <v>-10644633.932126168</v>
      </c>
      <c r="F34" s="173">
        <f>'[28]Power West P&amp;L'!F34</f>
        <v>-4530357.5748156626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170776076.53283972</v>
      </c>
      <c r="J34" s="173">
        <f>'[28]Power West P&amp;L'!J34</f>
        <v>-4521997.5748156626</v>
      </c>
      <c r="K34" s="174">
        <f>'[28]Power West P&amp;L'!K34</f>
        <v>780017741.39471388</v>
      </c>
      <c r="L34" s="157">
        <f>'[28]Power West P&amp;L'!$K$34</f>
        <v>780017741.39471388</v>
      </c>
      <c r="M34" s="167">
        <f>M32+M18</f>
        <v>630786428.41555297</v>
      </c>
      <c r="N34" s="155"/>
      <c r="O34" s="154">
        <f>'[27]Power West P&amp;L'!J34+D34-K34</f>
        <v>-174948163.62415969</v>
      </c>
      <c r="P34" s="154">
        <f>'[27]Power West P&amp;L'!F34+D34-F34</f>
        <v>-4163727.091319913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25">
      <c r="A35" s="134"/>
      <c r="B35" s="134"/>
      <c r="C35" s="169" t="s">
        <v>212</v>
      </c>
      <c r="D35" s="171">
        <f>'[28]Power West P&amp;L'!D35</f>
        <v>8360</v>
      </c>
      <c r="E35" s="171">
        <f>'[28]Power West P&amp;L'!E35</f>
        <v>8360</v>
      </c>
      <c r="F35" s="171">
        <f>'[28]Power West P&amp;L'!F35</f>
        <v>8360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8360</v>
      </c>
      <c r="K35" s="171">
        <f>'[28]Power West P&amp;L'!K35</f>
        <v>8632285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-1528741.4630537941</v>
      </c>
      <c r="E36" s="173">
        <f>'[28]Power West P&amp;L'!E36</f>
        <v>-10636273.932126168</v>
      </c>
      <c r="F36" s="173">
        <f>'[28]Power West P&amp;L'!F36</f>
        <v>-4521997.5748156626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171029296.53283972</v>
      </c>
      <c r="J36" s="173">
        <f>'[28]Power West P&amp;L'!J36</f>
        <v>-4513637.5748156626</v>
      </c>
      <c r="K36" s="174">
        <f>'[28]Power West P&amp;L'!K36</f>
        <v>788650026.39471388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">
      <c r="A37" s="134"/>
      <c r="B37" s="134"/>
      <c r="C37" s="170" t="s">
        <v>214</v>
      </c>
      <c r="D37" s="171">
        <f>'[28]Power West P&amp;L'!D38</f>
        <v>70037.011456688881</v>
      </c>
      <c r="E37" s="171">
        <f>'[28]Power West P&amp;L'!E38</f>
        <v>-243471.37032642664</v>
      </c>
      <c r="F37" s="171">
        <f>'[28]Power West P&amp;L'!F38</f>
        <v>-259359.94252185585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-259359.94252185585</v>
      </c>
      <c r="K37" s="171">
        <f>'[28]Power West P&amp;L'!K38</f>
        <v>-1184830.9265486873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">
      <c r="A38" s="134"/>
      <c r="B38" s="134"/>
      <c r="C38" s="170" t="s">
        <v>215</v>
      </c>
      <c r="D38" s="171">
        <f>'[28]Power West P&amp;L'!D39</f>
        <v>12581.454981156876</v>
      </c>
      <c r="E38" s="171">
        <f>'[28]Power West P&amp;L'!E39</f>
        <v>66670.183262447696</v>
      </c>
      <c r="F38" s="171">
        <f>'[28]Power West P&amp;L'!F39</f>
        <v>95894.30891808914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95894.30891808914</v>
      </c>
      <c r="K38" s="171">
        <f>'[28]Power West P&amp;L'!K39</f>
        <v>528936.88332444872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">
      <c r="A39" s="134"/>
      <c r="B39" s="134"/>
      <c r="C39" s="170" t="s">
        <v>216</v>
      </c>
      <c r="D39" s="171">
        <f>'[28]Power West P&amp;L'!D40</f>
        <v>-23.077264903526078</v>
      </c>
      <c r="E39" s="171">
        <f>'[28]Power West P&amp;L'!E40</f>
        <v>1444.9620971788106</v>
      </c>
      <c r="F39" s="171">
        <f>'[28]Power West P&amp;L'!F40</f>
        <v>1670.1588051161723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1670.1588051161723</v>
      </c>
      <c r="K39" s="171">
        <f>'[28]Power West P&amp;L'!K40</f>
        <v>55613.003170929704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">
      <c r="A40" s="134"/>
      <c r="B40" s="134"/>
      <c r="C40" s="135" t="s">
        <v>185</v>
      </c>
      <c r="D40" s="171">
        <f>'[28]Power West P&amp;L'!D41</f>
        <v>0</v>
      </c>
      <c r="E40" s="171">
        <f>'[28]Power West P&amp;L'!E41</f>
        <v>0</v>
      </c>
      <c r="F40" s="171">
        <f>'[28]Power West P&amp;L'!F41</f>
        <v>560009.3283703418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560009.3283703418</v>
      </c>
      <c r="K40" s="171">
        <f>'[28]Power West P&amp;L'!K41</f>
        <v>80107570.727692217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25">
      <c r="A41" s="134"/>
      <c r="B41" s="134"/>
      <c r="C41" s="150" t="s">
        <v>186</v>
      </c>
      <c r="D41" s="171">
        <f>'[28]Power West P&amp;L'!D42</f>
        <v>-439332.76780393429</v>
      </c>
      <c r="E41" s="171">
        <f>'[28]Power West P&amp;L'!E42</f>
        <v>756924.69482871064</v>
      </c>
      <c r="F41" s="171">
        <f>'[28]Power West P&amp;L'!F42</f>
        <v>2117795.9506976935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2117795.9506976935</v>
      </c>
      <c r="K41" s="171">
        <f>'[28]Power West P&amp;L'!K42</f>
        <v>239894156.51661748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">
      <c r="A42" s="134"/>
      <c r="B42" s="134"/>
      <c r="C42" s="156" t="s">
        <v>188</v>
      </c>
      <c r="D42" s="172">
        <f>'[28]Power West P&amp;L'!D43</f>
        <v>-356737.37863099203</v>
      </c>
      <c r="E42" s="173">
        <f>'[28]Power West P&amp;L'!E43</f>
        <v>581568.46986191056</v>
      </c>
      <c r="F42" s="173">
        <f>'[28]Power West P&amp;L'!F43</f>
        <v>2516009.8042693846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2516009.8042693846</v>
      </c>
      <c r="K42" s="174">
        <f>'[28]Power West P&amp;L'!K43</f>
        <v>319401446.20425642</v>
      </c>
      <c r="L42" s="157">
        <f>'[28]Power West P&amp;L'!$K$39</f>
        <v>528936.88332444872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-1885478.8416847861</v>
      </c>
      <c r="E43" s="173">
        <f>'[28]Power West P&amp;L'!E44</f>
        <v>-10054705.462264258</v>
      </c>
      <c r="F43" s="173">
        <f>'[28]Power West P&amp;L'!F44</f>
        <v>-2005987.770546278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288994665.08295405</v>
      </c>
      <c r="J43" s="173">
        <f>'[28]Power West P&amp;L'!J44</f>
        <v>-1997627.770546278</v>
      </c>
      <c r="K43" s="174">
        <f>'[28]Power West P&amp;L'!K44</f>
        <v>1108051472.5989704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">
      <c r="M1599" s="134"/>
      <c r="N1599" s="134"/>
    </row>
    <row r="1600" spans="4:140" x14ac:dyDescent="0.2">
      <c r="M1600" s="134"/>
      <c r="N1600" s="134"/>
    </row>
    <row r="1601" spans="13:14" x14ac:dyDescent="0.2">
      <c r="M1601" s="134"/>
      <c r="N1601" s="134"/>
    </row>
    <row r="1602" spans="13:14" x14ac:dyDescent="0.2">
      <c r="M1602" s="134"/>
      <c r="N1602" s="134"/>
    </row>
    <row r="1603" spans="13:14" x14ac:dyDescent="0.2">
      <c r="M1603" s="134"/>
      <c r="N1603" s="134"/>
    </row>
    <row r="1604" spans="13:14" x14ac:dyDescent="0.2">
      <c r="M1604" s="134"/>
      <c r="N1604" s="134"/>
    </row>
    <row r="1605" spans="13:14" x14ac:dyDescent="0.2">
      <c r="M1605" s="134"/>
      <c r="N1605" s="134"/>
    </row>
    <row r="1606" spans="13:14" x14ac:dyDescent="0.2">
      <c r="M1606" s="134"/>
      <c r="N1606" s="134"/>
    </row>
    <row r="1607" spans="13:14" x14ac:dyDescent="0.2">
      <c r="M1607" s="134"/>
      <c r="N1607" s="134"/>
    </row>
    <row r="1608" spans="13:14" x14ac:dyDescent="0.2">
      <c r="M1608" s="134"/>
      <c r="N1608" s="134"/>
    </row>
    <row r="1609" spans="13:14" x14ac:dyDescent="0.2">
      <c r="M1609" s="134"/>
      <c r="N1609" s="134"/>
    </row>
    <row r="1610" spans="13:14" x14ac:dyDescent="0.2">
      <c r="M1610" s="134"/>
      <c r="N1610" s="134"/>
    </row>
    <row r="1611" spans="13:14" x14ac:dyDescent="0.2">
      <c r="M1611" s="134"/>
      <c r="N1611" s="134"/>
    </row>
    <row r="1612" spans="13:14" x14ac:dyDescent="0.2">
      <c r="M1612" s="134"/>
      <c r="N1612" s="134"/>
    </row>
    <row r="1613" spans="13:14" x14ac:dyDescent="0.2">
      <c r="M1613" s="134"/>
      <c r="N1613" s="134"/>
    </row>
    <row r="1614" spans="13:14" x14ac:dyDescent="0.2">
      <c r="M1614" s="134"/>
      <c r="N1614" s="134"/>
    </row>
    <row r="1615" spans="13:14" x14ac:dyDescent="0.2">
      <c r="M1615" s="134"/>
      <c r="N1615" s="134"/>
    </row>
    <row r="1616" spans="13:14" x14ac:dyDescent="0.2">
      <c r="M1616" s="134"/>
      <c r="N1616" s="134"/>
    </row>
    <row r="1617" spans="13:14" x14ac:dyDescent="0.2">
      <c r="M1617" s="134"/>
      <c r="N1617" s="134"/>
    </row>
    <row r="1618" spans="13:14" x14ac:dyDescent="0.2">
      <c r="M1618" s="134"/>
      <c r="N1618" s="134"/>
    </row>
    <row r="1619" spans="13:14" x14ac:dyDescent="0.2">
      <c r="M1619" s="134"/>
      <c r="N1619" s="134"/>
    </row>
    <row r="1620" spans="13:14" x14ac:dyDescent="0.2">
      <c r="M1620" s="134"/>
      <c r="N1620" s="134"/>
    </row>
    <row r="1621" spans="13:14" x14ac:dyDescent="0.2">
      <c r="M1621" s="134"/>
      <c r="N1621" s="134"/>
    </row>
    <row r="1622" spans="13:14" x14ac:dyDescent="0.2">
      <c r="M1622" s="134"/>
      <c r="N1622" s="134"/>
    </row>
    <row r="1623" spans="13:14" x14ac:dyDescent="0.2">
      <c r="M1623" s="134"/>
      <c r="N1623" s="134"/>
    </row>
    <row r="1624" spans="13:14" x14ac:dyDescent="0.2">
      <c r="M1624" s="134"/>
      <c r="N1624" s="134"/>
    </row>
    <row r="1625" spans="13:14" x14ac:dyDescent="0.2">
      <c r="M1625" s="134"/>
      <c r="N1625" s="134"/>
    </row>
    <row r="1626" spans="13:14" x14ac:dyDescent="0.2">
      <c r="M1626" s="134"/>
      <c r="N1626" s="134"/>
    </row>
    <row r="1627" spans="13:14" x14ac:dyDescent="0.2">
      <c r="M1627" s="134"/>
      <c r="N1627" s="134"/>
    </row>
    <row r="1628" spans="13:14" x14ac:dyDescent="0.2">
      <c r="M1628" s="134"/>
      <c r="N1628" s="134"/>
    </row>
    <row r="1629" spans="13:14" x14ac:dyDescent="0.2">
      <c r="M1629" s="134"/>
      <c r="N1629" s="134"/>
    </row>
    <row r="1630" spans="13:14" x14ac:dyDescent="0.2">
      <c r="M1630" s="134"/>
      <c r="N1630" s="134"/>
    </row>
    <row r="1631" spans="13:14" x14ac:dyDescent="0.2">
      <c r="M1631" s="134"/>
      <c r="N1631" s="134"/>
    </row>
    <row r="1632" spans="13:14" x14ac:dyDescent="0.2">
      <c r="M1632" s="134"/>
      <c r="N1632" s="134"/>
    </row>
    <row r="1633" spans="13:14" x14ac:dyDescent="0.2">
      <c r="M1633" s="134"/>
      <c r="N1633" s="134"/>
    </row>
    <row r="1634" spans="13:14" x14ac:dyDescent="0.2">
      <c r="M1634" s="134"/>
      <c r="N1634" s="134"/>
    </row>
    <row r="1635" spans="13:14" x14ac:dyDescent="0.2">
      <c r="M1635" s="134"/>
      <c r="N1635" s="134"/>
    </row>
    <row r="1636" spans="13:14" x14ac:dyDescent="0.2">
      <c r="M1636" s="134"/>
      <c r="N1636" s="134"/>
    </row>
    <row r="1637" spans="13:14" x14ac:dyDescent="0.2">
      <c r="M1637" s="134"/>
      <c r="N1637" s="134"/>
    </row>
    <row r="1638" spans="13:14" x14ac:dyDescent="0.2">
      <c r="M1638" s="134"/>
      <c r="N1638" s="134"/>
    </row>
    <row r="1639" spans="13:14" x14ac:dyDescent="0.2">
      <c r="M1639" s="134"/>
      <c r="N1639" s="134"/>
    </row>
    <row r="1640" spans="13:14" x14ac:dyDescent="0.2">
      <c r="M1640" s="134"/>
      <c r="N1640" s="134"/>
    </row>
    <row r="1641" spans="13:14" x14ac:dyDescent="0.2">
      <c r="M1641" s="134"/>
      <c r="N1641" s="134"/>
    </row>
    <row r="1642" spans="13:14" x14ac:dyDescent="0.2">
      <c r="M1642" s="134"/>
      <c r="N1642" s="134"/>
    </row>
    <row r="1643" spans="13:14" x14ac:dyDescent="0.2">
      <c r="M1643" s="134"/>
      <c r="N1643" s="134"/>
    </row>
    <row r="1644" spans="13:14" x14ac:dyDescent="0.2">
      <c r="M1644" s="134"/>
      <c r="N1644" s="134"/>
    </row>
    <row r="1645" spans="13:14" x14ac:dyDescent="0.2">
      <c r="M1645" s="134"/>
      <c r="N1645" s="134"/>
    </row>
    <row r="1646" spans="13:14" x14ac:dyDescent="0.2">
      <c r="M1646" s="134"/>
      <c r="N1646" s="134"/>
    </row>
    <row r="1647" spans="13:14" x14ac:dyDescent="0.2">
      <c r="M1647" s="134"/>
      <c r="N1647" s="134"/>
    </row>
    <row r="1648" spans="13:14" x14ac:dyDescent="0.2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Jan Havlíček</cp:lastModifiedBy>
  <cp:lastPrinted>2001-08-31T23:21:57Z</cp:lastPrinted>
  <dcterms:created xsi:type="dcterms:W3CDTF">1996-09-06T18:47:52Z</dcterms:created>
  <dcterms:modified xsi:type="dcterms:W3CDTF">2023-09-11T09:54:45Z</dcterms:modified>
</cp:coreProperties>
</file>