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117525-582B-41A1-99F3-4FF9F499308C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<sst xmlns="http://schemas.openxmlformats.org/spreadsheetml/2006/main" count="328" uniqueCount="218">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</sst>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65F4558-C536-7F8C-1845-A3CBF5220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107FC72-DCBA-C8DD-20CE-035A9A096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A9A53E61-8539-686B-DFED-3EE679459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CDFA0467-D884-31C3-EE10-51F7C8EA6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F2ABEDD7-1E39-B4F8-AA1F-D877664A0FF8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37183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1050784.716882491</v>
          </cell>
          <cell r="E8">
            <v>1578285.7447549566</v>
          </cell>
          <cell r="F8">
            <v>3773030.117827158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3773030.117827158</v>
          </cell>
          <cell r="K8">
            <v>77883557.316843361</v>
          </cell>
        </row>
        <row r="9">
          <cell r="D9">
            <v>-2903595.4529168834</v>
          </cell>
          <cell r="E9">
            <v>-871370.66768805776</v>
          </cell>
          <cell r="F9">
            <v>411137.65055741946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411137.65055741946</v>
          </cell>
          <cell r="K9">
            <v>187621022.24034682</v>
          </cell>
        </row>
        <row r="10">
          <cell r="D10">
            <v>-630781.52736057341</v>
          </cell>
          <cell r="E10">
            <v>-1775850.9917341601</v>
          </cell>
          <cell r="F10">
            <v>-4372690.8302926291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-4372690.8302926291</v>
          </cell>
          <cell r="K10">
            <v>126853072.37476215</v>
          </cell>
        </row>
        <row r="11">
          <cell r="D11">
            <v>-2175732.5040638205</v>
          </cell>
          <cell r="E11">
            <v>-5474581.3940352965</v>
          </cell>
          <cell r="F11">
            <v>-2044614.4462632788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-2044614.4462632788</v>
          </cell>
          <cell r="K11">
            <v>169962575.07495749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1989.3161717854091</v>
          </cell>
          <cell r="E13">
            <v>-11512.804648737918</v>
          </cell>
          <cell r="F13">
            <v>-30579.320866756487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-30579.320866756487</v>
          </cell>
          <cell r="K13">
            <v>-390670.95848150388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-4657335.4512870004</v>
          </cell>
          <cell r="E18">
            <v>-6555030.1133512948</v>
          </cell>
          <cell r="F18">
            <v>-2263716.8290380798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-2263716.8290380798</v>
          </cell>
          <cell r="K18">
            <v>561929556.52535772</v>
          </cell>
        </row>
        <row r="19">
          <cell r="D19">
            <v>-47887.21144463215</v>
          </cell>
          <cell r="E19">
            <v>-311654.66225677077</v>
          </cell>
          <cell r="F19">
            <v>-160029.60644236021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-160029.60644236021</v>
          </cell>
          <cell r="K19">
            <v>74231916.931475863</v>
          </cell>
        </row>
        <row r="20">
          <cell r="D20">
            <v>-39616.820359807927</v>
          </cell>
          <cell r="E20">
            <v>-193460.7011926258</v>
          </cell>
          <cell r="F20">
            <v>-78902.397777849226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-78902.397777849226</v>
          </cell>
          <cell r="K20">
            <v>32024669.959434874</v>
          </cell>
        </row>
        <row r="21">
          <cell r="D21">
            <v>-66568.226424598135</v>
          </cell>
          <cell r="E21">
            <v>-546340.71062279493</v>
          </cell>
          <cell r="F21">
            <v>1411188.7110470294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1411188.7110470294</v>
          </cell>
          <cell r="K21">
            <v>31568153.927487753</v>
          </cell>
        </row>
        <row r="22">
          <cell r="D22">
            <v>-90</v>
          </cell>
          <cell r="E22">
            <v>39018.379875473678</v>
          </cell>
          <cell r="F22">
            <v>269670.78953330038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269670.78953330038</v>
          </cell>
          <cell r="K22">
            <v>21921681.634073161</v>
          </cell>
        </row>
        <row r="23">
          <cell r="D23">
            <v>-66.925469604553655</v>
          </cell>
          <cell r="E23">
            <v>-301.43025186564773</v>
          </cell>
          <cell r="F23">
            <v>-1190.2538770848048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-1190.2538770848048</v>
          </cell>
          <cell r="K23">
            <v>-611120.82413175039</v>
          </cell>
        </row>
        <row r="24">
          <cell r="D24">
            <v>7843.8051908985362</v>
          </cell>
          <cell r="E24">
            <v>52.394783256866504</v>
          </cell>
          <cell r="F24">
            <v>10128.119835184949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10128.119835184949</v>
          </cell>
          <cell r="K24">
            <v>1161068.7957484603</v>
          </cell>
        </row>
        <row r="25">
          <cell r="D25">
            <v>3176.2608079197817</v>
          </cell>
          <cell r="E25">
            <v>218589.37719941657</v>
          </cell>
          <cell r="F25">
            <v>444622.01201307401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444622.01201307401</v>
          </cell>
          <cell r="K25">
            <v>8802399.966137968</v>
          </cell>
        </row>
        <row r="26">
          <cell r="D26">
            <v>-109.12914180579537</v>
          </cell>
          <cell r="E26">
            <v>4454.8356533954211</v>
          </cell>
          <cell r="F26">
            <v>41433.555514605541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41433.555514605541</v>
          </cell>
          <cell r="K26">
            <v>777346.15475336695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-143318.24684163026</v>
          </cell>
          <cell r="E32">
            <v>-960778.71979264286</v>
          </cell>
          <cell r="F32">
            <v>1936920.9298458998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1936920.9298458998</v>
          </cell>
          <cell r="K32">
            <v>169876116.54497972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-4800653.6981286304</v>
          </cell>
          <cell r="E34">
            <v>-7515808.8331439374</v>
          </cell>
          <cell r="F34">
            <v>-326795.89919218002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-326795.89919218002</v>
          </cell>
          <cell r="K34">
            <v>784221303.07033741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-4800653.6981286304</v>
          </cell>
          <cell r="E36">
            <v>-7515808.8331439374</v>
          </cell>
          <cell r="F36">
            <v>-326795.89919218002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-326795.89919218002</v>
          </cell>
          <cell r="K36">
            <v>792845228.07033741</v>
          </cell>
        </row>
        <row r="38">
          <cell r="D38">
            <v>-252646.58713016595</v>
          </cell>
          <cell r="E38">
            <v>-267336.4923272765</v>
          </cell>
          <cell r="F38">
            <v>-274714.22608216549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-274714.22608216549</v>
          </cell>
          <cell r="K38">
            <v>-1200185.2101089968</v>
          </cell>
        </row>
        <row r="39">
          <cell r="D39">
            <v>-1702.0346792045691</v>
          </cell>
          <cell r="E39">
            <v>13110.193372166535</v>
          </cell>
          <cell r="F39">
            <v>33752.096229230498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33752.096229230498</v>
          </cell>
          <cell r="K39">
            <v>466794.6706355901</v>
          </cell>
        </row>
        <row r="40">
          <cell r="D40">
            <v>-58.470027951646571</v>
          </cell>
          <cell r="E40">
            <v>-20.989627392957146</v>
          </cell>
          <cell r="F40">
            <v>-82.070085369542113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-82.070085369542113</v>
          </cell>
          <cell r="K40">
            <v>53860.774280443991</v>
          </cell>
        </row>
        <row r="41">
          <cell r="D41">
            <v>0</v>
          </cell>
          <cell r="E41">
            <v>53676.257200597851</v>
          </cell>
          <cell r="F41">
            <v>560592.56316044636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560592.56316044636</v>
          </cell>
          <cell r="K41">
            <v>80108153.962482333</v>
          </cell>
        </row>
        <row r="42">
          <cell r="D42">
            <v>-438874.46652700374</v>
          </cell>
          <cell r="E42">
            <v>-33597.457678234437</v>
          </cell>
          <cell r="F42">
            <v>1984987.3620255715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1984987.3620255715</v>
          </cell>
          <cell r="K42">
            <v>239761347.92794535</v>
          </cell>
        </row>
        <row r="43">
          <cell r="D43">
            <v>-693281.5583643259</v>
          </cell>
          <cell r="E43">
            <v>-234168.48906013952</v>
          </cell>
          <cell r="F43">
            <v>2304535.7252477133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2304535.7252477133</v>
          </cell>
          <cell r="K43">
            <v>319189972.12523472</v>
          </cell>
        </row>
        <row r="44">
          <cell r="D44">
            <v>-5493935.2564929565</v>
          </cell>
          <cell r="E44">
            <v>-7749977.3222040767</v>
          </cell>
          <cell r="F44">
            <v>1977739.8260555333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1977739.8260555333</v>
          </cell>
          <cell r="K44">
            <v>1112035200.1955721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5" activePane="bottomRight" state="frozen"/>
      <selection activeCell="B2" sqref="B2"/>
      <selection pane="topRight" activeCell="D2" sqref="D2"/>
      <selection pane="bottomLeft" activeCell="B8" sqref="B8"/>
      <selection pane="bottomRight" activeCell="E25" sqref="E25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1050784.716882491</v>
      </c>
      <c r="E8" s="171">
        <f>'[28]Power West P&amp;L'!E8</f>
        <v>1578285.7447549566</v>
      </c>
      <c r="F8" s="171">
        <f>'[28]Power West P&amp;L'!F8</f>
        <v>3773030.117827158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3773030.117827158</v>
      </c>
      <c r="K8" s="171">
        <f>'[28]Power West P&amp;L'!K8</f>
        <v>77883557.316843361</v>
      </c>
      <c r="L8" s="165">
        <f>'[28]Power West P&amp;L'!$K$8</f>
        <v>77883557.316843361</v>
      </c>
      <c r="M8" s="138">
        <f>+[25]WEST_DPR!BB71-[25]WEST_DPR!BB67</f>
        <v>75538505.774925128</v>
      </c>
      <c r="N8" s="155">
        <f>M8-K8+37229*0</f>
        <v>-2345051.541918233</v>
      </c>
      <c r="O8" s="154">
        <f>'[27]Power West P&amp;L'!J8+D8-K8</f>
        <v>-5360973.6161684096</v>
      </c>
      <c r="P8" s="154">
        <f>'[27]Power West P&amp;L'!F8+D8-F8</f>
        <v>-2840979.0499029951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-2903595.4529168834</v>
      </c>
      <c r="E9" s="171">
        <f>'[28]Power West P&amp;L'!E9</f>
        <v>-871370.66768805776</v>
      </c>
      <c r="F9" s="171">
        <f>'[28]Power West P&amp;L'!F9</f>
        <v>411137.65055741946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411137.65055741946</v>
      </c>
      <c r="K9" s="171">
        <f>'[28]Power West P&amp;L'!K9</f>
        <v>187621022.24034682</v>
      </c>
      <c r="L9" s="165">
        <f>'[28]Power West P&amp;L'!$K$9</f>
        <v>187621022.24034682</v>
      </c>
      <c r="M9" s="138">
        <f>+[25]WEST_DPR!BJ71-[25]WEST_DPR!BJ67</f>
        <v>158420500.42941776</v>
      </c>
      <c r="N9" s="155">
        <f>M9-K9+450636</f>
        <v>-28749885.81092906</v>
      </c>
      <c r="O9" s="154">
        <f>'[27]Power West P&amp;L'!J9+D9-K9</f>
        <v>-55963671.093090594</v>
      </c>
      <c r="P9" s="154">
        <f>'[27]Power West P&amp;L'!F9+D9-F9</f>
        <v>-7597869.5247249026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-630781.52736057341</v>
      </c>
      <c r="E10" s="171">
        <f>'[28]Power West P&amp;L'!E10</f>
        <v>-1775850.9917341601</v>
      </c>
      <c r="F10" s="171">
        <f>'[28]Power West P&amp;L'!F10</f>
        <v>-4372690.8302926291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-4372690.8302926291</v>
      </c>
      <c r="K10" s="171">
        <f>'[28]Power West P&amp;L'!K10</f>
        <v>126853072.37476215</v>
      </c>
      <c r="L10" s="165">
        <f>'[28]Power West P&amp;L'!$K$10</f>
        <v>126853072.37476215</v>
      </c>
      <c r="M10" s="138">
        <f>+[25]WEST_DPR!BR71-[25]WEST_DPR!BR67</f>
        <v>124822750.37166366</v>
      </c>
      <c r="N10" s="155">
        <f>M10-K10</f>
        <v>-2030322.0030984879</v>
      </c>
      <c r="O10" s="154">
        <f>'[27]Power West P&amp;L'!J10+D10-K10</f>
        <v>-7557249.7518385202</v>
      </c>
      <c r="P10" s="154">
        <f>'[27]Power West P&amp;L'!F10+D10-F10</f>
        <v>2910945.2743355292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-2175732.5040638205</v>
      </c>
      <c r="E11" s="171">
        <f>'[28]Power West P&amp;L'!E11</f>
        <v>-5474581.3940352965</v>
      </c>
      <c r="F11" s="171">
        <f>'[28]Power West P&amp;L'!F11</f>
        <v>-2044614.4462632788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-2044614.4462632788</v>
      </c>
      <c r="K11" s="171">
        <f>'[28]Power West P&amp;L'!K11</f>
        <v>169962575.07495749</v>
      </c>
      <c r="L11" s="165">
        <f>'[28]Power West P&amp;L'!$K$11</f>
        <v>169962575.07495749</v>
      </c>
      <c r="M11" s="138">
        <f>+[25]WEST_DPR!BZ71-[25]WEST_DPR!BZ67</f>
        <v>121561554.88213903</v>
      </c>
      <c r="N11" s="155">
        <f>M11-K11-98453</f>
        <v>-48499473.192818463</v>
      </c>
      <c r="O11" s="154">
        <f>'[27]Power West P&amp;L'!J11+D11-K11</f>
        <v>-70015397.554955706</v>
      </c>
      <c r="P11" s="154">
        <f>'[27]Power West P&amp;L'!F11+D11-F11</f>
        <v>-817229.8836447061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1989.3161717854091</v>
      </c>
      <c r="E13" s="171">
        <f>'[28]Power West P&amp;L'!E13</f>
        <v>-11512.804648737918</v>
      </c>
      <c r="F13" s="171">
        <f>'[28]Power West P&amp;L'!F13</f>
        <v>-30579.320866756487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-30579.320866756487</v>
      </c>
      <c r="K13" s="171">
        <f>'[28]Power West P&amp;L'!K13</f>
        <v>-390670.95848150388</v>
      </c>
      <c r="L13" s="165"/>
      <c r="M13" s="166">
        <f>+[25]WEST_DPR!CB71-[25]WEST_DPR!CB67</f>
        <v>-407500.83352071734</v>
      </c>
      <c r="N13" s="155">
        <f>M13-K13</f>
        <v>-16829.875039213453</v>
      </c>
      <c r="O13" s="154">
        <f>'[27]Power West P&amp;L'!J13+D13-K13</f>
        <v>1548024.9420182018</v>
      </c>
      <c r="P13" s="154">
        <f>'[27]Power West P&amp;L'!F13+D13-F13</f>
        <v>-13129.467006022755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77883557.316843361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-77883557.316843361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77883557.316843361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-77883557.316843361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77883557.316843361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-77883557.316843361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77883557.316843361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-77883557.316843361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-4657335.4512870004</v>
      </c>
      <c r="E18" s="173">
        <f>'[28]Power West P&amp;L'!E18</f>
        <v>-6555030.1133512948</v>
      </c>
      <c r="F18" s="173">
        <f>'[28]Power West P&amp;L'!F18</f>
        <v>-2263716.8290380798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-2263716.8290380798</v>
      </c>
      <c r="K18" s="174">
        <f>'[28]Power West P&amp;L'!K18</f>
        <v>561929556.52535772</v>
      </c>
      <c r="L18" s="165"/>
      <c r="M18" s="167">
        <f>SUM(M8:M13)</f>
        <v>475430702.37172645</v>
      </c>
      <c r="N18" s="155">
        <f>M18-K18+508218-37230</f>
        <v>-86027866.15363127</v>
      </c>
      <c r="O18" s="154">
        <f>'[27]Power West P&amp;L'!J18+D18-K18</f>
        <v>-137358451.95127052</v>
      </c>
      <c r="P18" s="154">
        <f>'[27]Power West P&amp;L'!F18+D18-F18</f>
        <v>-8367447.1342874095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-47887.21144463215</v>
      </c>
      <c r="E19" s="171">
        <f>'[28]Power West P&amp;L'!E19</f>
        <v>-311654.66225677077</v>
      </c>
      <c r="F19" s="171">
        <f>'[28]Power West P&amp;L'!F19</f>
        <v>-160029.60644236021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-160029.60644236021</v>
      </c>
      <c r="K19" s="171">
        <f>'[28]Power West P&amp;L'!K19</f>
        <v>74231916.931475863</v>
      </c>
      <c r="L19" s="165">
        <f>'[28]Power West P&amp;L'!$K$19</f>
        <v>74231916.931475863</v>
      </c>
      <c r="M19" s="138">
        <f>[25]WEST_DPR!E71-[25]WEST_DPR!E67</f>
        <v>68589266.355120391</v>
      </c>
      <c r="N19" s="155">
        <f>M19-K19-8810</f>
        <v>-5651460.5763554722</v>
      </c>
      <c r="O19" s="154">
        <f>'[27]Power West P&amp;L'!J19+D19-K19</f>
        <v>-14772291.551960871</v>
      </c>
      <c r="P19" s="154">
        <f>'[27]Power West P&amp;L'!F19+D19-F19</f>
        <v>-71213.843853177736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-39616.820359807927</v>
      </c>
      <c r="E20" s="171">
        <f>'[28]Power West P&amp;L'!E20</f>
        <v>-193460.7011926258</v>
      </c>
      <c r="F20" s="171">
        <f>'[28]Power West P&amp;L'!F20</f>
        <v>-78902.397777849226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-78902.397777849226</v>
      </c>
      <c r="K20" s="171">
        <f>'[28]Power West P&amp;L'!K20</f>
        <v>32024669.959434874</v>
      </c>
      <c r="L20" s="165">
        <f>'[28]Power West P&amp;L'!$K$20</f>
        <v>32024669.959434874</v>
      </c>
      <c r="M20" s="138">
        <f>+[25]WEST_DPR!P71-[25]WEST_DPR!P67</f>
        <v>31206704.55262021</v>
      </c>
      <c r="N20" s="155">
        <f>M20-K20-1218</f>
        <v>-819183.4068146646</v>
      </c>
      <c r="O20" s="154">
        <f>'[27]Power West P&amp;L'!J20+D20-K20</f>
        <v>-3520671.7786230557</v>
      </c>
      <c r="P20" s="154">
        <f>'[27]Power West P&amp;L'!F20+D20-F20</f>
        <v>-58560.905403042474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-66568.226424598135</v>
      </c>
      <c r="E21" s="171">
        <f>'[28]Power West P&amp;L'!E21</f>
        <v>-546340.71062279493</v>
      </c>
      <c r="F21" s="171">
        <f>'[28]Power West P&amp;L'!F21</f>
        <v>1411188.7110470294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1411188.7110470294</v>
      </c>
      <c r="K21" s="171">
        <f>'[28]Power West P&amp;L'!K21</f>
        <v>31568153.927487753</v>
      </c>
      <c r="L21" s="165">
        <f>'[28]Power West P&amp;L'!$K$21</f>
        <v>31568153.927487753</v>
      </c>
      <c r="M21" s="138">
        <f>+[25]WEST_DPR!AF71-[25]WEST_DPR!AF67</f>
        <v>27837071.475512806</v>
      </c>
      <c r="N21" s="155">
        <f>M21-K21</f>
        <v>-3731082.451974947</v>
      </c>
      <c r="O21" s="154">
        <f>'[27]Power West P&amp;L'!J21+D21-K21</f>
        <v>-5369732.8819770962</v>
      </c>
      <c r="P21" s="154">
        <f>'[27]Power West P&amp;L'!F21+D21-F21</f>
        <v>-2363278.4270080766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-90</v>
      </c>
      <c r="E22" s="171">
        <f>'[28]Power West P&amp;L'!E22</f>
        <v>39018.379875473678</v>
      </c>
      <c r="F22" s="171">
        <f>'[28]Power West P&amp;L'!F22</f>
        <v>269670.78953330038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269670.78953330038</v>
      </c>
      <c r="K22" s="171">
        <f>'[28]Power West P&amp;L'!K22</f>
        <v>21921681.634073161</v>
      </c>
      <c r="L22" s="165"/>
      <c r="M22" s="138">
        <f>+[25]WEST_DPR!AL71-[25]WEST_DPR!AL67</f>
        <v>20184501.923615593</v>
      </c>
      <c r="N22" s="155">
        <f>M22-K22-1016</f>
        <v>-1738195.7104575671</v>
      </c>
      <c r="O22" s="154">
        <f>'[27]Power West P&amp;L'!J22+D22-K22</f>
        <v>-2372650.4449547566</v>
      </c>
      <c r="P22" s="154">
        <f>'[27]Power West P&amp;L'!F22+D22-F22</f>
        <v>-246982.10882939337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-66.925469604553655</v>
      </c>
      <c r="E23" s="171">
        <f>'[28]Power West P&amp;L'!E23</f>
        <v>-301.43025186564773</v>
      </c>
      <c r="F23" s="171">
        <f>'[28]Power West P&amp;L'!F23</f>
        <v>-1190.2538770848048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-1190.2538770848048</v>
      </c>
      <c r="K23" s="171">
        <f>'[28]Power West P&amp;L'!K23</f>
        <v>-611120.82413175039</v>
      </c>
      <c r="L23" s="138"/>
      <c r="M23" s="138">
        <f>+[25]WEST_DPR!X71-[25]WEST_DPR!X67</f>
        <v>-295771.89968011307</v>
      </c>
      <c r="N23" s="155">
        <f t="shared" ref="N23:N31" si="0">M23-K23</f>
        <v>315348.92445163731</v>
      </c>
      <c r="O23" s="154">
        <f>'[27]Power West P&amp;L'!J23+D23-K23</f>
        <v>-12221.983939233702</v>
      </c>
      <c r="P23" s="154">
        <f>'[27]Power West P&amp;L'!F23+D23-F23</f>
        <v>1627.4799608910603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7843.8051908985362</v>
      </c>
      <c r="E24" s="171">
        <f>'[28]Power West P&amp;L'!E24</f>
        <v>52.394783256866504</v>
      </c>
      <c r="F24" s="171">
        <f>'[28]Power West P&amp;L'!F24</f>
        <v>10128.119835184949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10128.119835184949</v>
      </c>
      <c r="K24" s="171">
        <f>'[28]Power West P&amp;L'!K24</f>
        <v>1161068.7957484603</v>
      </c>
      <c r="L24" s="138"/>
      <c r="M24" s="166">
        <f>+[25]WEST_DPR!AN71-[25]WEST_DPR!AN67</f>
        <v>842405.22951942624</v>
      </c>
      <c r="N24" s="155">
        <f t="shared" si="0"/>
        <v>-318663.5662290341</v>
      </c>
      <c r="O24" s="154">
        <f>'[27]Power West P&amp;L'!J24+D24-K24</f>
        <v>-425139.88294869312</v>
      </c>
      <c r="P24" s="154">
        <f>'[27]Power West P&amp;L'!F24+D24-F24</f>
        <v>-2284.3146442864127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3176.2608079197817</v>
      </c>
      <c r="E25" s="171">
        <f>'[28]Power West P&amp;L'!E25</f>
        <v>218589.37719941657</v>
      </c>
      <c r="F25" s="171">
        <f>'[28]Power West P&amp;L'!F25</f>
        <v>444622.01201307401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444622.01201307401</v>
      </c>
      <c r="K25" s="171">
        <f>'[28]Power West P&amp;L'!K25</f>
        <v>8802399.966137968</v>
      </c>
      <c r="L25" s="138"/>
      <c r="M25" s="138">
        <f>+[25]WEST_DPR!AM71-[25]WEST_DPR!AM67</f>
        <v>6331303.5281975279</v>
      </c>
      <c r="N25" s="155">
        <f t="shared" si="0"/>
        <v>-2471096.4379404401</v>
      </c>
      <c r="O25" s="154">
        <f>'[27]Power West P&amp;L'!J25+D25-K25</f>
        <v>-3148472.6918776277</v>
      </c>
      <c r="P25" s="154">
        <f>'[27]Power West P&amp;L'!F25+D25-F25</f>
        <v>-481938.01939235989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-109.12914180579537</v>
      </c>
      <c r="E26" s="171">
        <f>'[28]Power West P&amp;L'!E26</f>
        <v>4454.8356533954211</v>
      </c>
      <c r="F26" s="171">
        <f>'[28]Power West P&amp;L'!F26</f>
        <v>41433.555514605541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41433.555514605541</v>
      </c>
      <c r="K26" s="171">
        <f>'[28]Power West P&amp;L'!K26</f>
        <v>777346.15475336695</v>
      </c>
      <c r="L26" s="138"/>
      <c r="M26" s="138">
        <f>+[25]WEST_DPR!G71-[25]WEST_DPR!G67</f>
        <v>660244.87892071577</v>
      </c>
      <c r="N26" s="155">
        <f t="shared" si="0"/>
        <v>-117101.27583265118</v>
      </c>
      <c r="O26" s="154">
        <f>'[27]Power West P&amp;L'!J26+D26-K26</f>
        <v>-662042.36730614956</v>
      </c>
      <c r="P26" s="154">
        <f>'[27]Power West P&amp;L'!F26+D26-F26</f>
        <v>-40763.728561377844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-143318.24684163026</v>
      </c>
      <c r="E32" s="173">
        <f>'[28]Power West P&amp;L'!E32</f>
        <v>-960778.71979264286</v>
      </c>
      <c r="F32" s="173">
        <f>'[28]Power West P&amp;L'!F32</f>
        <v>1936920.9298458998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1936920.9298458998</v>
      </c>
      <c r="K32" s="174">
        <f>'[28]Power West P&amp;L'!K32</f>
        <v>169876116.54497972</v>
      </c>
      <c r="L32" s="167"/>
      <c r="M32" s="167">
        <f>SUM(M19:M26)</f>
        <v>155355726.04382655</v>
      </c>
      <c r="N32" s="155">
        <f>M32-K32-11044</f>
        <v>-14531434.501153171</v>
      </c>
      <c r="O32" s="154">
        <f>'[27]Power West P&amp;L'!J32+D32-K32</f>
        <v>-30283223.583587497</v>
      </c>
      <c r="P32" s="154">
        <f>'[27]Power West P&amp;L'!F32+D32-F32</f>
        <v>-3263393.8677308233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-4800653.6981286304</v>
      </c>
      <c r="E34" s="173">
        <f>'[28]Power West P&amp;L'!E34</f>
        <v>-7515808.8331439374</v>
      </c>
      <c r="F34" s="173">
        <f>'[28]Power West P&amp;L'!F34</f>
        <v>-326795.89919218002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-326795.89919218002</v>
      </c>
      <c r="K34" s="174">
        <f>'[28]Power West P&amp;L'!K34</f>
        <v>784221303.07033741</v>
      </c>
      <c r="L34" s="157">
        <f>'[28]Power West P&amp;L'!$K$34</f>
        <v>784221303.07033741</v>
      </c>
      <c r="M34" s="167">
        <f>M32+M18</f>
        <v>630786428.41555297</v>
      </c>
      <c r="N34" s="155"/>
      <c r="O34" s="154">
        <f>'[27]Power West P&amp;L'!J34+D34-K34</f>
        <v>-182415277.53485799</v>
      </c>
      <c r="P34" s="154">
        <f>'[27]Power West P&amp;L'!F34+D34-F34</f>
        <v>-11630841.002018232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-4800653.6981286304</v>
      </c>
      <c r="E36" s="173">
        <f>'[28]Power West P&amp;L'!E36</f>
        <v>-7515808.8331439374</v>
      </c>
      <c r="F36" s="173">
        <f>'[28]Power West P&amp;L'!F36</f>
        <v>-326795.89919218002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-326795.89919218002</v>
      </c>
      <c r="K36" s="174">
        <f>'[28]Power West P&amp;L'!K36</f>
        <v>792845228.07033741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-252646.58713016595</v>
      </c>
      <c r="E37" s="171">
        <f>'[28]Power West P&amp;L'!E38</f>
        <v>-267336.4923272765</v>
      </c>
      <c r="F37" s="171">
        <f>'[28]Power West P&amp;L'!F38</f>
        <v>-274714.22608216549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-274714.22608216549</v>
      </c>
      <c r="K37" s="171">
        <f>'[28]Power West P&amp;L'!K38</f>
        <v>-1200185.2101089968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-1702.0346792045691</v>
      </c>
      <c r="E38" s="171">
        <f>'[28]Power West P&amp;L'!E39</f>
        <v>13110.193372166535</v>
      </c>
      <c r="F38" s="171">
        <f>'[28]Power West P&amp;L'!F39</f>
        <v>33752.096229230498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33752.096229230498</v>
      </c>
      <c r="K38" s="171">
        <f>'[28]Power West P&amp;L'!K39</f>
        <v>466794.6706355901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-58.470027951646571</v>
      </c>
      <c r="E39" s="171">
        <f>'[28]Power West P&amp;L'!E40</f>
        <v>-20.989627392957146</v>
      </c>
      <c r="F39" s="171">
        <f>'[28]Power West P&amp;L'!F40</f>
        <v>-82.070085369542113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-82.070085369542113</v>
      </c>
      <c r="K39" s="171">
        <f>'[28]Power West P&amp;L'!K40</f>
        <v>53860.774280443991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53676.257200597851</v>
      </c>
      <c r="F40" s="171">
        <f>'[28]Power West P&amp;L'!F41</f>
        <v>560592.56316044636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560592.56316044636</v>
      </c>
      <c r="K40" s="171">
        <f>'[28]Power West P&amp;L'!K41</f>
        <v>80108153.962482333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-438874.46652700374</v>
      </c>
      <c r="E41" s="171">
        <f>'[28]Power West P&amp;L'!E42</f>
        <v>-33597.457678234437</v>
      </c>
      <c r="F41" s="171">
        <f>'[28]Power West P&amp;L'!F42</f>
        <v>1984987.3620255715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1984987.3620255715</v>
      </c>
      <c r="K41" s="171">
        <f>'[28]Power West P&amp;L'!K42</f>
        <v>239761347.92794535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-693281.5583643259</v>
      </c>
      <c r="E42" s="173">
        <f>'[28]Power West P&amp;L'!E43</f>
        <v>-234168.48906013952</v>
      </c>
      <c r="F42" s="173">
        <f>'[28]Power West P&amp;L'!F43</f>
        <v>2304535.7252477133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2304535.7252477133</v>
      </c>
      <c r="K42" s="174">
        <f>'[28]Power West P&amp;L'!K43</f>
        <v>319189972.12523472</v>
      </c>
      <c r="L42" s="157">
        <f>'[28]Power West P&amp;L'!$K$39</f>
        <v>466794.6706355901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-5493935.2564929565</v>
      </c>
      <c r="E43" s="173">
        <f>'[28]Power West P&amp;L'!E44</f>
        <v>-7749977.3222040767</v>
      </c>
      <c r="F43" s="173">
        <f>'[28]Power West P&amp;L'!F44</f>
        <v>1977739.8260555333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1977739.8260555333</v>
      </c>
      <c r="K43" s="174">
        <f>'[28]Power West P&amp;L'!K44</f>
        <v>1112035200.1955721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2023-09-11T09:56:39Z</dcterms:modified>
</cp:coreProperties>
</file>