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3A9348-4390-4588-AE1F-A5684F1FA8BE}" xr6:coauthVersionLast="47" xr6:coauthVersionMax="47" xr10:uidLastSave="{00000000-0000-0000-0000-000000000000}"/>
  <bookViews>
    <workbookView xWindow="-120" yWindow="-120" windowWidth="23280" windowHeight="12480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/>
  <c r="O12" i="46933"/>
  <c r="P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L14" i="46933"/>
  <c r="N14" i="46933"/>
  <c r="O14" i="46933"/>
  <c r="P14" i="46933"/>
  <c r="D15" i="46933"/>
  <c r="E15" i="46933"/>
  <c r="F15" i="46933"/>
  <c r="G15" i="46933"/>
  <c r="H15" i="46933"/>
  <c r="I15" i="46933"/>
  <c r="J15" i="46933"/>
  <c r="K15" i="46933"/>
  <c r="L15" i="46933"/>
  <c r="N15" i="46933"/>
  <c r="O15" i="46933"/>
  <c r="P15" i="46933"/>
  <c r="D16" i="46933"/>
  <c r="E16" i="46933"/>
  <c r="F16" i="46933"/>
  <c r="G16" i="46933"/>
  <c r="H16" i="46933"/>
  <c r="I16" i="46933"/>
  <c r="J16" i="46933"/>
  <c r="K16" i="46933"/>
  <c r="L16" i="46933"/>
  <c r="N16" i="46933"/>
  <c r="O16" i="46933"/>
  <c r="P16" i="46933"/>
  <c r="D17" i="46933"/>
  <c r="E17" i="46933"/>
  <c r="F17" i="46933"/>
  <c r="G17" i="46933"/>
  <c r="H17" i="46933"/>
  <c r="I17" i="46933"/>
  <c r="J17" i="46933"/>
  <c r="K17" i="46933"/>
  <c r="L17" i="46933"/>
  <c r="N17" i="46933"/>
  <c r="O17" i="46933"/>
  <c r="P17" i="46933"/>
  <c r="D18" i="46933"/>
  <c r="E18" i="46933"/>
  <c r="F18" i="46933"/>
  <c r="G18" i="46933"/>
  <c r="H18" i="46933"/>
  <c r="I18" i="46933"/>
  <c r="J18" i="46933"/>
  <c r="K18" i="46933"/>
  <c r="M18" i="46933"/>
  <c r="N18" i="46933"/>
  <c r="O18" i="46933"/>
  <c r="P18" i="46933"/>
  <c r="R18" i="46933"/>
  <c r="S18" i="46933"/>
  <c r="T18" i="46933"/>
  <c r="D19" i="46933"/>
  <c r="E19" i="46933"/>
  <c r="F19" i="46933"/>
  <c r="G19" i="46933"/>
  <c r="H19" i="46933"/>
  <c r="I19" i="46933"/>
  <c r="J19" i="46933"/>
  <c r="K19" i="46933"/>
  <c r="L19" i="46933"/>
  <c r="M19" i="46933"/>
  <c r="N19" i="46933"/>
  <c r="O19" i="46933"/>
  <c r="P19" i="46933"/>
  <c r="R19" i="46933"/>
  <c r="S19" i="46933"/>
  <c r="T19" i="46933"/>
  <c r="D20" i="46933"/>
  <c r="E20" i="46933"/>
  <c r="F20" i="46933"/>
  <c r="G20" i="46933"/>
  <c r="H20" i="46933"/>
  <c r="I20" i="46933"/>
  <c r="J20" i="46933"/>
  <c r="K20" i="46933"/>
  <c r="L20" i="46933"/>
  <c r="M20" i="46933"/>
  <c r="N20" i="46933"/>
  <c r="O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/>
  <c r="O21" i="46933"/>
  <c r="P21" i="46933"/>
  <c r="R21" i="46933"/>
  <c r="S21" i="46933"/>
  <c r="T21" i="46933"/>
  <c r="D22" i="46933"/>
  <c r="E22" i="46933"/>
  <c r="F22" i="46933"/>
  <c r="G22" i="46933"/>
  <c r="H22" i="46933"/>
  <c r="I22" i="46933"/>
  <c r="J22" i="46933"/>
  <c r="K22" i="46933"/>
  <c r="M22" i="46933"/>
  <c r="N22" i="46933"/>
  <c r="O22" i="46933"/>
  <c r="P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/>
  <c r="O23" i="46933"/>
  <c r="P23" i="46933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/>
  <c r="O24" i="46933"/>
  <c r="P24" i="46933"/>
  <c r="R24" i="46933"/>
  <c r="S24" i="46933"/>
  <c r="T24" i="46933"/>
  <c r="D25" i="46933"/>
  <c r="E25" i="46933"/>
  <c r="F25" i="46933"/>
  <c r="G25" i="46933"/>
  <c r="H25" i="46933"/>
  <c r="I25" i="46933"/>
  <c r="J25" i="46933"/>
  <c r="K25" i="46933"/>
  <c r="M25" i="46933"/>
  <c r="N25" i="46933"/>
  <c r="O25" i="46933"/>
  <c r="P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/>
  <c r="O27" i="46933"/>
  <c r="P27" i="46933"/>
  <c r="D28" i="46933"/>
  <c r="E28" i="46933"/>
  <c r="F28" i="46933"/>
  <c r="G28" i="46933"/>
  <c r="H28" i="46933"/>
  <c r="I28" i="46933"/>
  <c r="J28" i="46933"/>
  <c r="K28" i="46933"/>
  <c r="N28" i="46933"/>
  <c r="O28" i="46933"/>
  <c r="P28" i="46933"/>
  <c r="D29" i="46933"/>
  <c r="E29" i="46933"/>
  <c r="F29" i="46933"/>
  <c r="G29" i="46933"/>
  <c r="H29" i="46933"/>
  <c r="I29" i="46933"/>
  <c r="J29" i="46933"/>
  <c r="K29" i="46933"/>
  <c r="N29" i="46933"/>
  <c r="O29" i="46933"/>
  <c r="P29" i="46933"/>
  <c r="D30" i="46933"/>
  <c r="E30" i="46933"/>
  <c r="F30" i="46933"/>
  <c r="G30" i="46933"/>
  <c r="H30" i="46933"/>
  <c r="I30" i="46933"/>
  <c r="J30" i="46933"/>
  <c r="K30" i="46933"/>
  <c r="N30" i="46933"/>
  <c r="O30" i="46933"/>
  <c r="P30" i="46933"/>
  <c r="D31" i="46933"/>
  <c r="E31" i="46933"/>
  <c r="F31" i="46933"/>
  <c r="G31" i="46933"/>
  <c r="H31" i="46933"/>
  <c r="I31" i="46933"/>
  <c r="J31" i="46933"/>
  <c r="K31" i="46933"/>
  <c r="N31" i="46933"/>
  <c r="O31" i="46933"/>
  <c r="P31" i="46933"/>
  <c r="D32" i="46933"/>
  <c r="E32" i="46933"/>
  <c r="F32" i="46933"/>
  <c r="G32" i="46933"/>
  <c r="H32" i="46933"/>
  <c r="I32" i="46933"/>
  <c r="J32" i="46933"/>
  <c r="K32" i="46933"/>
  <c r="M32" i="46933"/>
  <c r="N32" i="46933"/>
  <c r="O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E34" i="46933"/>
  <c r="F34" i="46933"/>
  <c r="G34" i="46933"/>
  <c r="H34" i="46933"/>
  <c r="I34" i="46933"/>
  <c r="J34" i="46933"/>
  <c r="K34" i="46933"/>
  <c r="L34" i="46933"/>
  <c r="M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3" i="1"/>
  <c r="A28" i="1"/>
  <c r="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B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B3" i="2"/>
  <c r="E9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T9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E12" i="2"/>
  <c r="AG12" i="2"/>
  <c r="AI12" i="2"/>
  <c r="AK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/>
  <c r="E15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E17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E18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AI20" i="2"/>
  <c r="AK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AI21" i="2"/>
  <c r="AK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G22" i="2"/>
  <c r="AI22" i="2"/>
  <c r="AK22" i="2"/>
  <c r="AG23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E25" i="2"/>
  <c r="G25" i="2"/>
  <c r="I25" i="2"/>
  <c r="K25" i="2"/>
  <c r="M25" i="2"/>
  <c r="O25" i="2"/>
  <c r="Q25" i="2"/>
  <c r="S25" i="2"/>
  <c r="U25" i="2"/>
  <c r="W25" i="2"/>
  <c r="Y25" i="2"/>
  <c r="AA25" i="2"/>
  <c r="AC25" i="2"/>
  <c r="AE25" i="2"/>
  <c r="AG25" i="2"/>
  <c r="AI25" i="2"/>
  <c r="AK25" i="2"/>
  <c r="E26" i="2"/>
  <c r="G26" i="2"/>
  <c r="I26" i="2"/>
  <c r="K26" i="2"/>
  <c r="M26" i="2"/>
  <c r="O26" i="2"/>
  <c r="Q26" i="2"/>
  <c r="S26" i="2"/>
  <c r="U26" i="2"/>
  <c r="W26" i="2"/>
  <c r="Y26" i="2"/>
  <c r="AA26" i="2"/>
  <c r="AC26" i="2"/>
  <c r="AE26" i="2"/>
  <c r="AG26" i="2"/>
  <c r="AI26" i="2"/>
  <c r="AK26" i="2"/>
  <c r="E27" i="2"/>
  <c r="G27" i="2"/>
  <c r="I27" i="2"/>
  <c r="K27" i="2"/>
  <c r="M27" i="2"/>
  <c r="O27" i="2"/>
  <c r="Q27" i="2"/>
  <c r="S27" i="2"/>
  <c r="U27" i="2"/>
  <c r="W27" i="2"/>
  <c r="Y27" i="2"/>
  <c r="AA27" i="2"/>
  <c r="AC27" i="2"/>
  <c r="AE27" i="2"/>
  <c r="AG27" i="2"/>
  <c r="AI27" i="2"/>
  <c r="AK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/>
  <c r="E29" i="2"/>
  <c r="G29" i="2"/>
  <c r="I29" i="2"/>
  <c r="K29" i="2"/>
  <c r="M29" i="2"/>
  <c r="O29" i="2"/>
  <c r="Q29" i="2"/>
  <c r="S29" i="2"/>
  <c r="U29" i="2"/>
  <c r="W29" i="2"/>
  <c r="Y29" i="2"/>
  <c r="AA29" i="2"/>
  <c r="AC29" i="2"/>
  <c r="AE29" i="2"/>
  <c r="AG29" i="2"/>
  <c r="AI29" i="2"/>
  <c r="AK29" i="2"/>
  <c r="E31" i="2"/>
  <c r="G31" i="2"/>
  <c r="I31" i="2"/>
  <c r="K31" i="2"/>
  <c r="M31" i="2"/>
  <c r="O31" i="2"/>
  <c r="Q31" i="2"/>
  <c r="S31" i="2"/>
  <c r="U31" i="2"/>
  <c r="W31" i="2"/>
  <c r="Y31" i="2"/>
  <c r="AA31" i="2"/>
  <c r="AC31" i="2"/>
  <c r="AE31" i="2"/>
  <c r="AG31" i="2"/>
  <c r="AI31" i="2"/>
  <c r="AK31" i="2"/>
  <c r="AA32" i="2"/>
  <c r="AI32" i="2"/>
  <c r="AK32" i="2"/>
  <c r="E33" i="2"/>
  <c r="G33" i="2"/>
  <c r="I33" i="2"/>
  <c r="K33" i="2"/>
  <c r="M33" i="2"/>
  <c r="O33" i="2"/>
  <c r="Q33" i="2"/>
  <c r="S33" i="2"/>
  <c r="U33" i="2"/>
  <c r="W33" i="2"/>
  <c r="Y33" i="2"/>
  <c r="AA33" i="2"/>
  <c r="AK33" i="2"/>
  <c r="AA34" i="2"/>
  <c r="AK34" i="2"/>
  <c r="E35" i="2"/>
  <c r="G35" i="2"/>
  <c r="I35" i="2"/>
  <c r="K35" i="2"/>
  <c r="M35" i="2"/>
  <c r="O35" i="2"/>
  <c r="Q35" i="2"/>
  <c r="S35" i="2"/>
  <c r="U35" i="2"/>
  <c r="W35" i="2"/>
  <c r="Y35" i="2"/>
  <c r="AA35" i="2"/>
  <c r="AC35" i="2"/>
  <c r="AE35" i="2"/>
  <c r="AG35" i="2"/>
  <c r="AI35" i="2"/>
  <c r="AK35" i="2"/>
  <c r="D37" i="2"/>
  <c r="E38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U41" i="2"/>
  <c r="W41" i="2"/>
  <c r="Y41" i="2"/>
  <c r="AA41" i="2"/>
  <c r="AC41" i="2"/>
  <c r="AE41" i="2"/>
  <c r="AG41" i="2"/>
  <c r="AI41" i="2"/>
  <c r="AK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E42" i="2"/>
  <c r="AG42" i="2"/>
  <c r="AI42" i="2"/>
  <c r="AK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E43" i="2"/>
  <c r="AG43" i="2"/>
  <c r="AI43" i="2"/>
  <c r="AK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E44" i="2"/>
  <c r="AG44" i="2"/>
  <c r="AI44" i="2"/>
  <c r="AK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/>
  <c r="AK46" i="2"/>
  <c r="E47" i="2"/>
  <c r="G47" i="2"/>
  <c r="I47" i="2"/>
  <c r="K47" i="2"/>
  <c r="M47" i="2"/>
  <c r="O47" i="2"/>
  <c r="Q47" i="2"/>
  <c r="S47" i="2"/>
  <c r="U47" i="2"/>
  <c r="W47" i="2"/>
  <c r="Y47" i="2"/>
  <c r="AA47" i="2"/>
  <c r="AC47" i="2"/>
  <c r="AE47" i="2"/>
  <c r="AG47" i="2"/>
  <c r="AI47" i="2"/>
  <c r="AK47" i="2"/>
  <c r="E48" i="2"/>
  <c r="G48" i="2"/>
  <c r="I48" i="2"/>
  <c r="K48" i="2"/>
  <c r="M48" i="2"/>
  <c r="O48" i="2"/>
  <c r="Q48" i="2"/>
  <c r="S48" i="2"/>
  <c r="U48" i="2"/>
  <c r="W48" i="2"/>
  <c r="Y48" i="2"/>
  <c r="AA48" i="2"/>
  <c r="AC48" i="2"/>
  <c r="AE48" i="2"/>
  <c r="AG48" i="2"/>
  <c r="AI48" i="2"/>
  <c r="AK48" i="2"/>
  <c r="E49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/>
  <c r="AK51" i="2"/>
  <c r="AG52" i="2"/>
  <c r="E53" i="2"/>
  <c r="G53" i="2"/>
  <c r="I53" i="2"/>
  <c r="K53" i="2"/>
  <c r="M53" i="2"/>
  <c r="O53" i="2"/>
  <c r="Q53" i="2"/>
  <c r="S53" i="2"/>
  <c r="U53" i="2"/>
  <c r="W53" i="2"/>
  <c r="Y53" i="2"/>
  <c r="AA53" i="2"/>
  <c r="AC53" i="2"/>
  <c r="AE53" i="2"/>
  <c r="AG53" i="2"/>
  <c r="AI53" i="2"/>
  <c r="AK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E54" i="2"/>
  <c r="AG54" i="2"/>
  <c r="AI54" i="2"/>
  <c r="AK54" i="2"/>
  <c r="E55" i="2"/>
  <c r="G55" i="2"/>
  <c r="I55" i="2"/>
  <c r="K55" i="2"/>
  <c r="M55" i="2"/>
  <c r="O55" i="2"/>
  <c r="Q55" i="2"/>
  <c r="S55" i="2"/>
  <c r="U55" i="2"/>
  <c r="W55" i="2"/>
  <c r="Y55" i="2"/>
  <c r="AA55" i="2"/>
  <c r="AC55" i="2"/>
  <c r="AE55" i="2"/>
  <c r="AG55" i="2"/>
  <c r="AI55" i="2"/>
  <c r="AK55" i="2"/>
  <c r="E56" i="2"/>
  <c r="G56" i="2"/>
  <c r="I56" i="2"/>
  <c r="K56" i="2"/>
  <c r="M56" i="2"/>
  <c r="O56" i="2"/>
  <c r="Q56" i="2"/>
  <c r="S56" i="2"/>
  <c r="U56" i="2"/>
  <c r="W56" i="2"/>
  <c r="Y56" i="2"/>
  <c r="AA56" i="2"/>
  <c r="AC56" i="2"/>
  <c r="AE56" i="2"/>
  <c r="AG56" i="2"/>
  <c r="AI56" i="2"/>
  <c r="AK56" i="2"/>
  <c r="E57" i="2"/>
  <c r="G57" i="2"/>
  <c r="I57" i="2"/>
  <c r="K57" i="2"/>
  <c r="M57" i="2"/>
  <c r="O57" i="2"/>
  <c r="Q57" i="2"/>
  <c r="S57" i="2"/>
  <c r="U57" i="2"/>
  <c r="W57" i="2"/>
  <c r="Y57" i="2"/>
  <c r="AA57" i="2"/>
  <c r="AC57" i="2"/>
  <c r="AE57" i="2"/>
  <c r="AG57" i="2"/>
  <c r="AI57" i="2"/>
  <c r="AK57" i="2"/>
  <c r="E58" i="2"/>
  <c r="G58" i="2"/>
  <c r="I58" i="2"/>
  <c r="K58" i="2"/>
  <c r="M58" i="2"/>
  <c r="O58" i="2"/>
  <c r="Q58" i="2"/>
  <c r="S58" i="2"/>
  <c r="U58" i="2"/>
  <c r="W58" i="2"/>
  <c r="Y58" i="2"/>
  <c r="AA58" i="2"/>
  <c r="AC58" i="2"/>
  <c r="AE58" i="2"/>
  <c r="AG58" i="2"/>
  <c r="AI58" i="2"/>
  <c r="AK58" i="2"/>
  <c r="E60" i="2"/>
  <c r="G60" i="2"/>
  <c r="I60" i="2"/>
  <c r="K60" i="2"/>
  <c r="M60" i="2"/>
  <c r="O60" i="2"/>
  <c r="Q60" i="2"/>
  <c r="S60" i="2"/>
  <c r="U60" i="2"/>
  <c r="W60" i="2"/>
  <c r="Y60" i="2"/>
  <c r="AA60" i="2"/>
  <c r="AC60" i="2"/>
  <c r="AE60" i="2"/>
  <c r="AG60" i="2"/>
  <c r="AI60" i="2"/>
  <c r="AK60" i="2"/>
  <c r="AA61" i="2"/>
  <c r="AI61" i="2"/>
  <c r="AK61" i="2"/>
  <c r="E62" i="2"/>
  <c r="G62" i="2"/>
  <c r="I62" i="2"/>
  <c r="K62" i="2"/>
  <c r="M62" i="2"/>
  <c r="O62" i="2"/>
  <c r="Q62" i="2"/>
  <c r="S62" i="2"/>
  <c r="U62" i="2"/>
  <c r="W62" i="2"/>
  <c r="Y62" i="2"/>
  <c r="AA62" i="2"/>
  <c r="AK62" i="2"/>
  <c r="O63" i="2"/>
  <c r="AA63" i="2"/>
  <c r="AK63" i="2"/>
  <c r="E64" i="2"/>
  <c r="G64" i="2"/>
  <c r="I64" i="2"/>
  <c r="K64" i="2"/>
  <c r="M64" i="2"/>
  <c r="O64" i="2"/>
  <c r="Q64" i="2"/>
  <c r="S64" i="2"/>
  <c r="U64" i="2"/>
  <c r="W64" i="2"/>
  <c r="Y64" i="2"/>
  <c r="AA64" i="2"/>
  <c r="AI64" i="2"/>
  <c r="AK64" i="2"/>
  <c r="D66" i="2"/>
  <c r="E67" i="2"/>
  <c r="G67" i="2"/>
  <c r="I67" i="2"/>
  <c r="K67" i="2"/>
  <c r="M67" i="2"/>
  <c r="O67" i="2"/>
  <c r="Q67" i="2"/>
  <c r="S67" i="2"/>
  <c r="U67" i="2"/>
  <c r="W67" i="2"/>
  <c r="Y67" i="2"/>
  <c r="AA67" i="2"/>
  <c r="AC67" i="2"/>
  <c r="AE67" i="2"/>
  <c r="AG67" i="2"/>
  <c r="AI67" i="2"/>
  <c r="AK67" i="2"/>
  <c r="E68" i="2"/>
  <c r="G68" i="2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/>
  <c r="E69" i="2"/>
  <c r="G69" i="2"/>
  <c r="I69" i="2"/>
  <c r="K69" i="2"/>
  <c r="M69" i="2"/>
  <c r="O69" i="2"/>
  <c r="Q69" i="2"/>
  <c r="S69" i="2"/>
  <c r="U69" i="2"/>
  <c r="W69" i="2"/>
  <c r="Y69" i="2"/>
  <c r="AA69" i="2"/>
  <c r="AC69" i="2"/>
  <c r="AE69" i="2"/>
  <c r="AG69" i="2"/>
  <c r="AI69" i="2"/>
  <c r="AK69" i="2"/>
  <c r="E70" i="2"/>
  <c r="G70" i="2"/>
  <c r="I70" i="2"/>
  <c r="K70" i="2"/>
  <c r="M70" i="2"/>
  <c r="O70" i="2"/>
  <c r="Q70" i="2"/>
  <c r="S70" i="2"/>
  <c r="U70" i="2"/>
  <c r="W70" i="2"/>
  <c r="Y70" i="2"/>
  <c r="AA70" i="2"/>
  <c r="AC70" i="2"/>
  <c r="AE70" i="2"/>
  <c r="AG70" i="2"/>
  <c r="AI70" i="2"/>
  <c r="AK70" i="2"/>
  <c r="E71" i="2"/>
  <c r="G71" i="2"/>
  <c r="I71" i="2"/>
  <c r="K71" i="2"/>
  <c r="M71" i="2"/>
  <c r="O71" i="2"/>
  <c r="Q71" i="2"/>
  <c r="S71" i="2"/>
  <c r="U71" i="2"/>
  <c r="W71" i="2"/>
  <c r="Y71" i="2"/>
  <c r="AA71" i="2"/>
  <c r="AC71" i="2"/>
  <c r="AE71" i="2"/>
  <c r="AG71" i="2"/>
  <c r="AI71" i="2"/>
  <c r="AK71" i="2"/>
  <c r="D73" i="2"/>
  <c r="AG74" i="2"/>
  <c r="E75" i="2"/>
  <c r="G75" i="2"/>
  <c r="I75" i="2"/>
  <c r="K75" i="2"/>
  <c r="M75" i="2"/>
  <c r="O75" i="2"/>
  <c r="Q75" i="2"/>
  <c r="S75" i="2"/>
  <c r="U75" i="2"/>
  <c r="W75" i="2"/>
  <c r="Y75" i="2"/>
  <c r="AA75" i="2"/>
  <c r="AC75" i="2"/>
  <c r="AE75" i="2"/>
  <c r="AG75" i="2"/>
  <c r="AI75" i="2"/>
  <c r="AK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E76" i="2"/>
  <c r="AG76" i="2"/>
  <c r="AI76" i="2"/>
  <c r="AK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/>
  <c r="E78" i="2"/>
  <c r="G78" i="2"/>
  <c r="I78" i="2"/>
  <c r="K78" i="2"/>
  <c r="M78" i="2"/>
  <c r="O78" i="2"/>
  <c r="Q78" i="2"/>
  <c r="S78" i="2"/>
  <c r="U78" i="2"/>
  <c r="W78" i="2"/>
  <c r="Y78" i="2"/>
  <c r="AA78" i="2"/>
  <c r="AC78" i="2"/>
  <c r="AE78" i="2"/>
  <c r="AG78" i="2"/>
  <c r="AI78" i="2"/>
  <c r="AK78" i="2"/>
  <c r="E79" i="2"/>
  <c r="G79" i="2"/>
  <c r="I79" i="2"/>
  <c r="K79" i="2"/>
  <c r="M79" i="2"/>
  <c r="O79" i="2"/>
  <c r="Q79" i="2"/>
  <c r="S79" i="2"/>
  <c r="U79" i="2"/>
  <c r="W79" i="2"/>
  <c r="Y79" i="2"/>
  <c r="AA79" i="2"/>
  <c r="AC79" i="2"/>
  <c r="AE79" i="2"/>
  <c r="AG79" i="2"/>
  <c r="AI79" i="2"/>
  <c r="AK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/>
  <c r="E85" i="2"/>
  <c r="G85" i="2"/>
  <c r="I85" i="2"/>
  <c r="K85" i="2"/>
  <c r="M85" i="2"/>
  <c r="O85" i="2"/>
  <c r="Q85" i="2"/>
  <c r="S85" i="2"/>
  <c r="U85" i="2"/>
  <c r="W85" i="2"/>
  <c r="Y85" i="2"/>
  <c r="AA85" i="2"/>
  <c r="AC85" i="2"/>
  <c r="AE85" i="2"/>
  <c r="AG85" i="2"/>
  <c r="AI85" i="2"/>
  <c r="AK85" i="2"/>
  <c r="E86" i="2"/>
  <c r="G86" i="2"/>
  <c r="I86" i="2"/>
  <c r="K86" i="2"/>
  <c r="M86" i="2"/>
  <c r="O86" i="2"/>
  <c r="Q86" i="2"/>
  <c r="S86" i="2"/>
  <c r="U86" i="2"/>
  <c r="W86" i="2"/>
  <c r="Y86" i="2"/>
  <c r="AA86" i="2"/>
  <c r="AC86" i="2"/>
  <c r="AE86" i="2"/>
  <c r="AG86" i="2"/>
  <c r="AI86" i="2"/>
  <c r="AK86" i="2"/>
  <c r="E87" i="2"/>
  <c r="G87" i="2"/>
  <c r="I87" i="2"/>
  <c r="K87" i="2"/>
  <c r="M87" i="2"/>
  <c r="O87" i="2"/>
  <c r="Q87" i="2"/>
  <c r="S87" i="2"/>
  <c r="U87" i="2"/>
  <c r="W87" i="2"/>
  <c r="Y87" i="2"/>
  <c r="AA87" i="2"/>
  <c r="AC87" i="2"/>
  <c r="AE87" i="2"/>
  <c r="AG87" i="2"/>
  <c r="AI87" i="2"/>
  <c r="AK87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<sst xmlns="http://schemas.openxmlformats.org/spreadsheetml/2006/main" count="328" uniqueCount="218">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</sst>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781050</xdr:colOff>
          <xdr:row>0</xdr:row>
          <xdr:rowOff>123825</xdr:rowOff>
        </xdr:from>
        <xdr:to>
          <xdr:col>3</xdr:col>
          <xdr:colOff>142875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87E152CA-056E-7AB8-6820-7762456FC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66675</xdr:colOff>
          <xdr:row>4</xdr:row>
          <xdr:rowOff>47625</xdr:rowOff>
        </xdr:from>
        <xdr:to>
          <xdr:col>36</xdr:col>
          <xdr:colOff>114300</xdr:colOff>
          <xdr:row>6</xdr:row>
          <xdr:rowOff>190500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20CD6480-37F5-9AA7-4765-4128706E6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47625</xdr:colOff>
          <xdr:row>0</xdr:row>
          <xdr:rowOff>142875</xdr:rowOff>
        </xdr:from>
        <xdr:to>
          <xdr:col>36</xdr:col>
          <xdr:colOff>85725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E885F0CA-7B37-5BDC-077A-D09C53A35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2692645B-9ABA-2750-57AF-9236FD2848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552450</xdr:colOff>
      <xdr:row>44</xdr:row>
      <xdr:rowOff>38100</xdr:rowOff>
    </xdr:from>
    <xdr:to>
      <xdr:col>2</xdr:col>
      <xdr:colOff>2486025</xdr:colOff>
      <xdr:row>44</xdr:row>
      <xdr:rowOff>285750</xdr:rowOff>
    </xdr:to>
    <xdr:sp macro="[25]!LinkAlbertaRolls" textlink="">
      <xdr:nvSpPr>
        <xdr:cNvPr id="22530" name="Text 2">
          <a:extLst>
            <a:ext uri="{FF2B5EF4-FFF2-40B4-BE49-F238E27FC236}">
              <a16:creationId xmlns:a16="http://schemas.microsoft.com/office/drawing/2014/main" id="{91A15A96-7E8B-6BB2-42AC-C123BD6CBF34}"/>
            </a:ext>
          </a:extLst>
        </xdr:cNvPr>
        <xdr:cNvSpPr txBox="1">
          <a:spLocks noChangeArrowheads="1"/>
        </xdr:cNvSpPr>
      </xdr:nvSpPr>
      <xdr:spPr bwMode="auto">
        <a:xfrm>
          <a:off x="1190625" y="10553700"/>
          <a:ext cx="1933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West/west%20Pre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>
        <row r="3">
          <cell r="B3">
            <v>37183</v>
          </cell>
        </row>
      </sheetData>
      <sheetData sheetId="2"/>
      <sheetData sheetId="3"/>
      <sheetData sheetId="4"/>
      <sheetData sheetId="5"/>
      <sheetData sheetId="6"/>
      <sheetData sheetId="7">
        <row r="7">
          <cell r="K7" t="str">
            <v>YTD</v>
          </cell>
        </row>
        <row r="8">
          <cell r="D8">
            <v>1050784.716882491</v>
          </cell>
          <cell r="E8">
            <v>1578285.7447549566</v>
          </cell>
          <cell r="F8">
            <v>3773030.117827158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3773030.117827158</v>
          </cell>
          <cell r="K8">
            <v>77883557.316843361</v>
          </cell>
        </row>
        <row r="9">
          <cell r="D9">
            <v>-2903595.4529168834</v>
          </cell>
          <cell r="E9">
            <v>-871370.66768805776</v>
          </cell>
          <cell r="F9">
            <v>411137.65055741946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411137.65055741946</v>
          </cell>
          <cell r="K9">
            <v>187621022.24034682</v>
          </cell>
        </row>
        <row r="10">
          <cell r="D10">
            <v>-630781.52736057341</v>
          </cell>
          <cell r="E10">
            <v>-1775850.9917341601</v>
          </cell>
          <cell r="F10">
            <v>-4372690.8302926291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-4372690.8302926291</v>
          </cell>
          <cell r="K10">
            <v>126853072.37476215</v>
          </cell>
        </row>
        <row r="11">
          <cell r="D11">
            <v>-2175732.5040638205</v>
          </cell>
          <cell r="E11">
            <v>-5474581.3940352965</v>
          </cell>
          <cell r="F11">
            <v>-2044614.4462632788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-2044614.4462632788</v>
          </cell>
          <cell r="K11">
            <v>169962575.07495749</v>
          </cell>
        </row>
        <row r="12">
          <cell r="D12">
            <v>0</v>
          </cell>
          <cell r="E12">
            <v>0</v>
          </cell>
          <cell r="F12">
            <v>7.4360286816954613E-9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1989.3161717854091</v>
          </cell>
          <cell r="E13">
            <v>-11512.804648737918</v>
          </cell>
          <cell r="F13">
            <v>-30579.320866756487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-30579.320866756487</v>
          </cell>
          <cell r="K13">
            <v>-390670.95848150388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-4657335.4512870004</v>
          </cell>
          <cell r="E18">
            <v>-6555030.1133512948</v>
          </cell>
          <cell r="F18">
            <v>-2263716.8290380798</v>
          </cell>
          <cell r="G18">
            <v>241794561.08330464</v>
          </cell>
          <cell r="H18">
            <v>193407707.45410806</v>
          </cell>
          <cell r="I18">
            <v>128991004.81698304</v>
          </cell>
          <cell r="J18">
            <v>-2263716.8290380798</v>
          </cell>
          <cell r="K18">
            <v>561929556.52535772</v>
          </cell>
        </row>
        <row r="19">
          <cell r="D19">
            <v>-47887.21144463215</v>
          </cell>
          <cell r="E19">
            <v>-311654.66225677077</v>
          </cell>
          <cell r="F19">
            <v>-160029.60644236021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-160029.60644236021</v>
          </cell>
          <cell r="K19">
            <v>74231916.931475863</v>
          </cell>
        </row>
        <row r="20">
          <cell r="D20">
            <v>-39616.820359807927</v>
          </cell>
          <cell r="E20">
            <v>-193460.7011926258</v>
          </cell>
          <cell r="F20">
            <v>-78902.397777849226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-78902.397777849226</v>
          </cell>
          <cell r="K20">
            <v>32024669.959434874</v>
          </cell>
        </row>
        <row r="21">
          <cell r="D21">
            <v>-66568.226424598135</v>
          </cell>
          <cell r="E21">
            <v>-546340.71062279493</v>
          </cell>
          <cell r="F21">
            <v>1411188.7110470294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1411188.7110470294</v>
          </cell>
          <cell r="K21">
            <v>31568153.927487753</v>
          </cell>
        </row>
        <row r="22">
          <cell r="D22">
            <v>-90</v>
          </cell>
          <cell r="E22">
            <v>39018.379875473678</v>
          </cell>
          <cell r="F22">
            <v>269670.78953330038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269670.78953330038</v>
          </cell>
          <cell r="K22">
            <v>21921681.634073161</v>
          </cell>
        </row>
        <row r="23">
          <cell r="D23">
            <v>-66.925469604553655</v>
          </cell>
          <cell r="E23">
            <v>-301.43025186564773</v>
          </cell>
          <cell r="F23">
            <v>-1190.2538770848048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-1190.2538770848048</v>
          </cell>
          <cell r="K23">
            <v>-611120.82413175039</v>
          </cell>
        </row>
        <row r="24">
          <cell r="D24">
            <v>7843.8051908985362</v>
          </cell>
          <cell r="E24">
            <v>52.394783256866504</v>
          </cell>
          <cell r="F24">
            <v>10128.119835184949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10128.119835184949</v>
          </cell>
          <cell r="K24">
            <v>1161068.7957484603</v>
          </cell>
        </row>
        <row r="25">
          <cell r="D25">
            <v>3176.2608079197817</v>
          </cell>
          <cell r="E25">
            <v>218589.37719941657</v>
          </cell>
          <cell r="F25">
            <v>444622.01201307401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444622.01201307401</v>
          </cell>
          <cell r="K25">
            <v>8802399.966137968</v>
          </cell>
        </row>
        <row r="26">
          <cell r="D26">
            <v>-109.12914180579537</v>
          </cell>
          <cell r="E26">
            <v>4454.8356533954211</v>
          </cell>
          <cell r="F26">
            <v>41433.555514605541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41433.555514605541</v>
          </cell>
          <cell r="K26">
            <v>777346.15475336695</v>
          </cell>
        </row>
        <row r="27">
          <cell r="K27">
            <v>0</v>
          </cell>
        </row>
        <row r="28">
          <cell r="K28">
            <v>0</v>
          </cell>
        </row>
        <row r="29"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D32">
            <v>-143318.24684163026</v>
          </cell>
          <cell r="E32">
            <v>-960778.71979264286</v>
          </cell>
          <cell r="F32">
            <v>1936920.9298458998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1936920.9298458998</v>
          </cell>
          <cell r="K32">
            <v>169876116.54497972</v>
          </cell>
        </row>
        <row r="33">
          <cell r="E33">
            <v>0</v>
          </cell>
          <cell r="F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0</v>
          </cell>
          <cell r="K33">
            <v>52415630</v>
          </cell>
        </row>
        <row r="34">
          <cell r="D34">
            <v>-4800653.6981286304</v>
          </cell>
          <cell r="E34">
            <v>-7515808.8331439374</v>
          </cell>
          <cell r="F34">
            <v>-326795.89919218002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-326795.89919218002</v>
          </cell>
          <cell r="K34">
            <v>784221303.07033741</v>
          </cell>
        </row>
        <row r="35">
          <cell r="E35">
            <v>0</v>
          </cell>
          <cell r="G35">
            <v>232770</v>
          </cell>
          <cell r="H35">
            <v>8137935</v>
          </cell>
          <cell r="I35">
            <v>253220</v>
          </cell>
          <cell r="J35">
            <v>0</v>
          </cell>
          <cell r="K35">
            <v>8623925</v>
          </cell>
        </row>
        <row r="36">
          <cell r="D36">
            <v>-4800653.6981286304</v>
          </cell>
          <cell r="E36">
            <v>-7515808.8331439374</v>
          </cell>
          <cell r="F36">
            <v>-326795.89919218002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-326795.89919218002</v>
          </cell>
          <cell r="K36">
            <v>792845228.07033741</v>
          </cell>
        </row>
        <row r="38">
          <cell r="D38">
            <v>-34859.717083562762</v>
          </cell>
          <cell r="E38">
            <v>-7665.2772890494816</v>
          </cell>
          <cell r="F38">
            <v>-22075.041898340889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-22075.041898340889</v>
          </cell>
          <cell r="K38">
            <v>-947546.02592517238</v>
          </cell>
        </row>
        <row r="39">
          <cell r="D39">
            <v>-13662.411629173443</v>
          </cell>
          <cell r="E39">
            <v>21600.437451699552</v>
          </cell>
          <cell r="F39">
            <v>35466.024569975751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35466.024569975751</v>
          </cell>
          <cell r="K39">
            <v>468508.59897633537</v>
          </cell>
        </row>
        <row r="40">
          <cell r="D40">
            <v>-83.715360428155805</v>
          </cell>
          <cell r="E40">
            <v>67.427855940190085</v>
          </cell>
          <cell r="F40">
            <v>-80.822426324455975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-80.822426324455975</v>
          </cell>
          <cell r="K40">
            <v>53862.021939489074</v>
          </cell>
        </row>
        <row r="41">
          <cell r="D41">
            <v>0</v>
          </cell>
          <cell r="E41">
            <v>99095.731027294954</v>
          </cell>
          <cell r="F41">
            <v>561050.00991141656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561050.00991141656</v>
          </cell>
          <cell r="K41">
            <v>80108611.409233302</v>
          </cell>
        </row>
        <row r="42">
          <cell r="D42">
            <v>432437.79641225352</v>
          </cell>
          <cell r="E42">
            <v>388455.85292132106</v>
          </cell>
          <cell r="F42">
            <v>2424674.9521991727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2424674.9521991727</v>
          </cell>
          <cell r="K42">
            <v>240201035.51811895</v>
          </cell>
        </row>
        <row r="43">
          <cell r="D43">
            <v>383831.95233908918</v>
          </cell>
          <cell r="E43">
            <v>501554.17196720629</v>
          </cell>
          <cell r="F43">
            <v>2999035.1223558998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2999035.1223558998</v>
          </cell>
          <cell r="K43">
            <v>319884471.52234292</v>
          </cell>
        </row>
        <row r="44">
          <cell r="D44">
            <v>-4416821.7457895409</v>
          </cell>
          <cell r="E44">
            <v>-7014254.6611767309</v>
          </cell>
          <cell r="F44">
            <v>2672239.2231637198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2672239.2231637198</v>
          </cell>
          <cell r="K44">
            <v>1112729699.5926805</v>
          </cell>
        </row>
      </sheetData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2.75" x14ac:dyDescent="0.2"/>
  <cols>
    <col min="1" max="1" width="48.42578125" bestFit="1" customWidth="1"/>
    <col min="2" max="2" width="12.85546875" bestFit="1" customWidth="1"/>
    <col min="3" max="7" width="10.7109375" bestFit="1" customWidth="1"/>
    <col min="8" max="8" width="12.42578125" bestFit="1" customWidth="1"/>
    <col min="9" max="9" width="11.7109375" bestFit="1" customWidth="1"/>
    <col min="10" max="10" width="11.28515625" bestFit="1" customWidth="1"/>
    <col min="11" max="11" width="10.28515625" customWidth="1"/>
    <col min="12" max="17" width="10.7109375" bestFit="1" customWidth="1"/>
    <col min="18" max="36" width="12.85546875" customWidth="1"/>
  </cols>
  <sheetData>
    <row r="1" spans="1:80" ht="14.25" x14ac:dyDescent="0.2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4.25" x14ac:dyDescent="0.2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5" x14ac:dyDescent="0.25">
      <c r="A3" s="4" t="s">
        <v>2</v>
      </c>
      <c r="B3" s="122" t="e">
        <f ca="1"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5" x14ac:dyDescent="0.25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5" hidden="1" x14ac:dyDescent="0.25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5" hidden="1" x14ac:dyDescent="0.25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5" x14ac:dyDescent="0.25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5" x14ac:dyDescent="0.25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5" x14ac:dyDescent="0.25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5" x14ac:dyDescent="0.25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5" x14ac:dyDescent="0.25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5" x14ac:dyDescent="0.25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RowHeight="12.75" x14ac:dyDescent="0.2"/>
  <cols>
    <col min="1" max="1" width="6.42578125" style="5" customWidth="1"/>
    <col min="2" max="2" width="9" style="5" customWidth="1"/>
    <col min="3" max="3" width="13.42578125" style="5" customWidth="1"/>
    <col min="4" max="4" width="11.7109375" style="5" customWidth="1"/>
    <col min="5" max="5" width="9.85546875" style="5" hidden="1" customWidth="1"/>
    <col min="6" max="6" width="2.85546875" style="5" hidden="1" customWidth="1"/>
    <col min="7" max="7" width="9" style="5" hidden="1" customWidth="1"/>
    <col min="8" max="8" width="2.85546875" style="5" hidden="1" customWidth="1"/>
    <col min="9" max="9" width="9.140625" style="5" hidden="1" customWidth="1"/>
    <col min="10" max="10" width="2.85546875" style="6" hidden="1" customWidth="1"/>
    <col min="11" max="11" width="8.28515625" style="5" hidden="1" customWidth="1"/>
    <col min="12" max="12" width="2.85546875" style="5" hidden="1" customWidth="1"/>
    <col min="13" max="13" width="8.28515625" style="5" hidden="1" customWidth="1"/>
    <col min="14" max="14" width="2.85546875" style="6" hidden="1" customWidth="1"/>
    <col min="15" max="15" width="8.28515625" style="5" hidden="1" customWidth="1"/>
    <col min="16" max="16" width="2.85546875" style="6" hidden="1" customWidth="1"/>
    <col min="17" max="17" width="9" style="6" hidden="1" customWidth="1"/>
    <col min="18" max="18" width="2.85546875" style="6" hidden="1" customWidth="1"/>
    <col min="19" max="19" width="8.28515625" style="5" hidden="1" customWidth="1"/>
    <col min="20" max="20" width="2.85546875" style="6" hidden="1" customWidth="1"/>
    <col min="21" max="21" width="8.28515625" style="5" hidden="1" customWidth="1"/>
    <col min="22" max="22" width="2.85546875" style="6" hidden="1" customWidth="1"/>
    <col min="23" max="23" width="8.7109375" style="5" hidden="1" customWidth="1"/>
    <col min="24" max="24" width="2.85546875" style="6" hidden="1" customWidth="1"/>
    <col min="25" max="25" width="9.140625" style="5" hidden="1" customWidth="1"/>
    <col min="26" max="26" width="2.85546875" style="5" hidden="1" customWidth="1"/>
    <col min="27" max="27" width="10" style="5" hidden="1" customWidth="1"/>
    <col min="28" max="28" width="2.85546875" style="5" hidden="1" customWidth="1"/>
    <col min="29" max="29" width="9.7109375" style="5" hidden="1" customWidth="1"/>
    <col min="30" max="30" width="2.85546875" style="5" hidden="1" customWidth="1"/>
    <col min="31" max="31" width="9.42578125" style="5" hidden="1" customWidth="1"/>
    <col min="32" max="32" width="2.85546875" style="5" hidden="1" customWidth="1"/>
    <col min="33" max="33" width="10.85546875" style="5" customWidth="1"/>
    <col min="34" max="34" width="2.85546875" style="5" hidden="1" customWidth="1"/>
    <col min="35" max="35" width="10.42578125" style="5" hidden="1" customWidth="1"/>
    <col min="36" max="36" width="2.85546875" style="5" hidden="1" customWidth="1"/>
    <col min="37" max="37" width="10.85546875" style="5" hidden="1" customWidth="1"/>
    <col min="38" max="16384" width="9.140625" style="5"/>
  </cols>
  <sheetData>
    <row r="1" spans="1:46" ht="12" customHeight="1" x14ac:dyDescent="0.2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 ca="1"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">
      <c r="A6" s="13" t="s">
        <v>3</v>
      </c>
      <c r="B6" s="14" t="s">
        <v>3</v>
      </c>
    </row>
    <row r="7" spans="1:46" ht="13.5" x14ac:dyDescent="0.25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5" x14ac:dyDescent="0.25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781050</xdr:colOff>
                    <xdr:row>0</xdr:row>
                    <xdr:rowOff>123825</xdr:rowOff>
                  </from>
                  <to>
                    <xdr:col>3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66675</xdr:colOff>
                    <xdr:row>4</xdr:row>
                    <xdr:rowOff>47625</xdr:rowOff>
                  </from>
                  <to>
                    <xdr:col>36</xdr:col>
                    <xdr:colOff>114300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47625</xdr:colOff>
                    <xdr:row>0</xdr:row>
                    <xdr:rowOff>142875</xdr:rowOff>
                  </from>
                  <to>
                    <xdr:col>36</xdr:col>
                    <xdr:colOff>85725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21" activePane="bottomRight" state="frozen"/>
      <selection activeCell="B2" sqref="B2"/>
      <selection pane="topRight" activeCell="D2" sqref="D2"/>
      <selection pane="bottomLeft" activeCell="B8" sqref="B8"/>
      <selection pane="bottomRight" activeCell="E25" sqref="E25"/>
    </sheetView>
  </sheetViews>
  <sheetFormatPr defaultRowHeight="12.75" x14ac:dyDescent="0.2"/>
  <cols>
    <col min="1" max="1" width="8.7109375" style="124" customWidth="1"/>
    <col min="2" max="2" width="0.85546875" style="124" customWidth="1"/>
    <col min="3" max="3" width="42" style="124" customWidth="1"/>
    <col min="4" max="5" width="20.7109375" style="132" customWidth="1"/>
    <col min="6" max="6" width="23.85546875" style="132" customWidth="1"/>
    <col min="7" max="7" width="26" style="132" customWidth="1"/>
    <col min="8" max="8" width="24.85546875" style="132" customWidth="1"/>
    <col min="9" max="11" width="24.7109375" style="132" customWidth="1"/>
    <col min="12" max="12" width="22.140625" style="124" hidden="1" customWidth="1"/>
    <col min="13" max="14" width="26.5703125" style="124" hidden="1" customWidth="1"/>
    <col min="15" max="15" width="18.5703125" style="124" hidden="1" customWidth="1"/>
    <col min="16" max="16" width="17.7109375" style="124" hidden="1" customWidth="1"/>
    <col min="17" max="17" width="18.140625" style="124" hidden="1" customWidth="1"/>
    <col min="18" max="18" width="17.5703125" style="124" hidden="1" customWidth="1"/>
    <col min="19" max="20" width="16.28515625" style="124" hidden="1" customWidth="1"/>
    <col min="21" max="79" width="0" style="124" hidden="1" customWidth="1"/>
    <col min="80" max="16384" width="9.140625" style="124"/>
  </cols>
  <sheetData>
    <row r="1" spans="1:142" ht="15" hidden="1" customHeight="1" thickBot="1" x14ac:dyDescent="0.25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37183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35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">
      <c r="A8" s="134"/>
      <c r="B8" s="134"/>
      <c r="C8" s="123" t="s">
        <v>162</v>
      </c>
      <c r="D8" s="171">
        <f>'[28]Power West P&amp;L'!D8</f>
        <v>1050784.716882491</v>
      </c>
      <c r="E8" s="171">
        <f>'[28]Power West P&amp;L'!E8</f>
        <v>1578285.7447549566</v>
      </c>
      <c r="F8" s="171">
        <f>'[28]Power West P&amp;L'!F8</f>
        <v>3773030.117827158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3773030.117827158</v>
      </c>
      <c r="K8" s="171">
        <f>'[28]Power West P&amp;L'!K8</f>
        <v>77883557.316843361</v>
      </c>
      <c r="L8" s="165">
        <f>'[28]Power West P&amp;L'!$K$8</f>
        <v>77883557.316843361</v>
      </c>
      <c r="M8" s="138">
        <f>+[25]WEST_DPR!BB71-[25]WEST_DPR!BB67</f>
        <v>75538505.774925128</v>
      </c>
      <c r="N8" s="155">
        <f>M8-K8+37229*0</f>
        <v>-2345051.541918233</v>
      </c>
      <c r="O8" s="154">
        <f>'[27]Power West P&amp;L'!J8+D8-K8</f>
        <v>-5360973.6161684096</v>
      </c>
      <c r="P8" s="154">
        <f>'[27]Power West P&amp;L'!F8+D8-F8</f>
        <v>-2840979.0499029951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">
      <c r="A9" s="134"/>
      <c r="B9" s="134"/>
      <c r="C9" s="123" t="s">
        <v>163</v>
      </c>
      <c r="D9" s="171">
        <f>'[28]Power West P&amp;L'!D9</f>
        <v>-2903595.4529168834</v>
      </c>
      <c r="E9" s="171">
        <f>'[28]Power West P&amp;L'!E9</f>
        <v>-871370.66768805776</v>
      </c>
      <c r="F9" s="171">
        <f>'[28]Power West P&amp;L'!F9</f>
        <v>411137.65055741946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411137.65055741946</v>
      </c>
      <c r="K9" s="171">
        <f>'[28]Power West P&amp;L'!K9</f>
        <v>187621022.24034682</v>
      </c>
      <c r="L9" s="165">
        <f>'[28]Power West P&amp;L'!$K$9</f>
        <v>187621022.24034682</v>
      </c>
      <c r="M9" s="138">
        <f>+[25]WEST_DPR!BJ71-[25]WEST_DPR!BJ67</f>
        <v>158420500.42941776</v>
      </c>
      <c r="N9" s="155">
        <f>M9-K9+450636</f>
        <v>-28749885.81092906</v>
      </c>
      <c r="O9" s="154">
        <f>'[27]Power West P&amp;L'!J9+D9-K9</f>
        <v>-55963671.093090594</v>
      </c>
      <c r="P9" s="154">
        <f>'[27]Power West P&amp;L'!F9+D9-F9</f>
        <v>-7597869.5247249026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">
      <c r="A10" s="134"/>
      <c r="B10" s="134"/>
      <c r="C10" s="123" t="s">
        <v>164</v>
      </c>
      <c r="D10" s="171">
        <f>'[28]Power West P&amp;L'!D10</f>
        <v>-630781.52736057341</v>
      </c>
      <c r="E10" s="171">
        <f>'[28]Power West P&amp;L'!E10</f>
        <v>-1775850.9917341601</v>
      </c>
      <c r="F10" s="171">
        <f>'[28]Power West P&amp;L'!F10</f>
        <v>-4372690.8302926291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-4372690.8302926291</v>
      </c>
      <c r="K10" s="171">
        <f>'[28]Power West P&amp;L'!K10</f>
        <v>126853072.37476215</v>
      </c>
      <c r="L10" s="165">
        <f>'[28]Power West P&amp;L'!$K$10</f>
        <v>126853072.37476215</v>
      </c>
      <c r="M10" s="138">
        <f>+[25]WEST_DPR!BR71-[25]WEST_DPR!BR67</f>
        <v>124822750.37166366</v>
      </c>
      <c r="N10" s="155">
        <f>M10-K10</f>
        <v>-2030322.0030984879</v>
      </c>
      <c r="O10" s="154">
        <f>'[27]Power West P&amp;L'!J10+D10-K10</f>
        <v>-7557249.7518385202</v>
      </c>
      <c r="P10" s="154">
        <f>'[27]Power West P&amp;L'!F10+D10-F10</f>
        <v>2910945.2743355292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">
      <c r="A11" s="134"/>
      <c r="B11" s="134"/>
      <c r="C11" s="123" t="s">
        <v>165</v>
      </c>
      <c r="D11" s="171">
        <f>'[28]Power West P&amp;L'!D11</f>
        <v>-2175732.5040638205</v>
      </c>
      <c r="E11" s="171">
        <f>'[28]Power West P&amp;L'!E11</f>
        <v>-5474581.3940352965</v>
      </c>
      <c r="F11" s="171">
        <f>'[28]Power West P&amp;L'!F11</f>
        <v>-2044614.4462632788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-2044614.4462632788</v>
      </c>
      <c r="K11" s="171">
        <f>'[28]Power West P&amp;L'!K11</f>
        <v>169962575.07495749</v>
      </c>
      <c r="L11" s="165">
        <f>'[28]Power West P&amp;L'!$K$11</f>
        <v>169962575.07495749</v>
      </c>
      <c r="M11" s="138">
        <f>+[25]WEST_DPR!BZ71-[25]WEST_DPR!BZ67</f>
        <v>121561554.88213903</v>
      </c>
      <c r="N11" s="155">
        <f>M11-K11-98453</f>
        <v>-48499473.192818463</v>
      </c>
      <c r="O11" s="154">
        <f>'[27]Power West P&amp;L'!J11+D11-K11</f>
        <v>-70015397.554955706</v>
      </c>
      <c r="P11" s="154">
        <f>'[27]Power West P&amp;L'!F11+D11-F11</f>
        <v>-817229.8836447061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7.4360286816954613E-9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-9184.4833443131502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25">
      <c r="A13" s="134"/>
      <c r="B13" s="134"/>
      <c r="C13" s="136" t="s">
        <v>187</v>
      </c>
      <c r="D13" s="171">
        <f>'[28]Power West P&amp;L'!D13</f>
        <v>1989.3161717854091</v>
      </c>
      <c r="E13" s="171">
        <f>'[28]Power West P&amp;L'!E13</f>
        <v>-11512.804648737918</v>
      </c>
      <c r="F13" s="171">
        <f>'[28]Power West P&amp;L'!F13</f>
        <v>-30579.320866756487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-30579.320866756487</v>
      </c>
      <c r="K13" s="171">
        <f>'[28]Power West P&amp;L'!K13</f>
        <v>-390670.95848150388</v>
      </c>
      <c r="L13" s="165"/>
      <c r="M13" s="166">
        <f>+[25]WEST_DPR!CB71-[25]WEST_DPR!CB67</f>
        <v>-407500.83352071734</v>
      </c>
      <c r="N13" s="155">
        <f>M13-K13</f>
        <v>-16829.875039213453</v>
      </c>
      <c r="O13" s="154">
        <f>'[27]Power West P&amp;L'!J13+D13-K13</f>
        <v>1548024.9420182018</v>
      </c>
      <c r="P13" s="154">
        <f>'[27]Power West P&amp;L'!F13+D13-F13</f>
        <v>-13129.467006022755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5" hidden="1" thickBot="1" x14ac:dyDescent="0.25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77883557.316843361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-77883557.316843361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5" hidden="1" thickBot="1" x14ac:dyDescent="0.25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77883557.316843361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-77883557.316843361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5" hidden="1" thickBot="1" x14ac:dyDescent="0.25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77883557.316843361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-77883557.316843361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5" hidden="1" thickBot="1" x14ac:dyDescent="0.25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77883557.316843361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-77883557.316843361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25" thickBot="1" x14ac:dyDescent="0.3">
      <c r="A18" s="134"/>
      <c r="B18" s="134"/>
      <c r="C18" s="156" t="s">
        <v>107</v>
      </c>
      <c r="D18" s="172">
        <f>'[28]Power West P&amp;L'!D18</f>
        <v>-4657335.4512870004</v>
      </c>
      <c r="E18" s="173">
        <f>'[28]Power West P&amp;L'!E18</f>
        <v>-6555030.1133512948</v>
      </c>
      <c r="F18" s="173">
        <f>'[28]Power West P&amp;L'!F18</f>
        <v>-2263716.8290380798</v>
      </c>
      <c r="G18" s="173">
        <f>'[28]Power West P&amp;L'!G18</f>
        <v>241794561.08330464</v>
      </c>
      <c r="H18" s="173">
        <f>'[28]Power West P&amp;L'!H18</f>
        <v>193407707.45410806</v>
      </c>
      <c r="I18" s="173">
        <f>'[28]Power West P&amp;L'!I18</f>
        <v>128991004.81698304</v>
      </c>
      <c r="J18" s="173">
        <f>'[28]Power West P&amp;L'!J18</f>
        <v>-2263716.8290380798</v>
      </c>
      <c r="K18" s="174">
        <f>'[28]Power West P&amp;L'!K18</f>
        <v>561929556.52535772</v>
      </c>
      <c r="L18" s="165"/>
      <c r="M18" s="167">
        <f>SUM(M8:M13)</f>
        <v>475430702.37172645</v>
      </c>
      <c r="N18" s="155">
        <f>M18-K18+508218-37230</f>
        <v>-86027866.15363127</v>
      </c>
      <c r="O18" s="154">
        <f>'[27]Power West P&amp;L'!J18+D18-K18</f>
        <v>-137358451.95127052</v>
      </c>
      <c r="P18" s="154">
        <f>'[27]Power West P&amp;L'!F18+D18-F18</f>
        <v>-8367447.1342874095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">
      <c r="A19" s="134"/>
      <c r="B19" s="134"/>
      <c r="C19" s="123" t="s">
        <v>217</v>
      </c>
      <c r="D19" s="171">
        <f>'[28]Power West P&amp;L'!D19</f>
        <v>-47887.21144463215</v>
      </c>
      <c r="E19" s="171">
        <f>'[28]Power West P&amp;L'!E19</f>
        <v>-311654.66225677077</v>
      </c>
      <c r="F19" s="171">
        <f>'[28]Power West P&amp;L'!F19</f>
        <v>-160029.60644236021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-160029.60644236021</v>
      </c>
      <c r="K19" s="171">
        <f>'[28]Power West P&amp;L'!K19</f>
        <v>74231916.931475863</v>
      </c>
      <c r="L19" s="165">
        <f>'[28]Power West P&amp;L'!$K$19</f>
        <v>74231916.931475863</v>
      </c>
      <c r="M19" s="138">
        <f>[25]WEST_DPR!E71-[25]WEST_DPR!E67</f>
        <v>68589266.355120391</v>
      </c>
      <c r="N19" s="155">
        <f>M19-K19-8810</f>
        <v>-5651460.5763554722</v>
      </c>
      <c r="O19" s="154">
        <f>'[27]Power West P&amp;L'!J19+D19-K19</f>
        <v>-14772291.551960871</v>
      </c>
      <c r="P19" s="154">
        <f>'[27]Power West P&amp;L'!F19+D19-F19</f>
        <v>-71213.843853177736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">
      <c r="A20" s="134"/>
      <c r="B20" s="134"/>
      <c r="C20" s="123" t="s">
        <v>184</v>
      </c>
      <c r="D20" s="171">
        <f>'[28]Power West P&amp;L'!D20</f>
        <v>-39616.820359807927</v>
      </c>
      <c r="E20" s="171">
        <f>'[28]Power West P&amp;L'!E20</f>
        <v>-193460.7011926258</v>
      </c>
      <c r="F20" s="171">
        <f>'[28]Power West P&amp;L'!F20</f>
        <v>-78902.397777849226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-78902.397777849226</v>
      </c>
      <c r="K20" s="171">
        <f>'[28]Power West P&amp;L'!K20</f>
        <v>32024669.959434874</v>
      </c>
      <c r="L20" s="165">
        <f>'[28]Power West P&amp;L'!$K$20</f>
        <v>32024669.959434874</v>
      </c>
      <c r="M20" s="138">
        <f>+[25]WEST_DPR!P71-[25]WEST_DPR!P67</f>
        <v>31206704.55262021</v>
      </c>
      <c r="N20" s="155">
        <f>M20-K20-1218</f>
        <v>-819183.4068146646</v>
      </c>
      <c r="O20" s="154">
        <f>'[27]Power West P&amp;L'!J20+D20-K20</f>
        <v>-3520671.7786230557</v>
      </c>
      <c r="P20" s="154">
        <f>'[27]Power West P&amp;L'!F20+D20-F20</f>
        <v>-58560.905403042474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">
      <c r="A21" s="134"/>
      <c r="B21" s="134"/>
      <c r="C21" s="136" t="s">
        <v>167</v>
      </c>
      <c r="D21" s="171">
        <f>'[28]Power West P&amp;L'!D21</f>
        <v>-66568.226424598135</v>
      </c>
      <c r="E21" s="171">
        <f>'[28]Power West P&amp;L'!E21</f>
        <v>-546340.71062279493</v>
      </c>
      <c r="F21" s="171">
        <f>'[28]Power West P&amp;L'!F21</f>
        <v>1411188.7110470294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1411188.7110470294</v>
      </c>
      <c r="K21" s="171">
        <f>'[28]Power West P&amp;L'!K21</f>
        <v>31568153.927487753</v>
      </c>
      <c r="L21" s="165">
        <f>'[28]Power West P&amp;L'!$K$21</f>
        <v>31568153.927487753</v>
      </c>
      <c r="M21" s="138">
        <f>+[25]WEST_DPR!AF71-[25]WEST_DPR!AF67</f>
        <v>27837071.475512806</v>
      </c>
      <c r="N21" s="155">
        <f>M21-K21</f>
        <v>-3731082.451974947</v>
      </c>
      <c r="O21" s="154">
        <f>'[27]Power West P&amp;L'!J21+D21-K21</f>
        <v>-5369732.8819770962</v>
      </c>
      <c r="P21" s="154">
        <f>'[27]Power West P&amp;L'!F21+D21-F21</f>
        <v>-2363278.4270080766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">
      <c r="A22" s="134"/>
      <c r="B22" s="134"/>
      <c r="C22" s="129" t="s">
        <v>182</v>
      </c>
      <c r="D22" s="171">
        <f>'[28]Power West P&amp;L'!D22</f>
        <v>-90</v>
      </c>
      <c r="E22" s="171">
        <f>'[28]Power West P&amp;L'!E22</f>
        <v>39018.379875473678</v>
      </c>
      <c r="F22" s="171">
        <f>'[28]Power West P&amp;L'!F22</f>
        <v>269670.78953330038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269670.78953330038</v>
      </c>
      <c r="K22" s="171">
        <f>'[28]Power West P&amp;L'!K22</f>
        <v>21921681.634073161</v>
      </c>
      <c r="L22" s="165"/>
      <c r="M22" s="138">
        <f>+[25]WEST_DPR!AL71-[25]WEST_DPR!AL67</f>
        <v>20184501.923615593</v>
      </c>
      <c r="N22" s="155">
        <f>M22-K22-1016</f>
        <v>-1738195.7104575671</v>
      </c>
      <c r="O22" s="154">
        <f>'[27]Power West P&amp;L'!J22+D22-K22</f>
        <v>-2372650.4449547566</v>
      </c>
      <c r="P22" s="154">
        <f>'[27]Power West P&amp;L'!F22+D22-F22</f>
        <v>-246982.10882939337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">
      <c r="A23" s="134"/>
      <c r="B23" s="134"/>
      <c r="C23" s="123" t="s">
        <v>155</v>
      </c>
      <c r="D23" s="171">
        <f>'[28]Power West P&amp;L'!D23</f>
        <v>-66.925469604553655</v>
      </c>
      <c r="E23" s="171">
        <f>'[28]Power West P&amp;L'!E23</f>
        <v>-301.43025186564773</v>
      </c>
      <c r="F23" s="171">
        <f>'[28]Power West P&amp;L'!F23</f>
        <v>-1190.2538770848048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-1190.2538770848048</v>
      </c>
      <c r="K23" s="171">
        <f>'[28]Power West P&amp;L'!K23</f>
        <v>-611120.82413175039</v>
      </c>
      <c r="L23" s="138"/>
      <c r="M23" s="138">
        <f>+[25]WEST_DPR!X71-[25]WEST_DPR!X67</f>
        <v>-295771.89968011307</v>
      </c>
      <c r="N23" s="155">
        <f t="shared" ref="N23:N31" si="0">M23-K23</f>
        <v>315348.92445163731</v>
      </c>
      <c r="O23" s="154">
        <f>'[27]Power West P&amp;L'!J23+D23-K23</f>
        <v>-12221.983939233702</v>
      </c>
      <c r="P23" s="154">
        <f>'[27]Power West P&amp;L'!F23+D23-F23</f>
        <v>1627.4799608910603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">
      <c r="A24" s="134"/>
      <c r="B24" s="134"/>
      <c r="C24" s="123" t="s">
        <v>183</v>
      </c>
      <c r="D24" s="171">
        <f>'[28]Power West P&amp;L'!D24</f>
        <v>7843.8051908985362</v>
      </c>
      <c r="E24" s="171">
        <f>'[28]Power West P&amp;L'!E24</f>
        <v>52.394783256866504</v>
      </c>
      <c r="F24" s="171">
        <f>'[28]Power West P&amp;L'!F24</f>
        <v>10128.119835184949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10128.119835184949</v>
      </c>
      <c r="K24" s="171">
        <f>'[28]Power West P&amp;L'!K24</f>
        <v>1161068.7957484603</v>
      </c>
      <c r="L24" s="138"/>
      <c r="M24" s="166">
        <f>+[25]WEST_DPR!AN71-[25]WEST_DPR!AN67</f>
        <v>842405.22951942624</v>
      </c>
      <c r="N24" s="155">
        <f t="shared" si="0"/>
        <v>-318663.5662290341</v>
      </c>
      <c r="O24" s="154">
        <f>'[27]Power West P&amp;L'!J24+D24-K24</f>
        <v>-425139.88294869312</v>
      </c>
      <c r="P24" s="154">
        <f>'[27]Power West P&amp;L'!F24+D24-F24</f>
        <v>-2284.3146442864127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">
      <c r="A25" s="134"/>
      <c r="B25" s="134"/>
      <c r="C25" s="136" t="s">
        <v>189</v>
      </c>
      <c r="D25" s="171">
        <f>'[28]Power West P&amp;L'!D25</f>
        <v>3176.2608079197817</v>
      </c>
      <c r="E25" s="171">
        <f>'[28]Power West P&amp;L'!E25</f>
        <v>218589.37719941657</v>
      </c>
      <c r="F25" s="171">
        <f>'[28]Power West P&amp;L'!F25</f>
        <v>444622.01201307401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444622.01201307401</v>
      </c>
      <c r="K25" s="171">
        <f>'[28]Power West P&amp;L'!K25</f>
        <v>8802399.966137968</v>
      </c>
      <c r="L25" s="138"/>
      <c r="M25" s="138">
        <f>+[25]WEST_DPR!AM71-[25]WEST_DPR!AM67</f>
        <v>6331303.5281975279</v>
      </c>
      <c r="N25" s="155">
        <f t="shared" si="0"/>
        <v>-2471096.4379404401</v>
      </c>
      <c r="O25" s="154">
        <f>'[27]Power West P&amp;L'!J25+D25-K25</f>
        <v>-3148472.6918776277</v>
      </c>
      <c r="P25" s="154">
        <f>'[27]Power West P&amp;L'!F25+D25-F25</f>
        <v>-481938.01939235989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thickBot="1" x14ac:dyDescent="0.25">
      <c r="A26" s="134"/>
      <c r="B26" s="134"/>
      <c r="C26" s="123" t="s">
        <v>205</v>
      </c>
      <c r="D26" s="171">
        <f>'[28]Power West P&amp;L'!D26</f>
        <v>-109.12914180579537</v>
      </c>
      <c r="E26" s="171">
        <f>'[28]Power West P&amp;L'!E26</f>
        <v>4454.8356533954211</v>
      </c>
      <c r="F26" s="171">
        <f>'[28]Power West P&amp;L'!F26</f>
        <v>41433.555514605541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41433.555514605541</v>
      </c>
      <c r="K26" s="171">
        <f>'[28]Power West P&amp;L'!K26</f>
        <v>777346.15475336695</v>
      </c>
      <c r="L26" s="138"/>
      <c r="M26" s="138">
        <f>+[25]WEST_DPR!G71-[25]WEST_DPR!G67</f>
        <v>660244.87892071577</v>
      </c>
      <c r="N26" s="155">
        <f t="shared" si="0"/>
        <v>-117101.27583265118</v>
      </c>
      <c r="O26" s="154">
        <f>'[27]Power West P&amp;L'!J26+D26-K26</f>
        <v>-662042.36730614956</v>
      </c>
      <c r="P26" s="154">
        <f>'[27]Power West P&amp;L'!F26+D26-F26</f>
        <v>-40763.728561377844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t="13.5" hidden="1" thickBot="1" x14ac:dyDescent="0.25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ht="13.5" hidden="1" thickBot="1" x14ac:dyDescent="0.25">
      <c r="A28" s="134"/>
      <c r="B28" s="134"/>
      <c r="C28" s="136"/>
      <c r="D28" s="171">
        <f>'[28]Power West P&amp;L'!D28</f>
        <v>0</v>
      </c>
      <c r="E28" s="171">
        <f>'[28]Power West P&amp;L'!E28</f>
        <v>0</v>
      </c>
      <c r="F28" s="171">
        <f>'[28]Power West P&amp;L'!F28</f>
        <v>0</v>
      </c>
      <c r="G28" s="171">
        <f>'[28]Power West P&amp;L'!G28</f>
        <v>0</v>
      </c>
      <c r="H28" s="171">
        <f>'[28]Power West P&amp;L'!H28</f>
        <v>0</v>
      </c>
      <c r="I28" s="171">
        <f>'[28]Power West P&amp;L'!I28</f>
        <v>0</v>
      </c>
      <c r="J28" s="171">
        <f>'[28]Power West P&amp;L'!J28</f>
        <v>0</v>
      </c>
      <c r="K28" s="171">
        <f>'[28]Power West P&amp;L'!K28</f>
        <v>0</v>
      </c>
      <c r="L28" s="138"/>
      <c r="M28" s="138"/>
      <c r="N28" s="155">
        <f t="shared" si="0"/>
        <v>0</v>
      </c>
      <c r="O28" s="154">
        <f>'[27]Power West P&amp;L'!H28+D28+I28-K28</f>
        <v>0</v>
      </c>
      <c r="P28" s="154">
        <f>'[27]Power West P&amp;L'!I28+E28-L28</f>
        <v>0</v>
      </c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ht="13.5" hidden="1" thickBot="1" x14ac:dyDescent="0.25">
      <c r="A29" s="134"/>
      <c r="B29" s="134"/>
      <c r="C29" s="123"/>
      <c r="D29" s="171">
        <f>'[28]Power West P&amp;L'!D29</f>
        <v>0</v>
      </c>
      <c r="E29" s="171">
        <f>'[28]Power West P&amp;L'!E29</f>
        <v>0</v>
      </c>
      <c r="F29" s="171">
        <f>'[28]Power West P&amp;L'!F29</f>
        <v>0</v>
      </c>
      <c r="G29" s="171">
        <f>'[28]Power West P&amp;L'!G29</f>
        <v>0</v>
      </c>
      <c r="H29" s="171">
        <f>'[28]Power West P&amp;L'!H29</f>
        <v>0</v>
      </c>
      <c r="I29" s="171">
        <f>'[28]Power West P&amp;L'!I29</f>
        <v>0</v>
      </c>
      <c r="J29" s="171">
        <f>'[28]Power West P&amp;L'!J29</f>
        <v>0</v>
      </c>
      <c r="K29" s="171">
        <f>'[28]Power West P&amp;L'!K29</f>
        <v>0</v>
      </c>
      <c r="L29" s="138"/>
      <c r="M29" s="138"/>
      <c r="N29" s="155">
        <f t="shared" si="0"/>
        <v>0</v>
      </c>
      <c r="O29" s="154">
        <f>'[27]Power West P&amp;L'!H29+D29+I29-K29</f>
        <v>0</v>
      </c>
      <c r="P29" s="154">
        <f>'[27]Power West P&amp;L'!I29+E29-L29</f>
        <v>0</v>
      </c>
      <c r="Q29" s="134"/>
      <c r="R29" s="138"/>
      <c r="S29" s="138"/>
      <c r="T29" s="138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</row>
    <row r="30" spans="1:142" ht="13.5" hidden="1" thickBot="1" x14ac:dyDescent="0.25">
      <c r="A30" s="134"/>
      <c r="B30" s="134"/>
      <c r="C30" s="123"/>
      <c r="D30" s="171">
        <f>'[28]Power West P&amp;L'!D30</f>
        <v>0</v>
      </c>
      <c r="E30" s="171">
        <f>'[28]Power West P&amp;L'!E30</f>
        <v>0</v>
      </c>
      <c r="F30" s="171">
        <f>'[28]Power West P&amp;L'!F30</f>
        <v>0</v>
      </c>
      <c r="G30" s="171">
        <f>'[28]Power West P&amp;L'!G30</f>
        <v>0</v>
      </c>
      <c r="H30" s="171">
        <f>'[28]Power West P&amp;L'!H30</f>
        <v>0</v>
      </c>
      <c r="I30" s="171">
        <f>'[28]Power West P&amp;L'!I30</f>
        <v>0</v>
      </c>
      <c r="J30" s="171">
        <f>'[28]Power West P&amp;L'!J30</f>
        <v>0</v>
      </c>
      <c r="K30" s="171">
        <f>'[28]Power West P&amp;L'!K30</f>
        <v>0</v>
      </c>
      <c r="L30" s="138"/>
      <c r="M30" s="138"/>
      <c r="N30" s="155">
        <f t="shared" si="0"/>
        <v>0</v>
      </c>
      <c r="O30" s="154">
        <f>'[27]Power West P&amp;L'!H30+D30+I30-K30</f>
        <v>0</v>
      </c>
      <c r="P30" s="154">
        <f>'[27]Power West P&amp;L'!I30+E30-L30</f>
        <v>0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5" hidden="1" thickBot="1" x14ac:dyDescent="0.25">
      <c r="A31" s="134"/>
      <c r="B31" s="134"/>
      <c r="C31" s="123"/>
      <c r="D31" s="171">
        <f>'[28]Power West P&amp;L'!D31</f>
        <v>0</v>
      </c>
      <c r="E31" s="171">
        <f>'[28]Power West P&amp;L'!E31</f>
        <v>0</v>
      </c>
      <c r="F31" s="171">
        <f>'[28]Power West P&amp;L'!F31</f>
        <v>0</v>
      </c>
      <c r="G31" s="171">
        <f>'[28]Power West P&amp;L'!G31</f>
        <v>0</v>
      </c>
      <c r="H31" s="171">
        <f>'[28]Power West P&amp;L'!H31</f>
        <v>0</v>
      </c>
      <c r="I31" s="171">
        <f>'[28]Power West P&amp;L'!I31</f>
        <v>0</v>
      </c>
      <c r="J31" s="171">
        <f>'[28]Power West P&amp;L'!J31</f>
        <v>0</v>
      </c>
      <c r="K31" s="171">
        <f>'[28]Power West P&amp;L'!K31</f>
        <v>0</v>
      </c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25" thickBot="1" x14ac:dyDescent="0.3">
      <c r="A32" s="134"/>
      <c r="B32" s="134"/>
      <c r="C32" s="156" t="s">
        <v>108</v>
      </c>
      <c r="D32" s="172">
        <f>'[28]Power West P&amp;L'!D32</f>
        <v>-143318.24684163026</v>
      </c>
      <c r="E32" s="173">
        <f>'[28]Power West P&amp;L'!E32</f>
        <v>-960778.71979264286</v>
      </c>
      <c r="F32" s="173">
        <f>'[28]Power West P&amp;L'!F32</f>
        <v>1936920.9298458998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1936920.9298458998</v>
      </c>
      <c r="K32" s="174">
        <f>'[28]Power West P&amp;L'!K32</f>
        <v>169876116.54497972</v>
      </c>
      <c r="L32" s="167"/>
      <c r="M32" s="167">
        <f>SUM(M19:M26)</f>
        <v>155355726.04382655</v>
      </c>
      <c r="N32" s="155">
        <f>M32-K32-11044</f>
        <v>-14531434.501153171</v>
      </c>
      <c r="O32" s="154">
        <f>'[27]Power West P&amp;L'!J32+D32-K32</f>
        <v>-30283223.583587497</v>
      </c>
      <c r="P32" s="154">
        <f>'[27]Power West P&amp;L'!F32+D32-F32</f>
        <v>-3263393.8677308233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25" thickBot="1" x14ac:dyDescent="0.3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0</v>
      </c>
      <c r="K33" s="171">
        <f>'[28]Power West P&amp;L'!K33</f>
        <v>52415630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-4800653.6981286304</v>
      </c>
      <c r="E34" s="173">
        <f>'[28]Power West P&amp;L'!E34</f>
        <v>-7515808.8331439374</v>
      </c>
      <c r="F34" s="173">
        <f>'[28]Power West P&amp;L'!F34</f>
        <v>-326795.89919218002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-326795.89919218002</v>
      </c>
      <c r="K34" s="174">
        <f>'[28]Power West P&amp;L'!K34</f>
        <v>784221303.07033741</v>
      </c>
      <c r="L34" s="157">
        <f>'[28]Power West P&amp;L'!$K$34</f>
        <v>784221303.07033741</v>
      </c>
      <c r="M34" s="167">
        <f>M32+M18</f>
        <v>630786428.41555297</v>
      </c>
      <c r="N34" s="155"/>
      <c r="O34" s="154">
        <f>'[27]Power West P&amp;L'!J34+D34-K34</f>
        <v>-182415277.53485799</v>
      </c>
      <c r="P34" s="154">
        <f>'[27]Power West P&amp;L'!F34+D34-F34</f>
        <v>-11630841.002018232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25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0</v>
      </c>
      <c r="F35" s="171">
        <f>'[28]Power West P&amp;L'!F35</f>
        <v>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0</v>
      </c>
      <c r="K35" s="171">
        <f>'[28]Power West P&amp;L'!K35</f>
        <v>8623925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-4800653.6981286304</v>
      </c>
      <c r="E36" s="173">
        <f>'[28]Power West P&amp;L'!E36</f>
        <v>-7515808.8331439374</v>
      </c>
      <c r="F36" s="173">
        <f>'[28]Power West P&amp;L'!F36</f>
        <v>-326795.89919218002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-326795.89919218002</v>
      </c>
      <c r="K36" s="174">
        <f>'[28]Power West P&amp;L'!K36</f>
        <v>792845228.07033741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">
      <c r="A37" s="134"/>
      <c r="B37" s="134"/>
      <c r="C37" s="170" t="s">
        <v>214</v>
      </c>
      <c r="D37" s="171">
        <f>'[28]Power West P&amp;L'!D38</f>
        <v>-34859.717083562762</v>
      </c>
      <c r="E37" s="171">
        <f>'[28]Power West P&amp;L'!E38</f>
        <v>-7665.2772890494816</v>
      </c>
      <c r="F37" s="171">
        <f>'[28]Power West P&amp;L'!F38</f>
        <v>-22075.041898340889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-22075.041898340889</v>
      </c>
      <c r="K37" s="171">
        <f>'[28]Power West P&amp;L'!K38</f>
        <v>-947546.02592517238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">
      <c r="A38" s="134"/>
      <c r="B38" s="134"/>
      <c r="C38" s="170" t="s">
        <v>215</v>
      </c>
      <c r="D38" s="171">
        <f>'[28]Power West P&amp;L'!D39</f>
        <v>-13662.411629173443</v>
      </c>
      <c r="E38" s="171">
        <f>'[28]Power West P&amp;L'!E39</f>
        <v>21600.437451699552</v>
      </c>
      <c r="F38" s="171">
        <f>'[28]Power West P&amp;L'!F39</f>
        <v>35466.024569975751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35466.024569975751</v>
      </c>
      <c r="K38" s="171">
        <f>'[28]Power West P&amp;L'!K39</f>
        <v>468508.59897633537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">
      <c r="A39" s="134"/>
      <c r="B39" s="134"/>
      <c r="C39" s="170" t="s">
        <v>216</v>
      </c>
      <c r="D39" s="171">
        <f>'[28]Power West P&amp;L'!D40</f>
        <v>-83.715360428155805</v>
      </c>
      <c r="E39" s="171">
        <f>'[28]Power West P&amp;L'!E40</f>
        <v>67.427855940190085</v>
      </c>
      <c r="F39" s="171">
        <f>'[28]Power West P&amp;L'!F40</f>
        <v>-80.822426324455975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-80.822426324455975</v>
      </c>
      <c r="K39" s="171">
        <f>'[28]Power West P&amp;L'!K40</f>
        <v>53862.021939489074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99095.731027294954</v>
      </c>
      <c r="F40" s="171">
        <f>'[28]Power West P&amp;L'!F41</f>
        <v>561050.00991141656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561050.00991141656</v>
      </c>
      <c r="K40" s="171">
        <f>'[28]Power West P&amp;L'!K41</f>
        <v>80108611.409233302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25">
      <c r="A41" s="134"/>
      <c r="B41" s="134"/>
      <c r="C41" s="150" t="s">
        <v>186</v>
      </c>
      <c r="D41" s="171">
        <f>'[28]Power West P&amp;L'!D42</f>
        <v>432437.79641225352</v>
      </c>
      <c r="E41" s="171">
        <f>'[28]Power West P&amp;L'!E42</f>
        <v>388455.85292132106</v>
      </c>
      <c r="F41" s="171">
        <f>'[28]Power West P&amp;L'!F42</f>
        <v>2424674.9521991727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2424674.9521991727</v>
      </c>
      <c r="K41" s="171">
        <f>'[28]Power West P&amp;L'!K42</f>
        <v>240201035.51811895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">
      <c r="A42" s="134"/>
      <c r="B42" s="134"/>
      <c r="C42" s="156" t="s">
        <v>188</v>
      </c>
      <c r="D42" s="172">
        <f>'[28]Power West P&amp;L'!D43</f>
        <v>383831.95233908918</v>
      </c>
      <c r="E42" s="173">
        <f>'[28]Power West P&amp;L'!E43</f>
        <v>501554.17196720629</v>
      </c>
      <c r="F42" s="173">
        <f>'[28]Power West P&amp;L'!F43</f>
        <v>2999035.1223558998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2999035.1223558998</v>
      </c>
      <c r="K42" s="174">
        <f>'[28]Power West P&amp;L'!K43</f>
        <v>319884471.52234292</v>
      </c>
      <c r="L42" s="157">
        <f>'[28]Power West P&amp;L'!$K$39</f>
        <v>468508.59897633537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-4416821.7457895409</v>
      </c>
      <c r="E43" s="173">
        <f>'[28]Power West P&amp;L'!E44</f>
        <v>-7014254.6611767309</v>
      </c>
      <c r="F43" s="173">
        <f>'[28]Power West P&amp;L'!F44</f>
        <v>2672239.2231637198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2672239.2231637198</v>
      </c>
      <c r="K43" s="174">
        <f>'[28]Power West P&amp;L'!K44</f>
        <v>1112729699.5926805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">
      <c r="M1599" s="134"/>
      <c r="N1599" s="134"/>
    </row>
    <row r="1600" spans="4:140" x14ac:dyDescent="0.2">
      <c r="M1600" s="134"/>
      <c r="N1600" s="134"/>
    </row>
    <row r="1601" spans="13:14" x14ac:dyDescent="0.2">
      <c r="M1601" s="134"/>
      <c r="N1601" s="134"/>
    </row>
    <row r="1602" spans="13:14" x14ac:dyDescent="0.2">
      <c r="M1602" s="134"/>
      <c r="N1602" s="134"/>
    </row>
    <row r="1603" spans="13:14" x14ac:dyDescent="0.2">
      <c r="M1603" s="134"/>
      <c r="N1603" s="134"/>
    </row>
    <row r="1604" spans="13:14" x14ac:dyDescent="0.2">
      <c r="M1604" s="134"/>
      <c r="N1604" s="134"/>
    </row>
    <row r="1605" spans="13:14" x14ac:dyDescent="0.2">
      <c r="M1605" s="134"/>
      <c r="N1605" s="134"/>
    </row>
    <row r="1606" spans="13:14" x14ac:dyDescent="0.2">
      <c r="M1606" s="134"/>
      <c r="N1606" s="134"/>
    </row>
    <row r="1607" spans="13:14" x14ac:dyDescent="0.2">
      <c r="M1607" s="134"/>
      <c r="N1607" s="134"/>
    </row>
    <row r="1608" spans="13:14" x14ac:dyDescent="0.2">
      <c r="M1608" s="134"/>
      <c r="N1608" s="134"/>
    </row>
    <row r="1609" spans="13:14" x14ac:dyDescent="0.2">
      <c r="M1609" s="134"/>
      <c r="N1609" s="134"/>
    </row>
    <row r="1610" spans="13:14" x14ac:dyDescent="0.2">
      <c r="M1610" s="134"/>
      <c r="N1610" s="134"/>
    </row>
    <row r="1611" spans="13:14" x14ac:dyDescent="0.2">
      <c r="M1611" s="134"/>
      <c r="N1611" s="134"/>
    </row>
    <row r="1612" spans="13:14" x14ac:dyDescent="0.2">
      <c r="M1612" s="134"/>
      <c r="N1612" s="134"/>
    </row>
    <row r="1613" spans="13:14" x14ac:dyDescent="0.2">
      <c r="M1613" s="134"/>
      <c r="N1613" s="134"/>
    </row>
    <row r="1614" spans="13:14" x14ac:dyDescent="0.2">
      <c r="M1614" s="134"/>
      <c r="N1614" s="134"/>
    </row>
    <row r="1615" spans="13:14" x14ac:dyDescent="0.2">
      <c r="M1615" s="134"/>
      <c r="N1615" s="134"/>
    </row>
    <row r="1616" spans="13:14" x14ac:dyDescent="0.2">
      <c r="M1616" s="134"/>
      <c r="N1616" s="134"/>
    </row>
    <row r="1617" spans="13:14" x14ac:dyDescent="0.2">
      <c r="M1617" s="134"/>
      <c r="N1617" s="134"/>
    </row>
    <row r="1618" spans="13:14" x14ac:dyDescent="0.2">
      <c r="M1618" s="134"/>
      <c r="N1618" s="134"/>
    </row>
    <row r="1619" spans="13:14" x14ac:dyDescent="0.2">
      <c r="M1619" s="134"/>
      <c r="N1619" s="134"/>
    </row>
    <row r="1620" spans="13:14" x14ac:dyDescent="0.2">
      <c r="M1620" s="134"/>
      <c r="N1620" s="134"/>
    </row>
    <row r="1621" spans="13:14" x14ac:dyDescent="0.2">
      <c r="M1621" s="134"/>
      <c r="N1621" s="134"/>
    </row>
    <row r="1622" spans="13:14" x14ac:dyDescent="0.2">
      <c r="M1622" s="134"/>
      <c r="N1622" s="134"/>
    </row>
    <row r="1623" spans="13:14" x14ac:dyDescent="0.2">
      <c r="M1623" s="134"/>
      <c r="N1623" s="134"/>
    </row>
    <row r="1624" spans="13:14" x14ac:dyDescent="0.2">
      <c r="M1624" s="134"/>
      <c r="N1624" s="134"/>
    </row>
    <row r="1625" spans="13:14" x14ac:dyDescent="0.2">
      <c r="M1625" s="134"/>
      <c r="N1625" s="134"/>
    </row>
    <row r="1626" spans="13:14" x14ac:dyDescent="0.2">
      <c r="M1626" s="134"/>
      <c r="N1626" s="134"/>
    </row>
    <row r="1627" spans="13:14" x14ac:dyDescent="0.2">
      <c r="M1627" s="134"/>
      <c r="N1627" s="134"/>
    </row>
    <row r="1628" spans="13:14" x14ac:dyDescent="0.2">
      <c r="M1628" s="134"/>
      <c r="N1628" s="134"/>
    </row>
    <row r="1629" spans="13:14" x14ac:dyDescent="0.2">
      <c r="M1629" s="134"/>
      <c r="N1629" s="134"/>
    </row>
    <row r="1630" spans="13:14" x14ac:dyDescent="0.2">
      <c r="M1630" s="134"/>
      <c r="N1630" s="134"/>
    </row>
    <row r="1631" spans="13:14" x14ac:dyDescent="0.2">
      <c r="M1631" s="134"/>
      <c r="N1631" s="134"/>
    </row>
    <row r="1632" spans="13:14" x14ac:dyDescent="0.2">
      <c r="M1632" s="134"/>
      <c r="N1632" s="134"/>
    </row>
    <row r="1633" spans="13:14" x14ac:dyDescent="0.2">
      <c r="M1633" s="134"/>
      <c r="N1633" s="134"/>
    </row>
    <row r="1634" spans="13:14" x14ac:dyDescent="0.2">
      <c r="M1634" s="134"/>
      <c r="N1634" s="134"/>
    </row>
    <row r="1635" spans="13:14" x14ac:dyDescent="0.2">
      <c r="M1635" s="134"/>
      <c r="N1635" s="134"/>
    </row>
    <row r="1636" spans="13:14" x14ac:dyDescent="0.2">
      <c r="M1636" s="134"/>
      <c r="N1636" s="134"/>
    </row>
    <row r="1637" spans="13:14" x14ac:dyDescent="0.2">
      <c r="M1637" s="134"/>
      <c r="N1637" s="134"/>
    </row>
    <row r="1638" spans="13:14" x14ac:dyDescent="0.2">
      <c r="M1638" s="134"/>
      <c r="N1638" s="134"/>
    </row>
    <row r="1639" spans="13:14" x14ac:dyDescent="0.2">
      <c r="M1639" s="134"/>
      <c r="N1639" s="134"/>
    </row>
    <row r="1640" spans="13:14" x14ac:dyDescent="0.2">
      <c r="M1640" s="134"/>
      <c r="N1640" s="134"/>
    </row>
    <row r="1641" spans="13:14" x14ac:dyDescent="0.2">
      <c r="M1641" s="134"/>
      <c r="N1641" s="134"/>
    </row>
    <row r="1642" spans="13:14" x14ac:dyDescent="0.2">
      <c r="M1642" s="134"/>
      <c r="N1642" s="134"/>
    </row>
    <row r="1643" spans="13:14" x14ac:dyDescent="0.2">
      <c r="M1643" s="134"/>
      <c r="N1643" s="134"/>
    </row>
    <row r="1644" spans="13:14" x14ac:dyDescent="0.2">
      <c r="M1644" s="134"/>
      <c r="N1644" s="134"/>
    </row>
    <row r="1645" spans="13:14" x14ac:dyDescent="0.2">
      <c r="M1645" s="134"/>
      <c r="N1645" s="134"/>
    </row>
    <row r="1646" spans="13:14" x14ac:dyDescent="0.2">
      <c r="M1646" s="134"/>
      <c r="N1646" s="134"/>
    </row>
    <row r="1647" spans="13:14" x14ac:dyDescent="0.2">
      <c r="M1647" s="134"/>
      <c r="N1647" s="134"/>
    </row>
    <row r="1648" spans="13:14" x14ac:dyDescent="0.2">
      <c r="M1648" s="134"/>
      <c r="N1648" s="134"/>
    </row>
  </sheetData>
  <pageMargins left="0.75" right="0.75" top="1" bottom="1" header="0.5" footer="0.5"/>
  <pageSetup scale="5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Jan Havlíček</cp:lastModifiedBy>
  <cp:lastPrinted>2001-08-31T23:21:57Z</cp:lastPrinted>
  <dcterms:created xsi:type="dcterms:W3CDTF">1996-09-06T18:47:52Z</dcterms:created>
  <dcterms:modified xsi:type="dcterms:W3CDTF">2023-09-11T09:57:00Z</dcterms:modified>
</cp:coreProperties>
</file>