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3F399A-1FDD-4FB1-9BFC-DE376AF2D810}" xr6:coauthVersionLast="47" xr6:coauthVersionMax="47" xr10:uidLastSave="{00000000-0000-0000-0000-000000000000}"/>
  <bookViews>
    <workbookView xWindow="-120" yWindow="-120" windowWidth="23280" windowHeight="12480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<sst xmlns="http://schemas.openxmlformats.org/spreadsheetml/2006/main" count="328" uniqueCount="218">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</sst>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B268D2D2-B049-98A2-2A39-5915212C9D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78D9B211-A85B-2F48-ABB9-A754604DAE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6F32562C-1705-2FB2-55AA-35C0758953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D0518A18-D6DA-F9EE-B13B-7F61DAC382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>
          <a:extLst>
            <a:ext uri="{FF2B5EF4-FFF2-40B4-BE49-F238E27FC236}">
              <a16:creationId xmlns:a16="http://schemas.microsoft.com/office/drawing/2014/main" id="{CE4A8361-BD24-A2E4-4E04-4CD9AEA4F81D}"/>
            </a:ext>
          </a:extLst>
        </xdr:cNvPr>
        <xdr:cNvSpPr txBox="1">
          <a:spLocks noChangeArrowheads="1"/>
        </xdr:cNvSpPr>
      </xdr:nvSpPr>
      <xdr:spPr bwMode="auto">
        <a:xfrm>
          <a:off x="1190625" y="105537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37180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694893.66166838189</v>
          </cell>
          <cell r="E8">
            <v>1820688.8988856222</v>
          </cell>
          <cell r="F8">
            <v>2702431.7143907305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2702431.7143907305</v>
          </cell>
          <cell r="K8">
            <v>76812958.913406923</v>
          </cell>
        </row>
        <row r="9">
          <cell r="D9">
            <v>47647.694968073745</v>
          </cell>
          <cell r="E9">
            <v>248839.84674049763</v>
          </cell>
          <cell r="F9">
            <v>2866022.0221392857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2866022.0221392857</v>
          </cell>
          <cell r="K9">
            <v>190075906.6119287</v>
          </cell>
        </row>
        <row r="10">
          <cell r="D10">
            <v>-872814.15679368563</v>
          </cell>
          <cell r="E10">
            <v>-2676889.751104774</v>
          </cell>
          <cell r="F10">
            <v>-3146240.9642994655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-3146240.9642994655</v>
          </cell>
          <cell r="K10">
            <v>128079522.24075532</v>
          </cell>
        </row>
        <row r="11">
          <cell r="D11">
            <v>-4227537.1216135137</v>
          </cell>
          <cell r="E11">
            <v>-6673645.9651995106</v>
          </cell>
          <cell r="F11">
            <v>1135915.9302586867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1135915.9302586867</v>
          </cell>
          <cell r="K11">
            <v>173143105.45147946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-4632.2827923653822</v>
          </cell>
          <cell r="E13">
            <v>-30898.028615719173</v>
          </cell>
          <cell r="F13">
            <v>-35313.777744215608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-35313.777744215608</v>
          </cell>
          <cell r="K13">
            <v>-395405.41535896319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-4362442.2045631092</v>
          </cell>
          <cell r="E18">
            <v>-7311904.9992938824</v>
          </cell>
          <cell r="F18">
            <v>3522814.9247450293</v>
          </cell>
          <cell r="G18">
            <v>241794561.08330464</v>
          </cell>
          <cell r="H18">
            <v>193407707.45410806</v>
          </cell>
          <cell r="I18">
            <v>128991004.81698304</v>
          </cell>
          <cell r="J18">
            <v>3522814.9247450293</v>
          </cell>
          <cell r="K18">
            <v>567716088.27914071</v>
          </cell>
        </row>
        <row r="19">
          <cell r="D19">
            <v>-406649.00226832461</v>
          </cell>
          <cell r="E19">
            <v>-122827.16898230091</v>
          </cell>
          <cell r="F19">
            <v>252895.27420674544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252895.27420674544</v>
          </cell>
          <cell r="K19">
            <v>74644841.812124968</v>
          </cell>
        </row>
        <row r="20">
          <cell r="D20">
            <v>-141192.15919760708</v>
          </cell>
          <cell r="E20">
            <v>-149523.41335881385</v>
          </cell>
          <cell r="F20">
            <v>44203.904210959736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44203.904210959736</v>
          </cell>
          <cell r="K20">
            <v>32147776.261423685</v>
          </cell>
        </row>
        <row r="21">
          <cell r="D21">
            <v>-363945.93843606673</v>
          </cell>
          <cell r="E21">
            <v>-426240.87494301889</v>
          </cell>
          <cell r="F21">
            <v>1744226.5945985341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1744226.5945985341</v>
          </cell>
          <cell r="K21">
            <v>31901191.811039254</v>
          </cell>
        </row>
        <row r="22">
          <cell r="D22">
            <v>-60.283490064553916</v>
          </cell>
          <cell r="E22">
            <v>80112.099820621312</v>
          </cell>
          <cell r="F22">
            <v>252640.64940032008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252640.64940032008</v>
          </cell>
          <cell r="K22">
            <v>21904651.493940182</v>
          </cell>
        </row>
        <row r="23">
          <cell r="D23">
            <v>-74.097871572186705</v>
          </cell>
          <cell r="E23">
            <v>-351.35358559660381</v>
          </cell>
          <cell r="F23">
            <v>-985.85302789063439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-985.85302789063439</v>
          </cell>
          <cell r="K23">
            <v>-610916.42328255624</v>
          </cell>
        </row>
        <row r="24">
          <cell r="D24">
            <v>-14655.530068344437</v>
          </cell>
          <cell r="E24">
            <v>5382.6919580437243</v>
          </cell>
          <cell r="F24">
            <v>8528.5422643057518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8528.5422643057518</v>
          </cell>
          <cell r="K24">
            <v>1159469.2181775812</v>
          </cell>
        </row>
        <row r="25">
          <cell r="D25">
            <v>28604.010549972067</v>
          </cell>
          <cell r="E25">
            <v>203275.89343146567</v>
          </cell>
          <cell r="F25">
            <v>422780.24161655037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422780.24161655037</v>
          </cell>
          <cell r="K25">
            <v>8780558.1957414448</v>
          </cell>
        </row>
        <row r="26">
          <cell r="D26">
            <v>439.52321891719475</v>
          </cell>
          <cell r="E26">
            <v>214.39587821322493</v>
          </cell>
          <cell r="F26">
            <v>40765.518830359768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40765.518830359768</v>
          </cell>
          <cell r="K26">
            <v>776678.11806912115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-897533.47756309039</v>
          </cell>
          <cell r="E32">
            <v>-578973.71287391509</v>
          </cell>
          <cell r="F32">
            <v>2765054.8720998843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2765054.8720998843</v>
          </cell>
          <cell r="K32">
            <v>170704250.4872337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-5259975.6821261998</v>
          </cell>
          <cell r="E34">
            <v>-7890878.7121677985</v>
          </cell>
          <cell r="F34">
            <v>6287869.7968449136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6287869.7968449136</v>
          </cell>
          <cell r="K34">
            <v>790835968.76637447</v>
          </cell>
        </row>
        <row r="35">
          <cell r="E35">
            <v>0</v>
          </cell>
          <cell r="G35">
            <v>232770</v>
          </cell>
          <cell r="H35">
            <v>8137935</v>
          </cell>
          <cell r="I35">
            <v>253220</v>
          </cell>
          <cell r="J35">
            <v>0</v>
          </cell>
          <cell r="K35">
            <v>8623925</v>
          </cell>
        </row>
        <row r="36">
          <cell r="D36">
            <v>-5259975.6821261998</v>
          </cell>
          <cell r="E36">
            <v>-7890878.7121677985</v>
          </cell>
          <cell r="F36">
            <v>6287869.7968449136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6287869.7968449136</v>
          </cell>
          <cell r="K36">
            <v>799459893.76637447</v>
          </cell>
        </row>
        <row r="38">
          <cell r="D38">
            <v>759.77916943893069</v>
          </cell>
          <cell r="E38">
            <v>-78163.913233650703</v>
          </cell>
          <cell r="F38">
            <v>-7902.1978367603151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-7902.1978367603151</v>
          </cell>
          <cell r="K38">
            <v>-933373.18186359177</v>
          </cell>
        </row>
        <row r="39">
          <cell r="D39">
            <v>5682.4590035781894</v>
          </cell>
          <cell r="E39">
            <v>9966.8072109111727</v>
          </cell>
          <cell r="F39">
            <v>29333.560939562758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29333.560939562758</v>
          </cell>
          <cell r="K39">
            <v>462376.13534592238</v>
          </cell>
        </row>
        <row r="40">
          <cell r="D40">
            <v>99.347153548777442</v>
          </cell>
          <cell r="E40">
            <v>84.50469274048406</v>
          </cell>
          <cell r="F40">
            <v>-79.501608230733012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-79.501608230733012</v>
          </cell>
          <cell r="K40">
            <v>53863.342757582795</v>
          </cell>
        </row>
        <row r="41">
          <cell r="D41">
            <v>53506.485249883517</v>
          </cell>
          <cell r="E41">
            <v>329743.92961017904</v>
          </cell>
          <cell r="F41">
            <v>560809.94743253349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560809.94743253349</v>
          </cell>
          <cell r="K41">
            <v>80108371.346754402</v>
          </cell>
        </row>
        <row r="42">
          <cell r="D42">
            <v>-294846.77720710682</v>
          </cell>
          <cell r="E42">
            <v>877330.2708490924</v>
          </cell>
          <cell r="F42">
            <v>1696011.7784933113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1696011.7784933113</v>
          </cell>
          <cell r="K42">
            <v>239472372.34441307</v>
          </cell>
        </row>
        <row r="43">
          <cell r="D43">
            <v>-234798.7066306574</v>
          </cell>
          <cell r="E43">
            <v>1138961.5991292724</v>
          </cell>
          <cell r="F43">
            <v>2278173.5874204165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2278173.5874204165</v>
          </cell>
          <cell r="K43">
            <v>319163609.98740739</v>
          </cell>
        </row>
        <row r="44">
          <cell r="D44">
            <v>-5494774.3887568573</v>
          </cell>
          <cell r="E44">
            <v>-6751917.1130385259</v>
          </cell>
          <cell r="F44">
            <v>8566043.3842653297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8566043.3842653297</v>
          </cell>
          <cell r="K44">
            <v>1118623503.7537818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26" activePane="bottomRight" state="frozen"/>
      <selection activeCell="B2" sqref="B2"/>
      <selection pane="topRight" activeCell="D2" sqref="D2"/>
      <selection pane="bottomLeft" activeCell="B8" sqref="B8"/>
      <selection pane="bottomRight" activeCell="C3" sqref="C3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37180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694893.66166838189</v>
      </c>
      <c r="E8" s="171">
        <f>'[28]Power West P&amp;L'!E8</f>
        <v>1820688.8988856222</v>
      </c>
      <c r="F8" s="171">
        <f>'[28]Power West P&amp;L'!F8</f>
        <v>2702431.7143907305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2702431.7143907305</v>
      </c>
      <c r="K8" s="171">
        <f>'[28]Power West P&amp;L'!K8</f>
        <v>76812958.913406923</v>
      </c>
      <c r="L8" s="165">
        <f>'[28]Power West P&amp;L'!$K$8</f>
        <v>76812958.913406923</v>
      </c>
      <c r="M8" s="138">
        <f>+[25]WEST_DPR!BB71-[25]WEST_DPR!BB67</f>
        <v>75538505.774925128</v>
      </c>
      <c r="N8" s="155">
        <f>M8-K8+37229*0</f>
        <v>-1274453.1384817958</v>
      </c>
      <c r="O8" s="154">
        <f>'[27]Power West P&amp;L'!J8+D8-K8</f>
        <v>-4646266.2679460943</v>
      </c>
      <c r="P8" s="154">
        <f>'[27]Power West P&amp;L'!F8+D8-F8</f>
        <v>-2126271.701680677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47647.694968073745</v>
      </c>
      <c r="E9" s="171">
        <f>'[28]Power West P&amp;L'!E9</f>
        <v>248839.84674049763</v>
      </c>
      <c r="F9" s="171">
        <f>'[28]Power West P&amp;L'!F9</f>
        <v>2866022.0221392857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2866022.0221392857</v>
      </c>
      <c r="K9" s="171">
        <f>'[28]Power West P&amp;L'!K9</f>
        <v>190075906.6119287</v>
      </c>
      <c r="L9" s="165">
        <f>'[28]Power West P&amp;L'!$K$9</f>
        <v>190075906.6119287</v>
      </c>
      <c r="M9" s="138">
        <f>+[25]WEST_DPR!BJ71-[25]WEST_DPR!BJ67</f>
        <v>158420500.42941776</v>
      </c>
      <c r="N9" s="155">
        <f>M9-K9+450636</f>
        <v>-31204770.182510942</v>
      </c>
      <c r="O9" s="154">
        <f>'[27]Power West P&amp;L'!J9+D9-K9</f>
        <v>-55467312.316787511</v>
      </c>
      <c r="P9" s="154">
        <f>'[27]Power West P&amp;L'!F9+D9-F9</f>
        <v>-7101510.7484218124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-872814.15679368563</v>
      </c>
      <c r="E10" s="171">
        <f>'[28]Power West P&amp;L'!E10</f>
        <v>-2676889.751104774</v>
      </c>
      <c r="F10" s="171">
        <f>'[28]Power West P&amp;L'!F10</f>
        <v>-3146240.9642994655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-3146240.9642994655</v>
      </c>
      <c r="K10" s="171">
        <f>'[28]Power West P&amp;L'!K10</f>
        <v>128079522.24075532</v>
      </c>
      <c r="L10" s="165">
        <f>'[28]Power West P&amp;L'!$K$10</f>
        <v>128079522.24075532</v>
      </c>
      <c r="M10" s="138">
        <f>+[25]WEST_DPR!BR71-[25]WEST_DPR!BR67</f>
        <v>124822750.37166366</v>
      </c>
      <c r="N10" s="155">
        <f>M10-K10</f>
        <v>-3256771.8690916598</v>
      </c>
      <c r="O10" s="154">
        <f>'[27]Power West P&amp;L'!J10+D10-K10</f>
        <v>-9025732.2472648025</v>
      </c>
      <c r="P10" s="154">
        <f>'[27]Power West P&amp;L'!F10+D10-F10</f>
        <v>1442462.7789092534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-4227537.1216135137</v>
      </c>
      <c r="E11" s="171">
        <f>'[28]Power West P&amp;L'!E11</f>
        <v>-6673645.9651995106</v>
      </c>
      <c r="F11" s="171">
        <f>'[28]Power West P&amp;L'!F11</f>
        <v>1135915.9302586867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1135915.9302586867</v>
      </c>
      <c r="K11" s="171">
        <f>'[28]Power West P&amp;L'!K11</f>
        <v>173143105.45147946</v>
      </c>
      <c r="L11" s="165">
        <f>'[28]Power West P&amp;L'!$K$11</f>
        <v>173143105.45147946</v>
      </c>
      <c r="M11" s="138">
        <f>+[25]WEST_DPR!BZ71-[25]WEST_DPR!BZ67</f>
        <v>121561554.88213903</v>
      </c>
      <c r="N11" s="155">
        <f>M11-K11-98453</f>
        <v>-51680003.569340438</v>
      </c>
      <c r="O11" s="154">
        <f>'[27]Power West P&amp;L'!J11+D11-K11</f>
        <v>-75247732.549027383</v>
      </c>
      <c r="P11" s="154">
        <f>'[27]Power West P&amp;L'!F11+D11-F11</f>
        <v>-6049564.8777163643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-4632.2827923653822</v>
      </c>
      <c r="E13" s="171">
        <f>'[28]Power West P&amp;L'!E13</f>
        <v>-30898.028615719173</v>
      </c>
      <c r="F13" s="171">
        <f>'[28]Power West P&amp;L'!F13</f>
        <v>-35313.777744215608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-35313.777744215608</v>
      </c>
      <c r="K13" s="171">
        <f>'[28]Power West P&amp;L'!K13</f>
        <v>-395405.41535896319</v>
      </c>
      <c r="L13" s="165"/>
      <c r="M13" s="166">
        <f>+[25]WEST_DPR!CB71-[25]WEST_DPR!CB67</f>
        <v>-407500.83352071734</v>
      </c>
      <c r="N13" s="155">
        <f>M13-K13</f>
        <v>-12095.418161754147</v>
      </c>
      <c r="O13" s="154">
        <f>'[27]Power West P&amp;L'!J13+D13-K13</f>
        <v>1546137.7999315104</v>
      </c>
      <c r="P13" s="154">
        <f>'[27]Power West P&amp;L'!F13+D13-F13</f>
        <v>-15016.609092714425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76812958.913406923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-76812958.913406923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76812958.913406923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-76812958.913406923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76812958.913406923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-76812958.913406923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76812958.913406923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-76812958.913406923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-4362442.2045631092</v>
      </c>
      <c r="E18" s="173">
        <f>'[28]Power West P&amp;L'!E18</f>
        <v>-7311904.9992938824</v>
      </c>
      <c r="F18" s="173">
        <f>'[28]Power West P&amp;L'!F18</f>
        <v>3522814.9247450293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128991004.81698304</v>
      </c>
      <c r="J18" s="173">
        <f>'[28]Power West P&amp;L'!J18</f>
        <v>3522814.9247450293</v>
      </c>
      <c r="K18" s="174">
        <f>'[28]Power West P&amp;L'!K18</f>
        <v>567716088.27914071</v>
      </c>
      <c r="L18" s="165"/>
      <c r="M18" s="167">
        <f>SUM(M8:M13)</f>
        <v>475430702.37172645</v>
      </c>
      <c r="N18" s="155">
        <f>M18-K18+508218-37230</f>
        <v>-91814397.907414258</v>
      </c>
      <c r="O18" s="154">
        <f>'[27]Power West P&amp;L'!J18+D18-K18</f>
        <v>-142850090.45832962</v>
      </c>
      <c r="P18" s="154">
        <f>'[27]Power West P&amp;L'!F18+D18-F18</f>
        <v>-13859085.641346628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-406649.00226832461</v>
      </c>
      <c r="E19" s="171">
        <f>'[28]Power West P&amp;L'!E19</f>
        <v>-122827.16898230091</v>
      </c>
      <c r="F19" s="171">
        <f>'[28]Power West P&amp;L'!F19</f>
        <v>252895.27420674544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252895.27420674544</v>
      </c>
      <c r="K19" s="171">
        <f>'[28]Power West P&amp;L'!K19</f>
        <v>74644841.812124968</v>
      </c>
      <c r="L19" s="165">
        <f>'[28]Power West P&amp;L'!$K$19</f>
        <v>74644841.812124968</v>
      </c>
      <c r="M19" s="138">
        <f>[25]WEST_DPR!E71-[25]WEST_DPR!E67</f>
        <v>68589266.355120391</v>
      </c>
      <c r="N19" s="155">
        <f>M19-K19-8810</f>
        <v>-6064385.4570045769</v>
      </c>
      <c r="O19" s="154">
        <f>'[27]Power West P&amp;L'!J19+D19-K19</f>
        <v>-15543978.223433666</v>
      </c>
      <c r="P19" s="154">
        <f>'[27]Power West P&amp;L'!F19+D19-F19</f>
        <v>-842900.51532597584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-141192.15919760708</v>
      </c>
      <c r="E20" s="171">
        <f>'[28]Power West P&amp;L'!E20</f>
        <v>-149523.41335881385</v>
      </c>
      <c r="F20" s="171">
        <f>'[28]Power West P&amp;L'!F20</f>
        <v>44203.904210959736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44203.904210959736</v>
      </c>
      <c r="K20" s="171">
        <f>'[28]Power West P&amp;L'!K20</f>
        <v>32147776.261423685</v>
      </c>
      <c r="L20" s="165">
        <f>'[28]Power West P&amp;L'!$K$20</f>
        <v>32147776.261423685</v>
      </c>
      <c r="M20" s="138">
        <f>+[25]WEST_DPR!P71-[25]WEST_DPR!P67</f>
        <v>31206704.55262021</v>
      </c>
      <c r="N20" s="155">
        <f>M20-K20-1218</f>
        <v>-942289.7088034749</v>
      </c>
      <c r="O20" s="154">
        <f>'[27]Power West P&amp;L'!J20+D20-K20</f>
        <v>-3745353.4194496647</v>
      </c>
      <c r="P20" s="154">
        <f>'[27]Power West P&amp;L'!F20+D20-F20</f>
        <v>-283242.54622965062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-363945.93843606673</v>
      </c>
      <c r="E21" s="171">
        <f>'[28]Power West P&amp;L'!E21</f>
        <v>-426240.87494301889</v>
      </c>
      <c r="F21" s="171">
        <f>'[28]Power West P&amp;L'!F21</f>
        <v>1744226.5945985341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1744226.5945985341</v>
      </c>
      <c r="K21" s="171">
        <f>'[28]Power West P&amp;L'!K21</f>
        <v>31901191.811039254</v>
      </c>
      <c r="L21" s="165">
        <f>'[28]Power West P&amp;L'!$K$21</f>
        <v>31901191.811039254</v>
      </c>
      <c r="M21" s="138">
        <f>+[25]WEST_DPR!AF71-[25]WEST_DPR!AF67</f>
        <v>27837071.475512806</v>
      </c>
      <c r="N21" s="155">
        <f>M21-K21</f>
        <v>-4064120.3355264477</v>
      </c>
      <c r="O21" s="154">
        <f>'[27]Power West P&amp;L'!J21+D21-K21</f>
        <v>-6000148.4775400683</v>
      </c>
      <c r="P21" s="154">
        <f>'[27]Power West P&amp;L'!F21+D21-F21</f>
        <v>-2993694.0225710501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-60.283490064553916</v>
      </c>
      <c r="E22" s="171">
        <f>'[28]Power West P&amp;L'!E22</f>
        <v>80112.099820621312</v>
      </c>
      <c r="F22" s="171">
        <f>'[28]Power West P&amp;L'!F22</f>
        <v>252640.64940032008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252640.64940032008</v>
      </c>
      <c r="K22" s="171">
        <f>'[28]Power West P&amp;L'!K22</f>
        <v>21904651.493940182</v>
      </c>
      <c r="L22" s="165"/>
      <c r="M22" s="138">
        <f>+[25]WEST_DPR!AL71-[25]WEST_DPR!AL67</f>
        <v>20184501.923615593</v>
      </c>
      <c r="N22" s="155">
        <f>M22-K22-1016</f>
        <v>-1721165.5703245886</v>
      </c>
      <c r="O22" s="154">
        <f>'[27]Power West P&amp;L'!J22+D22-K22</f>
        <v>-2355590.5883118436</v>
      </c>
      <c r="P22" s="154">
        <f>'[27]Power West P&amp;L'!F22+D22-F22</f>
        <v>-229922.25218647762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-74.097871572186705</v>
      </c>
      <c r="E23" s="171">
        <f>'[28]Power West P&amp;L'!E23</f>
        <v>-351.35358559660381</v>
      </c>
      <c r="F23" s="171">
        <f>'[28]Power West P&amp;L'!F23</f>
        <v>-985.85302789063439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-985.85302789063439</v>
      </c>
      <c r="K23" s="171">
        <f>'[28]Power West P&amp;L'!K23</f>
        <v>-610916.42328255624</v>
      </c>
      <c r="L23" s="138"/>
      <c r="M23" s="138">
        <f>+[25]WEST_DPR!X71-[25]WEST_DPR!X67</f>
        <v>-295771.89968011307</v>
      </c>
      <c r="N23" s="155">
        <f t="shared" ref="N23:N31" si="0">M23-K23</f>
        <v>315144.52360244317</v>
      </c>
      <c r="O23" s="154">
        <f>'[27]Power West P&amp;L'!J23+D23-K23</f>
        <v>-12433.557190395426</v>
      </c>
      <c r="P23" s="154">
        <f>'[27]Power West P&amp;L'!F23+D23-F23</f>
        <v>1415.9067097292568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-14655.530068344437</v>
      </c>
      <c r="E24" s="171">
        <f>'[28]Power West P&amp;L'!E24</f>
        <v>5382.6919580437243</v>
      </c>
      <c r="F24" s="171">
        <f>'[28]Power West P&amp;L'!F24</f>
        <v>8528.5422643057518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8528.5422643057518</v>
      </c>
      <c r="K24" s="171">
        <f>'[28]Power West P&amp;L'!K24</f>
        <v>1159469.2181775812</v>
      </c>
      <c r="L24" s="138"/>
      <c r="M24" s="166">
        <f>+[25]WEST_DPR!AN71-[25]WEST_DPR!AN67</f>
        <v>842405.22951942624</v>
      </c>
      <c r="N24" s="155">
        <f t="shared" si="0"/>
        <v>-317063.98865815497</v>
      </c>
      <c r="O24" s="154">
        <f>'[27]Power West P&amp;L'!J24+D24-K24</f>
        <v>-446039.64063705702</v>
      </c>
      <c r="P24" s="154">
        <f>'[27]Power West P&amp;L'!F24+D24-F24</f>
        <v>-23184.07233265019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28604.010549972067</v>
      </c>
      <c r="E25" s="171">
        <f>'[28]Power West P&amp;L'!E25</f>
        <v>203275.89343146567</v>
      </c>
      <c r="F25" s="171">
        <f>'[28]Power West P&amp;L'!F25</f>
        <v>422780.24161655037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422780.24161655037</v>
      </c>
      <c r="K25" s="171">
        <f>'[28]Power West P&amp;L'!K25</f>
        <v>8780558.1957414448</v>
      </c>
      <c r="L25" s="138"/>
      <c r="M25" s="138">
        <f>+[25]WEST_DPR!AM71-[25]WEST_DPR!AM67</f>
        <v>6331303.5281975279</v>
      </c>
      <c r="N25" s="155">
        <f t="shared" si="0"/>
        <v>-2449254.667543917</v>
      </c>
      <c r="O25" s="154">
        <f>'[27]Power West P&amp;L'!J25+D25-K25</f>
        <v>-3101203.171739052</v>
      </c>
      <c r="P25" s="154">
        <f>'[27]Power West P&amp;L'!F25+D25-F25</f>
        <v>-434668.49925378396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25">
      <c r="A26" s="134"/>
      <c r="B26" s="134"/>
      <c r="C26" s="123" t="s">
        <v>205</v>
      </c>
      <c r="D26" s="171">
        <f>'[28]Power West P&amp;L'!D26</f>
        <v>439.52321891719475</v>
      </c>
      <c r="E26" s="171">
        <f>'[28]Power West P&amp;L'!E26</f>
        <v>214.39587821322493</v>
      </c>
      <c r="F26" s="171">
        <f>'[28]Power West P&amp;L'!F26</f>
        <v>40765.518830359768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40765.518830359768</v>
      </c>
      <c r="K26" s="171">
        <f>'[28]Power West P&amp;L'!K26</f>
        <v>776678.11806912115</v>
      </c>
      <c r="L26" s="138"/>
      <c r="M26" s="138">
        <f>+[25]WEST_DPR!G71-[25]WEST_DPR!G67</f>
        <v>660244.87892071577</v>
      </c>
      <c r="N26" s="155">
        <f t="shared" si="0"/>
        <v>-116433.23914840538</v>
      </c>
      <c r="O26" s="154">
        <f>'[27]Power West P&amp;L'!J26+D26-K26</f>
        <v>-660825.67826118076</v>
      </c>
      <c r="P26" s="154">
        <f>'[27]Power West P&amp;L'!F26+D26-F26</f>
        <v>-39547.039516409081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5" hidden="1" thickBot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5" hidden="1" thickBot="1" x14ac:dyDescent="0.25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5" hidden="1" thickBot="1" x14ac:dyDescent="0.25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5" hidden="1" thickBot="1" x14ac:dyDescent="0.25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hidden="1" thickBot="1" x14ac:dyDescent="0.25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-897533.47756309039</v>
      </c>
      <c r="E32" s="173">
        <f>'[28]Power West P&amp;L'!E32</f>
        <v>-578973.71287391509</v>
      </c>
      <c r="F32" s="173">
        <f>'[28]Power West P&amp;L'!F32</f>
        <v>2765054.8720998843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2765054.8720998843</v>
      </c>
      <c r="K32" s="174">
        <f>'[28]Power West P&amp;L'!K32</f>
        <v>170704250.4872337</v>
      </c>
      <c r="L32" s="167"/>
      <c r="M32" s="167">
        <f>SUM(M19:M26)</f>
        <v>155355726.04382655</v>
      </c>
      <c r="N32" s="155">
        <f>M32-K32-11044</f>
        <v>-15359568.443407148</v>
      </c>
      <c r="O32" s="154">
        <f>'[27]Power West P&amp;L'!J32+D32-K32</f>
        <v>-31865572.756562918</v>
      </c>
      <c r="P32" s="154">
        <f>'[27]Power West P&amp;L'!F32+D32-F32</f>
        <v>-4845743.0407062676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-5259975.6821261998</v>
      </c>
      <c r="E34" s="173">
        <f>'[28]Power West P&amp;L'!E34</f>
        <v>-7890878.7121677985</v>
      </c>
      <c r="F34" s="173">
        <f>'[28]Power West P&amp;L'!F34</f>
        <v>6287869.7968449136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6287869.7968449136</v>
      </c>
      <c r="K34" s="174">
        <f>'[28]Power West P&amp;L'!K34</f>
        <v>790835968.76637447</v>
      </c>
      <c r="L34" s="157">
        <f>'[28]Power West P&amp;L'!$K$34</f>
        <v>790835968.76637447</v>
      </c>
      <c r="M34" s="167">
        <f>M32+M18</f>
        <v>630786428.41555297</v>
      </c>
      <c r="N34" s="155"/>
      <c r="O34" s="154">
        <f>'[27]Power West P&amp;L'!J34+D34-K34</f>
        <v>-189489265.21489263</v>
      </c>
      <c r="P34" s="154">
        <f>'[27]Power West P&amp;L'!F34+D34-F34</f>
        <v>-18704828.682052895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0</v>
      </c>
      <c r="K35" s="171">
        <f>'[28]Power West P&amp;L'!K35</f>
        <v>8623925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-5259975.6821261998</v>
      </c>
      <c r="E36" s="173">
        <f>'[28]Power West P&amp;L'!E36</f>
        <v>-7890878.7121677985</v>
      </c>
      <c r="F36" s="173">
        <f>'[28]Power West P&amp;L'!F36</f>
        <v>6287869.7968449136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6287869.7968449136</v>
      </c>
      <c r="K36" s="174">
        <f>'[28]Power West P&amp;L'!K36</f>
        <v>799459893.76637447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759.77916943893069</v>
      </c>
      <c r="E37" s="171">
        <f>'[28]Power West P&amp;L'!E38</f>
        <v>-78163.913233650703</v>
      </c>
      <c r="F37" s="171">
        <f>'[28]Power West P&amp;L'!F38</f>
        <v>-7902.1978367603151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-7902.1978367603151</v>
      </c>
      <c r="K37" s="171">
        <f>'[28]Power West P&amp;L'!K38</f>
        <v>-933373.18186359177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5682.4590035781894</v>
      </c>
      <c r="E38" s="171">
        <f>'[28]Power West P&amp;L'!E39</f>
        <v>9966.8072109111727</v>
      </c>
      <c r="F38" s="171">
        <f>'[28]Power West P&amp;L'!F39</f>
        <v>29333.560939562758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29333.560939562758</v>
      </c>
      <c r="K38" s="171">
        <f>'[28]Power West P&amp;L'!K39</f>
        <v>462376.13534592238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99.347153548777442</v>
      </c>
      <c r="E39" s="171">
        <f>'[28]Power West P&amp;L'!E40</f>
        <v>84.50469274048406</v>
      </c>
      <c r="F39" s="171">
        <f>'[28]Power West P&amp;L'!F40</f>
        <v>-79.501608230733012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-79.501608230733012</v>
      </c>
      <c r="K39" s="171">
        <f>'[28]Power West P&amp;L'!K40</f>
        <v>53863.342757582795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53506.485249883517</v>
      </c>
      <c r="E40" s="171">
        <f>'[28]Power West P&amp;L'!E41</f>
        <v>329743.92961017904</v>
      </c>
      <c r="F40" s="171">
        <f>'[28]Power West P&amp;L'!F41</f>
        <v>560809.94743253349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560809.94743253349</v>
      </c>
      <c r="K40" s="171">
        <f>'[28]Power West P&amp;L'!K41</f>
        <v>80108371.346754402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-294846.77720710682</v>
      </c>
      <c r="E41" s="171">
        <f>'[28]Power West P&amp;L'!E42</f>
        <v>877330.2708490924</v>
      </c>
      <c r="F41" s="171">
        <f>'[28]Power West P&amp;L'!F42</f>
        <v>1696011.7784933113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1696011.7784933113</v>
      </c>
      <c r="K41" s="171">
        <f>'[28]Power West P&amp;L'!K42</f>
        <v>239472372.34441307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-234798.7066306574</v>
      </c>
      <c r="E42" s="173">
        <f>'[28]Power West P&amp;L'!E43</f>
        <v>1138961.5991292724</v>
      </c>
      <c r="F42" s="173">
        <f>'[28]Power West P&amp;L'!F43</f>
        <v>2278173.5874204165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2278173.5874204165</v>
      </c>
      <c r="K42" s="174">
        <f>'[28]Power West P&amp;L'!K43</f>
        <v>319163609.98740739</v>
      </c>
      <c r="L42" s="157">
        <f>'[28]Power West P&amp;L'!$K$39</f>
        <v>462376.13534592238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-5494774.3887568573</v>
      </c>
      <c r="E43" s="173">
        <f>'[28]Power West P&amp;L'!E44</f>
        <v>-6751917.1130385259</v>
      </c>
      <c r="F43" s="173">
        <f>'[28]Power West P&amp;L'!F44</f>
        <v>8566043.3842653297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8566043.3842653297</v>
      </c>
      <c r="K43" s="174">
        <f>'[28]Power West P&amp;L'!K44</f>
        <v>1118623503.7537818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Jan Havlíček</cp:lastModifiedBy>
  <cp:lastPrinted>2001-08-31T23:21:57Z</cp:lastPrinted>
  <dcterms:created xsi:type="dcterms:W3CDTF">1996-09-06T18:47:52Z</dcterms:created>
  <dcterms:modified xsi:type="dcterms:W3CDTF">2023-09-11T10:01:50Z</dcterms:modified>
</cp:coreProperties>
</file>