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0BE6CF-BEB6-4343-BDBC-FA85011796B6}" xr6:coauthVersionLast="47" xr6:coauthVersionMax="47" xr10:uidLastSave="{00000000-0000-0000-0000-000000000000}"/>
  <bookViews>
    <workbookView xWindow="-120" yWindow="-120" windowWidth="23280" windowHeight="12480" firstSheet="10" activeTab="10"/>
  </bookViews>
  <sheets>
    <sheet name="4-C  230" sheetId="1" state="hidden" r:id="rId1"/>
    <sheet name="SJ" sheetId="2" state="hidden" r:id="rId2"/>
    <sheet name="SJ-  Sun" sheetId="3" state="hidden" r:id="rId3"/>
    <sheet name="Red Butte- Sat" sheetId="4" state="hidden" r:id="rId4"/>
    <sheet name="West Wing- Sat" sheetId="5" state="hidden" r:id="rId5"/>
    <sheet name="Mead- Sat" sheetId="6" state="hidden" r:id="rId6"/>
    <sheet name="Red Butte" sheetId="7" state="hidden" r:id="rId7"/>
    <sheet name="Red Butte- Sun" sheetId="8" state="hidden" r:id="rId8"/>
    <sheet name="West Wing- Sun" sheetId="9" state="hidden" r:id="rId9"/>
    <sheet name="West Wing" sheetId="10" state="hidden" r:id="rId10"/>
    <sheet name="Daily Deals" sheetId="11" r:id="rId11"/>
    <sheet name="PV-SHAPE" sheetId="12" state="hidden" r:id="rId12"/>
    <sheet name="Mona- Sun" sheetId="13" state="hidden" r:id="rId13"/>
    <sheet name="PV-SHAPE- Sun" sheetId="14" state="hidden" r:id="rId14"/>
    <sheet name="McCullough" sheetId="15" state="hidden" r:id="rId15"/>
    <sheet name="4-C- Sun" sheetId="16" state="hidden" r:id="rId16"/>
    <sheet name="4-C " sheetId="17" state="hidden" r:id="rId17"/>
    <sheet name="DJ- Sun" sheetId="18" state="hidden" r:id="rId18"/>
    <sheet name="Ault" sheetId="19" state="hidden" r:id="rId19"/>
    <sheet name="Craig- Sun" sheetId="20" state="hidden" r:id="rId20"/>
    <sheet name="Mead- Sun" sheetId="21" state="hidden" r:id="rId21"/>
    <sheet name="Craig" sheetId="22" state="hidden" r:id="rId22"/>
    <sheet name="Craig-Fri" sheetId="23" state="hidden" r:id="rId23"/>
    <sheet name="Midway-Sun" sheetId="24" state="hidden" r:id="rId24"/>
    <sheet name="Midway" sheetId="25" state="hidden" r:id="rId25"/>
    <sheet name="Midway-Fri" sheetId="26" state="hidden" r:id="rId26"/>
    <sheet name="INPUT" sheetId="27" state="hidden" r:id="rId27"/>
    <sheet name="DJ FAX 10-27" sheetId="28" state="hidden" r:id="rId28"/>
    <sheet name="GAS" sheetId="29" state="hidden" r:id="rId29"/>
  </sheets>
  <definedNames>
    <definedName name="EndPrintArea">#REF!</definedName>
    <definedName name="Export1">#REF!</definedName>
    <definedName name="Export1End">#REF!</definedName>
    <definedName name="Export1Price">#REF!</definedName>
    <definedName name="Export1Start">#REF!</definedName>
    <definedName name="Export2">#REF!</definedName>
    <definedName name="Export2End">#REF!</definedName>
    <definedName name="Export2Price">#REF!</definedName>
    <definedName name="Export2Start">#REF!</definedName>
    <definedName name="Import1">#REF!</definedName>
    <definedName name="Import1End">#REF!</definedName>
    <definedName name="Import1Price">#REF!</definedName>
    <definedName name="Import1Start">#REF!</definedName>
    <definedName name="Import2">#REF!</definedName>
    <definedName name="Import2End">#REF!</definedName>
    <definedName name="Import2Price">#REF!</definedName>
    <definedName name="Import2Start">#REF!</definedName>
    <definedName name="_xlnm.Print_Area" localSheetId="18">Ault!$G$4:$H$33</definedName>
    <definedName name="_xlnm.Print_Area" localSheetId="10">'Daily Deals'!$A$2:$J$11</definedName>
    <definedName name="_xlnm.Print_Area" localSheetId="17">'DJ- Sun'!$F$4:$G$33</definedName>
    <definedName name="_xlnm.Print_Area" localSheetId="24">Midway!$G$4:$H$33</definedName>
    <definedName name="_xlnm.Print_Area" localSheetId="25">'Midway-Fri'!$G$4:$H$33</definedName>
    <definedName name="_xlnm.Print_Area" localSheetId="23">'Midway-Sun'!$G$4:$H$33</definedName>
    <definedName name="_xlnm.Print_Area" localSheetId="1">SJ!$E$4:$F$33</definedName>
    <definedName name="_xlnm.Print_Area" localSheetId="2">'SJ-  Sun'!$F$4:$G$33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7" l="1"/>
  <c r="B1" i="17"/>
  <c r="D8" i="17"/>
  <c r="M8" i="17"/>
  <c r="D9" i="17"/>
  <c r="M9" i="17"/>
  <c r="D10" i="17"/>
  <c r="M10" i="17"/>
  <c r="D11" i="17"/>
  <c r="M11" i="17"/>
  <c r="D12" i="17"/>
  <c r="M12" i="17"/>
  <c r="D13" i="17"/>
  <c r="M13" i="17"/>
  <c r="D14" i="17"/>
  <c r="M14" i="17"/>
  <c r="D15" i="17"/>
  <c r="M15" i="17"/>
  <c r="D16" i="17"/>
  <c r="M16" i="17"/>
  <c r="D17" i="17"/>
  <c r="M17" i="17"/>
  <c r="D18" i="17"/>
  <c r="M18" i="17"/>
  <c r="D19" i="17"/>
  <c r="M19" i="17"/>
  <c r="D20" i="17"/>
  <c r="M20" i="17"/>
  <c r="D21" i="17"/>
  <c r="M21" i="17"/>
  <c r="D22" i="17"/>
  <c r="M22" i="17"/>
  <c r="D23" i="17"/>
  <c r="M23" i="17"/>
  <c r="D24" i="17"/>
  <c r="M24" i="17"/>
  <c r="D25" i="17"/>
  <c r="M25" i="17"/>
  <c r="D26" i="17"/>
  <c r="M26" i="17"/>
  <c r="D27" i="17"/>
  <c r="M27" i="17"/>
  <c r="D28" i="17"/>
  <c r="M28" i="17"/>
  <c r="D29" i="17"/>
  <c r="M29" i="17"/>
  <c r="D30" i="17"/>
  <c r="M30" i="17"/>
  <c r="D31" i="17"/>
  <c r="M31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E36" i="17"/>
  <c r="F36" i="17"/>
  <c r="G36" i="17"/>
  <c r="I36" i="17"/>
  <c r="I37" i="17"/>
  <c r="J37" i="17"/>
  <c r="I38" i="17"/>
  <c r="E41" i="17"/>
  <c r="F41" i="17"/>
  <c r="G41" i="17"/>
  <c r="I41" i="17"/>
  <c r="I42" i="17"/>
  <c r="J42" i="17"/>
  <c r="I43" i="17"/>
  <c r="A1" i="1"/>
  <c r="B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B33" i="1"/>
  <c r="C33" i="1"/>
  <c r="D33" i="1"/>
  <c r="E33" i="1"/>
  <c r="F33" i="1"/>
  <c r="G33" i="1"/>
  <c r="H33" i="1"/>
  <c r="I33" i="1"/>
  <c r="J33" i="1"/>
  <c r="K33" i="1"/>
  <c r="L33" i="1"/>
  <c r="M33" i="1"/>
  <c r="A1" i="16"/>
  <c r="B1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A1" i="19"/>
  <c r="B1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A1" i="22"/>
  <c r="B1" i="22"/>
  <c r="L7" i="22"/>
  <c r="O7" i="22"/>
  <c r="P7" i="22"/>
  <c r="L8" i="22"/>
  <c r="O8" i="22"/>
  <c r="P8" i="22"/>
  <c r="L9" i="22"/>
  <c r="O9" i="22"/>
  <c r="P9" i="22"/>
  <c r="L10" i="22"/>
  <c r="O10" i="22"/>
  <c r="P10" i="22"/>
  <c r="L11" i="22"/>
  <c r="O11" i="22"/>
  <c r="P11" i="22"/>
  <c r="L12" i="22"/>
  <c r="O12" i="22"/>
  <c r="P12" i="22"/>
  <c r="L13" i="22"/>
  <c r="O13" i="22"/>
  <c r="P13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0" i="22"/>
  <c r="O20" i="22"/>
  <c r="P20" i="22"/>
  <c r="L21" i="22"/>
  <c r="O21" i="22"/>
  <c r="P21" i="22"/>
  <c r="L22" i="22"/>
  <c r="O22" i="22"/>
  <c r="P22" i="22"/>
  <c r="L23" i="22"/>
  <c r="O23" i="22"/>
  <c r="P23" i="22"/>
  <c r="L24" i="22"/>
  <c r="O24" i="22"/>
  <c r="P24" i="22"/>
  <c r="L25" i="22"/>
  <c r="O25" i="22"/>
  <c r="P25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O31" i="22"/>
  <c r="P31" i="22"/>
  <c r="Q31" i="22"/>
  <c r="B32" i="22"/>
  <c r="C32" i="22"/>
  <c r="D32" i="22"/>
  <c r="E32" i="22"/>
  <c r="F32" i="22"/>
  <c r="G32" i="22"/>
  <c r="H32" i="22"/>
  <c r="I32" i="22"/>
  <c r="J32" i="22"/>
  <c r="K32" i="22"/>
  <c r="L32" i="22"/>
  <c r="A1" i="20"/>
  <c r="B1" i="20"/>
  <c r="E7" i="20"/>
  <c r="K7" i="20"/>
  <c r="N7" i="20"/>
  <c r="O7" i="20"/>
  <c r="E8" i="20"/>
  <c r="K8" i="20"/>
  <c r="N8" i="20"/>
  <c r="O8" i="20"/>
  <c r="E9" i="20"/>
  <c r="K9" i="20"/>
  <c r="N9" i="20"/>
  <c r="O9" i="20"/>
  <c r="E10" i="20"/>
  <c r="K10" i="20"/>
  <c r="N10" i="20"/>
  <c r="O10" i="20"/>
  <c r="E11" i="20"/>
  <c r="K11" i="20"/>
  <c r="N11" i="20"/>
  <c r="O11" i="20"/>
  <c r="E12" i="20"/>
  <c r="K12" i="20"/>
  <c r="N12" i="20"/>
  <c r="O12" i="20"/>
  <c r="E13" i="20"/>
  <c r="K13" i="20"/>
  <c r="N13" i="20"/>
  <c r="O13" i="20"/>
  <c r="E14" i="20"/>
  <c r="K14" i="20"/>
  <c r="N14" i="20"/>
  <c r="O14" i="20"/>
  <c r="E15" i="20"/>
  <c r="K15" i="20"/>
  <c r="N15" i="20"/>
  <c r="O15" i="20"/>
  <c r="E16" i="20"/>
  <c r="K16" i="20"/>
  <c r="N16" i="20"/>
  <c r="O16" i="20"/>
  <c r="E17" i="20"/>
  <c r="K17" i="20"/>
  <c r="N17" i="20"/>
  <c r="O17" i="20"/>
  <c r="E18" i="20"/>
  <c r="K18" i="20"/>
  <c r="N18" i="20"/>
  <c r="O18" i="20"/>
  <c r="E19" i="20"/>
  <c r="K19" i="20"/>
  <c r="N19" i="20"/>
  <c r="O19" i="20"/>
  <c r="E20" i="20"/>
  <c r="K20" i="20"/>
  <c r="N20" i="20"/>
  <c r="O20" i="20"/>
  <c r="E21" i="20"/>
  <c r="K21" i="20"/>
  <c r="N21" i="20"/>
  <c r="O21" i="20"/>
  <c r="E22" i="20"/>
  <c r="K22" i="20"/>
  <c r="N22" i="20"/>
  <c r="O22" i="20"/>
  <c r="E23" i="20"/>
  <c r="K23" i="20"/>
  <c r="N23" i="20"/>
  <c r="O23" i="20"/>
  <c r="E24" i="20"/>
  <c r="K24" i="20"/>
  <c r="N24" i="20"/>
  <c r="O24" i="20"/>
  <c r="E25" i="20"/>
  <c r="K25" i="20"/>
  <c r="N25" i="20"/>
  <c r="O25" i="20"/>
  <c r="E26" i="20"/>
  <c r="K26" i="20"/>
  <c r="N26" i="20"/>
  <c r="O26" i="20"/>
  <c r="E27" i="20"/>
  <c r="K27" i="20"/>
  <c r="N27" i="20"/>
  <c r="O27" i="20"/>
  <c r="E28" i="20"/>
  <c r="K28" i="20"/>
  <c r="N28" i="20"/>
  <c r="O28" i="20"/>
  <c r="E29" i="20"/>
  <c r="K29" i="20"/>
  <c r="N29" i="20"/>
  <c r="O29" i="20"/>
  <c r="E30" i="20"/>
  <c r="K30" i="20"/>
  <c r="N30" i="20"/>
  <c r="O30" i="20"/>
  <c r="N31" i="20"/>
  <c r="O31" i="20"/>
  <c r="P31" i="20"/>
  <c r="B32" i="20"/>
  <c r="C32" i="20"/>
  <c r="D32" i="20"/>
  <c r="E32" i="20"/>
  <c r="F32" i="20"/>
  <c r="G32" i="20"/>
  <c r="H32" i="20"/>
  <c r="I32" i="20"/>
  <c r="J32" i="20"/>
  <c r="K32" i="20"/>
  <c r="A1" i="23"/>
  <c r="B1" i="23"/>
  <c r="L7" i="23"/>
  <c r="O7" i="23"/>
  <c r="P7" i="23"/>
  <c r="L8" i="23"/>
  <c r="O8" i="23"/>
  <c r="P8" i="23"/>
  <c r="L9" i="23"/>
  <c r="O9" i="23"/>
  <c r="P9" i="23"/>
  <c r="L10" i="23"/>
  <c r="O10" i="23"/>
  <c r="P10" i="23"/>
  <c r="L11" i="23"/>
  <c r="O11" i="23"/>
  <c r="P11" i="23"/>
  <c r="L12" i="23"/>
  <c r="O12" i="23"/>
  <c r="P12" i="23"/>
  <c r="L13" i="23"/>
  <c r="O13" i="23"/>
  <c r="P13" i="23"/>
  <c r="L14" i="23"/>
  <c r="O14" i="23"/>
  <c r="P14" i="23"/>
  <c r="L15" i="23"/>
  <c r="O15" i="23"/>
  <c r="P15" i="23"/>
  <c r="L16" i="23"/>
  <c r="O16" i="23"/>
  <c r="P16" i="23"/>
  <c r="L17" i="23"/>
  <c r="O17" i="23"/>
  <c r="P17" i="23"/>
  <c r="L18" i="23"/>
  <c r="O18" i="23"/>
  <c r="P18" i="23"/>
  <c r="L19" i="23"/>
  <c r="O19" i="23"/>
  <c r="P19" i="23"/>
  <c r="L20" i="23"/>
  <c r="O20" i="23"/>
  <c r="P20" i="23"/>
  <c r="L21" i="23"/>
  <c r="O21" i="23"/>
  <c r="P21" i="23"/>
  <c r="L22" i="23"/>
  <c r="O22" i="23"/>
  <c r="P22" i="23"/>
  <c r="L23" i="23"/>
  <c r="O23" i="23"/>
  <c r="P23" i="23"/>
  <c r="L24" i="23"/>
  <c r="O24" i="23"/>
  <c r="P24" i="23"/>
  <c r="L25" i="23"/>
  <c r="O25" i="23"/>
  <c r="P25" i="23"/>
  <c r="L26" i="23"/>
  <c r="O26" i="23"/>
  <c r="P26" i="23"/>
  <c r="L27" i="23"/>
  <c r="O27" i="23"/>
  <c r="P27" i="23"/>
  <c r="L28" i="23"/>
  <c r="O28" i="23"/>
  <c r="P28" i="23"/>
  <c r="L29" i="23"/>
  <c r="O29" i="23"/>
  <c r="P29" i="23"/>
  <c r="L30" i="23"/>
  <c r="O30" i="23"/>
  <c r="P30" i="23"/>
  <c r="O31" i="23"/>
  <c r="P31" i="23"/>
  <c r="Q31" i="23"/>
  <c r="B32" i="23"/>
  <c r="C32" i="23"/>
  <c r="D32" i="23"/>
  <c r="E32" i="23"/>
  <c r="F32" i="23"/>
  <c r="G32" i="23"/>
  <c r="H32" i="23"/>
  <c r="I32" i="23"/>
  <c r="J32" i="23"/>
  <c r="K32" i="23"/>
  <c r="L32" i="23"/>
  <c r="A1" i="18"/>
  <c r="B1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B33" i="18"/>
  <c r="C33" i="18"/>
  <c r="D33" i="18"/>
  <c r="E33" i="18"/>
  <c r="F33" i="18"/>
  <c r="G33" i="18"/>
  <c r="H33" i="18"/>
  <c r="I33" i="18"/>
  <c r="J33" i="18"/>
  <c r="K33" i="18"/>
  <c r="C9" i="29"/>
  <c r="D9" i="29"/>
  <c r="C10" i="29"/>
  <c r="D10" i="29"/>
  <c r="C11" i="29"/>
  <c r="D11" i="29"/>
  <c r="A3" i="27"/>
  <c r="A6" i="27"/>
  <c r="A7" i="27"/>
  <c r="B40" i="27"/>
  <c r="C40" i="27"/>
  <c r="D40" i="27"/>
  <c r="E40" i="27"/>
  <c r="F40" i="27"/>
  <c r="N40" i="27"/>
  <c r="O40" i="27"/>
  <c r="B41" i="27"/>
  <c r="C41" i="27"/>
  <c r="D41" i="27"/>
  <c r="E41" i="27"/>
  <c r="F41" i="27"/>
  <c r="N41" i="27"/>
  <c r="O41" i="27"/>
  <c r="B42" i="27"/>
  <c r="C42" i="27"/>
  <c r="D42" i="27"/>
  <c r="E42" i="27"/>
  <c r="F42" i="27"/>
  <c r="N42" i="27"/>
  <c r="O42" i="27"/>
  <c r="A43" i="27"/>
  <c r="A44" i="27"/>
  <c r="A1" i="15"/>
  <c r="B1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B33" i="15"/>
  <c r="C33" i="15"/>
  <c r="D33" i="15"/>
  <c r="E33" i="15"/>
  <c r="F33" i="15"/>
  <c r="G33" i="15"/>
  <c r="H33" i="15"/>
  <c r="I33" i="15"/>
  <c r="J33" i="15"/>
  <c r="A1" i="6"/>
  <c r="B1" i="6"/>
  <c r="F7" i="6"/>
  <c r="N7" i="6"/>
  <c r="Q7" i="6"/>
  <c r="R7" i="6"/>
  <c r="T7" i="6"/>
  <c r="F8" i="6"/>
  <c r="N8" i="6"/>
  <c r="Q8" i="6"/>
  <c r="R8" i="6"/>
  <c r="T8" i="6"/>
  <c r="F9" i="6"/>
  <c r="N9" i="6"/>
  <c r="Q9" i="6"/>
  <c r="R9" i="6"/>
  <c r="T9" i="6"/>
  <c r="F10" i="6"/>
  <c r="N10" i="6"/>
  <c r="Q10" i="6"/>
  <c r="R10" i="6"/>
  <c r="T10" i="6"/>
  <c r="F11" i="6"/>
  <c r="N11" i="6"/>
  <c r="Q11" i="6"/>
  <c r="R11" i="6"/>
  <c r="T11" i="6"/>
  <c r="F12" i="6"/>
  <c r="N12" i="6"/>
  <c r="Q12" i="6"/>
  <c r="R12" i="6"/>
  <c r="T12" i="6"/>
  <c r="F13" i="6"/>
  <c r="N13" i="6"/>
  <c r="Q13" i="6"/>
  <c r="R13" i="6"/>
  <c r="T13" i="6"/>
  <c r="F14" i="6"/>
  <c r="N14" i="6"/>
  <c r="Q14" i="6"/>
  <c r="R14" i="6"/>
  <c r="T14" i="6"/>
  <c r="F15" i="6"/>
  <c r="N15" i="6"/>
  <c r="Q15" i="6"/>
  <c r="R15" i="6"/>
  <c r="T15" i="6"/>
  <c r="F16" i="6"/>
  <c r="N16" i="6"/>
  <c r="Q16" i="6"/>
  <c r="R16" i="6"/>
  <c r="T16" i="6"/>
  <c r="F17" i="6"/>
  <c r="N17" i="6"/>
  <c r="Q17" i="6"/>
  <c r="R17" i="6"/>
  <c r="T17" i="6"/>
  <c r="F18" i="6"/>
  <c r="N18" i="6"/>
  <c r="Q18" i="6"/>
  <c r="R18" i="6"/>
  <c r="T18" i="6"/>
  <c r="F19" i="6"/>
  <c r="N19" i="6"/>
  <c r="Q19" i="6"/>
  <c r="R19" i="6"/>
  <c r="T19" i="6"/>
  <c r="F20" i="6"/>
  <c r="N20" i="6"/>
  <c r="Q20" i="6"/>
  <c r="R20" i="6"/>
  <c r="T20" i="6"/>
  <c r="F21" i="6"/>
  <c r="N21" i="6"/>
  <c r="Q21" i="6"/>
  <c r="R21" i="6"/>
  <c r="T21" i="6"/>
  <c r="F22" i="6"/>
  <c r="N22" i="6"/>
  <c r="Q22" i="6"/>
  <c r="R22" i="6"/>
  <c r="T22" i="6"/>
  <c r="F23" i="6"/>
  <c r="N23" i="6"/>
  <c r="Q23" i="6"/>
  <c r="R23" i="6"/>
  <c r="T23" i="6"/>
  <c r="F24" i="6"/>
  <c r="N24" i="6"/>
  <c r="Q24" i="6"/>
  <c r="R24" i="6"/>
  <c r="T24" i="6"/>
  <c r="F25" i="6"/>
  <c r="N25" i="6"/>
  <c r="Q25" i="6"/>
  <c r="R25" i="6"/>
  <c r="T25" i="6"/>
  <c r="F26" i="6"/>
  <c r="N26" i="6"/>
  <c r="Q26" i="6"/>
  <c r="R26" i="6"/>
  <c r="T26" i="6"/>
  <c r="F27" i="6"/>
  <c r="N27" i="6"/>
  <c r="Q27" i="6"/>
  <c r="R27" i="6"/>
  <c r="T27" i="6"/>
  <c r="F28" i="6"/>
  <c r="N28" i="6"/>
  <c r="Q28" i="6"/>
  <c r="R28" i="6"/>
  <c r="T28" i="6"/>
  <c r="F29" i="6"/>
  <c r="N29" i="6"/>
  <c r="Q29" i="6"/>
  <c r="R29" i="6"/>
  <c r="T29" i="6"/>
  <c r="F30" i="6"/>
  <c r="N30" i="6"/>
  <c r="Q30" i="6"/>
  <c r="R30" i="6"/>
  <c r="T30" i="6"/>
  <c r="Q31" i="6"/>
  <c r="R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A1" i="21"/>
  <c r="B1" i="21"/>
  <c r="C7" i="21"/>
  <c r="N7" i="21"/>
  <c r="Q7" i="21"/>
  <c r="R7" i="21"/>
  <c r="T7" i="21"/>
  <c r="C8" i="21"/>
  <c r="N8" i="21"/>
  <c r="Q8" i="21"/>
  <c r="R8" i="21"/>
  <c r="T8" i="21"/>
  <c r="C9" i="21"/>
  <c r="N9" i="21"/>
  <c r="Q9" i="21"/>
  <c r="R9" i="21"/>
  <c r="T9" i="21"/>
  <c r="C10" i="21"/>
  <c r="N10" i="21"/>
  <c r="Q10" i="21"/>
  <c r="R10" i="21"/>
  <c r="T10" i="21"/>
  <c r="C11" i="21"/>
  <c r="N11" i="21"/>
  <c r="Q11" i="21"/>
  <c r="R11" i="21"/>
  <c r="T11" i="21"/>
  <c r="C12" i="21"/>
  <c r="N12" i="21"/>
  <c r="Q12" i="21"/>
  <c r="R12" i="21"/>
  <c r="T12" i="21"/>
  <c r="C13" i="21"/>
  <c r="N13" i="21"/>
  <c r="Q13" i="21"/>
  <c r="R13" i="21"/>
  <c r="T13" i="21"/>
  <c r="C14" i="21"/>
  <c r="N14" i="21"/>
  <c r="Q14" i="21"/>
  <c r="R14" i="21"/>
  <c r="T14" i="21"/>
  <c r="C15" i="21"/>
  <c r="N15" i="21"/>
  <c r="Q15" i="21"/>
  <c r="R15" i="21"/>
  <c r="T15" i="21"/>
  <c r="C16" i="21"/>
  <c r="N16" i="21"/>
  <c r="Q16" i="21"/>
  <c r="R16" i="21"/>
  <c r="T16" i="21"/>
  <c r="C17" i="21"/>
  <c r="N17" i="21"/>
  <c r="Q17" i="21"/>
  <c r="R17" i="21"/>
  <c r="T17" i="21"/>
  <c r="C18" i="21"/>
  <c r="N18" i="21"/>
  <c r="Q18" i="21"/>
  <c r="R18" i="21"/>
  <c r="T18" i="21"/>
  <c r="C19" i="21"/>
  <c r="N19" i="21"/>
  <c r="Q19" i="21"/>
  <c r="R19" i="21"/>
  <c r="T19" i="21"/>
  <c r="C20" i="21"/>
  <c r="N20" i="21"/>
  <c r="Q20" i="21"/>
  <c r="R20" i="21"/>
  <c r="T20" i="21"/>
  <c r="C21" i="21"/>
  <c r="N21" i="21"/>
  <c r="Q21" i="21"/>
  <c r="R21" i="21"/>
  <c r="T21" i="21"/>
  <c r="C22" i="21"/>
  <c r="N22" i="21"/>
  <c r="Q22" i="21"/>
  <c r="R22" i="21"/>
  <c r="T22" i="21"/>
  <c r="C23" i="21"/>
  <c r="N23" i="21"/>
  <c r="Q23" i="21"/>
  <c r="R23" i="21"/>
  <c r="T23" i="21"/>
  <c r="C24" i="21"/>
  <c r="N24" i="21"/>
  <c r="Q24" i="21"/>
  <c r="R24" i="21"/>
  <c r="T24" i="21"/>
  <c r="C25" i="21"/>
  <c r="N25" i="21"/>
  <c r="Q25" i="21"/>
  <c r="R25" i="21"/>
  <c r="T25" i="21"/>
  <c r="C26" i="21"/>
  <c r="N26" i="21"/>
  <c r="Q26" i="21"/>
  <c r="R26" i="21"/>
  <c r="T26" i="21"/>
  <c r="C27" i="21"/>
  <c r="N27" i="21"/>
  <c r="Q27" i="21"/>
  <c r="R27" i="21"/>
  <c r="T27" i="21"/>
  <c r="C28" i="21"/>
  <c r="N28" i="21"/>
  <c r="Q28" i="21"/>
  <c r="R28" i="21"/>
  <c r="T28" i="21"/>
  <c r="C29" i="21"/>
  <c r="N29" i="21"/>
  <c r="Q29" i="21"/>
  <c r="R29" i="21"/>
  <c r="T29" i="21"/>
  <c r="C30" i="21"/>
  <c r="N30" i="21"/>
  <c r="Q30" i="21"/>
  <c r="R30" i="21"/>
  <c r="T30" i="21"/>
  <c r="Q31" i="21"/>
  <c r="R31" i="21"/>
  <c r="T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A1" i="25"/>
  <c r="B1" i="25"/>
  <c r="H8" i="25"/>
  <c r="M8" i="25"/>
  <c r="H9" i="25"/>
  <c r="M9" i="25"/>
  <c r="H10" i="25"/>
  <c r="M10" i="25"/>
  <c r="H11" i="25"/>
  <c r="M11" i="25"/>
  <c r="H12" i="25"/>
  <c r="M12" i="25"/>
  <c r="H13" i="25"/>
  <c r="M13" i="25"/>
  <c r="H14" i="25"/>
  <c r="M14" i="25"/>
  <c r="H15" i="25"/>
  <c r="M15" i="25"/>
  <c r="H16" i="25"/>
  <c r="M16" i="25"/>
  <c r="H17" i="25"/>
  <c r="M17" i="25"/>
  <c r="H18" i="25"/>
  <c r="M18" i="25"/>
  <c r="H19" i="25"/>
  <c r="M19" i="25"/>
  <c r="H20" i="25"/>
  <c r="M20" i="25"/>
  <c r="H21" i="25"/>
  <c r="M21" i="25"/>
  <c r="H22" i="25"/>
  <c r="M22" i="25"/>
  <c r="H23" i="25"/>
  <c r="M23" i="25"/>
  <c r="H24" i="25"/>
  <c r="M24" i="25"/>
  <c r="H25" i="25"/>
  <c r="M25" i="25"/>
  <c r="H26" i="25"/>
  <c r="M26" i="25"/>
  <c r="H27" i="25"/>
  <c r="M27" i="25"/>
  <c r="H28" i="25"/>
  <c r="M28" i="25"/>
  <c r="H29" i="25"/>
  <c r="M29" i="25"/>
  <c r="H30" i="25"/>
  <c r="M30" i="25"/>
  <c r="H31" i="25"/>
  <c r="M31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A1" i="26"/>
  <c r="B1" i="26"/>
  <c r="H8" i="26"/>
  <c r="L8" i="26"/>
  <c r="H9" i="26"/>
  <c r="L9" i="26"/>
  <c r="H10" i="26"/>
  <c r="L10" i="26"/>
  <c r="H11" i="26"/>
  <c r="L11" i="26"/>
  <c r="H12" i="26"/>
  <c r="L12" i="26"/>
  <c r="H13" i="26"/>
  <c r="L13" i="26"/>
  <c r="H14" i="26"/>
  <c r="L14" i="26"/>
  <c r="H15" i="26"/>
  <c r="L15" i="26"/>
  <c r="H16" i="26"/>
  <c r="L16" i="26"/>
  <c r="H17" i="26"/>
  <c r="L17" i="26"/>
  <c r="H18" i="26"/>
  <c r="L18" i="26"/>
  <c r="H19" i="26"/>
  <c r="L19" i="26"/>
  <c r="H20" i="26"/>
  <c r="L20" i="26"/>
  <c r="H21" i="26"/>
  <c r="L21" i="26"/>
  <c r="H22" i="26"/>
  <c r="L22" i="26"/>
  <c r="H23" i="26"/>
  <c r="L23" i="26"/>
  <c r="H24" i="26"/>
  <c r="L24" i="26"/>
  <c r="H25" i="26"/>
  <c r="L25" i="26"/>
  <c r="H26" i="26"/>
  <c r="L26" i="26"/>
  <c r="H27" i="26"/>
  <c r="L27" i="26"/>
  <c r="H28" i="26"/>
  <c r="L28" i="26"/>
  <c r="H29" i="26"/>
  <c r="L29" i="26"/>
  <c r="H30" i="26"/>
  <c r="L30" i="26"/>
  <c r="H31" i="26"/>
  <c r="L31" i="26"/>
  <c r="B33" i="26"/>
  <c r="C33" i="26"/>
  <c r="D33" i="26"/>
  <c r="E33" i="26"/>
  <c r="F33" i="26"/>
  <c r="G33" i="26"/>
  <c r="H33" i="26"/>
  <c r="I33" i="26"/>
  <c r="J33" i="26"/>
  <c r="K33" i="26"/>
  <c r="L33" i="26"/>
  <c r="A1" i="24"/>
  <c r="B1" i="24"/>
  <c r="H8" i="24"/>
  <c r="M8" i="24"/>
  <c r="H9" i="24"/>
  <c r="M9" i="24"/>
  <c r="H10" i="24"/>
  <c r="M10" i="24"/>
  <c r="H11" i="24"/>
  <c r="M11" i="24"/>
  <c r="H12" i="24"/>
  <c r="M12" i="24"/>
  <c r="H13" i="24"/>
  <c r="M13" i="24"/>
  <c r="H14" i="24"/>
  <c r="M14" i="24"/>
  <c r="H15" i="24"/>
  <c r="M15" i="24"/>
  <c r="H16" i="24"/>
  <c r="M16" i="24"/>
  <c r="H17" i="24"/>
  <c r="M17" i="24"/>
  <c r="H18" i="24"/>
  <c r="M18" i="24"/>
  <c r="H19" i="24"/>
  <c r="M19" i="24"/>
  <c r="H20" i="24"/>
  <c r="M20" i="24"/>
  <c r="H21" i="24"/>
  <c r="M21" i="24"/>
  <c r="H22" i="24"/>
  <c r="M22" i="24"/>
  <c r="H23" i="24"/>
  <c r="M23" i="24"/>
  <c r="H24" i="24"/>
  <c r="M24" i="24"/>
  <c r="H25" i="24"/>
  <c r="M25" i="24"/>
  <c r="H26" i="24"/>
  <c r="M26" i="24"/>
  <c r="H27" i="24"/>
  <c r="M27" i="24"/>
  <c r="H28" i="24"/>
  <c r="M28" i="24"/>
  <c r="H29" i="24"/>
  <c r="M29" i="24"/>
  <c r="H30" i="24"/>
  <c r="M30" i="24"/>
  <c r="H31" i="24"/>
  <c r="M31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A1" i="13"/>
  <c r="B1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B33" i="13"/>
  <c r="C33" i="13"/>
  <c r="D33" i="13"/>
  <c r="E33" i="13"/>
  <c r="F33" i="13"/>
  <c r="G33" i="13"/>
  <c r="H33" i="13"/>
  <c r="I33" i="13"/>
  <c r="J33" i="13"/>
  <c r="K33" i="13"/>
  <c r="L33" i="13"/>
  <c r="B1" i="12"/>
  <c r="J7" i="12"/>
  <c r="M7" i="12"/>
  <c r="N7" i="12"/>
  <c r="O7" i="12"/>
  <c r="J8" i="12"/>
  <c r="M8" i="12"/>
  <c r="N8" i="12"/>
  <c r="O8" i="12"/>
  <c r="J9" i="12"/>
  <c r="M9" i="12"/>
  <c r="N9" i="12"/>
  <c r="O9" i="12"/>
  <c r="J10" i="12"/>
  <c r="M10" i="12"/>
  <c r="N10" i="12"/>
  <c r="O10" i="12"/>
  <c r="J11" i="12"/>
  <c r="M11" i="12"/>
  <c r="N11" i="12"/>
  <c r="O11" i="12"/>
  <c r="J12" i="12"/>
  <c r="M12" i="12"/>
  <c r="N12" i="12"/>
  <c r="O12" i="12"/>
  <c r="J13" i="12"/>
  <c r="M13" i="12"/>
  <c r="N13" i="12"/>
  <c r="O13" i="12"/>
  <c r="J14" i="12"/>
  <c r="M14" i="12"/>
  <c r="N14" i="12"/>
  <c r="O14" i="12"/>
  <c r="J15" i="12"/>
  <c r="M15" i="12"/>
  <c r="N15" i="12"/>
  <c r="O15" i="12"/>
  <c r="J16" i="12"/>
  <c r="M16" i="12"/>
  <c r="N16" i="12"/>
  <c r="O16" i="12"/>
  <c r="J17" i="12"/>
  <c r="M17" i="12"/>
  <c r="N17" i="12"/>
  <c r="O17" i="12"/>
  <c r="J18" i="12"/>
  <c r="M18" i="12"/>
  <c r="N18" i="12"/>
  <c r="O18" i="12"/>
  <c r="J19" i="12"/>
  <c r="M19" i="12"/>
  <c r="N19" i="12"/>
  <c r="O19" i="12"/>
  <c r="J20" i="12"/>
  <c r="M20" i="12"/>
  <c r="N20" i="12"/>
  <c r="O20" i="12"/>
  <c r="J21" i="12"/>
  <c r="M21" i="12"/>
  <c r="N21" i="12"/>
  <c r="O21" i="12"/>
  <c r="J22" i="12"/>
  <c r="M22" i="12"/>
  <c r="N22" i="12"/>
  <c r="O22" i="12"/>
  <c r="J23" i="12"/>
  <c r="M23" i="12"/>
  <c r="N23" i="12"/>
  <c r="O23" i="12"/>
  <c r="J24" i="12"/>
  <c r="M24" i="12"/>
  <c r="N24" i="12"/>
  <c r="O24" i="12"/>
  <c r="J25" i="12"/>
  <c r="M25" i="12"/>
  <c r="N25" i="12"/>
  <c r="O25" i="12"/>
  <c r="J26" i="12"/>
  <c r="M26" i="12"/>
  <c r="N26" i="12"/>
  <c r="O26" i="12"/>
  <c r="J27" i="12"/>
  <c r="M27" i="12"/>
  <c r="N27" i="12"/>
  <c r="O27" i="12"/>
  <c r="J28" i="12"/>
  <c r="M28" i="12"/>
  <c r="N28" i="12"/>
  <c r="O28" i="12"/>
  <c r="J29" i="12"/>
  <c r="M29" i="12"/>
  <c r="N29" i="12"/>
  <c r="O29" i="12"/>
  <c r="J30" i="12"/>
  <c r="M30" i="12"/>
  <c r="N30" i="12"/>
  <c r="O30" i="12"/>
  <c r="M31" i="12"/>
  <c r="N31" i="12"/>
  <c r="O31" i="12"/>
  <c r="B32" i="12"/>
  <c r="C32" i="12"/>
  <c r="D32" i="12"/>
  <c r="E32" i="12"/>
  <c r="F32" i="12"/>
  <c r="G32" i="12"/>
  <c r="H32" i="12"/>
  <c r="I32" i="12"/>
  <c r="J32" i="12"/>
  <c r="A1" i="14"/>
  <c r="B1" i="14"/>
  <c r="K7" i="14"/>
  <c r="N7" i="14"/>
  <c r="O7" i="14"/>
  <c r="P7" i="14"/>
  <c r="K8" i="14"/>
  <c r="N8" i="14"/>
  <c r="O8" i="14"/>
  <c r="P8" i="14"/>
  <c r="K9" i="14"/>
  <c r="N9" i="14"/>
  <c r="O9" i="14"/>
  <c r="P9" i="14"/>
  <c r="K10" i="14"/>
  <c r="N10" i="14"/>
  <c r="O10" i="14"/>
  <c r="P10" i="14"/>
  <c r="K11" i="14"/>
  <c r="N11" i="14"/>
  <c r="O11" i="14"/>
  <c r="P11" i="14"/>
  <c r="K12" i="14"/>
  <c r="N12" i="14"/>
  <c r="O12" i="14"/>
  <c r="P12" i="14"/>
  <c r="K13" i="14"/>
  <c r="N13" i="14"/>
  <c r="O13" i="14"/>
  <c r="P13" i="14"/>
  <c r="K14" i="14"/>
  <c r="N14" i="14"/>
  <c r="O14" i="14"/>
  <c r="P14" i="14"/>
  <c r="K15" i="14"/>
  <c r="N15" i="14"/>
  <c r="O15" i="14"/>
  <c r="P15" i="14"/>
  <c r="K16" i="14"/>
  <c r="N16" i="14"/>
  <c r="O16" i="14"/>
  <c r="P16" i="14"/>
  <c r="K17" i="14"/>
  <c r="N17" i="14"/>
  <c r="O17" i="14"/>
  <c r="P17" i="14"/>
  <c r="K18" i="14"/>
  <c r="N18" i="14"/>
  <c r="O18" i="14"/>
  <c r="P18" i="14"/>
  <c r="K19" i="14"/>
  <c r="N19" i="14"/>
  <c r="O19" i="14"/>
  <c r="P19" i="14"/>
  <c r="K20" i="14"/>
  <c r="N20" i="14"/>
  <c r="O20" i="14"/>
  <c r="P20" i="14"/>
  <c r="K21" i="14"/>
  <c r="N21" i="14"/>
  <c r="O21" i="14"/>
  <c r="P21" i="14"/>
  <c r="K22" i="14"/>
  <c r="N22" i="14"/>
  <c r="O22" i="14"/>
  <c r="P22" i="14"/>
  <c r="K23" i="14"/>
  <c r="N23" i="14"/>
  <c r="O23" i="14"/>
  <c r="P23" i="14"/>
  <c r="K24" i="14"/>
  <c r="N24" i="14"/>
  <c r="O24" i="14"/>
  <c r="P24" i="14"/>
  <c r="K25" i="14"/>
  <c r="N25" i="14"/>
  <c r="O25" i="14"/>
  <c r="P25" i="14"/>
  <c r="K26" i="14"/>
  <c r="N26" i="14"/>
  <c r="O26" i="14"/>
  <c r="P26" i="14"/>
  <c r="K27" i="14"/>
  <c r="N27" i="14"/>
  <c r="O27" i="14"/>
  <c r="P27" i="14"/>
  <c r="K28" i="14"/>
  <c r="N28" i="14"/>
  <c r="O28" i="14"/>
  <c r="P28" i="14"/>
  <c r="K29" i="14"/>
  <c r="N29" i="14"/>
  <c r="O29" i="14"/>
  <c r="P29" i="14"/>
  <c r="K30" i="14"/>
  <c r="N30" i="14"/>
  <c r="O30" i="14"/>
  <c r="P30" i="14"/>
  <c r="N31" i="14"/>
  <c r="O31" i="14"/>
  <c r="P31" i="14"/>
  <c r="B32" i="14"/>
  <c r="C32" i="14"/>
  <c r="D32" i="14"/>
  <c r="E32" i="14"/>
  <c r="F32" i="14"/>
  <c r="G32" i="14"/>
  <c r="H32" i="14"/>
  <c r="I32" i="14"/>
  <c r="J32" i="14"/>
  <c r="K32" i="14"/>
  <c r="A1" i="7"/>
  <c r="B1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33" i="7"/>
  <c r="C33" i="7"/>
  <c r="D33" i="7"/>
  <c r="E33" i="7"/>
  <c r="F33" i="7"/>
  <c r="G33" i="7"/>
  <c r="H33" i="7"/>
  <c r="I33" i="7"/>
  <c r="J33" i="7"/>
  <c r="A1" i="4"/>
  <c r="B1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B33" i="4"/>
  <c r="C33" i="4"/>
  <c r="D33" i="4"/>
  <c r="E33" i="4"/>
  <c r="F33" i="4"/>
  <c r="G33" i="4"/>
  <c r="H33" i="4"/>
  <c r="I33" i="4"/>
  <c r="J33" i="4"/>
  <c r="A1" i="8"/>
  <c r="B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33" i="8"/>
  <c r="C33" i="8"/>
  <c r="D33" i="8"/>
  <c r="E33" i="8"/>
  <c r="F33" i="8"/>
  <c r="G33" i="8"/>
  <c r="H33" i="8"/>
  <c r="I33" i="8"/>
  <c r="J33" i="8"/>
  <c r="A1" i="2"/>
  <c r="B1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B33" i="2"/>
  <c r="C33" i="2"/>
  <c r="D33" i="2"/>
  <c r="E33" i="2"/>
  <c r="F33" i="2"/>
  <c r="G33" i="2"/>
  <c r="H33" i="2"/>
  <c r="I33" i="2"/>
  <c r="J33" i="2"/>
  <c r="K33" i="2"/>
  <c r="L33" i="2"/>
  <c r="M33" i="2"/>
  <c r="A1" i="3"/>
  <c r="B1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B33" i="3"/>
  <c r="C33" i="3"/>
  <c r="D33" i="3"/>
  <c r="E33" i="3"/>
  <c r="F33" i="3"/>
  <c r="G33" i="3"/>
  <c r="H33" i="3"/>
  <c r="I33" i="3"/>
  <c r="J33" i="3"/>
  <c r="K33" i="3"/>
  <c r="L33" i="3"/>
  <c r="A1" i="10"/>
  <c r="B1" i="10"/>
  <c r="K7" i="10"/>
  <c r="N7" i="10"/>
  <c r="O7" i="10"/>
  <c r="Q7" i="10"/>
  <c r="K8" i="10"/>
  <c r="N8" i="10"/>
  <c r="O8" i="10"/>
  <c r="Q8" i="10"/>
  <c r="K9" i="10"/>
  <c r="N9" i="10"/>
  <c r="O9" i="10"/>
  <c r="Q9" i="10"/>
  <c r="K10" i="10"/>
  <c r="N10" i="10"/>
  <c r="O10" i="10"/>
  <c r="Q10" i="10"/>
  <c r="K11" i="10"/>
  <c r="N11" i="10"/>
  <c r="O11" i="10"/>
  <c r="Q11" i="10"/>
  <c r="K12" i="10"/>
  <c r="N12" i="10"/>
  <c r="O12" i="10"/>
  <c r="Q12" i="10"/>
  <c r="K13" i="10"/>
  <c r="N13" i="10"/>
  <c r="O13" i="10"/>
  <c r="Q13" i="10"/>
  <c r="K14" i="10"/>
  <c r="N14" i="10"/>
  <c r="O14" i="10"/>
  <c r="Q14" i="10"/>
  <c r="K15" i="10"/>
  <c r="N15" i="10"/>
  <c r="O15" i="10"/>
  <c r="Q15" i="10"/>
  <c r="K16" i="10"/>
  <c r="N16" i="10"/>
  <c r="O16" i="10"/>
  <c r="Q16" i="10"/>
  <c r="K17" i="10"/>
  <c r="N17" i="10"/>
  <c r="O17" i="10"/>
  <c r="Q17" i="10"/>
  <c r="K18" i="10"/>
  <c r="N18" i="10"/>
  <c r="O18" i="10"/>
  <c r="Q18" i="10"/>
  <c r="K19" i="10"/>
  <c r="N19" i="10"/>
  <c r="O19" i="10"/>
  <c r="Q19" i="10"/>
  <c r="K20" i="10"/>
  <c r="N20" i="10"/>
  <c r="O20" i="10"/>
  <c r="Q20" i="10"/>
  <c r="K21" i="10"/>
  <c r="N21" i="10"/>
  <c r="O21" i="10"/>
  <c r="Q21" i="10"/>
  <c r="K22" i="10"/>
  <c r="N22" i="10"/>
  <c r="O22" i="10"/>
  <c r="Q22" i="10"/>
  <c r="K23" i="10"/>
  <c r="N23" i="10"/>
  <c r="O23" i="10"/>
  <c r="Q23" i="10"/>
  <c r="K24" i="10"/>
  <c r="N24" i="10"/>
  <c r="O24" i="10"/>
  <c r="Q24" i="10"/>
  <c r="K25" i="10"/>
  <c r="N25" i="10"/>
  <c r="O25" i="10"/>
  <c r="Q25" i="10"/>
  <c r="K26" i="10"/>
  <c r="N26" i="10"/>
  <c r="O26" i="10"/>
  <c r="Q26" i="10"/>
  <c r="K27" i="10"/>
  <c r="N27" i="10"/>
  <c r="O27" i="10"/>
  <c r="Q27" i="10"/>
  <c r="K28" i="10"/>
  <c r="N28" i="10"/>
  <c r="O28" i="10"/>
  <c r="Q28" i="10"/>
  <c r="K29" i="10"/>
  <c r="N29" i="10"/>
  <c r="O29" i="10"/>
  <c r="Q29" i="10"/>
  <c r="K30" i="10"/>
  <c r="N30" i="10"/>
  <c r="O30" i="10"/>
  <c r="Q30" i="10"/>
  <c r="N31" i="10"/>
  <c r="O31" i="10"/>
  <c r="Q31" i="10"/>
  <c r="B32" i="10"/>
  <c r="C32" i="10"/>
  <c r="D32" i="10"/>
  <c r="E32" i="10"/>
  <c r="F32" i="10"/>
  <c r="G32" i="10"/>
  <c r="H32" i="10"/>
  <c r="I32" i="10"/>
  <c r="J32" i="10"/>
  <c r="K32" i="10"/>
  <c r="A1" i="5"/>
  <c r="B1" i="5"/>
  <c r="K7" i="5"/>
  <c r="Q7" i="5"/>
  <c r="R7" i="5"/>
  <c r="T7" i="5"/>
  <c r="K8" i="5"/>
  <c r="Q8" i="5"/>
  <c r="R8" i="5"/>
  <c r="T8" i="5"/>
  <c r="K9" i="5"/>
  <c r="Q9" i="5"/>
  <c r="R9" i="5"/>
  <c r="T9" i="5"/>
  <c r="K10" i="5"/>
  <c r="Q10" i="5"/>
  <c r="R10" i="5"/>
  <c r="T10" i="5"/>
  <c r="K11" i="5"/>
  <c r="Q11" i="5"/>
  <c r="R11" i="5"/>
  <c r="T11" i="5"/>
  <c r="K12" i="5"/>
  <c r="Q12" i="5"/>
  <c r="R12" i="5"/>
  <c r="T12" i="5"/>
  <c r="K13" i="5"/>
  <c r="Q13" i="5"/>
  <c r="R13" i="5"/>
  <c r="T13" i="5"/>
  <c r="K14" i="5"/>
  <c r="Q14" i="5"/>
  <c r="R14" i="5"/>
  <c r="T14" i="5"/>
  <c r="K15" i="5"/>
  <c r="Q15" i="5"/>
  <c r="R15" i="5"/>
  <c r="T15" i="5"/>
  <c r="K16" i="5"/>
  <c r="Q16" i="5"/>
  <c r="R16" i="5"/>
  <c r="T16" i="5"/>
  <c r="K17" i="5"/>
  <c r="Q17" i="5"/>
  <c r="R17" i="5"/>
  <c r="T17" i="5"/>
  <c r="K18" i="5"/>
  <c r="Q18" i="5"/>
  <c r="R18" i="5"/>
  <c r="T18" i="5"/>
  <c r="K19" i="5"/>
  <c r="Q19" i="5"/>
  <c r="R19" i="5"/>
  <c r="T19" i="5"/>
  <c r="K20" i="5"/>
  <c r="Q20" i="5"/>
  <c r="R20" i="5"/>
  <c r="T20" i="5"/>
  <c r="K21" i="5"/>
  <c r="Q21" i="5"/>
  <c r="R21" i="5"/>
  <c r="T21" i="5"/>
  <c r="K22" i="5"/>
  <c r="Q22" i="5"/>
  <c r="R22" i="5"/>
  <c r="T22" i="5"/>
  <c r="K23" i="5"/>
  <c r="Q23" i="5"/>
  <c r="R23" i="5"/>
  <c r="T23" i="5"/>
  <c r="K24" i="5"/>
  <c r="Q24" i="5"/>
  <c r="R24" i="5"/>
  <c r="T24" i="5"/>
  <c r="K25" i="5"/>
  <c r="Q25" i="5"/>
  <c r="R25" i="5"/>
  <c r="T25" i="5"/>
  <c r="K26" i="5"/>
  <c r="Q26" i="5"/>
  <c r="R26" i="5"/>
  <c r="T26" i="5"/>
  <c r="K27" i="5"/>
  <c r="Q27" i="5"/>
  <c r="R27" i="5"/>
  <c r="T27" i="5"/>
  <c r="K28" i="5"/>
  <c r="Q28" i="5"/>
  <c r="R28" i="5"/>
  <c r="T28" i="5"/>
  <c r="K29" i="5"/>
  <c r="Q29" i="5"/>
  <c r="R29" i="5"/>
  <c r="T29" i="5"/>
  <c r="K30" i="5"/>
  <c r="Q30" i="5"/>
  <c r="R30" i="5"/>
  <c r="T30" i="5"/>
  <c r="Q31" i="5"/>
  <c r="R31" i="5"/>
  <c r="T31" i="5"/>
  <c r="B32" i="5"/>
  <c r="C32" i="5"/>
  <c r="D32" i="5"/>
  <c r="E32" i="5"/>
  <c r="F32" i="5"/>
  <c r="G32" i="5"/>
  <c r="H32" i="5"/>
  <c r="I32" i="5"/>
  <c r="J32" i="5"/>
  <c r="K32" i="5"/>
  <c r="A1" i="9"/>
  <c r="B1" i="9"/>
  <c r="L7" i="9"/>
  <c r="O7" i="9"/>
  <c r="P7" i="9"/>
  <c r="R7" i="9"/>
  <c r="L8" i="9"/>
  <c r="O8" i="9"/>
  <c r="P8" i="9"/>
  <c r="R8" i="9"/>
  <c r="L9" i="9"/>
  <c r="O9" i="9"/>
  <c r="P9" i="9"/>
  <c r="R9" i="9"/>
  <c r="L10" i="9"/>
  <c r="O10" i="9"/>
  <c r="P10" i="9"/>
  <c r="R10" i="9"/>
  <c r="L11" i="9"/>
  <c r="O11" i="9"/>
  <c r="P11" i="9"/>
  <c r="R11" i="9"/>
  <c r="L12" i="9"/>
  <c r="O12" i="9"/>
  <c r="P12" i="9"/>
  <c r="R12" i="9"/>
  <c r="L13" i="9"/>
  <c r="O13" i="9"/>
  <c r="P13" i="9"/>
  <c r="R13" i="9"/>
  <c r="L14" i="9"/>
  <c r="O14" i="9"/>
  <c r="P14" i="9"/>
  <c r="R14" i="9"/>
  <c r="L15" i="9"/>
  <c r="O15" i="9"/>
  <c r="P15" i="9"/>
  <c r="R15" i="9"/>
  <c r="L16" i="9"/>
  <c r="O16" i="9"/>
  <c r="P16" i="9"/>
  <c r="R16" i="9"/>
  <c r="L17" i="9"/>
  <c r="O17" i="9"/>
  <c r="P17" i="9"/>
  <c r="R17" i="9"/>
  <c r="L18" i="9"/>
  <c r="O18" i="9"/>
  <c r="P18" i="9"/>
  <c r="R18" i="9"/>
  <c r="L19" i="9"/>
  <c r="O19" i="9"/>
  <c r="P19" i="9"/>
  <c r="R19" i="9"/>
  <c r="L20" i="9"/>
  <c r="O20" i="9"/>
  <c r="P20" i="9"/>
  <c r="R20" i="9"/>
  <c r="L21" i="9"/>
  <c r="O21" i="9"/>
  <c r="P21" i="9"/>
  <c r="R21" i="9"/>
  <c r="L22" i="9"/>
  <c r="O22" i="9"/>
  <c r="P22" i="9"/>
  <c r="R22" i="9"/>
  <c r="L23" i="9"/>
  <c r="O23" i="9"/>
  <c r="P23" i="9"/>
  <c r="R23" i="9"/>
  <c r="L24" i="9"/>
  <c r="O24" i="9"/>
  <c r="P24" i="9"/>
  <c r="R24" i="9"/>
  <c r="L25" i="9"/>
  <c r="O25" i="9"/>
  <c r="P25" i="9"/>
  <c r="R25" i="9"/>
  <c r="L26" i="9"/>
  <c r="O26" i="9"/>
  <c r="P26" i="9"/>
  <c r="R26" i="9"/>
  <c r="L27" i="9"/>
  <c r="O27" i="9"/>
  <c r="P27" i="9"/>
  <c r="R27" i="9"/>
  <c r="L28" i="9"/>
  <c r="O28" i="9"/>
  <c r="P28" i="9"/>
  <c r="R28" i="9"/>
  <c r="L29" i="9"/>
  <c r="O29" i="9"/>
  <c r="P29" i="9"/>
  <c r="R29" i="9"/>
  <c r="L30" i="9"/>
  <c r="O30" i="9"/>
  <c r="P30" i="9"/>
  <c r="R30" i="9"/>
  <c r="O31" i="9"/>
  <c r="P31" i="9"/>
  <c r="R31" i="9"/>
  <c r="B32" i="9"/>
  <c r="C32" i="9"/>
  <c r="D32" i="9"/>
  <c r="E32" i="9"/>
  <c r="F32" i="9"/>
  <c r="G32" i="9"/>
  <c r="H32" i="9"/>
  <c r="I32" i="9"/>
  <c r="J32" i="9"/>
  <c r="K32" i="9"/>
  <c r="L32" i="9"/>
</calcChain>
</file>

<file path=xl/sharedStrings.xml><?xml version="1.0" encoding="utf-8"?>
<sst xmlns="http://schemas.openxmlformats.org/spreadsheetml/2006/main" count="937" uniqueCount="228">
  <si>
    <t>Total</t>
  </si>
  <si>
    <t>Avg Peak</t>
  </si>
  <si>
    <t>Financial Deal - SW</t>
  </si>
  <si>
    <t>Four Corners-345KV</t>
  </si>
  <si>
    <t>Four Corners-230KV</t>
  </si>
  <si>
    <t>Mead-230KV</t>
  </si>
  <si>
    <t>PALO VERDE</t>
  </si>
  <si>
    <t>West Wing</t>
  </si>
  <si>
    <t>Midway-PSCO</t>
  </si>
  <si>
    <t>DJ-PV Index</t>
  </si>
  <si>
    <t>PMW-PV</t>
  </si>
  <si>
    <t>Financial</t>
  </si>
  <si>
    <t>Physical</t>
  </si>
  <si>
    <t>Ave off Peak</t>
  </si>
  <si>
    <t>Pacific</t>
  </si>
  <si>
    <t>Standard</t>
  </si>
  <si>
    <t>(PST)</t>
  </si>
  <si>
    <t>Losses</t>
  </si>
  <si>
    <t>Balance</t>
  </si>
  <si>
    <t>Hour</t>
  </si>
  <si>
    <t>Ending</t>
  </si>
  <si>
    <t>position</t>
  </si>
  <si>
    <t>Mead physical</t>
  </si>
  <si>
    <t>PRICE CALCULATOR</t>
  </si>
  <si>
    <t>Enter Gas Price:</t>
  </si>
  <si>
    <t>Estimated Power Cost:</t>
  </si>
  <si>
    <t>@ 10 HR</t>
  </si>
  <si>
    <t>@13.5 HR</t>
  </si>
  <si>
    <t>Mead (230 KV)</t>
  </si>
  <si>
    <t>Palo Verde</t>
  </si>
  <si>
    <t xml:space="preserve">    Sylmar</t>
  </si>
  <si>
    <t xml:space="preserve">    Palo Verde</t>
  </si>
  <si>
    <t xml:space="preserve">    Mead</t>
  </si>
  <si>
    <t xml:space="preserve">Hour </t>
  </si>
  <si>
    <t>From PX</t>
  </si>
  <si>
    <t xml:space="preserve"> To PX</t>
  </si>
  <si>
    <t>Totals</t>
  </si>
  <si>
    <t>Call Option</t>
  </si>
  <si>
    <t>Ault-PSCO</t>
  </si>
  <si>
    <t>Midway physical</t>
  </si>
  <si>
    <t>Sylmar</t>
  </si>
  <si>
    <t>WAPA Trans</t>
  </si>
  <si>
    <t>To CSU</t>
  </si>
  <si>
    <t>Buy/Sell</t>
  </si>
  <si>
    <t>4C 345 physical</t>
  </si>
  <si>
    <t>From 4C 230</t>
  </si>
  <si>
    <t>From Craig on</t>
  </si>
  <si>
    <t>Mona</t>
  </si>
  <si>
    <t>Craig</t>
  </si>
  <si>
    <t>Bonanza</t>
  </si>
  <si>
    <t>To Midway on</t>
  </si>
  <si>
    <t>San Juan</t>
  </si>
  <si>
    <t>PV physical</t>
  </si>
  <si>
    <t>To San Juan</t>
  </si>
  <si>
    <t>CAPX</t>
  </si>
  <si>
    <t>CAL</t>
  </si>
  <si>
    <t>To CAPX</t>
  </si>
  <si>
    <t>WAPA trans</t>
  </si>
  <si>
    <t>SJ physical</t>
  </si>
  <si>
    <t>v</t>
  </si>
  <si>
    <t xml:space="preserve">VEA @ Mead </t>
  </si>
  <si>
    <t>PNM to</t>
  </si>
  <si>
    <t>ST-SW</t>
  </si>
  <si>
    <t>To</t>
  </si>
  <si>
    <t>Sale</t>
  </si>
  <si>
    <t>PSCO</t>
  </si>
  <si>
    <t>Purch</t>
  </si>
  <si>
    <t>PNM</t>
  </si>
  <si>
    <t>Purchases</t>
  </si>
  <si>
    <t>SRP</t>
  </si>
  <si>
    <t>CAISO</t>
  </si>
  <si>
    <t>STSW</t>
  </si>
  <si>
    <t>WAPA Option</t>
  </si>
  <si>
    <t>PAC</t>
  </si>
  <si>
    <t>TSGT</t>
  </si>
  <si>
    <t>SWAP</t>
  </si>
  <si>
    <t>Electricity Price Index Report</t>
  </si>
  <si>
    <t>Rep. Date:</t>
  </si>
  <si>
    <t>Flow Date:</t>
  </si>
  <si>
    <t>From:</t>
  </si>
  <si>
    <t>Enron Power Marketing Inc.</t>
  </si>
  <si>
    <t>Phone:</t>
  </si>
  <si>
    <t>(800) 684-1336</t>
  </si>
  <si>
    <t>Fax:</t>
  </si>
  <si>
    <t>(503) 464-3740</t>
  </si>
  <si>
    <t>To:</t>
  </si>
  <si>
    <t>Jennifer</t>
  </si>
  <si>
    <t>(609) 520-4452 (Jennifer)</t>
  </si>
  <si>
    <t>(609) 520-4663 (Earnest Onukogu)</t>
  </si>
  <si>
    <t>(609) 452-3531</t>
  </si>
  <si>
    <t>COB</t>
  </si>
  <si>
    <t>Designation</t>
  </si>
  <si>
    <t>Type</t>
  </si>
  <si>
    <t>Weighted Avg. Price</t>
  </si>
  <si>
    <t>MWH Vol.</t>
  </si>
  <si>
    <t>On Peak</t>
  </si>
  <si>
    <t>Firm Trades Sales</t>
  </si>
  <si>
    <t>Firm Trades Purchases</t>
  </si>
  <si>
    <t>Off Peak</t>
  </si>
  <si>
    <t>MID COLUMBIA</t>
  </si>
  <si>
    <t>MEAD</t>
  </si>
  <si>
    <t>WAPA</t>
  </si>
  <si>
    <t>SJ/MW</t>
  </si>
  <si>
    <t>Purchase</t>
  </si>
  <si>
    <t>TO</t>
  </si>
  <si>
    <t>Saguaro</t>
  </si>
  <si>
    <t>To ISO</t>
  </si>
  <si>
    <t>78 MW</t>
  </si>
  <si>
    <t>To West Wing</t>
  </si>
  <si>
    <t>PV/WW</t>
  </si>
  <si>
    <t>ST Cali</t>
  </si>
  <si>
    <t>Mona physical</t>
  </si>
  <si>
    <t>APS</t>
  </si>
  <si>
    <t>phys. pos.</t>
  </si>
  <si>
    <t>Transmission</t>
  </si>
  <si>
    <t>from Pin Pk/WW</t>
  </si>
  <si>
    <t>WALC</t>
  </si>
  <si>
    <t>Linked Data</t>
  </si>
  <si>
    <t xml:space="preserve">PV/SJ </t>
  </si>
  <si>
    <t>MWD</t>
  </si>
  <si>
    <t>PV/MD</t>
  </si>
  <si>
    <t>SALE</t>
  </si>
  <si>
    <t>Craig/MidW</t>
  </si>
  <si>
    <t>LDWP</t>
  </si>
  <si>
    <t>Whl</t>
  </si>
  <si>
    <t>VEA</t>
  </si>
  <si>
    <t>psco</t>
  </si>
  <si>
    <t>eol</t>
  </si>
  <si>
    <t>Volume</t>
  </si>
  <si>
    <t>Tristate</t>
  </si>
  <si>
    <t>losses</t>
  </si>
  <si>
    <t xml:space="preserve">PNM </t>
  </si>
  <si>
    <t>PV</t>
  </si>
  <si>
    <t>APS(t)</t>
  </si>
  <si>
    <t>APS Trans</t>
  </si>
  <si>
    <t>EOL</t>
  </si>
  <si>
    <t>Craig physical</t>
  </si>
  <si>
    <t>WHL</t>
  </si>
  <si>
    <t>from 4c</t>
  </si>
  <si>
    <t>NEEDED</t>
  </si>
  <si>
    <t>WW</t>
  </si>
  <si>
    <t>Tranny</t>
  </si>
  <si>
    <t>SJ/4C</t>
  </si>
  <si>
    <t>APS(T)</t>
  </si>
  <si>
    <t>4C/WW</t>
  </si>
  <si>
    <t>PAC(t)</t>
  </si>
  <si>
    <t>Mona/RB</t>
  </si>
  <si>
    <t>daily non-firm</t>
  </si>
  <si>
    <t>hourly non-firm</t>
  </si>
  <si>
    <t>NEVP(t)</t>
  </si>
  <si>
    <t>RB/Mead</t>
  </si>
  <si>
    <t>R.B. physical</t>
  </si>
  <si>
    <t>PNM(t)</t>
  </si>
  <si>
    <t>from SJ</t>
  </si>
  <si>
    <t>to 4C</t>
  </si>
  <si>
    <t>144193</t>
  </si>
  <si>
    <t>23547</t>
  </si>
  <si>
    <t>PV Index+5</t>
  </si>
  <si>
    <t>high trade</t>
  </si>
  <si>
    <t>low trade</t>
  </si>
  <si>
    <t>NON-FIRM HOURLY</t>
  </si>
  <si>
    <t>EPE</t>
  </si>
  <si>
    <t>from PV</t>
  </si>
  <si>
    <t>PV/4C</t>
  </si>
  <si>
    <t>PINN</t>
  </si>
  <si>
    <t>from 4C</t>
  </si>
  <si>
    <t>345/230</t>
  </si>
  <si>
    <t>18054</t>
  </si>
  <si>
    <t>UAMPS</t>
  </si>
  <si>
    <t>Option</t>
  </si>
  <si>
    <t>PV Index</t>
  </si>
  <si>
    <t>Purch/Sale</t>
  </si>
  <si>
    <t>daily deals</t>
  </si>
  <si>
    <t>From CISO</t>
  </si>
  <si>
    <t>100 MW</t>
  </si>
  <si>
    <t>SRP(t)</t>
  </si>
  <si>
    <t>(T) to Pinn</t>
  </si>
  <si>
    <t>WALC(t)</t>
  </si>
  <si>
    <t>to Pin Pk</t>
  </si>
  <si>
    <t>From Mead</t>
  </si>
  <si>
    <t>From PV</t>
  </si>
  <si>
    <t>light</t>
  </si>
  <si>
    <t>heavy</t>
  </si>
  <si>
    <t>Pinnacle Peak</t>
  </si>
  <si>
    <t>Buys</t>
  </si>
  <si>
    <t>Sales</t>
  </si>
  <si>
    <t>Brokered</t>
  </si>
  <si>
    <t>(T) to Mead</t>
  </si>
  <si>
    <t xml:space="preserve">To </t>
  </si>
  <si>
    <t>CISO</t>
  </si>
  <si>
    <t>Mean</t>
  </si>
  <si>
    <t>Pac(t)</t>
  </si>
  <si>
    <t>27648</t>
  </si>
  <si>
    <t>To Mead</t>
  </si>
  <si>
    <t>FIRM HOURLY</t>
  </si>
  <si>
    <t>WAUC</t>
  </si>
  <si>
    <t>Redding</t>
  </si>
  <si>
    <t>.</t>
  </si>
  <si>
    <t xml:space="preserve">West Plains </t>
  </si>
  <si>
    <t>Utilicorp</t>
  </si>
  <si>
    <t>To CISO</t>
  </si>
  <si>
    <t>TEP</t>
  </si>
  <si>
    <t>IPC</t>
  </si>
  <si>
    <t>STCALI</t>
  </si>
  <si>
    <t>From</t>
  </si>
  <si>
    <t>Duke</t>
  </si>
  <si>
    <t>(PSCO)CSU</t>
  </si>
  <si>
    <t>PAC(CSU)</t>
  </si>
  <si>
    <t>WAPA(CSU)</t>
  </si>
  <si>
    <t>APS(t)t</t>
  </si>
  <si>
    <t>from Mead</t>
  </si>
  <si>
    <t>ld</t>
  </si>
  <si>
    <t>NEVP</t>
  </si>
  <si>
    <t>AEP</t>
  </si>
  <si>
    <t>Prepay Counterparty</t>
  </si>
  <si>
    <t>P.O.D.</t>
  </si>
  <si>
    <t>Volume (MW)</t>
  </si>
  <si>
    <t>Delivery Pattern</t>
  </si>
  <si>
    <t>Price</t>
  </si>
  <si>
    <t>Comments</t>
  </si>
  <si>
    <t>Public Service Company of New Mexico</t>
  </si>
  <si>
    <t>Mead 230kv</t>
  </si>
  <si>
    <t>standard LLH</t>
  </si>
  <si>
    <t>receipt of a PV/Mead swap, the price is the agreed upon spread amount</t>
  </si>
  <si>
    <t>standard HLH</t>
  </si>
  <si>
    <t>Enpower Deal #</t>
  </si>
  <si>
    <t>Term</t>
  </si>
  <si>
    <t>thru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</si>
</sst>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0.0"/>
    <numFmt numFmtId="167" formatCode="0_);[Red]\(0\)"/>
    <numFmt numFmtId="168" formatCode="&quot;$&quot;#,##0.00"/>
    <numFmt numFmtId="169" formatCode="dddd"/>
    <numFmt numFmtId="170" formatCode="&quot;$&quot;#,##0.00;[Red]&quot;$&quot;#,##0.00"/>
    <numFmt numFmtId="172" formatCode="0_);\(0\)"/>
    <numFmt numFmtId="175" formatCode="00000"/>
    <numFmt numFmtId="176" formatCode="0.00_);[Red]\(0.00\)"/>
  </numFmts>
  <fonts count="30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2"/>
      <name val="Arial"/>
      <family val="2"/>
    </font>
    <font>
      <b/>
      <sz val="10"/>
      <color indexed="2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  <font>
      <b/>
      <sz val="10"/>
      <color indexed="39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lightDown"/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</cellStyleXfs>
  <cellXfs count="379">
    <xf numFmtId="0" fontId="0" fillId="0" borderId="0" xfId="0"/>
    <xf numFmtId="0" fontId="4" fillId="0" borderId="0" xfId="6" applyFont="1" applyFill="1" applyBorder="1" applyAlignment="1">
      <alignment horizontal="center"/>
    </xf>
    <xf numFmtId="0" fontId="4" fillId="0" borderId="0" xfId="6" applyFont="1" applyFill="1" applyBorder="1" applyAlignment="1">
      <alignment horizontal="right"/>
    </xf>
    <xf numFmtId="43" fontId="5" fillId="0" borderId="0" xfId="1" applyFont="1" applyFill="1" applyBorder="1"/>
    <xf numFmtId="0" fontId="5" fillId="0" borderId="0" xfId="6" applyFont="1"/>
    <xf numFmtId="0" fontId="5" fillId="0" borderId="0" xfId="6" applyFont="1" applyFill="1"/>
    <xf numFmtId="164" fontId="2" fillId="0" borderId="0" xfId="1" applyNumberFormat="1"/>
    <xf numFmtId="0" fontId="2" fillId="0" borderId="0" xfId="4" applyBorder="1"/>
    <xf numFmtId="0" fontId="2" fillId="0" borderId="0" xfId="4"/>
    <xf numFmtId="0" fontId="2" fillId="0" borderId="1" xfId="4" applyBorder="1" applyAlignment="1">
      <alignment horizontal="center"/>
    </xf>
    <xf numFmtId="0" fontId="2" fillId="0" borderId="2" xfId="4" applyBorder="1" applyAlignment="1">
      <alignment horizontal="center"/>
    </xf>
    <xf numFmtId="0" fontId="2" fillId="0" borderId="1" xfId="4" applyFont="1" applyBorder="1"/>
    <xf numFmtId="0" fontId="2" fillId="0" borderId="1" xfId="4" applyBorder="1"/>
    <xf numFmtId="14" fontId="2" fillId="0" borderId="0" xfId="4" applyNumberFormat="1"/>
    <xf numFmtId="0" fontId="2" fillId="0" borderId="3" xfId="4" applyBorder="1" applyAlignment="1">
      <alignment horizontal="center"/>
    </xf>
    <xf numFmtId="0" fontId="2" fillId="0" borderId="4" xfId="4" applyBorder="1" applyAlignment="1">
      <alignment horizontal="center"/>
    </xf>
    <xf numFmtId="0" fontId="2" fillId="0" borderId="3" xfId="4" applyBorder="1"/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5" xfId="4" applyBorder="1"/>
    <xf numFmtId="3" fontId="2" fillId="0" borderId="0" xfId="4" applyNumberFormat="1"/>
    <xf numFmtId="165" fontId="3" fillId="0" borderId="0" xfId="5" applyNumberFormat="1" applyFont="1"/>
    <xf numFmtId="1" fontId="2" fillId="0" borderId="0" xfId="1" applyNumberFormat="1"/>
    <xf numFmtId="1" fontId="2" fillId="0" borderId="0" xfId="4" applyNumberFormat="1"/>
    <xf numFmtId="165" fontId="3" fillId="0" borderId="0" xfId="5" applyNumberFormat="1"/>
    <xf numFmtId="164" fontId="2" fillId="0" borderId="1" xfId="1" applyNumberFormat="1" applyBorder="1"/>
    <xf numFmtId="164" fontId="2" fillId="0" borderId="3" xfId="1" applyNumberFormat="1" applyBorder="1"/>
    <xf numFmtId="164" fontId="2" fillId="0" borderId="5" xfId="1" applyNumberFormat="1" applyBorder="1"/>
    <xf numFmtId="0" fontId="0" fillId="2" borderId="0" xfId="0" applyFill="1" applyBorder="1"/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8" xfId="0" applyFill="1" applyBorder="1"/>
    <xf numFmtId="0" fontId="0" fillId="4" borderId="5" xfId="0" applyFill="1" applyBorder="1"/>
    <xf numFmtId="0" fontId="5" fillId="0" borderId="9" xfId="6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8" fillId="3" borderId="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0" borderId="1" xfId="0" applyFont="1" applyBorder="1"/>
    <xf numFmtId="0" fontId="0" fillId="0" borderId="5" xfId="0" applyBorder="1"/>
    <xf numFmtId="0" fontId="8" fillId="0" borderId="3" xfId="0" applyFont="1" applyBorder="1"/>
    <xf numFmtId="0" fontId="0" fillId="0" borderId="8" xfId="0" applyBorder="1"/>
    <xf numFmtId="0" fontId="8" fillId="0" borderId="0" xfId="0" applyFont="1"/>
    <xf numFmtId="0" fontId="8" fillId="5" borderId="1" xfId="0" applyFont="1" applyFill="1" applyBorder="1"/>
    <xf numFmtId="0" fontId="0" fillId="5" borderId="0" xfId="0" applyFill="1"/>
    <xf numFmtId="0" fontId="0" fillId="5" borderId="8" xfId="0" applyFill="1" applyBorder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/>
    <xf numFmtId="0" fontId="0" fillId="4" borderId="0" xfId="0" applyFill="1"/>
    <xf numFmtId="2" fontId="8" fillId="5" borderId="3" xfId="0" applyNumberFormat="1" applyFont="1" applyFill="1" applyBorder="1"/>
    <xf numFmtId="0" fontId="14" fillId="4" borderId="1" xfId="0" applyFont="1" applyFill="1" applyBorder="1" applyAlignment="1">
      <alignment horizontal="center"/>
    </xf>
    <xf numFmtId="2" fontId="15" fillId="4" borderId="5" xfId="0" applyNumberFormat="1" applyFont="1" applyFill="1" applyBorder="1"/>
    <xf numFmtId="2" fontId="5" fillId="4" borderId="5" xfId="0" applyNumberFormat="1" applyFont="1" applyFill="1" applyBorder="1"/>
    <xf numFmtId="0" fontId="5" fillId="5" borderId="5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12" xfId="0" applyFont="1" applyFill="1" applyBorder="1" applyAlignment="1">
      <alignment horizontal="right"/>
    </xf>
    <xf numFmtId="44" fontId="8" fillId="6" borderId="0" xfId="2" applyFont="1" applyFill="1" applyBorder="1"/>
    <xf numFmtId="0" fontId="0" fillId="5" borderId="12" xfId="0" applyFill="1" applyBorder="1"/>
    <xf numFmtId="0" fontId="0" fillId="5" borderId="0" xfId="0" quotePrefix="1" applyFill="1" applyBorder="1" applyAlignment="1">
      <alignment horizontal="center"/>
    </xf>
    <xf numFmtId="0" fontId="0" fillId="5" borderId="13" xfId="0" quotePrefix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0" xfId="0" applyAlignment="1">
      <alignment horizontal="right"/>
    </xf>
    <xf numFmtId="0" fontId="11" fillId="5" borderId="1" xfId="0" applyFont="1" applyFill="1" applyBorder="1"/>
    <xf numFmtId="1" fontId="0" fillId="0" borderId="0" xfId="0" applyNumberFormat="1"/>
    <xf numFmtId="0" fontId="6" fillId="7" borderId="17" xfId="0" applyFont="1" applyFill="1" applyBorder="1"/>
    <xf numFmtId="0" fontId="6" fillId="7" borderId="18" xfId="0" applyFont="1" applyFill="1" applyBorder="1"/>
    <xf numFmtId="0" fontId="7" fillId="7" borderId="0" xfId="0" applyFont="1" applyFill="1" applyBorder="1"/>
    <xf numFmtId="0" fontId="7" fillId="7" borderId="13" xfId="0" applyFont="1" applyFill="1" applyBorder="1"/>
    <xf numFmtId="0" fontId="7" fillId="7" borderId="16" xfId="0" applyFont="1" applyFill="1" applyBorder="1"/>
    <xf numFmtId="0" fontId="6" fillId="7" borderId="19" xfId="0" applyFont="1" applyFill="1" applyBorder="1"/>
    <xf numFmtId="0" fontId="7" fillId="7" borderId="20" xfId="0" applyFont="1" applyFill="1" applyBorder="1"/>
    <xf numFmtId="0" fontId="7" fillId="7" borderId="21" xfId="0" applyFont="1" applyFill="1" applyBorder="1"/>
    <xf numFmtId="0" fontId="6" fillId="7" borderId="21" xfId="0" applyFont="1" applyFill="1" applyBorder="1"/>
    <xf numFmtId="0" fontId="6" fillId="7" borderId="15" xfId="0" applyFont="1" applyFill="1" applyBorder="1"/>
    <xf numFmtId="0" fontId="6" fillId="7" borderId="16" xfId="0" applyFont="1" applyFill="1" applyBorder="1"/>
    <xf numFmtId="0" fontId="7" fillId="7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166" fontId="11" fillId="5" borderId="3" xfId="0" applyNumberFormat="1" applyFont="1" applyFill="1" applyBorder="1"/>
    <xf numFmtId="0" fontId="8" fillId="0" borderId="0" xfId="0" applyFont="1" applyAlignment="1">
      <alignment horizontal="right"/>
    </xf>
    <xf numFmtId="0" fontId="2" fillId="0" borderId="2" xfId="4" applyFont="1" applyBorder="1" applyAlignment="1">
      <alignment horizontal="center"/>
    </xf>
    <xf numFmtId="14" fontId="6" fillId="8" borderId="0" xfId="0" applyNumberFormat="1" applyFont="1" applyFill="1"/>
    <xf numFmtId="0" fontId="0" fillId="0" borderId="0" xfId="0" applyBorder="1"/>
    <xf numFmtId="166" fontId="11" fillId="4" borderId="5" xfId="0" applyNumberFormat="1" applyFont="1" applyFill="1" applyBorder="1"/>
    <xf numFmtId="0" fontId="8" fillId="4" borderId="5" xfId="0" applyFont="1" applyFill="1" applyBorder="1"/>
    <xf numFmtId="0" fontId="0" fillId="0" borderId="9" xfId="0" applyBorder="1"/>
    <xf numFmtId="44" fontId="8" fillId="4" borderId="9" xfId="2" applyFont="1" applyFill="1" applyBorder="1"/>
    <xf numFmtId="44" fontId="5" fillId="4" borderId="9" xfId="2" applyFont="1" applyFill="1" applyBorder="1"/>
    <xf numFmtId="44" fontId="8" fillId="3" borderId="7" xfId="2" applyFont="1" applyFill="1" applyBorder="1" applyAlignment="1">
      <alignment horizontal="center"/>
    </xf>
    <xf numFmtId="44" fontId="8" fillId="0" borderId="9" xfId="2" applyFont="1" applyBorder="1"/>
    <xf numFmtId="44" fontId="11" fillId="5" borderId="9" xfId="2" applyFont="1" applyFill="1" applyBorder="1"/>
    <xf numFmtId="44" fontId="8" fillId="5" borderId="9" xfId="2" applyFont="1" applyFill="1" applyBorder="1"/>
    <xf numFmtId="44" fontId="8" fillId="3" borderId="9" xfId="2" applyFont="1" applyFill="1" applyBorder="1" applyAlignment="1">
      <alignment horizontal="center"/>
    </xf>
    <xf numFmtId="0" fontId="6" fillId="8" borderId="1" xfId="0" applyFont="1" applyFill="1" applyBorder="1"/>
    <xf numFmtId="0" fontId="6" fillId="8" borderId="2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6" fillId="8" borderId="3" xfId="0" applyFont="1" applyFill="1" applyBorder="1"/>
    <xf numFmtId="0" fontId="6" fillId="8" borderId="5" xfId="0" applyFont="1" applyFill="1" applyBorder="1"/>
    <xf numFmtId="44" fontId="6" fillId="8" borderId="9" xfId="2" applyFont="1" applyFill="1" applyBorder="1"/>
    <xf numFmtId="0" fontId="8" fillId="4" borderId="3" xfId="0" applyFont="1" applyFill="1" applyBorder="1" applyAlignment="1">
      <alignment horizontal="center"/>
    </xf>
    <xf numFmtId="0" fontId="0" fillId="0" borderId="0" xfId="0" applyFill="1"/>
    <xf numFmtId="0" fontId="8" fillId="4" borderId="5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2" fillId="0" borderId="4" xfId="4" applyBorder="1"/>
    <xf numFmtId="0" fontId="2" fillId="0" borderId="2" xfId="4" applyFont="1" applyBorder="1"/>
    <xf numFmtId="0" fontId="2" fillId="0" borderId="6" xfId="4" applyFont="1" applyBorder="1"/>
    <xf numFmtId="0" fontId="2" fillId="0" borderId="4" xfId="4" applyFont="1" applyFill="1" applyBorder="1" applyAlignment="1">
      <alignment horizontal="center"/>
    </xf>
    <xf numFmtId="0" fontId="5" fillId="4" borderId="0" xfId="0" applyFont="1" applyFill="1"/>
    <xf numFmtId="0" fontId="5" fillId="4" borderId="8" xfId="0" applyFont="1" applyFill="1" applyBorder="1"/>
    <xf numFmtId="0" fontId="5" fillId="5" borderId="0" xfId="0" applyFont="1" applyFill="1"/>
    <xf numFmtId="0" fontId="5" fillId="5" borderId="8" xfId="0" applyFont="1" applyFill="1" applyBorder="1"/>
    <xf numFmtId="2" fontId="5" fillId="4" borderId="5" xfId="2" applyNumberFormat="1" applyFont="1" applyFill="1" applyBorder="1"/>
    <xf numFmtId="0" fontId="6" fillId="8" borderId="25" xfId="0" applyFont="1" applyFill="1" applyBorder="1"/>
    <xf numFmtId="0" fontId="5" fillId="0" borderId="0" xfId="0" applyFont="1" applyAlignment="1"/>
    <xf numFmtId="0" fontId="8" fillId="5" borderId="3" xfId="0" applyFont="1" applyFill="1" applyBorder="1"/>
    <xf numFmtId="166" fontId="11" fillId="5" borderId="5" xfId="0" applyNumberFormat="1" applyFont="1" applyFill="1" applyBorder="1"/>
    <xf numFmtId="168" fontId="1" fillId="4" borderId="5" xfId="2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3" fontId="7" fillId="7" borderId="0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8" fontId="8" fillId="5" borderId="5" xfId="2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2" fillId="3" borderId="9" xfId="2" applyFill="1" applyBorder="1" applyAlignment="1">
      <alignment horizontal="center"/>
    </xf>
    <xf numFmtId="44" fontId="2" fillId="0" borderId="9" xfId="2" applyBorder="1"/>
    <xf numFmtId="0" fontId="10" fillId="4" borderId="5" xfId="0" applyFont="1" applyFill="1" applyBorder="1"/>
    <xf numFmtId="0" fontId="8" fillId="5" borderId="5" xfId="0" applyFont="1" applyFill="1" applyBorder="1"/>
    <xf numFmtId="1" fontId="6" fillId="8" borderId="4" xfId="0" applyNumberFormat="1" applyFont="1" applyFill="1" applyBorder="1"/>
    <xf numFmtId="1" fontId="6" fillId="8" borderId="0" xfId="0" applyNumberFormat="1" applyFont="1" applyFill="1"/>
    <xf numFmtId="1" fontId="6" fillId="8" borderId="8" xfId="0" applyNumberFormat="1" applyFont="1" applyFill="1" applyBorder="1"/>
    <xf numFmtId="0" fontId="14" fillId="4" borderId="3" xfId="0" applyFont="1" applyFill="1" applyBorder="1" applyAlignment="1">
      <alignment horizontal="center"/>
    </xf>
    <xf numFmtId="0" fontId="10" fillId="4" borderId="3" xfId="0" applyFont="1" applyFill="1" applyBorder="1"/>
    <xf numFmtId="0" fontId="11" fillId="4" borderId="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9" fillId="4" borderId="5" xfId="0" applyFont="1" applyFill="1" applyBorder="1"/>
    <xf numFmtId="0" fontId="2" fillId="9" borderId="0" xfId="4" applyFill="1" applyBorder="1"/>
    <xf numFmtId="0" fontId="2" fillId="9" borderId="2" xfId="4" applyFont="1" applyFill="1" applyBorder="1"/>
    <xf numFmtId="0" fontId="2" fillId="9" borderId="4" xfId="4" applyFill="1" applyBorder="1"/>
    <xf numFmtId="0" fontId="2" fillId="9" borderId="6" xfId="4" applyFont="1" applyFill="1" applyBorder="1"/>
    <xf numFmtId="1" fontId="2" fillId="9" borderId="0" xfId="4" applyNumberFormat="1" applyFill="1"/>
    <xf numFmtId="0" fontId="2" fillId="9" borderId="0" xfId="4" applyFill="1"/>
    <xf numFmtId="0" fontId="10" fillId="4" borderId="1" xfId="0" applyFont="1" applyFill="1" applyBorder="1" applyAlignment="1">
      <alignment horizontal="center"/>
    </xf>
    <xf numFmtId="44" fontId="10" fillId="4" borderId="9" xfId="2" applyFont="1" applyFill="1" applyBorder="1"/>
    <xf numFmtId="0" fontId="13" fillId="4" borderId="5" xfId="0" applyFont="1" applyFill="1" applyBorder="1" applyAlignment="1">
      <alignment horizontal="center"/>
    </xf>
    <xf numFmtId="44" fontId="13" fillId="4" borderId="9" xfId="2" applyFont="1" applyFill="1" applyBorder="1" applyAlignment="1">
      <alignment horizontal="center"/>
    </xf>
    <xf numFmtId="169" fontId="6" fillId="8" borderId="0" xfId="0" applyNumberFormat="1" applyFont="1" applyFill="1"/>
    <xf numFmtId="0" fontId="0" fillId="0" borderId="0" xfId="0" applyFill="1" applyBorder="1"/>
    <xf numFmtId="0" fontId="5" fillId="0" borderId="0" xfId="4" applyFont="1" applyBorder="1"/>
    <xf numFmtId="7" fontId="0" fillId="0" borderId="9" xfId="2" applyNumberFormat="1" applyFont="1" applyBorder="1" applyAlignment="1">
      <alignment horizontal="center"/>
    </xf>
    <xf numFmtId="1" fontId="0" fillId="0" borderId="8" xfId="0" applyNumberFormat="1" applyBorder="1"/>
    <xf numFmtId="0" fontId="11" fillId="5" borderId="1" xfId="0" applyFont="1" applyFill="1" applyBorder="1" applyAlignment="1">
      <alignment horizontal="center"/>
    </xf>
    <xf numFmtId="166" fontId="11" fillId="5" borderId="3" xfId="0" applyNumberFormat="1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166" fontId="11" fillId="5" borderId="5" xfId="0" applyNumberFormat="1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44" fontId="8" fillId="5" borderId="5" xfId="2" applyFont="1" applyFill="1" applyBorder="1" applyAlignment="1">
      <alignment horizontal="center"/>
    </xf>
    <xf numFmtId="4" fontId="11" fillId="5" borderId="3" xfId="2" applyNumberFormat="1" applyFont="1" applyFill="1" applyBorder="1" applyAlignment="1">
      <alignment horizontal="center"/>
    </xf>
    <xf numFmtId="7" fontId="5" fillId="0" borderId="9" xfId="1" applyNumberFormat="1" applyFont="1" applyFill="1" applyBorder="1" applyAlignment="1">
      <alignment horizontal="center"/>
    </xf>
    <xf numFmtId="44" fontId="8" fillId="5" borderId="9" xfId="2" applyFont="1" applyFill="1" applyBorder="1" applyAlignment="1">
      <alignment horizontal="center"/>
    </xf>
    <xf numFmtId="166" fontId="11" fillId="4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12" fillId="5" borderId="5" xfId="0" applyNumberFormat="1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0" fillId="0" borderId="0" xfId="0" applyFont="1"/>
    <xf numFmtId="167" fontId="5" fillId="0" borderId="0" xfId="6" applyNumberFormat="1" applyFont="1" applyFill="1" applyBorder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2" fillId="0" borderId="0" xfId="3"/>
    <xf numFmtId="0" fontId="18" fillId="0" borderId="26" xfId="3" applyFont="1" applyFill="1" applyBorder="1" applyAlignment="1">
      <alignment horizontal="centerContinuous"/>
    </xf>
    <xf numFmtId="0" fontId="18" fillId="0" borderId="27" xfId="3" applyFont="1" applyBorder="1" applyAlignment="1">
      <alignment horizontal="centerContinuous"/>
    </xf>
    <xf numFmtId="0" fontId="18" fillId="0" borderId="27" xfId="3" applyFont="1" applyFill="1" applyBorder="1" applyAlignment="1">
      <alignment horizontal="centerContinuous"/>
    </xf>
    <xf numFmtId="0" fontId="18" fillId="0" borderId="28" xfId="3" applyFont="1" applyFill="1" applyBorder="1" applyAlignment="1">
      <alignment horizontal="centerContinuous"/>
    </xf>
    <xf numFmtId="0" fontId="16" fillId="0" borderId="0" xfId="3" applyFont="1" applyFill="1" applyBorder="1" applyAlignment="1">
      <alignment horizontal="left"/>
    </xf>
    <xf numFmtId="14" fontId="19" fillId="0" borderId="0" xfId="3" applyNumberFormat="1" applyFont="1" applyFill="1" applyBorder="1" applyAlignment="1">
      <alignment horizontal="left"/>
    </xf>
    <xf numFmtId="0" fontId="19" fillId="0" borderId="0" xfId="3" applyFont="1" applyFill="1" applyBorder="1"/>
    <xf numFmtId="0" fontId="19" fillId="0" borderId="0" xfId="3" quotePrefix="1" applyFont="1" applyFill="1" applyBorder="1"/>
    <xf numFmtId="164" fontId="16" fillId="0" borderId="0" xfId="1" applyNumberFormat="1" applyFont="1" applyFill="1" applyBorder="1"/>
    <xf numFmtId="0" fontId="16" fillId="0" borderId="0" xfId="3" applyFont="1" applyFill="1" applyBorder="1"/>
    <xf numFmtId="16" fontId="20" fillId="10" borderId="26" xfId="3" applyNumberFormat="1" applyFont="1" applyFill="1" applyBorder="1" applyAlignment="1">
      <alignment horizontal="centerContinuous"/>
    </xf>
    <xf numFmtId="0" fontId="21" fillId="10" borderId="27" xfId="3" applyFont="1" applyFill="1" applyBorder="1" applyAlignment="1">
      <alignment horizontal="centerContinuous"/>
    </xf>
    <xf numFmtId="0" fontId="21" fillId="10" borderId="28" xfId="3" applyFont="1" applyFill="1" applyBorder="1" applyAlignment="1">
      <alignment horizontal="centerContinuous"/>
    </xf>
    <xf numFmtId="16" fontId="22" fillId="0" borderId="9" xfId="3" applyNumberFormat="1" applyFont="1" applyFill="1" applyBorder="1" applyAlignment="1">
      <alignment horizontal="center"/>
    </xf>
    <xf numFmtId="0" fontId="16" fillId="0" borderId="9" xfId="3" applyFont="1" applyFill="1" applyBorder="1" applyAlignment="1">
      <alignment horizontal="center"/>
    </xf>
    <xf numFmtId="16" fontId="16" fillId="0" borderId="1" xfId="3" applyNumberFormat="1" applyFont="1" applyFill="1" applyBorder="1"/>
    <xf numFmtId="0" fontId="19" fillId="0" borderId="26" xfId="3" applyFont="1" applyFill="1" applyBorder="1"/>
    <xf numFmtId="44" fontId="19" fillId="0" borderId="9" xfId="2" applyFont="1" applyFill="1" applyBorder="1"/>
    <xf numFmtId="164" fontId="19" fillId="0" borderId="28" xfId="1" applyNumberFormat="1" applyFont="1" applyFill="1" applyBorder="1"/>
    <xf numFmtId="16" fontId="16" fillId="0" borderId="3" xfId="3" applyNumberFormat="1" applyFont="1" applyFill="1" applyBorder="1"/>
    <xf numFmtId="44" fontId="19" fillId="0" borderId="5" xfId="2" applyFont="1" applyBorder="1"/>
    <xf numFmtId="164" fontId="19" fillId="0" borderId="6" xfId="1" applyNumberFormat="1" applyFont="1" applyFill="1" applyBorder="1"/>
    <xf numFmtId="0" fontId="19" fillId="0" borderId="11" xfId="3" applyFont="1" applyFill="1" applyBorder="1"/>
    <xf numFmtId="44" fontId="19" fillId="0" borderId="5" xfId="2" applyFont="1" applyFill="1" applyBorder="1"/>
    <xf numFmtId="16" fontId="16" fillId="0" borderId="5" xfId="3" applyNumberFormat="1" applyFont="1" applyFill="1" applyBorder="1"/>
    <xf numFmtId="16" fontId="16" fillId="0" borderId="0" xfId="3" applyNumberFormat="1" applyFont="1" applyFill="1" applyBorder="1"/>
    <xf numFmtId="44" fontId="19" fillId="0" borderId="0" xfId="2" applyFont="1" applyFill="1" applyBorder="1"/>
    <xf numFmtId="164" fontId="19" fillId="0" borderId="0" xfId="1" applyNumberFormat="1" applyFont="1" applyFill="1" applyBorder="1"/>
    <xf numFmtId="44" fontId="21" fillId="10" borderId="27" xfId="2" applyFont="1" applyFill="1" applyBorder="1" applyAlignment="1">
      <alignment horizontal="centerContinuous"/>
    </xf>
    <xf numFmtId="164" fontId="21" fillId="10" borderId="28" xfId="1" applyNumberFormat="1" applyFont="1" applyFill="1" applyBorder="1" applyAlignment="1">
      <alignment horizontal="centerContinuous"/>
    </xf>
    <xf numFmtId="2" fontId="19" fillId="0" borderId="9" xfId="3" applyNumberFormat="1" applyFont="1" applyBorder="1"/>
    <xf numFmtId="0" fontId="19" fillId="0" borderId="9" xfId="3" applyFont="1" applyBorder="1"/>
    <xf numFmtId="44" fontId="19" fillId="0" borderId="9" xfId="3" applyNumberFormat="1" applyFont="1" applyBorder="1"/>
    <xf numFmtId="0" fontId="0" fillId="4" borderId="8" xfId="0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8" xfId="0" applyFont="1" applyFill="1" applyBorder="1" applyAlignment="1">
      <alignment horizontal="center"/>
    </xf>
    <xf numFmtId="168" fontId="8" fillId="5" borderId="5" xfId="2" quotePrefix="1" applyNumberFormat="1" applyFont="1" applyFill="1" applyBorder="1" applyAlignment="1">
      <alignment horizontal="center"/>
    </xf>
    <xf numFmtId="0" fontId="6" fillId="8" borderId="0" xfId="0" applyFont="1" applyFill="1" applyBorder="1"/>
    <xf numFmtId="0" fontId="0" fillId="0" borderId="0" xfId="0" applyAlignment="1">
      <alignment horizontal="center"/>
    </xf>
    <xf numFmtId="168" fontId="1" fillId="4" borderId="5" xfId="2" quotePrefix="1" applyNumberFormat="1" applyFont="1" applyFill="1" applyBorder="1" applyAlignment="1">
      <alignment horizontal="center"/>
    </xf>
    <xf numFmtId="168" fontId="8" fillId="4" borderId="5" xfId="2" quotePrefix="1" applyNumberFormat="1" applyFont="1" applyFill="1" applyBorder="1" applyAlignment="1">
      <alignment horizontal="center"/>
    </xf>
    <xf numFmtId="168" fontId="23" fillId="5" borderId="5" xfId="2" applyNumberFormat="1" applyFont="1" applyFill="1" applyBorder="1" applyAlignment="1">
      <alignment horizontal="center"/>
    </xf>
    <xf numFmtId="168" fontId="23" fillId="4" borderId="5" xfId="2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8" fillId="5" borderId="5" xfId="0" quotePrefix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8" fontId="8" fillId="5" borderId="5" xfId="0" applyNumberFormat="1" applyFont="1" applyFill="1" applyBorder="1" applyAlignment="1">
      <alignment horizontal="center"/>
    </xf>
    <xf numFmtId="168" fontId="11" fillId="4" borderId="5" xfId="0" quotePrefix="1" applyNumberFormat="1" applyFont="1" applyFill="1" applyBorder="1" applyAlignment="1">
      <alignment horizontal="center"/>
    </xf>
    <xf numFmtId="170" fontId="11" fillId="5" borderId="9" xfId="2" quotePrefix="1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68" fontId="8" fillId="5" borderId="5" xfId="0" quotePrefix="1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68" fontId="11" fillId="4" borderId="3" xfId="0" applyNumberFormat="1" applyFont="1" applyFill="1" applyBorder="1" applyAlignment="1">
      <alignment horizontal="center"/>
    </xf>
    <xf numFmtId="44" fontId="8" fillId="5" borderId="9" xfId="2" applyFont="1" applyFill="1" applyBorder="1" applyAlignment="1"/>
    <xf numFmtId="44" fontId="11" fillId="4" borderId="9" xfId="2" applyFont="1" applyFill="1" applyBorder="1" applyAlignment="1"/>
    <xf numFmtId="44" fontId="8" fillId="4" borderId="9" xfId="2" applyFont="1" applyFill="1" applyBorder="1" applyAlignment="1"/>
    <xf numFmtId="44" fontId="6" fillId="8" borderId="9" xfId="2" applyFont="1" applyFill="1" applyBorder="1" applyAlignment="1"/>
    <xf numFmtId="44" fontId="8" fillId="5" borderId="9" xfId="2" quotePrefix="1" applyFont="1" applyFill="1" applyBorder="1" applyAlignment="1">
      <alignment horizontal="center"/>
    </xf>
    <xf numFmtId="168" fontId="8" fillId="5" borderId="6" xfId="2" applyNumberFormat="1" applyFont="1" applyFill="1" applyBorder="1" applyAlignment="1">
      <alignment horizontal="center"/>
    </xf>
    <xf numFmtId="44" fontId="8" fillId="4" borderId="9" xfId="2" quotePrefix="1" applyFont="1" applyFill="1" applyBorder="1"/>
    <xf numFmtId="1" fontId="0" fillId="0" borderId="0" xfId="0" applyNumberFormat="1" applyBorder="1"/>
    <xf numFmtId="0" fontId="0" fillId="4" borderId="0" xfId="0" applyFill="1" applyBorder="1" applyAlignment="1">
      <alignment horizontal="center"/>
    </xf>
    <xf numFmtId="0" fontId="0" fillId="0" borderId="1" xfId="0" applyBorder="1"/>
    <xf numFmtId="0" fontId="6" fillId="8" borderId="29" xfId="0" applyFont="1" applyFill="1" applyBorder="1"/>
    <xf numFmtId="44" fontId="0" fillId="4" borderId="0" xfId="0" applyNumberFormat="1" applyFill="1"/>
    <xf numFmtId="0" fontId="0" fillId="4" borderId="3" xfId="0" applyFill="1" applyBorder="1"/>
    <xf numFmtId="2" fontId="5" fillId="4" borderId="3" xfId="0" applyNumberFormat="1" applyFont="1" applyFill="1" applyBorder="1"/>
    <xf numFmtId="168" fontId="8" fillId="5" borderId="3" xfId="0" quotePrefix="1" applyNumberFormat="1" applyFont="1" applyFill="1" applyBorder="1" applyAlignment="1">
      <alignment horizontal="center"/>
    </xf>
    <xf numFmtId="0" fontId="0" fillId="0" borderId="30" xfId="0" applyBorder="1"/>
    <xf numFmtId="168" fontId="9" fillId="4" borderId="3" xfId="0" applyNumberFormat="1" applyFont="1" applyFill="1" applyBorder="1"/>
    <xf numFmtId="0" fontId="12" fillId="0" borderId="0" xfId="0" applyFont="1"/>
    <xf numFmtId="0" fontId="12" fillId="0" borderId="8" xfId="0" applyFont="1" applyBorder="1"/>
    <xf numFmtId="167" fontId="5" fillId="11" borderId="10" xfId="6" applyNumberFormat="1" applyFont="1" applyFill="1" applyBorder="1" applyAlignment="1">
      <alignment horizontal="center"/>
    </xf>
    <xf numFmtId="167" fontId="5" fillId="11" borderId="29" xfId="6" applyNumberFormat="1" applyFont="1" applyFill="1" applyBorder="1" applyAlignment="1">
      <alignment horizontal="center"/>
    </xf>
    <xf numFmtId="167" fontId="5" fillId="11" borderId="11" xfId="6" applyNumberFormat="1" applyFont="1" applyFill="1" applyBorder="1" applyAlignment="1">
      <alignment horizontal="center"/>
    </xf>
    <xf numFmtId="167" fontId="5" fillId="11" borderId="8" xfId="6" applyNumberFormat="1" applyFont="1" applyFill="1" applyBorder="1" applyAlignment="1">
      <alignment horizontal="center"/>
    </xf>
    <xf numFmtId="8" fontId="8" fillId="0" borderId="0" xfId="6" applyNumberFormat="1" applyFont="1" applyFill="1" applyBorder="1" applyAlignment="1">
      <alignment horizontal="center"/>
    </xf>
    <xf numFmtId="166" fontId="11" fillId="4" borderId="5" xfId="0" applyNumberFormat="1" applyFont="1" applyFill="1" applyBorder="1" applyAlignment="1">
      <alignment horizontal="center"/>
    </xf>
    <xf numFmtId="44" fontId="0" fillId="4" borderId="0" xfId="0" applyNumberFormat="1" applyFill="1" applyAlignment="1">
      <alignment horizontal="center"/>
    </xf>
    <xf numFmtId="167" fontId="5" fillId="0" borderId="0" xfId="6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0" fontId="16" fillId="4" borderId="0" xfId="0" applyFont="1" applyFill="1"/>
    <xf numFmtId="172" fontId="8" fillId="4" borderId="9" xfId="2" applyNumberFormat="1" applyFont="1" applyFill="1" applyBorder="1" applyAlignment="1">
      <alignment horizontal="center"/>
    </xf>
    <xf numFmtId="1" fontId="25" fillId="0" borderId="0" xfId="0" applyNumberFormat="1" applyFont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" fontId="8" fillId="0" borderId="0" xfId="0" applyNumberFormat="1" applyFont="1" applyAlignment="1"/>
    <xf numFmtId="0" fontId="8" fillId="0" borderId="0" xfId="0" applyFont="1" applyAlignment="1"/>
    <xf numFmtId="0" fontId="0" fillId="4" borderId="29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8" fontId="11" fillId="4" borderId="5" xfId="0" applyNumberFormat="1" applyFont="1" applyFill="1" applyBorder="1" applyAlignment="1">
      <alignment horizontal="center"/>
    </xf>
    <xf numFmtId="1" fontId="2" fillId="0" borderId="0" xfId="1" applyNumberFormat="1" applyFont="1"/>
    <xf numFmtId="0" fontId="0" fillId="5" borderId="29" xfId="0" applyFill="1" applyBorder="1" applyAlignment="1">
      <alignment horizontal="center"/>
    </xf>
    <xf numFmtId="44" fontId="8" fillId="5" borderId="26" xfId="2" quotePrefix="1" applyFont="1" applyFill="1" applyBorder="1" applyAlignment="1">
      <alignment horizontal="center"/>
    </xf>
    <xf numFmtId="44" fontId="8" fillId="4" borderId="28" xfId="2" applyFont="1" applyFill="1" applyBorder="1"/>
    <xf numFmtId="0" fontId="8" fillId="5" borderId="11" xfId="0" quotePrefix="1" applyFont="1" applyFill="1" applyBorder="1" applyAlignment="1">
      <alignment horizontal="center"/>
    </xf>
    <xf numFmtId="0" fontId="8" fillId="4" borderId="6" xfId="0" applyFont="1" applyFill="1" applyBorder="1"/>
    <xf numFmtId="49" fontId="8" fillId="5" borderId="9" xfId="2" applyNumberFormat="1" applyFont="1" applyFill="1" applyBorder="1" applyAlignment="1">
      <alignment horizontal="center"/>
    </xf>
    <xf numFmtId="1" fontId="12" fillId="0" borderId="8" xfId="0" applyNumberFormat="1" applyFont="1" applyBorder="1"/>
    <xf numFmtId="1" fontId="12" fillId="0" borderId="0" xfId="0" applyNumberFormat="1" applyFont="1" applyBorder="1"/>
    <xf numFmtId="49" fontId="8" fillId="4" borderId="9" xfId="2" applyNumberFormat="1" applyFont="1" applyFill="1" applyBorder="1" applyAlignment="1">
      <alignment horizontal="center"/>
    </xf>
    <xf numFmtId="49" fontId="23" fillId="5" borderId="5" xfId="2" applyNumberFormat="1" applyFont="1" applyFill="1" applyBorder="1" applyAlignment="1">
      <alignment horizontal="center"/>
    </xf>
    <xf numFmtId="49" fontId="1" fillId="4" borderId="3" xfId="2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168" fontId="8" fillId="4" borderId="6" xfId="2" quotePrefix="1" applyNumberFormat="1" applyFont="1" applyFill="1" applyBorder="1" applyAlignment="1">
      <alignment horizontal="center"/>
    </xf>
    <xf numFmtId="49" fontId="11" fillId="5" borderId="9" xfId="2" applyNumberFormat="1" applyFont="1" applyFill="1" applyBorder="1" applyAlignment="1">
      <alignment horizontal="center"/>
    </xf>
    <xf numFmtId="49" fontId="11" fillId="5" borderId="5" xfId="0" applyNumberFormat="1" applyFont="1" applyFill="1" applyBorder="1" applyAlignment="1">
      <alignment horizontal="center"/>
    </xf>
    <xf numFmtId="168" fontId="8" fillId="4" borderId="9" xfId="2" applyNumberFormat="1" applyFont="1" applyFill="1" applyBorder="1" applyAlignment="1">
      <alignment horizontal="center"/>
    </xf>
    <xf numFmtId="49" fontId="11" fillId="5" borderId="5" xfId="2" applyNumberFormat="1" applyFont="1" applyFill="1" applyBorder="1" applyAlignment="1">
      <alignment horizontal="center"/>
    </xf>
    <xf numFmtId="8" fontId="5" fillId="11" borderId="2" xfId="6" applyNumberFormat="1" applyFont="1" applyFill="1" applyBorder="1" applyAlignment="1">
      <alignment horizontal="center"/>
    </xf>
    <xf numFmtId="8" fontId="5" fillId="11" borderId="6" xfId="6" applyNumberFormat="1" applyFont="1" applyFill="1" applyBorder="1" applyAlignment="1">
      <alignment horizontal="center"/>
    </xf>
    <xf numFmtId="8" fontId="5" fillId="0" borderId="9" xfId="6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1" fontId="2" fillId="2" borderId="0" xfId="1" applyNumberFormat="1" applyFill="1"/>
    <xf numFmtId="1" fontId="2" fillId="2" borderId="0" xfId="1" applyNumberFormat="1" applyFont="1" applyFill="1"/>
    <xf numFmtId="168" fontId="11" fillId="5" borderId="5" xfId="2" applyNumberFormat="1" applyFont="1" applyFill="1" applyBorder="1" applyAlignment="1">
      <alignment horizontal="center"/>
    </xf>
    <xf numFmtId="168" fontId="11" fillId="4" borderId="9" xfId="2" applyNumberFormat="1" applyFont="1" applyFill="1" applyBorder="1" applyAlignment="1">
      <alignment horizontal="center"/>
    </xf>
    <xf numFmtId="4" fontId="11" fillId="5" borderId="3" xfId="2" quotePrefix="1" applyNumberFormat="1" applyFont="1" applyFill="1" applyBorder="1" applyAlignment="1">
      <alignment horizontal="center"/>
    </xf>
    <xf numFmtId="175" fontId="8" fillId="5" borderId="5" xfId="0" applyNumberFormat="1" applyFont="1" applyFill="1" applyBorder="1" applyAlignment="1">
      <alignment horizontal="center"/>
    </xf>
    <xf numFmtId="14" fontId="2" fillId="0" borderId="3" xfId="4" applyNumberForma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44" fontId="5" fillId="0" borderId="9" xfId="2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67" fontId="0" fillId="11" borderId="0" xfId="0" applyNumberFormat="1" applyFill="1" applyAlignment="1">
      <alignment horizontal="center"/>
    </xf>
    <xf numFmtId="167" fontId="0" fillId="11" borderId="8" xfId="0" applyNumberFormat="1" applyFill="1" applyBorder="1" applyAlignment="1">
      <alignment horizontal="center"/>
    </xf>
    <xf numFmtId="38" fontId="8" fillId="11" borderId="9" xfId="0" applyNumberFormat="1" applyFont="1" applyFill="1" applyBorder="1" applyAlignment="1">
      <alignment horizontal="center"/>
    </xf>
    <xf numFmtId="38" fontId="8" fillId="11" borderId="9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8" xfId="0" applyNumberForma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44" fontId="11" fillId="4" borderId="9" xfId="2" applyFont="1" applyFill="1" applyBorder="1"/>
    <xf numFmtId="3" fontId="0" fillId="11" borderId="29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8" xfId="0" applyNumberFormat="1" applyFill="1" applyBorder="1" applyAlignment="1">
      <alignment horizontal="center"/>
    </xf>
    <xf numFmtId="3" fontId="8" fillId="11" borderId="9" xfId="2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4" fontId="8" fillId="4" borderId="9" xfId="2" quotePrefix="1" applyFont="1" applyFill="1" applyBorder="1" applyAlignment="1"/>
    <xf numFmtId="0" fontId="5" fillId="0" borderId="8" xfId="0" applyFont="1" applyBorder="1"/>
    <xf numFmtId="168" fontId="11" fillId="5" borderId="9" xfId="6" quotePrefix="1" applyNumberFormat="1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/>
    </xf>
    <xf numFmtId="0" fontId="0" fillId="0" borderId="29" xfId="0" applyBorder="1"/>
    <xf numFmtId="49" fontId="8" fillId="4" borderId="9" xfId="2" quotePrefix="1" applyNumberFormat="1" applyFont="1" applyFill="1" applyBorder="1" applyAlignment="1">
      <alignment horizontal="center"/>
    </xf>
    <xf numFmtId="44" fontId="8" fillId="4" borderId="9" xfId="2" applyNumberFormat="1" applyFont="1" applyFill="1" applyBorder="1" applyAlignment="1">
      <alignment horizontal="center"/>
    </xf>
    <xf numFmtId="1" fontId="0" fillId="0" borderId="0" xfId="0" applyNumberFormat="1" applyFill="1" applyBorder="1"/>
    <xf numFmtId="44" fontId="8" fillId="5" borderId="26" xfId="2" applyFont="1" applyFill="1" applyBorder="1" applyAlignment="1">
      <alignment horizontal="center"/>
    </xf>
    <xf numFmtId="1" fontId="6" fillId="8" borderId="2" xfId="0" applyNumberFormat="1" applyFont="1" applyFill="1" applyBorder="1"/>
    <xf numFmtId="168" fontId="8" fillId="5" borderId="3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168" fontId="11" fillId="6" borderId="5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44" fontId="8" fillId="6" borderId="9" xfId="2" applyFont="1" applyFill="1" applyBorder="1" applyAlignment="1">
      <alignment horizontal="center"/>
    </xf>
    <xf numFmtId="172" fontId="0" fillId="0" borderId="0" xfId="0" applyNumberFormat="1"/>
    <xf numFmtId="0" fontId="11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168" fontId="11" fillId="12" borderId="5" xfId="2" applyNumberFormat="1" applyFont="1" applyFill="1" applyBorder="1" applyAlignment="1">
      <alignment horizontal="center"/>
    </xf>
    <xf numFmtId="168" fontId="8" fillId="12" borderId="5" xfId="2" applyNumberFormat="1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6" borderId="5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68" fontId="1" fillId="13" borderId="5" xfId="2" applyNumberFormat="1" applyFont="1" applyFill="1" applyBorder="1" applyAlignment="1">
      <alignment horizontal="center"/>
    </xf>
    <xf numFmtId="168" fontId="8" fillId="6" borderId="5" xfId="0" quotePrefix="1" applyNumberFormat="1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7" fillId="13" borderId="3" xfId="0" applyFont="1" applyFill="1" applyBorder="1" applyAlignment="1">
      <alignment horizontal="center"/>
    </xf>
    <xf numFmtId="168" fontId="27" fillId="13" borderId="5" xfId="0" quotePrefix="1" applyNumberFormat="1" applyFont="1" applyFill="1" applyBorder="1" applyAlignment="1">
      <alignment horizontal="center"/>
    </xf>
    <xf numFmtId="0" fontId="28" fillId="13" borderId="0" xfId="0" applyFont="1" applyFill="1" applyBorder="1" applyAlignment="1">
      <alignment horizontal="center"/>
    </xf>
    <xf numFmtId="0" fontId="28" fillId="13" borderId="0" xfId="0" applyFont="1" applyFill="1" applyAlignment="1">
      <alignment horizontal="center"/>
    </xf>
    <xf numFmtId="0" fontId="28" fillId="13" borderId="8" xfId="0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15" fontId="19" fillId="0" borderId="0" xfId="0" applyNumberFormat="1" applyFont="1"/>
    <xf numFmtId="0" fontId="19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19" fillId="0" borderId="0" xfId="0" applyFont="1"/>
    <xf numFmtId="0" fontId="19" fillId="14" borderId="0" xfId="0" applyFont="1" applyFill="1" applyAlignment="1">
      <alignment horizontal="center"/>
    </xf>
    <xf numFmtId="168" fontId="19" fillId="14" borderId="0" xfId="0" applyNumberFormat="1" applyFont="1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29" fillId="0" borderId="8" xfId="0" applyFont="1" applyBorder="1" applyAlignment="1">
      <alignment horizontal="center"/>
    </xf>
    <xf numFmtId="0" fontId="8" fillId="15" borderId="31" xfId="0" applyFont="1" applyFill="1" applyBorder="1" applyAlignment="1">
      <alignment horizontal="center"/>
    </xf>
    <xf numFmtId="0" fontId="8" fillId="15" borderId="23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DJ FAX" xfId="3"/>
    <cellStyle name="Normal_INPUT" xfId="4"/>
    <cellStyle name="Normal_INPUT_1" xfId="5"/>
    <cellStyle name="Normal_PV_1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 fitToPage="1"/>
  </sheetPr>
  <dimension ref="A1:M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5.42578125" customWidth="1"/>
    <col min="7" max="7" width="13" customWidth="1"/>
    <col min="8" max="9" width="11.7109375" customWidth="1"/>
    <col min="10" max="10" width="14.85546875" customWidth="1"/>
    <col min="11" max="11" width="15" customWidth="1"/>
    <col min="12" max="12" width="15.8554687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E2" s="224"/>
      <c r="L2" s="224" t="s">
        <v>117</v>
      </c>
    </row>
    <row r="3" spans="1:13" x14ac:dyDescent="0.2">
      <c r="A3" s="39" t="s">
        <v>20</v>
      </c>
      <c r="D3" s="219"/>
      <c r="E3" s="219" t="s">
        <v>148</v>
      </c>
      <c r="K3" s="219"/>
    </row>
    <row r="4" spans="1:13" x14ac:dyDescent="0.2">
      <c r="A4" s="30" t="s">
        <v>14</v>
      </c>
      <c r="B4" s="40" t="s">
        <v>44</v>
      </c>
      <c r="C4" s="158" t="s">
        <v>67</v>
      </c>
      <c r="D4" s="158" t="s">
        <v>152</v>
      </c>
      <c r="E4" s="127" t="s">
        <v>112</v>
      </c>
      <c r="F4" s="127" t="s">
        <v>65</v>
      </c>
      <c r="G4" s="127" t="s">
        <v>67</v>
      </c>
      <c r="H4" s="141" t="s">
        <v>164</v>
      </c>
      <c r="I4" s="141" t="s">
        <v>161</v>
      </c>
      <c r="J4" s="48" t="s">
        <v>67</v>
      </c>
      <c r="K4" s="48" t="s">
        <v>101</v>
      </c>
      <c r="L4" s="48" t="s">
        <v>63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159" t="s">
        <v>165</v>
      </c>
      <c r="E5" s="128" t="s">
        <v>162</v>
      </c>
      <c r="F5" s="160" t="s">
        <v>66</v>
      </c>
      <c r="G5" s="160" t="s">
        <v>66</v>
      </c>
      <c r="H5" s="168" t="s">
        <v>64</v>
      </c>
      <c r="I5" s="168" t="s">
        <v>64</v>
      </c>
      <c r="J5" s="107" t="s">
        <v>64</v>
      </c>
      <c r="K5" s="107" t="s">
        <v>64</v>
      </c>
      <c r="L5" s="107" t="s">
        <v>132</v>
      </c>
      <c r="M5" s="104"/>
    </row>
    <row r="6" spans="1:13" x14ac:dyDescent="0.2">
      <c r="A6" s="32" t="s">
        <v>16</v>
      </c>
      <c r="B6" s="41"/>
      <c r="C6" s="172"/>
      <c r="D6" s="301" t="s">
        <v>166</v>
      </c>
      <c r="E6" s="299" t="s">
        <v>163</v>
      </c>
      <c r="F6" s="163" t="s">
        <v>135</v>
      </c>
      <c r="G6" s="163" t="s">
        <v>135</v>
      </c>
      <c r="H6" s="258" t="s">
        <v>135</v>
      </c>
      <c r="I6" s="258"/>
      <c r="J6" s="109"/>
      <c r="K6" s="109"/>
      <c r="L6" s="109" t="s">
        <v>133</v>
      </c>
      <c r="M6" s="105"/>
    </row>
    <row r="7" spans="1:13" x14ac:dyDescent="0.2">
      <c r="A7" s="95"/>
      <c r="B7" s="96"/>
      <c r="C7" s="162"/>
      <c r="D7" s="289" t="s">
        <v>167</v>
      </c>
      <c r="E7" s="280"/>
      <c r="F7" s="238"/>
      <c r="G7" s="238"/>
      <c r="H7" s="300"/>
      <c r="I7" s="235"/>
      <c r="J7" s="235"/>
      <c r="K7" s="291">
        <v>70</v>
      </c>
      <c r="L7" s="265"/>
      <c r="M7" s="237"/>
    </row>
    <row r="8" spans="1:13" x14ac:dyDescent="0.2">
      <c r="A8" s="36">
        <v>100</v>
      </c>
      <c r="B8" s="70"/>
      <c r="C8" s="215"/>
      <c r="D8" s="215"/>
      <c r="E8" s="169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B9" s="70"/>
      <c r="C9" s="215"/>
      <c r="D9" s="215"/>
      <c r="E9" s="169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B10" s="70"/>
      <c r="C10" s="215"/>
      <c r="D10" s="215"/>
      <c r="E10" s="169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B11" s="70"/>
      <c r="C11" s="215"/>
      <c r="D11" s="215"/>
      <c r="E11" s="169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B12" s="70"/>
      <c r="C12" s="215"/>
      <c r="D12" s="215"/>
      <c r="E12" s="169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B13" s="70"/>
      <c r="C13" s="215"/>
      <c r="D13" s="215"/>
      <c r="E13" s="169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B14" s="70"/>
      <c r="C14" s="215"/>
      <c r="D14" s="169"/>
      <c r="E14" s="169"/>
      <c r="F14" s="169"/>
      <c r="G14" s="169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">
      <c r="A15" s="29">
        <v>800</v>
      </c>
      <c r="B15" s="70"/>
      <c r="C15" s="215"/>
      <c r="D15" s="169"/>
      <c r="E15" s="169"/>
      <c r="F15" s="169"/>
      <c r="G15" s="169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">
      <c r="A16" s="29">
        <v>900</v>
      </c>
      <c r="B16" s="70"/>
      <c r="C16" s="215"/>
      <c r="D16" s="169"/>
      <c r="E16" s="169"/>
      <c r="F16" s="169"/>
      <c r="G16" s="169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">
      <c r="A17" s="29">
        <v>1000</v>
      </c>
      <c r="B17" s="70"/>
      <c r="C17" s="215"/>
      <c r="D17" s="169"/>
      <c r="E17" s="169"/>
      <c r="F17" s="169"/>
      <c r="G17" s="169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">
      <c r="A18" s="29">
        <v>1100</v>
      </c>
      <c r="B18" s="70"/>
      <c r="C18" s="215"/>
      <c r="D18" s="169"/>
      <c r="E18" s="169"/>
      <c r="F18" s="169"/>
      <c r="G18" s="169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">
      <c r="A19" s="29">
        <v>1200</v>
      </c>
      <c r="B19" s="70"/>
      <c r="C19" s="215"/>
      <c r="D19" s="169">
        <v>10</v>
      </c>
      <c r="E19" s="169"/>
      <c r="F19" s="169"/>
      <c r="G19" s="169"/>
      <c r="H19" s="171"/>
      <c r="I19" s="171"/>
      <c r="J19" s="286"/>
      <c r="K19" s="171">
        <v>-10</v>
      </c>
      <c r="L19" s="171"/>
      <c r="M19" s="102">
        <f t="shared" si="0"/>
        <v>0</v>
      </c>
    </row>
    <row r="20" spans="1:13" x14ac:dyDescent="0.2">
      <c r="A20" s="29">
        <v>1300</v>
      </c>
      <c r="B20" s="70"/>
      <c r="C20" s="215"/>
      <c r="D20" s="169">
        <v>10</v>
      </c>
      <c r="E20" s="169"/>
      <c r="F20" s="169"/>
      <c r="G20" s="169"/>
      <c r="H20" s="171"/>
      <c r="I20" s="171"/>
      <c r="J20" s="286"/>
      <c r="K20" s="171">
        <v>-10</v>
      </c>
      <c r="L20" s="171"/>
      <c r="M20" s="102">
        <f t="shared" si="0"/>
        <v>0</v>
      </c>
    </row>
    <row r="21" spans="1:13" x14ac:dyDescent="0.2">
      <c r="A21" s="29">
        <v>1400</v>
      </c>
      <c r="B21" s="70"/>
      <c r="C21" s="215"/>
      <c r="D21" s="169">
        <v>5</v>
      </c>
      <c r="E21" s="169"/>
      <c r="F21" s="169"/>
      <c r="G21" s="169"/>
      <c r="H21" s="171"/>
      <c r="I21" s="171"/>
      <c r="J21" s="286"/>
      <c r="K21" s="171">
        <v>-5</v>
      </c>
      <c r="L21" s="171"/>
      <c r="M21" s="102">
        <f t="shared" si="0"/>
        <v>0</v>
      </c>
    </row>
    <row r="22" spans="1:13" x14ac:dyDescent="0.2">
      <c r="A22" s="29">
        <v>1500</v>
      </c>
      <c r="B22" s="70"/>
      <c r="C22" s="215"/>
      <c r="D22" s="169"/>
      <c r="E22" s="169"/>
      <c r="F22" s="169"/>
      <c r="G22" s="169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">
      <c r="A23" s="29">
        <v>1600</v>
      </c>
      <c r="B23" s="70"/>
      <c r="C23" s="215"/>
      <c r="D23" s="169"/>
      <c r="E23" s="169"/>
      <c r="F23" s="169"/>
      <c r="G23" s="169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">
      <c r="A24" s="29">
        <v>1700</v>
      </c>
      <c r="B24" s="70"/>
      <c r="C24" s="215"/>
      <c r="D24" s="169"/>
      <c r="E24" s="169"/>
      <c r="F24" s="169"/>
      <c r="G24" s="169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">
      <c r="A25" s="29">
        <v>1800</v>
      </c>
      <c r="B25" s="70"/>
      <c r="C25" s="215"/>
      <c r="D25" s="169"/>
      <c r="E25" s="169"/>
      <c r="F25" s="169"/>
      <c r="G25" s="169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">
      <c r="A26" s="29">
        <v>1900</v>
      </c>
      <c r="B26" s="70"/>
      <c r="C26" s="215"/>
      <c r="D26" s="169"/>
      <c r="E26" s="169"/>
      <c r="F26" s="169"/>
      <c r="G26" s="169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">
      <c r="A27" s="29">
        <v>2000</v>
      </c>
      <c r="B27" s="70"/>
      <c r="C27" s="215"/>
      <c r="D27" s="169"/>
      <c r="E27" s="169"/>
      <c r="F27" s="169"/>
      <c r="G27" s="169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">
      <c r="A28" s="29">
        <v>2100</v>
      </c>
      <c r="B28" s="70"/>
      <c r="C28" s="215"/>
      <c r="D28" s="169"/>
      <c r="E28" s="169"/>
      <c r="F28" s="169"/>
      <c r="G28" s="169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">
      <c r="A29" s="29">
        <v>2200</v>
      </c>
      <c r="B29" s="70"/>
      <c r="C29" s="215"/>
      <c r="D29" s="169"/>
      <c r="E29" s="169"/>
      <c r="F29" s="169"/>
      <c r="G29" s="169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">
      <c r="A30" s="29">
        <v>2300</v>
      </c>
      <c r="B30" s="70"/>
      <c r="C30" s="215"/>
      <c r="D30" s="215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157"/>
      <c r="C31" s="216"/>
      <c r="D31" s="216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3" spans="2:13" x14ac:dyDescent="0.2">
      <c r="B33" s="44">
        <f>SUM(B8:B32)</f>
        <v>0</v>
      </c>
      <c r="C33" s="44">
        <f t="shared" ref="C33:L33" si="1">SUM(C8:C31)</f>
        <v>0</v>
      </c>
      <c r="D33" s="177">
        <f t="shared" si="1"/>
        <v>25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-25</v>
      </c>
      <c r="L33" s="177">
        <f t="shared" si="1"/>
        <v>0</v>
      </c>
      <c r="M33" s="269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3">
    <pageSetUpPr fitToPage="1"/>
  </sheetPr>
  <dimension ref="A1:V16391"/>
  <sheetViews>
    <sheetView workbookViewId="0"/>
  </sheetViews>
  <sheetFormatPr defaultRowHeight="12.75" zeroHeight="1" x14ac:dyDescent="0.2"/>
  <cols>
    <col min="1" max="1" width="12.5703125" customWidth="1"/>
    <col min="2" max="2" width="16.42578125" customWidth="1"/>
    <col min="3" max="9" width="16.5703125" customWidth="1"/>
    <col min="10" max="10" width="12.85546875" customWidth="1"/>
    <col min="11" max="11" width="12.5703125" customWidth="1"/>
    <col min="12" max="12" width="7.7109375" customWidth="1"/>
    <col min="13" max="13" width="10.85546875" customWidth="1"/>
    <col min="14" max="14" width="11" customWidth="1"/>
    <col min="15" max="15" width="10.28515625" bestFit="1" customWidth="1"/>
    <col min="16" max="16" width="10" customWidth="1"/>
    <col min="17" max="17" width="10.28515625" customWidth="1"/>
    <col min="18" max="23" width="6.5703125" customWidth="1"/>
    <col min="24" max="24" width="7.85546875" customWidth="1"/>
    <col min="25" max="25" width="7.5703125" customWidth="1"/>
    <col min="26" max="26" width="7.42578125" customWidth="1"/>
    <col min="27" max="27" width="9.28515625" customWidth="1"/>
    <col min="28" max="28" width="7.85546875" customWidth="1"/>
    <col min="29" max="29" width="12.28515625" customWidth="1"/>
  </cols>
  <sheetData>
    <row r="1" spans="1:18" x14ac:dyDescent="0.2">
      <c r="A1" s="88">
        <f>'PV-SHAPE'!A1</f>
        <v>37250</v>
      </c>
      <c r="B1" s="153">
        <f>WEEKDAY(A1)</f>
        <v>3</v>
      </c>
    </row>
    <row r="2" spans="1:18" ht="15" x14ac:dyDescent="0.2">
      <c r="A2" s="38" t="s">
        <v>19</v>
      </c>
      <c r="C2" s="224"/>
      <c r="D2" s="224"/>
      <c r="E2" s="224"/>
      <c r="F2" s="224"/>
      <c r="G2" s="68"/>
      <c r="H2" s="68"/>
      <c r="I2" s="224"/>
    </row>
    <row r="3" spans="1:18" x14ac:dyDescent="0.2">
      <c r="A3" s="39" t="s">
        <v>20</v>
      </c>
    </row>
    <row r="4" spans="1:18" ht="13.5" thickBot="1" x14ac:dyDescent="0.25">
      <c r="A4" s="30" t="s">
        <v>14</v>
      </c>
      <c r="B4" s="40" t="s">
        <v>7</v>
      </c>
      <c r="C4" s="127" t="s">
        <v>143</v>
      </c>
      <c r="D4" s="127" t="s">
        <v>143</v>
      </c>
      <c r="E4" s="127" t="s">
        <v>177</v>
      </c>
      <c r="F4" s="127" t="s">
        <v>175</v>
      </c>
      <c r="G4" s="48" t="s">
        <v>67</v>
      </c>
      <c r="H4" s="48" t="s">
        <v>73</v>
      </c>
      <c r="I4" s="48" t="s">
        <v>116</v>
      </c>
      <c r="J4" s="48" t="s">
        <v>116</v>
      </c>
      <c r="K4" s="100" t="s">
        <v>18</v>
      </c>
      <c r="Q4" s="44"/>
    </row>
    <row r="5" spans="1:18" x14ac:dyDescent="0.2">
      <c r="A5" s="31" t="s">
        <v>15</v>
      </c>
      <c r="B5" s="42" t="s">
        <v>113</v>
      </c>
      <c r="C5" s="128" t="s">
        <v>109</v>
      </c>
      <c r="D5" s="128" t="s">
        <v>144</v>
      </c>
      <c r="E5" s="128" t="s">
        <v>179</v>
      </c>
      <c r="F5" s="128" t="s">
        <v>180</v>
      </c>
      <c r="G5" s="107" t="s">
        <v>64</v>
      </c>
      <c r="H5" s="107" t="s">
        <v>64</v>
      </c>
      <c r="I5" s="107" t="s">
        <v>176</v>
      </c>
      <c r="J5" s="107" t="s">
        <v>187</v>
      </c>
      <c r="K5" s="104"/>
      <c r="M5" s="76" t="s">
        <v>33</v>
      </c>
      <c r="N5" s="71" t="s">
        <v>0</v>
      </c>
      <c r="O5" s="72" t="s">
        <v>0</v>
      </c>
      <c r="Q5" s="86"/>
      <c r="R5" s="44"/>
    </row>
    <row r="6" spans="1:18" ht="13.5" thickBot="1" x14ac:dyDescent="0.25">
      <c r="A6" s="32" t="s">
        <v>16</v>
      </c>
      <c r="B6" s="41"/>
      <c r="C6" s="292"/>
      <c r="D6" s="292"/>
      <c r="E6" s="217"/>
      <c r="F6" s="129" t="s">
        <v>174</v>
      </c>
      <c r="G6" s="223"/>
      <c r="H6" s="223"/>
      <c r="I6" s="223"/>
      <c r="J6" s="223"/>
      <c r="K6" s="105"/>
      <c r="M6" s="79" t="s">
        <v>20</v>
      </c>
      <c r="N6" s="80" t="s">
        <v>35</v>
      </c>
      <c r="O6" s="81" t="s">
        <v>34</v>
      </c>
    </row>
    <row r="7" spans="1:18" x14ac:dyDescent="0.2">
      <c r="A7" s="36">
        <v>100</v>
      </c>
      <c r="B7">
        <v>0</v>
      </c>
      <c r="C7" s="169">
        <v>0</v>
      </c>
      <c r="D7" s="169">
        <v>0</v>
      </c>
      <c r="E7" s="169">
        <v>0</v>
      </c>
      <c r="F7" s="169">
        <v>0</v>
      </c>
      <c r="G7" s="171"/>
      <c r="H7" s="171"/>
      <c r="I7" s="171">
        <v>0</v>
      </c>
      <c r="J7" s="171">
        <v>0</v>
      </c>
      <c r="K7" s="136">
        <f t="shared" ref="K7:K30" si="0">SUM(B7:J7)</f>
        <v>0</v>
      </c>
      <c r="M7" s="77">
        <v>100</v>
      </c>
      <c r="N7" s="73">
        <f t="shared" ref="N7:N30" si="1">$J7*-1</f>
        <v>0</v>
      </c>
      <c r="O7" s="74" t="e">
        <f>#REF!*-1</f>
        <v>#REF!</v>
      </c>
      <c r="P7">
        <v>-1</v>
      </c>
      <c r="Q7">
        <f t="shared" ref="Q7:Q30" si="2">N7*P7</f>
        <v>0</v>
      </c>
    </row>
    <row r="8" spans="1:18" x14ac:dyDescent="0.2">
      <c r="A8" s="29">
        <v>200</v>
      </c>
      <c r="B8">
        <v>0</v>
      </c>
      <c r="C8" s="169">
        <v>0</v>
      </c>
      <c r="D8" s="169">
        <v>0</v>
      </c>
      <c r="E8" s="169">
        <v>0</v>
      </c>
      <c r="F8" s="169">
        <v>0</v>
      </c>
      <c r="G8" s="171"/>
      <c r="H8" s="171"/>
      <c r="I8" s="171">
        <v>0</v>
      </c>
      <c r="J8" s="171">
        <v>0</v>
      </c>
      <c r="K8" s="136">
        <f t="shared" si="0"/>
        <v>0</v>
      </c>
      <c r="M8" s="77">
        <v>200</v>
      </c>
      <c r="N8" s="73">
        <f t="shared" si="1"/>
        <v>0</v>
      </c>
      <c r="O8" s="74" t="e">
        <f>#REF!*-1</f>
        <v>#REF!</v>
      </c>
      <c r="P8">
        <v>-1</v>
      </c>
      <c r="Q8">
        <f t="shared" si="2"/>
        <v>0</v>
      </c>
    </row>
    <row r="9" spans="1:18" x14ac:dyDescent="0.2">
      <c r="A9" s="29">
        <v>300</v>
      </c>
      <c r="B9">
        <v>0</v>
      </c>
      <c r="C9" s="169">
        <v>0</v>
      </c>
      <c r="D9" s="169">
        <v>0</v>
      </c>
      <c r="E9" s="169">
        <v>0</v>
      </c>
      <c r="F9" s="169">
        <v>0</v>
      </c>
      <c r="G9" s="171"/>
      <c r="H9" s="171"/>
      <c r="I9" s="171">
        <v>0</v>
      </c>
      <c r="J9" s="171">
        <v>0</v>
      </c>
      <c r="K9" s="136">
        <f t="shared" si="0"/>
        <v>0</v>
      </c>
      <c r="M9" s="77">
        <v>300</v>
      </c>
      <c r="N9" s="73">
        <f t="shared" si="1"/>
        <v>0</v>
      </c>
      <c r="O9" s="74" t="e">
        <f>#REF!*-1</f>
        <v>#REF!</v>
      </c>
      <c r="P9">
        <v>-1</v>
      </c>
      <c r="Q9">
        <f t="shared" si="2"/>
        <v>0</v>
      </c>
    </row>
    <row r="10" spans="1:18" x14ac:dyDescent="0.2">
      <c r="A10" s="29">
        <v>400</v>
      </c>
      <c r="B10">
        <v>0</v>
      </c>
      <c r="C10" s="169">
        <v>0</v>
      </c>
      <c r="D10" s="169">
        <v>0</v>
      </c>
      <c r="E10" s="169">
        <v>0</v>
      </c>
      <c r="F10" s="169">
        <v>0</v>
      </c>
      <c r="G10" s="171"/>
      <c r="H10" s="171"/>
      <c r="I10" s="171">
        <v>0</v>
      </c>
      <c r="J10" s="171">
        <v>0</v>
      </c>
      <c r="K10" s="136">
        <f t="shared" si="0"/>
        <v>0</v>
      </c>
      <c r="M10" s="77">
        <v>400</v>
      </c>
      <c r="N10" s="73">
        <f t="shared" si="1"/>
        <v>0</v>
      </c>
      <c r="O10" s="74" t="e">
        <f>#REF!*-1</f>
        <v>#REF!</v>
      </c>
      <c r="P10">
        <v>-1</v>
      </c>
      <c r="Q10">
        <f t="shared" si="2"/>
        <v>0</v>
      </c>
    </row>
    <row r="11" spans="1:18" x14ac:dyDescent="0.2">
      <c r="A11" s="29">
        <v>500</v>
      </c>
      <c r="B11">
        <v>0</v>
      </c>
      <c r="C11" s="169">
        <v>0</v>
      </c>
      <c r="D11" s="169">
        <v>0</v>
      </c>
      <c r="E11" s="169">
        <v>0</v>
      </c>
      <c r="F11" s="169">
        <v>0</v>
      </c>
      <c r="G11" s="171"/>
      <c r="H11" s="171"/>
      <c r="I11" s="171">
        <v>0</v>
      </c>
      <c r="J11" s="171">
        <v>0</v>
      </c>
      <c r="K11" s="136">
        <f t="shared" si="0"/>
        <v>0</v>
      </c>
      <c r="M11" s="77">
        <v>500</v>
      </c>
      <c r="N11" s="73">
        <f t="shared" si="1"/>
        <v>0</v>
      </c>
      <c r="O11" s="74" t="e">
        <f>#REF!*-1</f>
        <v>#REF!</v>
      </c>
      <c r="P11">
        <v>-1</v>
      </c>
      <c r="Q11">
        <f t="shared" si="2"/>
        <v>0</v>
      </c>
    </row>
    <row r="12" spans="1:18" x14ac:dyDescent="0.2">
      <c r="A12" s="29">
        <v>600</v>
      </c>
      <c r="B12">
        <v>0</v>
      </c>
      <c r="C12" s="169">
        <v>0</v>
      </c>
      <c r="D12" s="169">
        <v>0</v>
      </c>
      <c r="E12" s="169">
        <v>0</v>
      </c>
      <c r="F12" s="169">
        <v>0</v>
      </c>
      <c r="G12" s="171"/>
      <c r="H12" s="171"/>
      <c r="I12" s="171">
        <v>0</v>
      </c>
      <c r="J12" s="171">
        <v>0</v>
      </c>
      <c r="K12" s="136">
        <f t="shared" si="0"/>
        <v>0</v>
      </c>
      <c r="M12" s="77">
        <v>600</v>
      </c>
      <c r="N12" s="73">
        <f t="shared" si="1"/>
        <v>0</v>
      </c>
      <c r="O12" s="74" t="e">
        <f>#REF!*-1</f>
        <v>#REF!</v>
      </c>
      <c r="P12">
        <v>-1</v>
      </c>
      <c r="Q12">
        <f t="shared" si="2"/>
        <v>0</v>
      </c>
    </row>
    <row r="13" spans="1:18" x14ac:dyDescent="0.2">
      <c r="A13" s="29">
        <v>700</v>
      </c>
      <c r="B13">
        <v>0</v>
      </c>
      <c r="C13" s="169">
        <v>0</v>
      </c>
      <c r="D13" s="169">
        <v>0</v>
      </c>
      <c r="E13" s="169">
        <v>0</v>
      </c>
      <c r="F13" s="169">
        <v>0</v>
      </c>
      <c r="G13" s="171"/>
      <c r="H13" s="171"/>
      <c r="I13" s="171">
        <v>0</v>
      </c>
      <c r="J13" s="171">
        <v>0</v>
      </c>
      <c r="K13" s="136">
        <f t="shared" si="0"/>
        <v>0</v>
      </c>
      <c r="M13" s="77">
        <v>700</v>
      </c>
      <c r="N13" s="73">
        <f t="shared" si="1"/>
        <v>0</v>
      </c>
      <c r="O13" s="74" t="e">
        <f>#REF!*-1</f>
        <v>#REF!</v>
      </c>
      <c r="P13">
        <v>-1</v>
      </c>
      <c r="Q13">
        <f t="shared" si="2"/>
        <v>0</v>
      </c>
    </row>
    <row r="14" spans="1:18" x14ac:dyDescent="0.2">
      <c r="A14" s="29">
        <v>800</v>
      </c>
      <c r="B14">
        <v>0</v>
      </c>
      <c r="C14" s="169">
        <v>0</v>
      </c>
      <c r="D14" s="169">
        <v>0</v>
      </c>
      <c r="E14" s="169">
        <v>0</v>
      </c>
      <c r="F14" s="169">
        <v>0</v>
      </c>
      <c r="G14" s="171"/>
      <c r="H14" s="171"/>
      <c r="I14" s="171">
        <v>0</v>
      </c>
      <c r="J14" s="171">
        <v>0</v>
      </c>
      <c r="K14" s="136">
        <f t="shared" si="0"/>
        <v>0</v>
      </c>
      <c r="M14" s="77">
        <v>800</v>
      </c>
      <c r="N14" s="73">
        <f t="shared" si="1"/>
        <v>0</v>
      </c>
      <c r="O14" s="74" t="e">
        <f>#REF!*-1</f>
        <v>#REF!</v>
      </c>
      <c r="P14">
        <v>-1</v>
      </c>
      <c r="Q14">
        <f t="shared" si="2"/>
        <v>0</v>
      </c>
    </row>
    <row r="15" spans="1:18" x14ac:dyDescent="0.2">
      <c r="A15" s="29">
        <v>900</v>
      </c>
      <c r="B15">
        <v>0</v>
      </c>
      <c r="C15" s="169">
        <v>0</v>
      </c>
      <c r="D15" s="169">
        <v>0</v>
      </c>
      <c r="E15" s="169">
        <v>0</v>
      </c>
      <c r="F15" s="169">
        <v>0</v>
      </c>
      <c r="G15" s="171"/>
      <c r="H15" s="171"/>
      <c r="I15" s="171">
        <v>0</v>
      </c>
      <c r="J15" s="171">
        <v>0</v>
      </c>
      <c r="K15" s="136">
        <f t="shared" si="0"/>
        <v>0</v>
      </c>
      <c r="M15" s="77">
        <v>900</v>
      </c>
      <c r="N15" s="73">
        <f t="shared" si="1"/>
        <v>0</v>
      </c>
      <c r="O15" s="74" t="e">
        <f>#REF!*-1</f>
        <v>#REF!</v>
      </c>
      <c r="P15">
        <v>-1</v>
      </c>
      <c r="Q15">
        <f t="shared" si="2"/>
        <v>0</v>
      </c>
    </row>
    <row r="16" spans="1:18" x14ac:dyDescent="0.2">
      <c r="A16" s="29">
        <v>1000</v>
      </c>
      <c r="B16">
        <v>0</v>
      </c>
      <c r="C16" s="169">
        <v>0</v>
      </c>
      <c r="D16" s="169">
        <v>0</v>
      </c>
      <c r="E16" s="169">
        <v>0</v>
      </c>
      <c r="F16" s="169">
        <v>0</v>
      </c>
      <c r="G16" s="171"/>
      <c r="H16" s="171"/>
      <c r="I16" s="171">
        <v>0</v>
      </c>
      <c r="J16" s="171">
        <v>0</v>
      </c>
      <c r="K16" s="136">
        <f t="shared" si="0"/>
        <v>0</v>
      </c>
      <c r="M16" s="77">
        <v>1000</v>
      </c>
      <c r="N16" s="73">
        <f t="shared" si="1"/>
        <v>0</v>
      </c>
      <c r="O16" s="74" t="e">
        <f>#REF!*-1</f>
        <v>#REF!</v>
      </c>
      <c r="P16">
        <v>-1</v>
      </c>
      <c r="Q16">
        <f t="shared" si="2"/>
        <v>0</v>
      </c>
    </row>
    <row r="17" spans="1:22" x14ac:dyDescent="0.2">
      <c r="A17" s="29">
        <v>1100</v>
      </c>
      <c r="B17">
        <v>0</v>
      </c>
      <c r="C17" s="169">
        <v>0</v>
      </c>
      <c r="D17" s="169">
        <v>0</v>
      </c>
      <c r="E17" s="169">
        <v>0</v>
      </c>
      <c r="F17" s="169">
        <v>0</v>
      </c>
      <c r="G17" s="171"/>
      <c r="H17" s="171"/>
      <c r="I17" s="171">
        <v>0</v>
      </c>
      <c r="J17" s="171">
        <v>0</v>
      </c>
      <c r="K17" s="136">
        <f t="shared" si="0"/>
        <v>0</v>
      </c>
      <c r="M17" s="77">
        <v>1100</v>
      </c>
      <c r="N17" s="73">
        <f t="shared" si="1"/>
        <v>0</v>
      </c>
      <c r="O17" s="74" t="e">
        <f>#REF!*-1</f>
        <v>#REF!</v>
      </c>
      <c r="P17">
        <v>-1</v>
      </c>
      <c r="Q17">
        <f t="shared" si="2"/>
        <v>0</v>
      </c>
    </row>
    <row r="18" spans="1:22" x14ac:dyDescent="0.2">
      <c r="A18" s="29">
        <v>1200</v>
      </c>
      <c r="B18">
        <v>0</v>
      </c>
      <c r="C18" s="169">
        <v>0</v>
      </c>
      <c r="D18" s="169">
        <v>0</v>
      </c>
      <c r="E18" s="169">
        <v>0</v>
      </c>
      <c r="F18" s="169">
        <v>0</v>
      </c>
      <c r="G18" s="171"/>
      <c r="H18" s="171"/>
      <c r="I18" s="171">
        <v>0</v>
      </c>
      <c r="J18" s="171">
        <v>0</v>
      </c>
      <c r="K18" s="136">
        <f t="shared" si="0"/>
        <v>0</v>
      </c>
      <c r="M18" s="77">
        <v>1200</v>
      </c>
      <c r="N18" s="73">
        <f t="shared" si="1"/>
        <v>0</v>
      </c>
      <c r="O18" s="74" t="e">
        <f>#REF!*-1</f>
        <v>#REF!</v>
      </c>
      <c r="P18">
        <v>-1</v>
      </c>
      <c r="Q18">
        <f t="shared" si="2"/>
        <v>0</v>
      </c>
    </row>
    <row r="19" spans="1:22" x14ac:dyDescent="0.2">
      <c r="A19" s="29">
        <v>1300</v>
      </c>
      <c r="B19">
        <v>0</v>
      </c>
      <c r="C19" s="169">
        <v>0</v>
      </c>
      <c r="D19" s="169">
        <v>0</v>
      </c>
      <c r="E19" s="169">
        <v>0</v>
      </c>
      <c r="F19" s="169">
        <v>0</v>
      </c>
      <c r="G19" s="171"/>
      <c r="H19" s="171"/>
      <c r="I19" s="171">
        <v>0</v>
      </c>
      <c r="J19" s="171">
        <v>0</v>
      </c>
      <c r="K19" s="136">
        <f t="shared" si="0"/>
        <v>0</v>
      </c>
      <c r="M19" s="77">
        <v>1300</v>
      </c>
      <c r="N19" s="73">
        <f t="shared" si="1"/>
        <v>0</v>
      </c>
      <c r="O19" s="74" t="e">
        <f>#REF!*-1</f>
        <v>#REF!</v>
      </c>
      <c r="P19">
        <v>-1</v>
      </c>
      <c r="Q19">
        <f t="shared" si="2"/>
        <v>0</v>
      </c>
    </row>
    <row r="20" spans="1:22" x14ac:dyDescent="0.2">
      <c r="A20" s="29">
        <v>1400</v>
      </c>
      <c r="B20">
        <v>0</v>
      </c>
      <c r="C20" s="169">
        <v>0</v>
      </c>
      <c r="D20" s="169">
        <v>0</v>
      </c>
      <c r="E20" s="169">
        <v>0</v>
      </c>
      <c r="F20" s="169">
        <v>0</v>
      </c>
      <c r="G20" s="171"/>
      <c r="H20" s="171"/>
      <c r="I20" s="171">
        <v>0</v>
      </c>
      <c r="J20" s="171">
        <v>0</v>
      </c>
      <c r="K20" s="136">
        <f t="shared" si="0"/>
        <v>0</v>
      </c>
      <c r="M20" s="77">
        <v>1400</v>
      </c>
      <c r="N20" s="73">
        <f t="shared" si="1"/>
        <v>0</v>
      </c>
      <c r="O20" s="74" t="e">
        <f>#REF!*-1</f>
        <v>#REF!</v>
      </c>
      <c r="P20">
        <v>-1</v>
      </c>
      <c r="Q20">
        <f t="shared" si="2"/>
        <v>0</v>
      </c>
    </row>
    <row r="21" spans="1:22" x14ac:dyDescent="0.2">
      <c r="A21" s="29">
        <v>1500</v>
      </c>
      <c r="B21">
        <v>0</v>
      </c>
      <c r="C21" s="169">
        <v>0</v>
      </c>
      <c r="D21" s="169">
        <v>0</v>
      </c>
      <c r="E21" s="169">
        <v>0</v>
      </c>
      <c r="F21" s="169">
        <v>0</v>
      </c>
      <c r="G21" s="171"/>
      <c r="H21" s="171"/>
      <c r="I21" s="171">
        <v>0</v>
      </c>
      <c r="J21" s="171">
        <v>0</v>
      </c>
      <c r="K21" s="136">
        <f t="shared" si="0"/>
        <v>0</v>
      </c>
      <c r="M21" s="77">
        <v>1500</v>
      </c>
      <c r="N21" s="73">
        <f t="shared" si="1"/>
        <v>0</v>
      </c>
      <c r="O21" s="74" t="e">
        <f>#REF!*-1</f>
        <v>#REF!</v>
      </c>
      <c r="P21">
        <v>-1</v>
      </c>
      <c r="Q21">
        <f t="shared" si="2"/>
        <v>0</v>
      </c>
    </row>
    <row r="22" spans="1:22" x14ac:dyDescent="0.2">
      <c r="A22" s="29">
        <v>1600</v>
      </c>
      <c r="B22">
        <v>0</v>
      </c>
      <c r="C22" s="169">
        <v>0</v>
      </c>
      <c r="D22" s="169">
        <v>0</v>
      </c>
      <c r="E22" s="169">
        <v>0</v>
      </c>
      <c r="F22" s="169">
        <v>0</v>
      </c>
      <c r="G22" s="171"/>
      <c r="H22" s="171"/>
      <c r="I22" s="171">
        <v>0</v>
      </c>
      <c r="J22" s="171">
        <v>0</v>
      </c>
      <c r="K22" s="136">
        <f t="shared" si="0"/>
        <v>0</v>
      </c>
      <c r="M22" s="77">
        <v>1600</v>
      </c>
      <c r="N22" s="73">
        <f t="shared" si="1"/>
        <v>0</v>
      </c>
      <c r="O22" s="74" t="e">
        <f>#REF!*-1</f>
        <v>#REF!</v>
      </c>
      <c r="P22">
        <v>-1</v>
      </c>
      <c r="Q22">
        <f t="shared" si="2"/>
        <v>0</v>
      </c>
    </row>
    <row r="23" spans="1:22" x14ac:dyDescent="0.2">
      <c r="A23" s="29">
        <v>1700</v>
      </c>
      <c r="B23">
        <v>0</v>
      </c>
      <c r="C23" s="169">
        <v>0</v>
      </c>
      <c r="D23" s="169">
        <v>0</v>
      </c>
      <c r="E23" s="169">
        <v>0</v>
      </c>
      <c r="F23" s="169">
        <v>0</v>
      </c>
      <c r="G23" s="171"/>
      <c r="H23" s="171"/>
      <c r="I23" s="171">
        <v>0</v>
      </c>
      <c r="J23" s="171">
        <v>0</v>
      </c>
      <c r="K23" s="136">
        <f t="shared" si="0"/>
        <v>0</v>
      </c>
      <c r="M23" s="77">
        <v>1700</v>
      </c>
      <c r="N23" s="73">
        <f t="shared" si="1"/>
        <v>0</v>
      </c>
      <c r="O23" s="74" t="e">
        <f>#REF!*-1</f>
        <v>#REF!</v>
      </c>
      <c r="P23">
        <v>-1</v>
      </c>
      <c r="Q23">
        <f t="shared" si="2"/>
        <v>0</v>
      </c>
    </row>
    <row r="24" spans="1:22" x14ac:dyDescent="0.2">
      <c r="A24" s="29">
        <v>1800</v>
      </c>
      <c r="B24">
        <v>0</v>
      </c>
      <c r="C24" s="169">
        <v>0</v>
      </c>
      <c r="D24" s="169">
        <v>0</v>
      </c>
      <c r="E24" s="169">
        <v>0</v>
      </c>
      <c r="F24" s="169">
        <v>0</v>
      </c>
      <c r="G24" s="171"/>
      <c r="H24" s="171"/>
      <c r="I24" s="171">
        <v>0</v>
      </c>
      <c r="J24" s="171">
        <v>0</v>
      </c>
      <c r="K24" s="136">
        <f t="shared" si="0"/>
        <v>0</v>
      </c>
      <c r="M24" s="77">
        <v>1800</v>
      </c>
      <c r="N24" s="73">
        <f t="shared" si="1"/>
        <v>0</v>
      </c>
      <c r="O24" s="74" t="e">
        <f>#REF!*-1</f>
        <v>#REF!</v>
      </c>
      <c r="P24">
        <v>-1</v>
      </c>
      <c r="Q24">
        <f t="shared" si="2"/>
        <v>0</v>
      </c>
    </row>
    <row r="25" spans="1:22" x14ac:dyDescent="0.2">
      <c r="A25" s="29">
        <v>1900</v>
      </c>
      <c r="B25">
        <v>0</v>
      </c>
      <c r="C25" s="169">
        <v>0</v>
      </c>
      <c r="D25" s="169">
        <v>0</v>
      </c>
      <c r="E25" s="169">
        <v>0</v>
      </c>
      <c r="F25" s="169">
        <v>0</v>
      </c>
      <c r="G25" s="171"/>
      <c r="H25" s="171"/>
      <c r="I25" s="171">
        <v>0</v>
      </c>
      <c r="J25" s="171">
        <v>0</v>
      </c>
      <c r="K25" s="136">
        <f t="shared" si="0"/>
        <v>0</v>
      </c>
      <c r="M25" s="77">
        <v>1900</v>
      </c>
      <c r="N25" s="73">
        <f t="shared" si="1"/>
        <v>0</v>
      </c>
      <c r="O25" s="74" t="e">
        <f>#REF!*-1</f>
        <v>#REF!</v>
      </c>
      <c r="P25">
        <v>-1</v>
      </c>
      <c r="Q25">
        <f t="shared" si="2"/>
        <v>0</v>
      </c>
    </row>
    <row r="26" spans="1:22" x14ac:dyDescent="0.2">
      <c r="A26" s="29">
        <v>2000</v>
      </c>
      <c r="B26">
        <v>0</v>
      </c>
      <c r="C26" s="169">
        <v>0</v>
      </c>
      <c r="D26" s="169">
        <v>0</v>
      </c>
      <c r="E26" s="169">
        <v>0</v>
      </c>
      <c r="F26" s="169">
        <v>0</v>
      </c>
      <c r="G26" s="171"/>
      <c r="H26" s="171"/>
      <c r="I26" s="171">
        <v>0</v>
      </c>
      <c r="J26" s="171">
        <v>0</v>
      </c>
      <c r="K26" s="136">
        <f t="shared" si="0"/>
        <v>0</v>
      </c>
      <c r="M26" s="77">
        <v>2000</v>
      </c>
      <c r="N26" s="73">
        <f t="shared" si="1"/>
        <v>0</v>
      </c>
      <c r="O26" s="74" t="e">
        <f>#REF!*-1</f>
        <v>#REF!</v>
      </c>
      <c r="P26">
        <v>-1</v>
      </c>
      <c r="Q26">
        <f t="shared" si="2"/>
        <v>0</v>
      </c>
    </row>
    <row r="27" spans="1:22" x14ac:dyDescent="0.2">
      <c r="A27" s="29">
        <v>2100</v>
      </c>
      <c r="B27">
        <v>0</v>
      </c>
      <c r="C27" s="169">
        <v>0</v>
      </c>
      <c r="D27" s="169">
        <v>0</v>
      </c>
      <c r="E27" s="169">
        <v>0</v>
      </c>
      <c r="F27" s="169">
        <v>0</v>
      </c>
      <c r="G27" s="171"/>
      <c r="H27" s="171"/>
      <c r="I27" s="171">
        <v>0</v>
      </c>
      <c r="J27" s="171">
        <v>0</v>
      </c>
      <c r="K27" s="136">
        <f t="shared" si="0"/>
        <v>0</v>
      </c>
      <c r="M27" s="77">
        <v>2100</v>
      </c>
      <c r="N27" s="73">
        <f t="shared" si="1"/>
        <v>0</v>
      </c>
      <c r="O27" s="74" t="e">
        <f>#REF!*-1</f>
        <v>#REF!</v>
      </c>
      <c r="P27">
        <v>-1</v>
      </c>
      <c r="Q27">
        <f t="shared" si="2"/>
        <v>0</v>
      </c>
    </row>
    <row r="28" spans="1:22" x14ac:dyDescent="0.2">
      <c r="A28" s="29">
        <v>2200</v>
      </c>
      <c r="B28">
        <v>0</v>
      </c>
      <c r="C28" s="169">
        <v>0</v>
      </c>
      <c r="D28" s="169">
        <v>0</v>
      </c>
      <c r="E28" s="169">
        <v>0</v>
      </c>
      <c r="F28" s="169">
        <v>0</v>
      </c>
      <c r="G28" s="171"/>
      <c r="H28" s="171"/>
      <c r="I28" s="171">
        <v>0</v>
      </c>
      <c r="J28" s="171">
        <v>0</v>
      </c>
      <c r="K28" s="136">
        <f t="shared" si="0"/>
        <v>0</v>
      </c>
      <c r="M28" s="77">
        <v>2200</v>
      </c>
      <c r="N28" s="73">
        <f t="shared" si="1"/>
        <v>0</v>
      </c>
      <c r="O28" s="74" t="e">
        <f>#REF!*-1</f>
        <v>#REF!</v>
      </c>
      <c r="P28">
        <v>-1</v>
      </c>
      <c r="Q28">
        <f t="shared" si="2"/>
        <v>0</v>
      </c>
    </row>
    <row r="29" spans="1:22" x14ac:dyDescent="0.2">
      <c r="A29" s="29">
        <v>2300</v>
      </c>
      <c r="B29">
        <v>0</v>
      </c>
      <c r="C29" s="169">
        <v>0</v>
      </c>
      <c r="D29" s="169">
        <v>0</v>
      </c>
      <c r="E29" s="169">
        <v>0</v>
      </c>
      <c r="F29" s="169">
        <v>0</v>
      </c>
      <c r="G29" s="171"/>
      <c r="H29" s="171"/>
      <c r="I29" s="171">
        <v>0</v>
      </c>
      <c r="J29" s="171">
        <v>0</v>
      </c>
      <c r="K29" s="136">
        <f t="shared" si="0"/>
        <v>0</v>
      </c>
      <c r="M29" s="77">
        <v>2300</v>
      </c>
      <c r="N29" s="73">
        <f t="shared" si="1"/>
        <v>0</v>
      </c>
      <c r="O29" s="74" t="e">
        <f>#REF!*-1</f>
        <v>#REF!</v>
      </c>
      <c r="P29">
        <v>-1</v>
      </c>
      <c r="Q29">
        <f t="shared" si="2"/>
        <v>0</v>
      </c>
    </row>
    <row r="30" spans="1:22" ht="13.5" thickBot="1" x14ac:dyDescent="0.25">
      <c r="A30" s="37">
        <v>2400</v>
      </c>
      <c r="B30" s="43">
        <v>0</v>
      </c>
      <c r="C30" s="170">
        <v>0</v>
      </c>
      <c r="D30" s="170">
        <v>0</v>
      </c>
      <c r="E30" s="170">
        <v>0</v>
      </c>
      <c r="F30" s="170">
        <v>0</v>
      </c>
      <c r="G30" s="214"/>
      <c r="H30" s="214"/>
      <c r="I30" s="214">
        <v>0</v>
      </c>
      <c r="J30" s="214">
        <v>0</v>
      </c>
      <c r="K30" s="137">
        <f t="shared" si="0"/>
        <v>0</v>
      </c>
      <c r="M30" s="78">
        <v>2400</v>
      </c>
      <c r="N30" s="73">
        <f t="shared" si="1"/>
        <v>0</v>
      </c>
      <c r="O30" s="75" t="e">
        <f>#REF!*-1</f>
        <v>#REF!</v>
      </c>
      <c r="P30">
        <v>-1</v>
      </c>
      <c r="Q30">
        <f t="shared" si="2"/>
        <v>0</v>
      </c>
    </row>
    <row r="31" spans="1:22" ht="13.5" thickBot="1" x14ac:dyDescent="0.25">
      <c r="B31" s="154"/>
      <c r="J31" t="s">
        <v>197</v>
      </c>
      <c r="K31" s="70"/>
      <c r="M31" s="82" t="s">
        <v>36</v>
      </c>
      <c r="N31" s="83">
        <f>SUM(N7:N30)</f>
        <v>0</v>
      </c>
      <c r="O31" s="84" t="e">
        <f>SUM(O7:O30)</f>
        <v>#REF!</v>
      </c>
      <c r="Q31" s="83">
        <f>SUM(Q7:Q30)</f>
        <v>0</v>
      </c>
    </row>
    <row r="32" spans="1:22" x14ac:dyDescent="0.2">
      <c r="B32" s="44">
        <f>SUM(B7:B31)</f>
        <v>0</v>
      </c>
      <c r="C32" s="177">
        <f t="shared" ref="C32:J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268">
        <f>SUM(K7:K31)</f>
        <v>0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</row>
    <row r="33" spans="2:3" x14ac:dyDescent="0.2"/>
    <row r="34" spans="2:3" x14ac:dyDescent="0.2">
      <c r="C34" s="174"/>
    </row>
    <row r="35" spans="2:3" x14ac:dyDescent="0.2"/>
    <row r="36" spans="2:3" x14ac:dyDescent="0.2">
      <c r="B36" s="219" t="s">
        <v>172</v>
      </c>
    </row>
    <row r="37" spans="2:3" x14ac:dyDescent="0.2">
      <c r="B37" s="308">
        <v>0</v>
      </c>
    </row>
    <row r="38" spans="2:3" x14ac:dyDescent="0.2"/>
    <row r="39" spans="2:3" x14ac:dyDescent="0.2"/>
    <row r="40" spans="2:3" x14ac:dyDescent="0.2">
      <c r="B40" s="219" t="s">
        <v>172</v>
      </c>
    </row>
    <row r="41" spans="2:3" x14ac:dyDescent="0.2">
      <c r="B41" s="308">
        <v>0</v>
      </c>
    </row>
    <row r="42" spans="2:3" x14ac:dyDescent="0.2"/>
    <row r="43" spans="2:3" x14ac:dyDescent="0.2"/>
    <row r="44" spans="2:3" x14ac:dyDescent="0.2"/>
    <row r="45" spans="2:3" x14ac:dyDescent="0.2"/>
    <row r="46" spans="2:3" x14ac:dyDescent="0.2"/>
    <row r="47" spans="2:3" x14ac:dyDescent="0.2"/>
    <row r="48" spans="2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FL920"/>
  <sheetViews>
    <sheetView tabSelected="1" workbookViewId="0">
      <selection activeCell="D15" sqref="D15"/>
    </sheetView>
  </sheetViews>
  <sheetFormatPr defaultRowHeight="12.75" x14ac:dyDescent="0.2"/>
  <cols>
    <col min="1" max="1" width="12" style="5" bestFit="1" customWidth="1"/>
    <col min="2" max="2" width="4.85546875" style="5" bestFit="1" customWidth="1"/>
    <col min="3" max="3" width="12" style="5" customWidth="1"/>
    <col min="4" max="4" width="41.85546875" style="5" bestFit="1" customWidth="1"/>
    <col min="5" max="5" width="15.85546875" style="5" customWidth="1"/>
    <col min="6" max="6" width="18.140625" style="5" customWidth="1"/>
    <col min="7" max="7" width="20.5703125" style="5" bestFit="1" customWidth="1"/>
    <col min="8" max="8" width="8.28515625" style="5" customWidth="1"/>
    <col min="9" max="9" width="20.85546875" style="5" customWidth="1"/>
    <col min="10" max="10" width="62" style="5" bestFit="1" customWidth="1"/>
    <col min="11" max="18" width="12.28515625" style="5" customWidth="1"/>
    <col min="19" max="19" width="12.42578125" style="5" customWidth="1"/>
    <col min="20" max="62" width="12.28515625" style="5" customWidth="1"/>
    <col min="63" max="86" width="12.28515625" style="4" customWidth="1"/>
    <col min="87" max="94" width="12.28515625" customWidth="1"/>
  </cols>
  <sheetData>
    <row r="1" spans="1:168" ht="0.7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 t="s">
        <v>127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127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/>
    </row>
    <row r="2" spans="1:168" s="121" customFormat="1" ht="18" x14ac:dyDescent="0.25">
      <c r="A2" s="375" t="s">
        <v>226</v>
      </c>
      <c r="B2" s="375"/>
      <c r="C2" s="375"/>
      <c r="D2" s="366" t="s">
        <v>214</v>
      </c>
      <c r="E2" s="366" t="s">
        <v>215</v>
      </c>
      <c r="F2" s="366" t="s">
        <v>216</v>
      </c>
      <c r="G2" s="366" t="s">
        <v>217</v>
      </c>
      <c r="H2" s="366" t="s">
        <v>218</v>
      </c>
      <c r="I2" s="366" t="s">
        <v>225</v>
      </c>
      <c r="J2" s="366" t="s">
        <v>219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</row>
    <row r="3" spans="1:168" s="121" customFormat="1" ht="15" x14ac:dyDescent="0.2">
      <c r="A3" s="367">
        <v>37250</v>
      </c>
      <c r="B3" s="367" t="s">
        <v>227</v>
      </c>
      <c r="C3" s="367">
        <v>37256</v>
      </c>
      <c r="D3" s="368" t="s">
        <v>220</v>
      </c>
      <c r="E3" s="368" t="s">
        <v>221</v>
      </c>
      <c r="F3" s="368">
        <v>75</v>
      </c>
      <c r="G3" s="368" t="s">
        <v>222</v>
      </c>
      <c r="H3" s="369">
        <v>2</v>
      </c>
      <c r="I3" s="374">
        <v>893867</v>
      </c>
      <c r="J3" s="370" t="s">
        <v>223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</row>
    <row r="4" spans="1:168" s="121" customFormat="1" ht="15" x14ac:dyDescent="0.2">
      <c r="A4" s="367">
        <v>37250</v>
      </c>
      <c r="B4" s="367" t="s">
        <v>227</v>
      </c>
      <c r="C4" s="367">
        <v>37256</v>
      </c>
      <c r="D4" s="368" t="s">
        <v>220</v>
      </c>
      <c r="E4" s="368" t="s">
        <v>221</v>
      </c>
      <c r="F4" s="368">
        <v>175</v>
      </c>
      <c r="G4" s="368" t="s">
        <v>222</v>
      </c>
      <c r="H4" s="369">
        <v>25</v>
      </c>
      <c r="I4" s="374">
        <v>893866</v>
      </c>
      <c r="J4" s="370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</row>
    <row r="5" spans="1:168" s="121" customFormat="1" ht="15" x14ac:dyDescent="0.2">
      <c r="A5" s="367">
        <v>37250</v>
      </c>
      <c r="B5" s="367" t="s">
        <v>227</v>
      </c>
      <c r="C5" s="367">
        <v>37256</v>
      </c>
      <c r="D5" s="368" t="s">
        <v>220</v>
      </c>
      <c r="E5" s="368" t="s">
        <v>183</v>
      </c>
      <c r="F5" s="368">
        <v>25</v>
      </c>
      <c r="G5" s="368" t="s">
        <v>222</v>
      </c>
      <c r="H5" s="369">
        <v>26.15</v>
      </c>
      <c r="I5" s="374">
        <v>893858</v>
      </c>
      <c r="J5" s="36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</row>
    <row r="6" spans="1:168" ht="15" x14ac:dyDescent="0.2">
      <c r="A6" s="367">
        <v>37251</v>
      </c>
      <c r="B6" s="367" t="s">
        <v>227</v>
      </c>
      <c r="C6" s="367">
        <v>37256</v>
      </c>
      <c r="D6" s="368" t="s">
        <v>220</v>
      </c>
      <c r="E6" s="368" t="s">
        <v>29</v>
      </c>
      <c r="F6" s="368">
        <v>9</v>
      </c>
      <c r="G6" s="368" t="s">
        <v>224</v>
      </c>
      <c r="H6" s="369">
        <v>29</v>
      </c>
      <c r="I6" s="374">
        <v>893860</v>
      </c>
      <c r="J6" s="369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168" ht="15" x14ac:dyDescent="0.2">
      <c r="A7" s="367">
        <v>37251</v>
      </c>
      <c r="B7" s="367" t="s">
        <v>227</v>
      </c>
      <c r="C7" s="367">
        <v>37256</v>
      </c>
      <c r="D7" s="368" t="s">
        <v>213</v>
      </c>
      <c r="E7" s="368" t="s">
        <v>29</v>
      </c>
      <c r="F7" s="368">
        <v>91</v>
      </c>
      <c r="G7" s="368" t="s">
        <v>224</v>
      </c>
      <c r="H7" s="369">
        <v>28</v>
      </c>
      <c r="I7" s="374">
        <v>893862</v>
      </c>
      <c r="J7" s="369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</row>
    <row r="8" spans="1:168" ht="15" x14ac:dyDescent="0.2">
      <c r="A8" s="367">
        <v>37251</v>
      </c>
      <c r="B8" s="367" t="s">
        <v>227</v>
      </c>
      <c r="C8" s="367">
        <v>37256</v>
      </c>
      <c r="D8" s="368" t="s">
        <v>220</v>
      </c>
      <c r="E8" s="368" t="s">
        <v>221</v>
      </c>
      <c r="F8" s="368">
        <v>150</v>
      </c>
      <c r="G8" s="368" t="s">
        <v>224</v>
      </c>
      <c r="H8" s="369">
        <v>31</v>
      </c>
      <c r="I8" s="374">
        <v>893863</v>
      </c>
      <c r="J8" s="369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</row>
    <row r="9" spans="1:168" ht="15" x14ac:dyDescent="0.2">
      <c r="A9" s="367">
        <v>37251</v>
      </c>
      <c r="B9" s="367" t="s">
        <v>227</v>
      </c>
      <c r="C9" s="367">
        <v>37256</v>
      </c>
      <c r="D9" s="368" t="s">
        <v>220</v>
      </c>
      <c r="E9" s="368" t="s">
        <v>183</v>
      </c>
      <c r="F9" s="368">
        <v>25</v>
      </c>
      <c r="G9" s="368" t="s">
        <v>224</v>
      </c>
      <c r="H9" s="369">
        <v>32.15</v>
      </c>
      <c r="I9" s="374">
        <v>893859</v>
      </c>
      <c r="J9" s="36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</row>
    <row r="10" spans="1:168" s="343" customFormat="1" ht="15" x14ac:dyDescent="0.2">
      <c r="A10" s="372"/>
      <c r="B10" s="372"/>
      <c r="C10" s="372"/>
      <c r="D10" s="372"/>
      <c r="E10" s="372"/>
      <c r="F10" s="372"/>
      <c r="G10" s="372"/>
      <c r="H10" s="373"/>
      <c r="I10" s="373"/>
      <c r="J10" s="37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</row>
    <row r="11" spans="1:168" s="343" customFormat="1" ht="15" x14ac:dyDescent="0.2">
      <c r="A11" s="367"/>
      <c r="B11" s="367"/>
      <c r="C11" s="367"/>
      <c r="D11" s="368"/>
      <c r="E11" s="368"/>
      <c r="F11" s="368"/>
      <c r="G11" s="368"/>
      <c r="H11" s="369"/>
      <c r="I11" s="369"/>
      <c r="J11" s="36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</row>
    <row r="12" spans="1:168" s="219" customFormat="1" ht="15" x14ac:dyDescent="0.2">
      <c r="A12" s="367"/>
      <c r="B12" s="367"/>
      <c r="C12" s="367"/>
      <c r="D12" s="368"/>
      <c r="E12" s="368"/>
      <c r="F12" s="368"/>
      <c r="G12" s="368"/>
      <c r="H12" s="369"/>
      <c r="I12" s="369"/>
      <c r="J12" s="36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ht="15" x14ac:dyDescent="0.2">
      <c r="A13" s="367"/>
      <c r="B13" s="367"/>
      <c r="C13" s="367"/>
      <c r="D13" s="368"/>
      <c r="E13" s="368"/>
      <c r="F13" s="368"/>
      <c r="G13" s="368"/>
      <c r="H13" s="369"/>
      <c r="I13" s="369"/>
      <c r="J13" s="369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168" ht="15" x14ac:dyDescent="0.2">
      <c r="A14" s="367"/>
      <c r="B14" s="367"/>
      <c r="C14" s="367"/>
      <c r="D14" s="368"/>
      <c r="E14" s="368"/>
      <c r="F14" s="368"/>
      <c r="G14" s="368"/>
      <c r="H14" s="369"/>
      <c r="I14" s="369"/>
      <c r="J14" s="36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168" ht="15" x14ac:dyDescent="0.2">
      <c r="A15" s="367"/>
      <c r="B15" s="367"/>
      <c r="C15" s="367"/>
      <c r="D15" s="368"/>
      <c r="E15" s="368"/>
      <c r="F15" s="368"/>
      <c r="G15" s="368"/>
      <c r="H15" s="369"/>
      <c r="I15" s="369"/>
      <c r="J15" s="369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168" ht="15" x14ac:dyDescent="0.2">
      <c r="A16" s="367"/>
      <c r="B16" s="367"/>
      <c r="C16" s="367"/>
      <c r="D16" s="368"/>
      <c r="E16" s="368"/>
      <c r="F16" s="368"/>
      <c r="G16" s="368"/>
      <c r="H16" s="369"/>
      <c r="I16" s="369"/>
      <c r="J16" s="369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168" ht="15" x14ac:dyDescent="0.2">
      <c r="A17" s="367"/>
      <c r="B17" s="367"/>
      <c r="C17" s="367"/>
      <c r="D17" s="368"/>
      <c r="E17" s="368"/>
      <c r="F17" s="368"/>
      <c r="G17" s="368"/>
      <c r="H17" s="369"/>
      <c r="I17" s="369"/>
      <c r="J17" s="369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</row>
    <row r="18" spans="1:168" ht="15" x14ac:dyDescent="0.2">
      <c r="A18" s="367"/>
      <c r="B18" s="367"/>
      <c r="C18" s="367"/>
      <c r="D18" s="368"/>
      <c r="E18" s="368"/>
      <c r="F18" s="368"/>
      <c r="G18" s="368"/>
      <c r="H18" s="369"/>
      <c r="I18" s="369"/>
      <c r="J18" s="369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</row>
    <row r="19" spans="1:168" ht="15" x14ac:dyDescent="0.2">
      <c r="A19" s="367"/>
      <c r="B19" s="367"/>
      <c r="C19" s="367"/>
      <c r="D19" s="368"/>
      <c r="E19" s="368"/>
      <c r="F19" s="368"/>
      <c r="G19" s="368"/>
      <c r="H19" s="369"/>
      <c r="I19" s="369"/>
      <c r="J19" s="36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</row>
    <row r="20" spans="1:168" ht="15" x14ac:dyDescent="0.2">
      <c r="A20" s="367"/>
      <c r="B20" s="367"/>
      <c r="C20" s="367"/>
      <c r="D20" s="368"/>
      <c r="E20" s="368"/>
      <c r="F20" s="368"/>
      <c r="G20" s="368"/>
      <c r="H20" s="369"/>
      <c r="I20" s="369"/>
      <c r="J20" s="369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</row>
    <row r="21" spans="1:168" ht="15" x14ac:dyDescent="0.2">
      <c r="A21" s="367"/>
      <c r="B21" s="367"/>
      <c r="C21" s="367"/>
      <c r="D21" s="368"/>
      <c r="E21" s="368"/>
      <c r="F21" s="368"/>
      <c r="G21" s="368"/>
      <c r="H21" s="369"/>
      <c r="I21" s="369"/>
      <c r="J21" s="369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</row>
    <row r="22" spans="1:168" ht="15" x14ac:dyDescent="0.2">
      <c r="A22" s="367"/>
      <c r="B22" s="367"/>
      <c r="C22" s="367"/>
      <c r="D22" s="368"/>
      <c r="E22" s="368"/>
      <c r="F22" s="368"/>
      <c r="G22" s="368"/>
      <c r="H22" s="369"/>
      <c r="I22" s="369"/>
      <c r="J22" s="369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</row>
    <row r="23" spans="1:168" ht="15" x14ac:dyDescent="0.2">
      <c r="A23" s="367"/>
      <c r="B23" s="367"/>
      <c r="C23" s="367"/>
      <c r="D23" s="368"/>
      <c r="E23" s="368"/>
      <c r="F23" s="368"/>
      <c r="G23" s="368"/>
      <c r="H23" s="369"/>
      <c r="I23" s="369"/>
      <c r="J23" s="36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</row>
    <row r="24" spans="1:168" ht="15" x14ac:dyDescent="0.2">
      <c r="A24" s="367"/>
      <c r="B24" s="367"/>
      <c r="C24" s="367"/>
      <c r="D24" s="368"/>
      <c r="E24" s="368"/>
      <c r="F24" s="368"/>
      <c r="G24" s="368"/>
      <c r="H24" s="369"/>
      <c r="I24" s="369"/>
      <c r="J24" s="36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</row>
    <row r="25" spans="1:168" ht="15" x14ac:dyDescent="0.2">
      <c r="A25" s="371"/>
      <c r="B25" s="371"/>
      <c r="C25" s="371"/>
      <c r="D25" s="368"/>
      <c r="E25" s="368"/>
      <c r="F25" s="368"/>
      <c r="G25" s="368"/>
      <c r="H25" s="369"/>
      <c r="I25" s="369"/>
      <c r="J25" s="36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</row>
    <row r="26" spans="1:168" ht="15" x14ac:dyDescent="0.2">
      <c r="A26" s="371"/>
      <c r="B26" s="371"/>
      <c r="C26" s="371"/>
      <c r="D26" s="368"/>
      <c r="E26" s="368"/>
      <c r="F26" s="368"/>
      <c r="G26" s="368"/>
      <c r="H26" s="369"/>
      <c r="I26" s="369"/>
      <c r="J26" s="36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</row>
    <row r="27" spans="1:168" s="261" customFormat="1" ht="15" x14ac:dyDescent="0.2">
      <c r="A27" s="371"/>
      <c r="B27" s="371"/>
      <c r="C27" s="371"/>
      <c r="D27" s="368"/>
      <c r="E27" s="368"/>
      <c r="F27" s="368"/>
      <c r="G27" s="368"/>
      <c r="H27" s="369"/>
      <c r="I27" s="369"/>
      <c r="J27" s="36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s="261" customFormat="1" ht="15" x14ac:dyDescent="0.2">
      <c r="A28" s="371"/>
      <c r="B28" s="371"/>
      <c r="C28" s="371"/>
      <c r="D28" s="368"/>
      <c r="E28" s="368"/>
      <c r="F28" s="368"/>
      <c r="G28" s="368"/>
      <c r="H28" s="369"/>
      <c r="I28" s="369"/>
      <c r="J28" s="36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</row>
    <row r="29" spans="1:168" s="261" customFormat="1" ht="15" x14ac:dyDescent="0.2">
      <c r="A29" s="371"/>
      <c r="B29" s="371"/>
      <c r="C29" s="371"/>
      <c r="D29" s="368"/>
      <c r="E29" s="368"/>
      <c r="F29" s="368"/>
      <c r="G29" s="368"/>
      <c r="H29" s="368"/>
      <c r="I29" s="368"/>
      <c r="J29" s="368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</row>
    <row r="30" spans="1:168" x14ac:dyDescent="0.2">
      <c r="A30"/>
      <c r="B30"/>
      <c r="C30"/>
      <c r="D30" s="219"/>
      <c r="E30" s="219"/>
      <c r="F30" s="219"/>
      <c r="G30" s="219"/>
      <c r="H30" s="219"/>
      <c r="I30" s="219"/>
      <c r="J30" s="21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</row>
    <row r="31" spans="1:168" x14ac:dyDescent="0.2">
      <c r="A31"/>
      <c r="B31"/>
      <c r="C31"/>
      <c r="D31" s="219"/>
      <c r="E31" s="219"/>
      <c r="F31" s="219"/>
      <c r="G31" s="219"/>
      <c r="H31" s="219"/>
      <c r="I31" s="219"/>
      <c r="J31" s="21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</row>
    <row r="32" spans="1:168" x14ac:dyDescent="0.2">
      <c r="A32"/>
      <c r="B32"/>
      <c r="C32"/>
      <c r="D32" s="219"/>
      <c r="E32" s="219"/>
      <c r="F32" s="219"/>
      <c r="G32" s="219"/>
      <c r="H32" s="219"/>
      <c r="I32" s="219"/>
      <c r="J32" s="21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</row>
    <row r="33" spans="4:10" customFormat="1" x14ac:dyDescent="0.2">
      <c r="D33" s="219"/>
      <c r="E33" s="219"/>
      <c r="F33" s="219"/>
      <c r="G33" s="219"/>
      <c r="H33" s="219"/>
      <c r="I33" s="219"/>
      <c r="J33" s="219"/>
    </row>
    <row r="34" spans="4:10" customFormat="1" x14ac:dyDescent="0.2"/>
    <row r="35" spans="4:10" customFormat="1" x14ac:dyDescent="0.2"/>
    <row r="36" spans="4:10" customFormat="1" x14ac:dyDescent="0.2"/>
    <row r="37" spans="4:10" customFormat="1" x14ac:dyDescent="0.2"/>
    <row r="38" spans="4:10" customFormat="1" x14ac:dyDescent="0.2"/>
    <row r="39" spans="4:10" customFormat="1" x14ac:dyDescent="0.2"/>
    <row r="40" spans="4:10" customFormat="1" x14ac:dyDescent="0.2"/>
    <row r="41" spans="4:10" customFormat="1" x14ac:dyDescent="0.2"/>
    <row r="42" spans="4:10" customFormat="1" x14ac:dyDescent="0.2"/>
    <row r="43" spans="4:10" customFormat="1" x14ac:dyDescent="0.2"/>
    <row r="44" spans="4:10" customFormat="1" x14ac:dyDescent="0.2"/>
    <row r="45" spans="4:10" customFormat="1" x14ac:dyDescent="0.2"/>
    <row r="46" spans="4:10" customFormat="1" x14ac:dyDescent="0.2"/>
    <row r="47" spans="4:10" customFormat="1" x14ac:dyDescent="0.2"/>
    <row r="48" spans="4:10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</sheetData>
  <mergeCells count="1">
    <mergeCell ref="A2:C2"/>
  </mergeCells>
  <phoneticPr fontId="3" type="noConversion"/>
  <pageMargins left="0.26" right="0.41" top="1" bottom="1" header="0.5" footer="0.5"/>
  <pageSetup paperSize="5" fitToWidth="4" orientation="landscape" horizontalDpi="3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autoPageBreaks="0"/>
  </sheetPr>
  <dimension ref="A1:BV16396"/>
  <sheetViews>
    <sheetView workbookViewId="0"/>
  </sheetViews>
  <sheetFormatPr defaultRowHeight="0" customHeight="1" zeroHeight="1" x14ac:dyDescent="0.2"/>
  <cols>
    <col min="1" max="1" width="12.140625" customWidth="1"/>
    <col min="2" max="2" width="15.140625" customWidth="1"/>
    <col min="3" max="3" width="17.140625" customWidth="1"/>
    <col min="4" max="4" width="17.85546875" customWidth="1"/>
    <col min="5" max="5" width="16.5703125" customWidth="1"/>
    <col min="6" max="6" width="18.42578125" bestFit="1" customWidth="1"/>
    <col min="7" max="9" width="17.140625" customWidth="1"/>
    <col min="10" max="12" width="13" customWidth="1"/>
    <col min="13" max="13" width="14.5703125" bestFit="1" customWidth="1"/>
    <col min="14" max="14" width="12.85546875" customWidth="1"/>
    <col min="15" max="15" width="14.7109375" customWidth="1"/>
    <col min="16" max="16" width="12.85546875" customWidth="1"/>
    <col min="17" max="17" width="12.7109375" customWidth="1"/>
    <col min="18" max="39" width="12.85546875" customWidth="1"/>
    <col min="40" max="40" width="12.7109375" style="108" customWidth="1"/>
    <col min="41" max="42" width="15.42578125" customWidth="1"/>
    <col min="43" max="46" width="17.7109375" bestFit="1" customWidth="1"/>
    <col min="47" max="47" width="17.7109375" customWidth="1"/>
    <col min="48" max="65" width="15.7109375" customWidth="1"/>
    <col min="66" max="67" width="15.28515625" customWidth="1"/>
    <col min="68" max="68" width="10.85546875" customWidth="1"/>
    <col min="69" max="69" width="11" customWidth="1"/>
    <col min="70" max="70" width="8.28515625" customWidth="1"/>
    <col min="71" max="71" width="10" customWidth="1"/>
    <col min="72" max="72" width="10.28515625" customWidth="1"/>
    <col min="73" max="78" width="6.5703125" customWidth="1"/>
    <col min="79" max="79" width="7.85546875" customWidth="1"/>
    <col min="80" max="80" width="7.5703125" customWidth="1"/>
    <col min="81" max="81" width="7.42578125" customWidth="1"/>
    <col min="82" max="82" width="9.28515625" customWidth="1"/>
    <col min="83" max="83" width="7.85546875" customWidth="1"/>
    <col min="84" max="84" width="12.28515625" customWidth="1"/>
  </cols>
  <sheetData>
    <row r="1" spans="1:74" ht="12.75" x14ac:dyDescent="0.2">
      <c r="A1" s="88">
        <v>37250</v>
      </c>
      <c r="B1" s="153">
        <f>WEEKDAY(A1)</f>
        <v>3</v>
      </c>
    </row>
    <row r="2" spans="1:74" ht="15" x14ac:dyDescent="0.2">
      <c r="A2" s="38"/>
      <c r="B2" s="44"/>
      <c r="C2" s="68"/>
      <c r="D2" s="68"/>
      <c r="E2" s="224"/>
      <c r="F2" s="224"/>
      <c r="G2" s="224"/>
      <c r="H2" s="224"/>
      <c r="I2" s="224"/>
    </row>
    <row r="3" spans="1:74" ht="12.75" x14ac:dyDescent="0.2">
      <c r="A3" s="39" t="s">
        <v>20</v>
      </c>
      <c r="C3" s="219" t="s">
        <v>160</v>
      </c>
      <c r="F3" s="219"/>
      <c r="G3" s="219"/>
      <c r="H3" s="219" t="s">
        <v>194</v>
      </c>
      <c r="I3" s="219" t="s">
        <v>194</v>
      </c>
    </row>
    <row r="4" spans="1:74" ht="13.5" thickBot="1" x14ac:dyDescent="0.25">
      <c r="A4" s="30" t="s">
        <v>14</v>
      </c>
      <c r="B4" s="40" t="s">
        <v>52</v>
      </c>
      <c r="C4" s="127" t="s">
        <v>134</v>
      </c>
      <c r="D4" s="360" t="s">
        <v>161</v>
      </c>
      <c r="E4" s="48" t="s">
        <v>140</v>
      </c>
      <c r="F4" s="48" t="s">
        <v>70</v>
      </c>
      <c r="G4" s="110" t="s">
        <v>175</v>
      </c>
      <c r="H4" s="110" t="s">
        <v>134</v>
      </c>
      <c r="I4" s="110" t="s">
        <v>134</v>
      </c>
      <c r="J4" s="100" t="s">
        <v>18</v>
      </c>
      <c r="AN4"/>
    </row>
    <row r="5" spans="1:74" ht="12.75" x14ac:dyDescent="0.2">
      <c r="A5" s="31" t="s">
        <v>15</v>
      </c>
      <c r="B5" s="42" t="s">
        <v>21</v>
      </c>
      <c r="C5" s="128" t="s">
        <v>138</v>
      </c>
      <c r="D5" s="361" t="s">
        <v>66</v>
      </c>
      <c r="E5" s="107" t="s">
        <v>137</v>
      </c>
      <c r="F5" s="107"/>
      <c r="G5" s="125" t="s">
        <v>108</v>
      </c>
      <c r="H5" s="125" t="s">
        <v>193</v>
      </c>
      <c r="I5" s="125" t="s">
        <v>193</v>
      </c>
      <c r="J5" s="104"/>
      <c r="L5" s="76" t="s">
        <v>33</v>
      </c>
      <c r="M5" s="71" t="s">
        <v>0</v>
      </c>
      <c r="N5" s="71" t="s">
        <v>0</v>
      </c>
      <c r="O5" s="72"/>
      <c r="AN5"/>
      <c r="BV5" s="44"/>
    </row>
    <row r="6" spans="1:74" ht="13.5" thickBot="1" x14ac:dyDescent="0.25">
      <c r="A6" s="32" t="s">
        <v>16</v>
      </c>
      <c r="B6" s="41"/>
      <c r="C6" s="302"/>
      <c r="D6" s="362"/>
      <c r="E6" s="124" t="s">
        <v>139</v>
      </c>
      <c r="F6" s="124"/>
      <c r="G6" s="285"/>
      <c r="H6" s="285"/>
      <c r="I6" s="285"/>
      <c r="J6" s="105"/>
      <c r="L6" s="79" t="s">
        <v>20</v>
      </c>
      <c r="M6" s="80" t="s">
        <v>54</v>
      </c>
      <c r="N6" s="80" t="s">
        <v>55</v>
      </c>
      <c r="O6" s="81"/>
      <c r="AN6"/>
    </row>
    <row r="7" spans="1:74" ht="12.75" x14ac:dyDescent="0.2">
      <c r="A7" s="36">
        <v>100</v>
      </c>
      <c r="B7" s="70"/>
      <c r="C7" s="226">
        <v>0</v>
      </c>
      <c r="D7" s="363">
        <v>100</v>
      </c>
      <c r="E7" s="171">
        <v>0</v>
      </c>
      <c r="F7" s="272">
        <v>-100</v>
      </c>
      <c r="G7" s="272">
        <v>0</v>
      </c>
      <c r="H7" s="272">
        <v>0</v>
      </c>
      <c r="I7" s="272">
        <v>0</v>
      </c>
      <c r="J7" s="135">
        <f t="shared" ref="J7:J30" si="0">SUM(B7:I7)</f>
        <v>0</v>
      </c>
      <c r="L7" s="77">
        <v>100</v>
      </c>
      <c r="M7" s="126" t="e">
        <f>#REF!*-1</f>
        <v>#REF!</v>
      </c>
      <c r="N7" s="73" t="e">
        <f>(#REF!+#REF!)*-1</f>
        <v>#REF!</v>
      </c>
      <c r="O7" s="74" t="e">
        <f>#REF!*-1</f>
        <v>#REF!</v>
      </c>
      <c r="AN7"/>
    </row>
    <row r="8" spans="1:74" ht="12.75" x14ac:dyDescent="0.2">
      <c r="A8" s="29">
        <v>200</v>
      </c>
      <c r="B8" s="70"/>
      <c r="C8" s="226">
        <v>0</v>
      </c>
      <c r="D8" s="363">
        <v>100</v>
      </c>
      <c r="E8" s="171">
        <v>0</v>
      </c>
      <c r="F8" s="272">
        <v>-100</v>
      </c>
      <c r="G8" s="272">
        <v>0</v>
      </c>
      <c r="H8" s="272">
        <v>0</v>
      </c>
      <c r="I8" s="272">
        <v>0</v>
      </c>
      <c r="J8" s="135">
        <f t="shared" si="0"/>
        <v>0</v>
      </c>
      <c r="L8" s="77">
        <v>200</v>
      </c>
      <c r="M8" s="126" t="e">
        <f>#REF!*-1</f>
        <v>#REF!</v>
      </c>
      <c r="N8" s="73" t="e">
        <f>(#REF!+#REF!)*-1</f>
        <v>#REF!</v>
      </c>
      <c r="O8" s="74" t="e">
        <f>#REF!*-1</f>
        <v>#REF!</v>
      </c>
      <c r="AN8"/>
    </row>
    <row r="9" spans="1:74" ht="12.75" x14ac:dyDescent="0.2">
      <c r="A9" s="29">
        <v>300</v>
      </c>
      <c r="B9" s="70"/>
      <c r="C9" s="226">
        <v>0</v>
      </c>
      <c r="D9" s="363">
        <v>100</v>
      </c>
      <c r="E9" s="171">
        <v>0</v>
      </c>
      <c r="F9" s="272">
        <v>-100</v>
      </c>
      <c r="G9" s="272">
        <v>0</v>
      </c>
      <c r="H9" s="272">
        <v>0</v>
      </c>
      <c r="I9" s="272">
        <v>0</v>
      </c>
      <c r="J9" s="135">
        <f t="shared" si="0"/>
        <v>0</v>
      </c>
      <c r="L9" s="77">
        <v>300</v>
      </c>
      <c r="M9" s="126" t="e">
        <f>#REF!*-1</f>
        <v>#REF!</v>
      </c>
      <c r="N9" s="73" t="e">
        <f>(#REF!+#REF!)*-1</f>
        <v>#REF!</v>
      </c>
      <c r="O9" s="74" t="e">
        <f>#REF!*-1</f>
        <v>#REF!</v>
      </c>
      <c r="AN9"/>
    </row>
    <row r="10" spans="1:74" ht="12.75" x14ac:dyDescent="0.2">
      <c r="A10" s="29">
        <v>400</v>
      </c>
      <c r="B10" s="70"/>
      <c r="C10" s="226">
        <v>0</v>
      </c>
      <c r="D10" s="363">
        <v>100</v>
      </c>
      <c r="E10" s="171">
        <v>0</v>
      </c>
      <c r="F10" s="272">
        <v>-100</v>
      </c>
      <c r="G10" s="272">
        <v>0</v>
      </c>
      <c r="H10" s="272">
        <v>0</v>
      </c>
      <c r="I10" s="272">
        <v>0</v>
      </c>
      <c r="J10" s="135">
        <f t="shared" si="0"/>
        <v>0</v>
      </c>
      <c r="L10" s="77">
        <v>400</v>
      </c>
      <c r="M10" s="126" t="e">
        <f>#REF!*-1</f>
        <v>#REF!</v>
      </c>
      <c r="N10" s="73" t="e">
        <f>(#REF!+#REF!)*-1</f>
        <v>#REF!</v>
      </c>
      <c r="O10" s="74" t="e">
        <f>#REF!*-1</f>
        <v>#REF!</v>
      </c>
      <c r="AN10"/>
    </row>
    <row r="11" spans="1:74" ht="12.75" x14ac:dyDescent="0.2">
      <c r="A11" s="29">
        <v>500</v>
      </c>
      <c r="B11" s="70"/>
      <c r="C11" s="226">
        <v>0</v>
      </c>
      <c r="D11" s="363">
        <v>100</v>
      </c>
      <c r="E11" s="171">
        <v>0</v>
      </c>
      <c r="F11" s="272">
        <v>-100</v>
      </c>
      <c r="G11" s="272">
        <v>0</v>
      </c>
      <c r="H11" s="272">
        <v>0</v>
      </c>
      <c r="I11" s="272">
        <v>0</v>
      </c>
      <c r="J11" s="135">
        <f t="shared" si="0"/>
        <v>0</v>
      </c>
      <c r="L11" s="77">
        <v>500</v>
      </c>
      <c r="M11" s="126" t="e">
        <f>#REF!*-1</f>
        <v>#REF!</v>
      </c>
      <c r="N11" s="73" t="e">
        <f>(#REF!+#REF!)*-1</f>
        <v>#REF!</v>
      </c>
      <c r="O11" s="74" t="e">
        <f>#REF!*-1</f>
        <v>#REF!</v>
      </c>
      <c r="AN11"/>
    </row>
    <row r="12" spans="1:74" ht="12.75" x14ac:dyDescent="0.2">
      <c r="A12" s="29">
        <v>600</v>
      </c>
      <c r="B12" s="70"/>
      <c r="C12" s="226">
        <v>0</v>
      </c>
      <c r="D12" s="363">
        <v>100</v>
      </c>
      <c r="E12" s="171">
        <v>0</v>
      </c>
      <c r="F12" s="272">
        <v>-100</v>
      </c>
      <c r="G12" s="272">
        <v>0</v>
      </c>
      <c r="H12" s="272">
        <v>0</v>
      </c>
      <c r="I12" s="272">
        <v>0</v>
      </c>
      <c r="J12" s="135">
        <f t="shared" si="0"/>
        <v>0</v>
      </c>
      <c r="L12" s="77">
        <v>600</v>
      </c>
      <c r="M12" s="126" t="e">
        <f>#REF!*-1</f>
        <v>#REF!</v>
      </c>
      <c r="N12" s="73" t="e">
        <f>(#REF!+#REF!)*-1</f>
        <v>#REF!</v>
      </c>
      <c r="O12" s="74" t="e">
        <f>#REF!*-1</f>
        <v>#REF!</v>
      </c>
      <c r="AN12"/>
    </row>
    <row r="13" spans="1:74" ht="12.75" x14ac:dyDescent="0.2">
      <c r="A13" s="29">
        <v>700</v>
      </c>
      <c r="B13" s="70"/>
      <c r="C13" s="226">
        <v>0</v>
      </c>
      <c r="D13" s="364"/>
      <c r="E13" s="171">
        <v>0</v>
      </c>
      <c r="F13" s="272"/>
      <c r="G13" s="272">
        <v>0</v>
      </c>
      <c r="H13" s="272">
        <v>0</v>
      </c>
      <c r="I13" s="272">
        <v>0</v>
      </c>
      <c r="J13" s="135">
        <f t="shared" si="0"/>
        <v>0</v>
      </c>
      <c r="L13" s="77">
        <v>700</v>
      </c>
      <c r="M13" s="126" t="e">
        <f>#REF!*-1</f>
        <v>#REF!</v>
      </c>
      <c r="N13" s="73" t="e">
        <f>(#REF!+#REF!)*-1</f>
        <v>#REF!</v>
      </c>
      <c r="O13" s="74" t="e">
        <f>#REF!*-1</f>
        <v>#REF!</v>
      </c>
      <c r="AN13"/>
    </row>
    <row r="14" spans="1:74" ht="12.75" x14ac:dyDescent="0.2">
      <c r="A14" s="29">
        <v>800</v>
      </c>
      <c r="B14" s="70"/>
      <c r="C14" s="226">
        <v>0</v>
      </c>
      <c r="D14" s="364"/>
      <c r="E14" s="171">
        <v>0</v>
      </c>
      <c r="F14" s="272"/>
      <c r="G14" s="272">
        <v>0</v>
      </c>
      <c r="H14" s="272">
        <v>0</v>
      </c>
      <c r="I14" s="272">
        <v>0</v>
      </c>
      <c r="J14" s="135">
        <f t="shared" si="0"/>
        <v>0</v>
      </c>
      <c r="L14" s="77">
        <v>800</v>
      </c>
      <c r="M14" s="126" t="e">
        <f>#REF!*-1</f>
        <v>#REF!</v>
      </c>
      <c r="N14" s="73" t="e">
        <f>(#REF!+#REF!)*-1</f>
        <v>#REF!</v>
      </c>
      <c r="O14" s="74" t="e">
        <f>#REF!*-1</f>
        <v>#REF!</v>
      </c>
      <c r="AN14"/>
    </row>
    <row r="15" spans="1:74" ht="12.75" x14ac:dyDescent="0.2">
      <c r="A15" s="29">
        <v>900</v>
      </c>
      <c r="B15" s="70"/>
      <c r="C15" s="226">
        <v>0</v>
      </c>
      <c r="D15" s="364"/>
      <c r="E15" s="171">
        <v>0</v>
      </c>
      <c r="F15" s="272"/>
      <c r="G15" s="272">
        <v>0</v>
      </c>
      <c r="H15" s="272">
        <v>0</v>
      </c>
      <c r="I15" s="272">
        <v>0</v>
      </c>
      <c r="J15" s="135">
        <f t="shared" si="0"/>
        <v>0</v>
      </c>
      <c r="L15" s="77">
        <v>900</v>
      </c>
      <c r="M15" s="126" t="e">
        <f>#REF!*-1</f>
        <v>#REF!</v>
      </c>
      <c r="N15" s="73" t="e">
        <f>(#REF!+#REF!)*-1</f>
        <v>#REF!</v>
      </c>
      <c r="O15" s="74" t="e">
        <f>#REF!*-1</f>
        <v>#REF!</v>
      </c>
      <c r="AN15"/>
    </row>
    <row r="16" spans="1:74" ht="12.75" x14ac:dyDescent="0.2">
      <c r="A16" s="29">
        <v>1000</v>
      </c>
      <c r="B16" s="70"/>
      <c r="C16" s="226">
        <v>0</v>
      </c>
      <c r="D16" s="364"/>
      <c r="E16" s="171">
        <v>0</v>
      </c>
      <c r="F16" s="272"/>
      <c r="G16" s="272">
        <v>0</v>
      </c>
      <c r="H16" s="272">
        <v>0</v>
      </c>
      <c r="I16" s="272">
        <v>0</v>
      </c>
      <c r="J16" s="135">
        <f t="shared" si="0"/>
        <v>0</v>
      </c>
      <c r="L16" s="77">
        <v>1000</v>
      </c>
      <c r="M16" s="126" t="e">
        <f>#REF!*-1</f>
        <v>#REF!</v>
      </c>
      <c r="N16" s="73" t="e">
        <f>(#REF!+#REF!)*-1</f>
        <v>#REF!</v>
      </c>
      <c r="O16" s="74" t="e">
        <f>#REF!*-1</f>
        <v>#REF!</v>
      </c>
      <c r="AN16"/>
    </row>
    <row r="17" spans="1:40" ht="12.75" x14ac:dyDescent="0.2">
      <c r="A17" s="29">
        <v>1100</v>
      </c>
      <c r="B17" s="70"/>
      <c r="C17" s="226">
        <v>0</v>
      </c>
      <c r="D17" s="364"/>
      <c r="E17" s="171">
        <v>0</v>
      </c>
      <c r="F17" s="272"/>
      <c r="G17" s="272">
        <v>0</v>
      </c>
      <c r="H17" s="272">
        <v>0</v>
      </c>
      <c r="I17" s="272">
        <v>0</v>
      </c>
      <c r="J17" s="135">
        <f t="shared" si="0"/>
        <v>0</v>
      </c>
      <c r="L17" s="77">
        <v>1100</v>
      </c>
      <c r="M17" s="126" t="e">
        <f>#REF!*-1</f>
        <v>#REF!</v>
      </c>
      <c r="N17" s="73" t="e">
        <f>(#REF!+#REF!)*-1</f>
        <v>#REF!</v>
      </c>
      <c r="O17" s="74" t="e">
        <f>#REF!*-1</f>
        <v>#REF!</v>
      </c>
      <c r="AN17"/>
    </row>
    <row r="18" spans="1:40" ht="12.75" x14ac:dyDescent="0.2">
      <c r="A18" s="29">
        <v>1200</v>
      </c>
      <c r="B18" s="70"/>
      <c r="C18" s="226">
        <v>0</v>
      </c>
      <c r="D18" s="364"/>
      <c r="E18" s="171">
        <v>0</v>
      </c>
      <c r="F18" s="272"/>
      <c r="G18" s="272">
        <v>0</v>
      </c>
      <c r="H18" s="272">
        <v>0</v>
      </c>
      <c r="I18" s="272">
        <v>0</v>
      </c>
      <c r="J18" s="135">
        <f t="shared" si="0"/>
        <v>0</v>
      </c>
      <c r="L18" s="77">
        <v>1200</v>
      </c>
      <c r="M18" s="126" t="e">
        <f>#REF!*-1</f>
        <v>#REF!</v>
      </c>
      <c r="N18" s="73" t="e">
        <f>(#REF!+#REF!)*-1</f>
        <v>#REF!</v>
      </c>
      <c r="O18" s="74" t="e">
        <f>#REF!*-1</f>
        <v>#REF!</v>
      </c>
      <c r="AN18"/>
    </row>
    <row r="19" spans="1:40" ht="12.75" x14ac:dyDescent="0.2">
      <c r="A19" s="29">
        <v>1300</v>
      </c>
      <c r="B19" s="70"/>
      <c r="C19" s="226">
        <v>0</v>
      </c>
      <c r="D19" s="364"/>
      <c r="E19" s="171">
        <v>0</v>
      </c>
      <c r="F19" s="272"/>
      <c r="G19" s="272">
        <v>0</v>
      </c>
      <c r="H19" s="272">
        <v>0</v>
      </c>
      <c r="I19" s="272">
        <v>0</v>
      </c>
      <c r="J19" s="135">
        <f t="shared" si="0"/>
        <v>0</v>
      </c>
      <c r="L19" s="77">
        <v>1300</v>
      </c>
      <c r="M19" s="126" t="e">
        <f>#REF!*-1</f>
        <v>#REF!</v>
      </c>
      <c r="N19" s="73" t="e">
        <f>(#REF!+#REF!)*-1</f>
        <v>#REF!</v>
      </c>
      <c r="O19" s="74" t="e">
        <f>#REF!*-1</f>
        <v>#REF!</v>
      </c>
      <c r="AN19"/>
    </row>
    <row r="20" spans="1:40" ht="12.75" x14ac:dyDescent="0.2">
      <c r="A20" s="29">
        <v>1400</v>
      </c>
      <c r="B20" s="70"/>
      <c r="C20" s="226">
        <v>0</v>
      </c>
      <c r="D20" s="364"/>
      <c r="E20" s="171">
        <v>0</v>
      </c>
      <c r="F20" s="272"/>
      <c r="G20" s="272">
        <v>0</v>
      </c>
      <c r="H20" s="272">
        <v>0</v>
      </c>
      <c r="I20" s="272">
        <v>0</v>
      </c>
      <c r="J20" s="135">
        <f t="shared" si="0"/>
        <v>0</v>
      </c>
      <c r="L20" s="77">
        <v>1400</v>
      </c>
      <c r="M20" s="126" t="e">
        <f>#REF!*-1</f>
        <v>#REF!</v>
      </c>
      <c r="N20" s="73" t="e">
        <f>(#REF!+#REF!)*-1</f>
        <v>#REF!</v>
      </c>
      <c r="O20" s="74" t="e">
        <f>#REF!*-1</f>
        <v>#REF!</v>
      </c>
      <c r="AN20"/>
    </row>
    <row r="21" spans="1:40" ht="12" customHeight="1" x14ac:dyDescent="0.2">
      <c r="A21" s="29">
        <v>1500</v>
      </c>
      <c r="B21" s="70"/>
      <c r="C21" s="226">
        <v>0</v>
      </c>
      <c r="D21" s="364"/>
      <c r="E21" s="171">
        <v>0</v>
      </c>
      <c r="F21" s="272"/>
      <c r="G21" s="272">
        <v>0</v>
      </c>
      <c r="H21" s="272">
        <v>0</v>
      </c>
      <c r="I21" s="272">
        <v>0</v>
      </c>
      <c r="J21" s="135">
        <f t="shared" si="0"/>
        <v>0</v>
      </c>
      <c r="L21" s="77">
        <v>1500</v>
      </c>
      <c r="M21" s="126" t="e">
        <f>#REF!*-1</f>
        <v>#REF!</v>
      </c>
      <c r="N21" s="73" t="e">
        <f>(#REF!+#REF!)*-1</f>
        <v>#REF!</v>
      </c>
      <c r="O21" s="74" t="e">
        <f>#REF!*-1</f>
        <v>#REF!</v>
      </c>
      <c r="AN21"/>
    </row>
    <row r="22" spans="1:40" ht="12.75" x14ac:dyDescent="0.2">
      <c r="A22" s="29">
        <v>1600</v>
      </c>
      <c r="B22" s="70"/>
      <c r="C22" s="226">
        <v>0</v>
      </c>
      <c r="D22" s="364"/>
      <c r="E22" s="171">
        <v>0</v>
      </c>
      <c r="F22" s="272"/>
      <c r="G22" s="272">
        <v>0</v>
      </c>
      <c r="H22" s="272">
        <v>0</v>
      </c>
      <c r="I22" s="272">
        <v>0</v>
      </c>
      <c r="J22" s="135">
        <f t="shared" si="0"/>
        <v>0</v>
      </c>
      <c r="L22" s="77">
        <v>1600</v>
      </c>
      <c r="M22" s="126" t="e">
        <f>#REF!*-1</f>
        <v>#REF!</v>
      </c>
      <c r="N22" s="73" t="e">
        <f>(#REF!+#REF!)*-1</f>
        <v>#REF!</v>
      </c>
      <c r="O22" s="74" t="e">
        <f>#REF!*-1</f>
        <v>#REF!</v>
      </c>
      <c r="AN22"/>
    </row>
    <row r="23" spans="1:40" ht="12.75" x14ac:dyDescent="0.2">
      <c r="A23" s="29">
        <v>1700</v>
      </c>
      <c r="B23" s="70"/>
      <c r="C23" s="226">
        <v>0</v>
      </c>
      <c r="D23" s="364"/>
      <c r="E23" s="171">
        <v>0</v>
      </c>
      <c r="F23" s="272"/>
      <c r="G23" s="272">
        <v>0</v>
      </c>
      <c r="H23" s="272">
        <v>0</v>
      </c>
      <c r="I23" s="272">
        <v>0</v>
      </c>
      <c r="J23" s="135">
        <f t="shared" si="0"/>
        <v>0</v>
      </c>
      <c r="L23" s="77">
        <v>1700</v>
      </c>
      <c r="M23" s="126" t="e">
        <f>#REF!*-1</f>
        <v>#REF!</v>
      </c>
      <c r="N23" s="73" t="e">
        <f>(#REF!+#REF!)*-1</f>
        <v>#REF!</v>
      </c>
      <c r="O23" s="74" t="e">
        <f>#REF!*-1</f>
        <v>#REF!</v>
      </c>
      <c r="AN23"/>
    </row>
    <row r="24" spans="1:40" ht="12.75" x14ac:dyDescent="0.2">
      <c r="A24" s="29">
        <v>1800</v>
      </c>
      <c r="B24" s="70"/>
      <c r="C24" s="226">
        <v>0</v>
      </c>
      <c r="D24" s="364"/>
      <c r="E24" s="171">
        <v>0</v>
      </c>
      <c r="F24" s="272"/>
      <c r="G24" s="272">
        <v>0</v>
      </c>
      <c r="H24" s="272">
        <v>0</v>
      </c>
      <c r="I24" s="272">
        <v>0</v>
      </c>
      <c r="J24" s="135">
        <f t="shared" si="0"/>
        <v>0</v>
      </c>
      <c r="L24" s="77">
        <v>1800</v>
      </c>
      <c r="M24" s="126" t="e">
        <f>#REF!*-1</f>
        <v>#REF!</v>
      </c>
      <c r="N24" s="73" t="e">
        <f>(#REF!+#REF!)*-1</f>
        <v>#REF!</v>
      </c>
      <c r="O24" s="74" t="e">
        <f>#REF!*-1</f>
        <v>#REF!</v>
      </c>
      <c r="AN24"/>
    </row>
    <row r="25" spans="1:40" ht="12.75" x14ac:dyDescent="0.2">
      <c r="A25" s="29">
        <v>1900</v>
      </c>
      <c r="B25" s="70"/>
      <c r="C25" s="226">
        <v>0</v>
      </c>
      <c r="D25" s="364"/>
      <c r="E25" s="171">
        <v>0</v>
      </c>
      <c r="F25" s="272"/>
      <c r="G25" s="272">
        <v>0</v>
      </c>
      <c r="H25" s="272">
        <v>0</v>
      </c>
      <c r="I25" s="272">
        <v>0</v>
      </c>
      <c r="J25" s="135">
        <f t="shared" si="0"/>
        <v>0</v>
      </c>
      <c r="L25" s="77">
        <v>1900</v>
      </c>
      <c r="M25" s="126" t="e">
        <f>#REF!*-1</f>
        <v>#REF!</v>
      </c>
      <c r="N25" s="73" t="e">
        <f>(#REF!+#REF!)*-1</f>
        <v>#REF!</v>
      </c>
      <c r="O25" s="74" t="e">
        <f>#REF!*-1</f>
        <v>#REF!</v>
      </c>
      <c r="AN25"/>
    </row>
    <row r="26" spans="1:40" ht="12.75" x14ac:dyDescent="0.2">
      <c r="A26" s="29">
        <v>2000</v>
      </c>
      <c r="B26" s="70"/>
      <c r="C26" s="226">
        <v>0</v>
      </c>
      <c r="D26" s="364"/>
      <c r="E26" s="171">
        <v>0</v>
      </c>
      <c r="F26" s="272"/>
      <c r="G26" s="272">
        <v>0</v>
      </c>
      <c r="H26" s="272">
        <v>0</v>
      </c>
      <c r="I26" s="272">
        <v>0</v>
      </c>
      <c r="J26" s="135">
        <f t="shared" si="0"/>
        <v>0</v>
      </c>
      <c r="L26" s="77">
        <v>2000</v>
      </c>
      <c r="M26" s="126" t="e">
        <f>#REF!*-1</f>
        <v>#REF!</v>
      </c>
      <c r="N26" s="73" t="e">
        <f>(#REF!+#REF!)*-1</f>
        <v>#REF!</v>
      </c>
      <c r="O26" s="74" t="e">
        <f>#REF!*-1</f>
        <v>#REF!</v>
      </c>
      <c r="AN26"/>
    </row>
    <row r="27" spans="1:40" ht="12.75" x14ac:dyDescent="0.2">
      <c r="A27" s="29">
        <v>2100</v>
      </c>
      <c r="B27" s="70"/>
      <c r="C27" s="226">
        <v>0</v>
      </c>
      <c r="D27" s="364"/>
      <c r="E27" s="171">
        <v>0</v>
      </c>
      <c r="F27" s="272"/>
      <c r="G27" s="272">
        <v>0</v>
      </c>
      <c r="H27" s="272">
        <v>0</v>
      </c>
      <c r="I27" s="272">
        <v>0</v>
      </c>
      <c r="J27" s="135">
        <f t="shared" si="0"/>
        <v>0</v>
      </c>
      <c r="L27" s="77">
        <v>2100</v>
      </c>
      <c r="M27" s="126" t="e">
        <f>#REF!*-1</f>
        <v>#REF!</v>
      </c>
      <c r="N27" s="73" t="e">
        <f>(#REF!+#REF!)*-1</f>
        <v>#REF!</v>
      </c>
      <c r="O27" s="74" t="e">
        <f>#REF!*-1</f>
        <v>#REF!</v>
      </c>
      <c r="AN27"/>
    </row>
    <row r="28" spans="1:40" ht="12.75" x14ac:dyDescent="0.2">
      <c r="A28" s="29">
        <v>2200</v>
      </c>
      <c r="B28" s="70"/>
      <c r="C28" s="226">
        <v>0</v>
      </c>
      <c r="D28" s="364"/>
      <c r="E28" s="171">
        <v>0</v>
      </c>
      <c r="F28" s="272"/>
      <c r="G28" s="272">
        <v>0</v>
      </c>
      <c r="H28" s="272">
        <v>0</v>
      </c>
      <c r="I28" s="272">
        <v>0</v>
      </c>
      <c r="J28" s="135">
        <f t="shared" si="0"/>
        <v>0</v>
      </c>
      <c r="L28" s="77">
        <v>2200</v>
      </c>
      <c r="M28" s="126" t="e">
        <f>#REF!*-1</f>
        <v>#REF!</v>
      </c>
      <c r="N28" s="73" t="e">
        <f>(#REF!+#REF!)*-1</f>
        <v>#REF!</v>
      </c>
      <c r="O28" s="74" t="e">
        <f>#REF!*-1</f>
        <v>#REF!</v>
      </c>
      <c r="AN28"/>
    </row>
    <row r="29" spans="1:40" ht="12.75" x14ac:dyDescent="0.2">
      <c r="A29" s="29">
        <v>2300</v>
      </c>
      <c r="B29" s="70"/>
      <c r="C29" s="226">
        <v>0</v>
      </c>
      <c r="D29" s="364">
        <v>100</v>
      </c>
      <c r="E29" s="171">
        <v>0</v>
      </c>
      <c r="F29" s="272">
        <v>-100</v>
      </c>
      <c r="G29" s="272">
        <v>0</v>
      </c>
      <c r="H29" s="272">
        <v>0</v>
      </c>
      <c r="I29" s="272">
        <v>0</v>
      </c>
      <c r="J29" s="135">
        <f t="shared" si="0"/>
        <v>0</v>
      </c>
      <c r="L29" s="77">
        <v>2300</v>
      </c>
      <c r="M29" s="126" t="e">
        <f>#REF!*-1</f>
        <v>#REF!</v>
      </c>
      <c r="N29" s="73" t="e">
        <f>(#REF!+#REF!)*-1</f>
        <v>#REF!</v>
      </c>
      <c r="O29" s="74" t="e">
        <f>#REF!*-1</f>
        <v>#REF!</v>
      </c>
      <c r="AN29"/>
    </row>
    <row r="30" spans="1:40" ht="13.5" thickBot="1" x14ac:dyDescent="0.25">
      <c r="A30" s="37">
        <v>2400</v>
      </c>
      <c r="B30" s="157"/>
      <c r="C30" s="170">
        <v>0</v>
      </c>
      <c r="D30" s="365">
        <v>100</v>
      </c>
      <c r="E30" s="214">
        <v>0</v>
      </c>
      <c r="F30" s="271">
        <v>-100</v>
      </c>
      <c r="G30" s="271">
        <v>0</v>
      </c>
      <c r="H30" s="271">
        <v>0</v>
      </c>
      <c r="I30" s="271">
        <v>0</v>
      </c>
      <c r="J30" s="135">
        <f t="shared" si="0"/>
        <v>0</v>
      </c>
      <c r="L30" s="78">
        <v>2400</v>
      </c>
      <c r="M30" s="126" t="e">
        <f>#REF!*-1</f>
        <v>#REF!</v>
      </c>
      <c r="N30" s="73" t="e">
        <f>(#REF!+#REF!)*-1</f>
        <v>#REF!</v>
      </c>
      <c r="O30" s="74" t="e">
        <f>#REF!*-1</f>
        <v>#REF!</v>
      </c>
      <c r="AN30"/>
    </row>
    <row r="31" spans="1:40" ht="13.5" thickBot="1" x14ac:dyDescent="0.25">
      <c r="L31" s="82" t="s">
        <v>36</v>
      </c>
      <c r="M31" s="83" t="e">
        <f>SUM(M7:M30)</f>
        <v>#REF!</v>
      </c>
      <c r="N31" s="83" t="e">
        <f>SUM(N7:N30)</f>
        <v>#REF!</v>
      </c>
      <c r="O31" s="84" t="e">
        <f>SUM(O7:O30)</f>
        <v>#REF!</v>
      </c>
      <c r="AN31"/>
    </row>
    <row r="32" spans="1:40" ht="12.75" x14ac:dyDescent="0.2">
      <c r="B32" s="44">
        <f>SUM(B7:B31)</f>
        <v>0</v>
      </c>
      <c r="C32" s="177">
        <f t="shared" ref="C32:I32" si="1">SUM(C7:C30)</f>
        <v>0</v>
      </c>
      <c r="D32" s="177">
        <f t="shared" si="1"/>
        <v>800</v>
      </c>
      <c r="E32" s="177">
        <f t="shared" si="1"/>
        <v>0</v>
      </c>
      <c r="F32" s="177">
        <f t="shared" si="1"/>
        <v>-800</v>
      </c>
      <c r="G32" s="177">
        <f t="shared" si="1"/>
        <v>0</v>
      </c>
      <c r="H32" s="177">
        <f t="shared" si="1"/>
        <v>0</v>
      </c>
      <c r="I32" s="177">
        <f t="shared" si="1"/>
        <v>0</v>
      </c>
      <c r="J32" s="44">
        <f>SUM(J7:J31)</f>
        <v>0</v>
      </c>
      <c r="AN32"/>
    </row>
    <row r="33" spans="6:55" ht="12.75" x14ac:dyDescent="0.2">
      <c r="AN33"/>
    </row>
    <row r="34" spans="6:55" ht="14.25" x14ac:dyDescent="0.2">
      <c r="F34" s="266"/>
      <c r="G34" s="266"/>
      <c r="H34" s="266"/>
      <c r="I34" s="266"/>
      <c r="AN34"/>
    </row>
    <row r="35" spans="6:55" ht="12.75" x14ac:dyDescent="0.2">
      <c r="G35" s="219"/>
      <c r="H35" s="219"/>
      <c r="I35" s="219"/>
      <c r="AN35"/>
    </row>
    <row r="36" spans="6:55" ht="14.25" x14ac:dyDescent="0.2">
      <c r="F36" s="266"/>
      <c r="AN36"/>
    </row>
    <row r="37" spans="6:55" ht="14.25" x14ac:dyDescent="0.2">
      <c r="F37" s="266"/>
    </row>
    <row r="38" spans="6:55" ht="12.75" x14ac:dyDescent="0.2">
      <c r="AT38" t="s">
        <v>59</v>
      </c>
      <c r="BC38" t="s">
        <v>59</v>
      </c>
    </row>
    <row r="39" spans="6:55" ht="12.75" x14ac:dyDescent="0.2">
      <c r="AT39" t="s">
        <v>59</v>
      </c>
      <c r="BC39" t="s">
        <v>59</v>
      </c>
    </row>
    <row r="40" spans="6:55" ht="12.75" x14ac:dyDescent="0.2">
      <c r="AT40" t="s">
        <v>59</v>
      </c>
      <c r="BC40" t="s">
        <v>59</v>
      </c>
    </row>
    <row r="41" spans="6:55" ht="12.75" x14ac:dyDescent="0.2">
      <c r="AT41" t="s">
        <v>59</v>
      </c>
      <c r="BC41" t="s">
        <v>59</v>
      </c>
    </row>
    <row r="42" spans="6:55" ht="12.75" x14ac:dyDescent="0.2">
      <c r="AT42" t="s">
        <v>59</v>
      </c>
      <c r="BC42" t="s">
        <v>59</v>
      </c>
    </row>
    <row r="43" spans="6:55" ht="12.75" x14ac:dyDescent="0.2"/>
    <row r="44" spans="6:55" ht="12.75" x14ac:dyDescent="0.2"/>
    <row r="45" spans="6:55" ht="12.75" x14ac:dyDescent="0.2"/>
    <row r="46" spans="6:55" ht="12.75" x14ac:dyDescent="0.2">
      <c r="AT46" t="s">
        <v>59</v>
      </c>
      <c r="BC46" t="s">
        <v>59</v>
      </c>
    </row>
    <row r="47" spans="6:55" ht="12.75" x14ac:dyDescent="0.2"/>
    <row r="48" spans="6:55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2">
    <pageSetUpPr autoPageBreaks="0" fitToPage="1"/>
  </sheetPr>
  <dimension ref="A1:L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3" customWidth="1"/>
    <col min="7" max="8" width="11.7109375" customWidth="1"/>
    <col min="9" max="9" width="13" customWidth="1"/>
    <col min="10" max="11" width="11.7109375" customWidth="1"/>
    <col min="12" max="12" width="10.85546875" customWidth="1"/>
    <col min="13" max="13" width="11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+'PV-SHAPE'!A1+1</f>
        <v>37251</v>
      </c>
      <c r="B1" s="153">
        <f>WEEKDAY(A1)</f>
        <v>4</v>
      </c>
    </row>
    <row r="2" spans="1:12" x14ac:dyDescent="0.2">
      <c r="A2" s="38" t="s">
        <v>19</v>
      </c>
      <c r="I2" s="219"/>
      <c r="J2" s="219"/>
    </row>
    <row r="3" spans="1:12" x14ac:dyDescent="0.2">
      <c r="A3" s="39" t="s">
        <v>20</v>
      </c>
      <c r="I3" t="s">
        <v>148</v>
      </c>
      <c r="J3" t="s">
        <v>148</v>
      </c>
    </row>
    <row r="4" spans="1:12" x14ac:dyDescent="0.2">
      <c r="A4" s="30" t="s">
        <v>14</v>
      </c>
      <c r="B4" s="40" t="s">
        <v>111</v>
      </c>
      <c r="C4" s="158" t="s">
        <v>67</v>
      </c>
      <c r="D4" s="158"/>
      <c r="E4" s="45"/>
      <c r="F4" s="45"/>
      <c r="G4" s="335" t="s">
        <v>213</v>
      </c>
      <c r="H4" s="141" t="s">
        <v>73</v>
      </c>
      <c r="I4" s="48" t="s">
        <v>145</v>
      </c>
      <c r="J4" s="48" t="s">
        <v>145</v>
      </c>
      <c r="K4" s="48" t="s">
        <v>123</v>
      </c>
      <c r="L4" s="100" t="s">
        <v>18</v>
      </c>
    </row>
    <row r="5" spans="1:12" x14ac:dyDescent="0.2">
      <c r="A5" s="31" t="s">
        <v>15</v>
      </c>
      <c r="B5" s="42" t="s">
        <v>21</v>
      </c>
      <c r="C5" s="159" t="s">
        <v>103</v>
      </c>
      <c r="D5" s="159"/>
      <c r="E5" s="51"/>
      <c r="F5" s="51"/>
      <c r="G5" s="336"/>
      <c r="H5" s="168" t="s">
        <v>64</v>
      </c>
      <c r="I5" s="107" t="s">
        <v>146</v>
      </c>
      <c r="J5" s="107" t="s">
        <v>146</v>
      </c>
      <c r="K5" s="107" t="s">
        <v>64</v>
      </c>
      <c r="L5" s="104"/>
    </row>
    <row r="6" spans="1:12" x14ac:dyDescent="0.2">
      <c r="A6" s="32" t="s">
        <v>16</v>
      </c>
      <c r="B6" s="41"/>
      <c r="C6" s="172"/>
      <c r="D6" s="165"/>
      <c r="E6" s="55"/>
      <c r="F6" s="55"/>
      <c r="G6" s="341"/>
      <c r="H6" s="90"/>
      <c r="I6" s="91"/>
      <c r="J6" s="91"/>
      <c r="K6" s="91"/>
      <c r="L6" s="105"/>
    </row>
    <row r="7" spans="1:12" x14ac:dyDescent="0.2">
      <c r="A7" s="95"/>
      <c r="B7" s="96"/>
      <c r="C7" s="162"/>
      <c r="D7" s="162"/>
      <c r="E7" s="98"/>
      <c r="F7" s="98"/>
      <c r="G7" s="342"/>
      <c r="H7" s="240"/>
      <c r="I7" s="283"/>
      <c r="J7" s="283"/>
      <c r="K7" s="291"/>
      <c r="L7" s="106"/>
    </row>
    <row r="8" spans="1:12" x14ac:dyDescent="0.2">
      <c r="A8" s="36">
        <v>100</v>
      </c>
      <c r="C8" s="215"/>
      <c r="D8" s="215"/>
      <c r="E8" s="46"/>
      <c r="F8" s="46"/>
      <c r="G8" s="337"/>
      <c r="H8" s="171"/>
      <c r="I8" s="171"/>
      <c r="J8" s="171"/>
      <c r="K8" s="171"/>
      <c r="L8" s="101">
        <f t="shared" ref="L8:L31" si="0">SUM(B8:K8)</f>
        <v>0</v>
      </c>
    </row>
    <row r="9" spans="1:12" x14ac:dyDescent="0.2">
      <c r="A9" s="29">
        <v>200</v>
      </c>
      <c r="C9" s="215"/>
      <c r="D9" s="215"/>
      <c r="E9" s="46"/>
      <c r="F9" s="46"/>
      <c r="G9" s="337"/>
      <c r="H9" s="171"/>
      <c r="I9" s="171"/>
      <c r="J9" s="171"/>
      <c r="K9" s="171"/>
      <c r="L9" s="102">
        <f t="shared" si="0"/>
        <v>0</v>
      </c>
    </row>
    <row r="10" spans="1:12" x14ac:dyDescent="0.2">
      <c r="A10" s="29">
        <v>300</v>
      </c>
      <c r="C10" s="215"/>
      <c r="D10" s="215"/>
      <c r="E10" s="46"/>
      <c r="F10" s="46"/>
      <c r="G10" s="337"/>
      <c r="H10" s="171"/>
      <c r="I10" s="171"/>
      <c r="J10" s="171"/>
      <c r="K10" s="171"/>
      <c r="L10" s="102">
        <f t="shared" si="0"/>
        <v>0</v>
      </c>
    </row>
    <row r="11" spans="1:12" x14ac:dyDescent="0.2">
      <c r="A11" s="29">
        <v>400</v>
      </c>
      <c r="C11" s="215"/>
      <c r="D11" s="215"/>
      <c r="E11" s="46"/>
      <c r="F11" s="46"/>
      <c r="G11" s="337"/>
      <c r="H11" s="171"/>
      <c r="I11" s="171"/>
      <c r="J11" s="171"/>
      <c r="K11" s="171"/>
      <c r="L11" s="102">
        <f t="shared" si="0"/>
        <v>0</v>
      </c>
    </row>
    <row r="12" spans="1:12" x14ac:dyDescent="0.2">
      <c r="A12" s="29">
        <v>500</v>
      </c>
      <c r="C12" s="215"/>
      <c r="D12" s="215"/>
      <c r="E12" s="46"/>
      <c r="F12" s="46"/>
      <c r="G12" s="337"/>
      <c r="H12" s="171"/>
      <c r="I12" s="171"/>
      <c r="J12" s="171"/>
      <c r="K12" s="171"/>
      <c r="L12" s="102">
        <f t="shared" si="0"/>
        <v>0</v>
      </c>
    </row>
    <row r="13" spans="1:12" x14ac:dyDescent="0.2">
      <c r="A13" s="29">
        <v>600</v>
      </c>
      <c r="C13" s="215"/>
      <c r="D13" s="215"/>
      <c r="E13" s="46"/>
      <c r="F13" s="46"/>
      <c r="G13" s="337"/>
      <c r="H13" s="171"/>
      <c r="I13" s="171"/>
      <c r="J13" s="171"/>
      <c r="K13" s="171"/>
      <c r="L13" s="102">
        <f t="shared" si="0"/>
        <v>0</v>
      </c>
    </row>
    <row r="14" spans="1:12" x14ac:dyDescent="0.2">
      <c r="A14" s="29">
        <v>700</v>
      </c>
      <c r="C14" s="215"/>
      <c r="D14" s="215"/>
      <c r="E14" s="46"/>
      <c r="F14" s="46"/>
      <c r="G14" s="337">
        <v>-25</v>
      </c>
      <c r="H14" s="171"/>
      <c r="I14" s="171"/>
      <c r="J14" s="171"/>
      <c r="K14" s="171"/>
      <c r="L14" s="102">
        <f t="shared" si="0"/>
        <v>-25</v>
      </c>
    </row>
    <row r="15" spans="1:12" x14ac:dyDescent="0.2">
      <c r="A15" s="29">
        <v>800</v>
      </c>
      <c r="C15" s="215"/>
      <c r="D15" s="215"/>
      <c r="E15" s="46"/>
      <c r="F15" s="46"/>
      <c r="G15" s="337">
        <v>-25</v>
      </c>
      <c r="H15" s="171"/>
      <c r="I15" s="171"/>
      <c r="J15" s="171"/>
      <c r="K15" s="171"/>
      <c r="L15" s="102">
        <f t="shared" si="0"/>
        <v>-25</v>
      </c>
    </row>
    <row r="16" spans="1:12" x14ac:dyDescent="0.2">
      <c r="A16" s="29">
        <v>900</v>
      </c>
      <c r="C16" s="215"/>
      <c r="D16" s="215"/>
      <c r="E16" s="46"/>
      <c r="F16" s="46"/>
      <c r="G16" s="337">
        <v>-25</v>
      </c>
      <c r="H16" s="171"/>
      <c r="I16" s="171"/>
      <c r="J16" s="171"/>
      <c r="K16" s="171"/>
      <c r="L16" s="102">
        <f t="shared" si="0"/>
        <v>-25</v>
      </c>
    </row>
    <row r="17" spans="1:12" x14ac:dyDescent="0.2">
      <c r="A17" s="29">
        <v>1000</v>
      </c>
      <c r="C17" s="215"/>
      <c r="D17" s="215"/>
      <c r="E17" s="46"/>
      <c r="F17" s="46"/>
      <c r="G17" s="337">
        <v>-25</v>
      </c>
      <c r="H17" s="171"/>
      <c r="I17" s="171"/>
      <c r="J17" s="171"/>
      <c r="K17" s="171"/>
      <c r="L17" s="102">
        <f t="shared" si="0"/>
        <v>-25</v>
      </c>
    </row>
    <row r="18" spans="1:12" x14ac:dyDescent="0.2">
      <c r="A18" s="29">
        <v>1100</v>
      </c>
      <c r="C18" s="215"/>
      <c r="D18" s="215"/>
      <c r="E18" s="46"/>
      <c r="F18" s="46"/>
      <c r="G18" s="337">
        <v>-25</v>
      </c>
      <c r="H18" s="171"/>
      <c r="I18" s="171"/>
      <c r="J18" s="171"/>
      <c r="K18" s="171"/>
      <c r="L18" s="102">
        <f t="shared" si="0"/>
        <v>-25</v>
      </c>
    </row>
    <row r="19" spans="1:12" x14ac:dyDescent="0.2">
      <c r="A19" s="29">
        <v>1200</v>
      </c>
      <c r="C19" s="215"/>
      <c r="D19" s="215"/>
      <c r="E19" s="46"/>
      <c r="F19" s="46"/>
      <c r="G19" s="337">
        <v>-25</v>
      </c>
      <c r="H19" s="171"/>
      <c r="I19" s="171"/>
      <c r="J19" s="171"/>
      <c r="K19" s="171"/>
      <c r="L19" s="102">
        <f t="shared" si="0"/>
        <v>-25</v>
      </c>
    </row>
    <row r="20" spans="1:12" x14ac:dyDescent="0.2">
      <c r="A20" s="29">
        <v>1300</v>
      </c>
      <c r="C20" s="215"/>
      <c r="D20" s="215"/>
      <c r="E20" s="46"/>
      <c r="F20" s="46"/>
      <c r="G20" s="337">
        <v>-25</v>
      </c>
      <c r="H20" s="171"/>
      <c r="I20" s="171"/>
      <c r="J20" s="171"/>
      <c r="K20" s="171"/>
      <c r="L20" s="102">
        <f t="shared" si="0"/>
        <v>-25</v>
      </c>
    </row>
    <row r="21" spans="1:12" x14ac:dyDescent="0.2">
      <c r="A21" s="29">
        <v>1400</v>
      </c>
      <c r="C21" s="215"/>
      <c r="D21" s="215"/>
      <c r="E21" s="46"/>
      <c r="F21" s="46"/>
      <c r="G21" s="337">
        <v>-25</v>
      </c>
      <c r="H21" s="171"/>
      <c r="I21" s="171"/>
      <c r="J21" s="171"/>
      <c r="K21" s="171"/>
      <c r="L21" s="102">
        <f t="shared" si="0"/>
        <v>-25</v>
      </c>
    </row>
    <row r="22" spans="1:12" x14ac:dyDescent="0.2">
      <c r="A22" s="29">
        <v>1500</v>
      </c>
      <c r="C22" s="215"/>
      <c r="D22" s="215"/>
      <c r="E22" s="46"/>
      <c r="F22" s="46"/>
      <c r="G22" s="337">
        <v>-25</v>
      </c>
      <c r="H22" s="171"/>
      <c r="I22" s="171"/>
      <c r="J22" s="171"/>
      <c r="K22" s="171"/>
      <c r="L22" s="102">
        <f t="shared" si="0"/>
        <v>-25</v>
      </c>
    </row>
    <row r="23" spans="1:12" x14ac:dyDescent="0.2">
      <c r="A23" s="29">
        <v>1600</v>
      </c>
      <c r="C23" s="215"/>
      <c r="D23" s="215"/>
      <c r="E23" s="46"/>
      <c r="F23" s="46"/>
      <c r="G23" s="337">
        <v>-25</v>
      </c>
      <c r="H23" s="171"/>
      <c r="I23" s="171"/>
      <c r="J23" s="171"/>
      <c r="K23" s="171"/>
      <c r="L23" s="102">
        <f t="shared" si="0"/>
        <v>-25</v>
      </c>
    </row>
    <row r="24" spans="1:12" x14ac:dyDescent="0.2">
      <c r="A24" s="29">
        <v>1700</v>
      </c>
      <c r="C24" s="215"/>
      <c r="D24" s="215"/>
      <c r="E24" s="46"/>
      <c r="F24" s="46"/>
      <c r="G24" s="337">
        <v>-25</v>
      </c>
      <c r="H24" s="171"/>
      <c r="I24" s="171"/>
      <c r="J24" s="171"/>
      <c r="K24" s="171"/>
      <c r="L24" s="102">
        <f t="shared" si="0"/>
        <v>-25</v>
      </c>
    </row>
    <row r="25" spans="1:12" x14ac:dyDescent="0.2">
      <c r="A25" s="29">
        <v>1800</v>
      </c>
      <c r="C25" s="215"/>
      <c r="D25" s="215"/>
      <c r="E25" s="46"/>
      <c r="F25" s="46"/>
      <c r="G25" s="337">
        <v>-25</v>
      </c>
      <c r="H25" s="171"/>
      <c r="I25" s="171"/>
      <c r="J25" s="171"/>
      <c r="K25" s="171"/>
      <c r="L25" s="102">
        <f t="shared" si="0"/>
        <v>-25</v>
      </c>
    </row>
    <row r="26" spans="1:12" x14ac:dyDescent="0.2">
      <c r="A26" s="29">
        <v>1900</v>
      </c>
      <c r="C26" s="215"/>
      <c r="D26" s="215"/>
      <c r="E26" s="46"/>
      <c r="F26" s="46"/>
      <c r="G26" s="337">
        <v>-25</v>
      </c>
      <c r="H26" s="171"/>
      <c r="I26" s="171"/>
      <c r="J26" s="171"/>
      <c r="K26" s="171"/>
      <c r="L26" s="102">
        <f t="shared" si="0"/>
        <v>-25</v>
      </c>
    </row>
    <row r="27" spans="1:12" x14ac:dyDescent="0.2">
      <c r="A27" s="29">
        <v>2000</v>
      </c>
      <c r="C27" s="215"/>
      <c r="D27" s="215"/>
      <c r="E27" s="46"/>
      <c r="F27" s="46"/>
      <c r="G27" s="337">
        <v>-25</v>
      </c>
      <c r="H27" s="171"/>
      <c r="I27" s="171"/>
      <c r="J27" s="171"/>
      <c r="K27" s="171"/>
      <c r="L27" s="102">
        <f t="shared" si="0"/>
        <v>-25</v>
      </c>
    </row>
    <row r="28" spans="1:12" x14ac:dyDescent="0.2">
      <c r="A28" s="29">
        <v>2100</v>
      </c>
      <c r="C28" s="215"/>
      <c r="D28" s="215"/>
      <c r="E28" s="46"/>
      <c r="F28" s="46"/>
      <c r="G28" s="337">
        <v>-25</v>
      </c>
      <c r="H28" s="171"/>
      <c r="I28" s="171"/>
      <c r="J28" s="171"/>
      <c r="K28" s="171"/>
      <c r="L28" s="102">
        <f t="shared" si="0"/>
        <v>-25</v>
      </c>
    </row>
    <row r="29" spans="1:12" x14ac:dyDescent="0.2">
      <c r="A29" s="29">
        <v>2200</v>
      </c>
      <c r="C29" s="215"/>
      <c r="D29" s="215"/>
      <c r="E29" s="46"/>
      <c r="F29" s="46"/>
      <c r="G29" s="337">
        <v>-25</v>
      </c>
      <c r="H29" s="171"/>
      <c r="I29" s="171"/>
      <c r="J29" s="171"/>
      <c r="K29" s="171"/>
      <c r="L29" s="102">
        <f t="shared" si="0"/>
        <v>-25</v>
      </c>
    </row>
    <row r="30" spans="1:12" x14ac:dyDescent="0.2">
      <c r="A30" s="29">
        <v>2300</v>
      </c>
      <c r="C30" s="215"/>
      <c r="D30" s="215"/>
      <c r="E30" s="46"/>
      <c r="F30" s="46"/>
      <c r="G30" s="337"/>
      <c r="H30" s="171"/>
      <c r="I30" s="171"/>
      <c r="J30" s="171"/>
      <c r="K30" s="171"/>
      <c r="L30" s="102">
        <f t="shared" si="0"/>
        <v>0</v>
      </c>
    </row>
    <row r="31" spans="1:12" x14ac:dyDescent="0.2">
      <c r="A31" s="37">
        <v>2400</v>
      </c>
      <c r="B31" s="43"/>
      <c r="C31" s="216"/>
      <c r="D31" s="216"/>
      <c r="E31" s="47"/>
      <c r="F31" s="47"/>
      <c r="G31" s="338"/>
      <c r="H31" s="214"/>
      <c r="I31" s="214"/>
      <c r="J31" s="214"/>
      <c r="K31" s="214"/>
      <c r="L31" s="103">
        <f t="shared" si="0"/>
        <v>0</v>
      </c>
    </row>
    <row r="33" spans="2:12" x14ac:dyDescent="0.2">
      <c r="B33" s="44">
        <f>SUM(B8:B32)</f>
        <v>0</v>
      </c>
      <c r="C33" s="44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-400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 t="shared" si="1"/>
        <v>0</v>
      </c>
      <c r="L33" s="44">
        <f>SUM(L8:L32)</f>
        <v>-400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autoPageBreaks="0"/>
  </sheetPr>
  <dimension ref="A1:BW16396"/>
  <sheetViews>
    <sheetView workbookViewId="0"/>
  </sheetViews>
  <sheetFormatPr defaultRowHeight="0" customHeight="1" zeroHeight="1" x14ac:dyDescent="0.2"/>
  <cols>
    <col min="1" max="1" width="12.140625" customWidth="1"/>
    <col min="2" max="2" width="15.140625" customWidth="1"/>
    <col min="3" max="5" width="17.140625" customWidth="1"/>
    <col min="6" max="6" width="17.7109375" customWidth="1"/>
    <col min="7" max="7" width="18.42578125" bestFit="1" customWidth="1"/>
    <col min="8" max="8" width="17.140625" customWidth="1"/>
    <col min="9" max="13" width="13" customWidth="1"/>
    <col min="14" max="14" width="14.5703125" bestFit="1" customWidth="1"/>
    <col min="15" max="15" width="12.85546875" customWidth="1"/>
    <col min="16" max="16" width="14.7109375" customWidth="1"/>
    <col min="17" max="17" width="12.85546875" customWidth="1"/>
    <col min="18" max="18" width="12.7109375" customWidth="1"/>
    <col min="19" max="40" width="12.85546875" customWidth="1"/>
    <col min="41" max="41" width="12.7109375" style="108" customWidth="1"/>
    <col min="42" max="43" width="15.42578125" customWidth="1"/>
    <col min="44" max="47" width="17.7109375" bestFit="1" customWidth="1"/>
    <col min="48" max="48" width="17.7109375" customWidth="1"/>
    <col min="49" max="66" width="15.7109375" customWidth="1"/>
    <col min="67" max="68" width="15.28515625" customWidth="1"/>
    <col min="69" max="69" width="10.85546875" customWidth="1"/>
    <col min="70" max="70" width="11" customWidth="1"/>
    <col min="71" max="71" width="8.28515625" customWidth="1"/>
    <col min="72" max="72" width="10" customWidth="1"/>
    <col min="73" max="73" width="10.28515625" customWidth="1"/>
    <col min="74" max="79" width="6.5703125" customWidth="1"/>
    <col min="80" max="80" width="7.85546875" customWidth="1"/>
    <col min="81" max="81" width="7.5703125" customWidth="1"/>
    <col min="82" max="82" width="7.42578125" customWidth="1"/>
    <col min="83" max="83" width="9.28515625" customWidth="1"/>
    <col min="84" max="84" width="7.85546875" customWidth="1"/>
    <col min="85" max="85" width="12.28515625" customWidth="1"/>
  </cols>
  <sheetData>
    <row r="1" spans="1:75" ht="12.75" x14ac:dyDescent="0.2">
      <c r="A1" s="88">
        <f>+'PV-SHAPE'!A1-1</f>
        <v>37249</v>
      </c>
      <c r="B1" s="153">
        <f>WEEKDAY(A1)</f>
        <v>2</v>
      </c>
    </row>
    <row r="2" spans="1:75" ht="15" x14ac:dyDescent="0.2">
      <c r="A2" s="38"/>
      <c r="B2" s="44"/>
      <c r="C2" s="68"/>
      <c r="D2" s="68"/>
      <c r="E2" s="68"/>
      <c r="G2" s="224"/>
      <c r="H2" s="224"/>
    </row>
    <row r="3" spans="1:75" ht="12.75" x14ac:dyDescent="0.2">
      <c r="A3" s="39" t="s">
        <v>20</v>
      </c>
      <c r="C3" s="219"/>
      <c r="D3" s="219"/>
      <c r="G3" s="219"/>
      <c r="H3" s="219"/>
    </row>
    <row r="4" spans="1:75" ht="13.5" thickBot="1" x14ac:dyDescent="0.25">
      <c r="A4" s="30" t="s">
        <v>14</v>
      </c>
      <c r="B4" s="40" t="s">
        <v>52</v>
      </c>
      <c r="C4" s="351"/>
      <c r="D4" s="127" t="s">
        <v>201</v>
      </c>
      <c r="E4" s="351" t="s">
        <v>201</v>
      </c>
      <c r="F4" s="354" t="s">
        <v>123</v>
      </c>
      <c r="G4" s="48" t="s">
        <v>67</v>
      </c>
      <c r="H4" s="48" t="s">
        <v>67</v>
      </c>
      <c r="I4" s="141" t="s">
        <v>188</v>
      </c>
      <c r="J4" s="48" t="s">
        <v>73</v>
      </c>
      <c r="K4" s="100" t="s">
        <v>18</v>
      </c>
      <c r="AO4"/>
    </row>
    <row r="5" spans="1:75" ht="12.75" x14ac:dyDescent="0.2">
      <c r="A5" s="31" t="s">
        <v>15</v>
      </c>
      <c r="B5" s="42" t="s">
        <v>21</v>
      </c>
      <c r="C5" s="336"/>
      <c r="D5" s="128" t="s">
        <v>66</v>
      </c>
      <c r="E5" s="336" t="s">
        <v>66</v>
      </c>
      <c r="F5" s="357" t="s">
        <v>64</v>
      </c>
      <c r="G5" s="107" t="s">
        <v>64</v>
      </c>
      <c r="H5" s="107" t="s">
        <v>64</v>
      </c>
      <c r="I5" s="233" t="s">
        <v>189</v>
      </c>
      <c r="J5" s="107" t="s">
        <v>64</v>
      </c>
      <c r="K5" s="104"/>
      <c r="M5" s="76" t="s">
        <v>33</v>
      </c>
      <c r="N5" s="71" t="s">
        <v>0</v>
      </c>
      <c r="O5" s="71" t="s">
        <v>0</v>
      </c>
      <c r="P5" s="72"/>
      <c r="AO5"/>
      <c r="BW5" s="44"/>
    </row>
    <row r="6" spans="1:75" ht="13.5" thickBot="1" x14ac:dyDescent="0.25">
      <c r="A6" s="32" t="s">
        <v>16</v>
      </c>
      <c r="B6" s="41"/>
      <c r="C6" s="355"/>
      <c r="D6" s="227"/>
      <c r="E6" s="359"/>
      <c r="F6" s="358"/>
      <c r="G6" s="285"/>
      <c r="H6" s="285"/>
      <c r="I6" s="140" t="s">
        <v>203</v>
      </c>
      <c r="J6" s="220"/>
      <c r="K6" s="105"/>
      <c r="M6" s="79" t="s">
        <v>20</v>
      </c>
      <c r="N6" s="80" t="s">
        <v>54</v>
      </c>
      <c r="O6" s="80" t="s">
        <v>55</v>
      </c>
      <c r="P6" s="81"/>
      <c r="AO6"/>
    </row>
    <row r="7" spans="1:75" ht="12.75" x14ac:dyDescent="0.2">
      <c r="A7" s="36">
        <v>100</v>
      </c>
      <c r="B7" s="70">
        <v>25</v>
      </c>
      <c r="C7" s="356">
        <v>75</v>
      </c>
      <c r="D7" s="226"/>
      <c r="E7" s="356">
        <v>21</v>
      </c>
      <c r="F7" s="352">
        <v>-21</v>
      </c>
      <c r="G7" s="272"/>
      <c r="H7" s="171"/>
      <c r="I7" s="171"/>
      <c r="J7" s="171"/>
      <c r="K7" s="102">
        <f t="shared" ref="K7:K30" si="0">SUM(B7:J7)</f>
        <v>100</v>
      </c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>
        <f t="shared" ref="P7:P30" si="3">I7*-1</f>
        <v>0</v>
      </c>
      <c r="AO7"/>
    </row>
    <row r="8" spans="1:75" ht="12.75" x14ac:dyDescent="0.2">
      <c r="A8" s="29">
        <v>200</v>
      </c>
      <c r="B8" s="70">
        <v>25</v>
      </c>
      <c r="C8" s="356">
        <v>75</v>
      </c>
      <c r="D8" s="226"/>
      <c r="E8" s="356">
        <v>21</v>
      </c>
      <c r="F8" s="352">
        <v>-21</v>
      </c>
      <c r="G8" s="272"/>
      <c r="H8" s="171"/>
      <c r="I8" s="171"/>
      <c r="J8" s="171"/>
      <c r="K8" s="102">
        <f t="shared" si="0"/>
        <v>100</v>
      </c>
      <c r="M8" s="77">
        <v>200</v>
      </c>
      <c r="N8" s="126">
        <f t="shared" si="1"/>
        <v>0</v>
      </c>
      <c r="O8" s="73">
        <f t="shared" si="2"/>
        <v>0</v>
      </c>
      <c r="P8" s="74">
        <f t="shared" si="3"/>
        <v>0</v>
      </c>
      <c r="AO8"/>
    </row>
    <row r="9" spans="1:75" ht="12.75" x14ac:dyDescent="0.2">
      <c r="A9" s="29">
        <v>300</v>
      </c>
      <c r="B9" s="70">
        <v>25</v>
      </c>
      <c r="C9" s="356">
        <v>75</v>
      </c>
      <c r="D9" s="226"/>
      <c r="E9" s="356">
        <v>21</v>
      </c>
      <c r="F9" s="352">
        <v>-21</v>
      </c>
      <c r="G9" s="272"/>
      <c r="H9" s="171"/>
      <c r="I9" s="171"/>
      <c r="J9" s="171"/>
      <c r="K9" s="102">
        <f t="shared" si="0"/>
        <v>100</v>
      </c>
      <c r="M9" s="77">
        <v>300</v>
      </c>
      <c r="N9" s="126">
        <f t="shared" si="1"/>
        <v>0</v>
      </c>
      <c r="O9" s="73">
        <f t="shared" si="2"/>
        <v>0</v>
      </c>
      <c r="P9" s="74">
        <f t="shared" si="3"/>
        <v>0</v>
      </c>
      <c r="AO9"/>
    </row>
    <row r="10" spans="1:75" ht="12.75" x14ac:dyDescent="0.2">
      <c r="A10" s="29">
        <v>400</v>
      </c>
      <c r="B10" s="70">
        <v>25</v>
      </c>
      <c r="C10" s="356">
        <v>75</v>
      </c>
      <c r="D10" s="226"/>
      <c r="E10" s="356">
        <v>21</v>
      </c>
      <c r="F10" s="352">
        <v>-21</v>
      </c>
      <c r="G10" s="272"/>
      <c r="H10" s="171"/>
      <c r="I10" s="171"/>
      <c r="J10" s="171"/>
      <c r="K10" s="102">
        <f t="shared" si="0"/>
        <v>100</v>
      </c>
      <c r="M10" s="77">
        <v>400</v>
      </c>
      <c r="N10" s="126">
        <f t="shared" si="1"/>
        <v>0</v>
      </c>
      <c r="O10" s="73">
        <f t="shared" si="2"/>
        <v>0</v>
      </c>
      <c r="P10" s="74">
        <f t="shared" si="3"/>
        <v>0</v>
      </c>
      <c r="AO10"/>
    </row>
    <row r="11" spans="1:75" ht="12.75" x14ac:dyDescent="0.2">
      <c r="A11" s="29">
        <v>500</v>
      </c>
      <c r="B11" s="70">
        <v>25</v>
      </c>
      <c r="C11" s="356">
        <v>75</v>
      </c>
      <c r="D11" s="226"/>
      <c r="E11" s="356">
        <v>21</v>
      </c>
      <c r="F11" s="352">
        <v>-21</v>
      </c>
      <c r="G11" s="272"/>
      <c r="H11" s="171"/>
      <c r="I11" s="171"/>
      <c r="J11" s="171"/>
      <c r="K11" s="102">
        <f t="shared" si="0"/>
        <v>100</v>
      </c>
      <c r="M11" s="77">
        <v>500</v>
      </c>
      <c r="N11" s="126">
        <f t="shared" si="1"/>
        <v>0</v>
      </c>
      <c r="O11" s="73">
        <f t="shared" si="2"/>
        <v>0</v>
      </c>
      <c r="P11" s="74">
        <f t="shared" si="3"/>
        <v>0</v>
      </c>
      <c r="AO11"/>
    </row>
    <row r="12" spans="1:75" ht="12.75" x14ac:dyDescent="0.2">
      <c r="A12" s="29">
        <v>600</v>
      </c>
      <c r="B12" s="70">
        <v>25</v>
      </c>
      <c r="C12" s="356">
        <v>75</v>
      </c>
      <c r="D12" s="226"/>
      <c r="E12" s="356">
        <v>21</v>
      </c>
      <c r="F12" s="352">
        <v>-21</v>
      </c>
      <c r="G12" s="272"/>
      <c r="H12" s="171"/>
      <c r="I12" s="171"/>
      <c r="J12" s="171"/>
      <c r="K12" s="102">
        <f t="shared" si="0"/>
        <v>100</v>
      </c>
      <c r="M12" s="77">
        <v>600</v>
      </c>
      <c r="N12" s="126">
        <f t="shared" si="1"/>
        <v>0</v>
      </c>
      <c r="O12" s="73">
        <f t="shared" si="2"/>
        <v>0</v>
      </c>
      <c r="P12" s="74">
        <f t="shared" si="3"/>
        <v>0</v>
      </c>
      <c r="AO12"/>
    </row>
    <row r="13" spans="1:75" ht="12.75" x14ac:dyDescent="0.2">
      <c r="A13" s="29">
        <v>700</v>
      </c>
      <c r="B13" s="70">
        <v>25</v>
      </c>
      <c r="C13" s="356">
        <v>75</v>
      </c>
      <c r="D13" s="226"/>
      <c r="E13" s="356"/>
      <c r="F13" s="352"/>
      <c r="G13" s="272"/>
      <c r="H13" s="171"/>
      <c r="I13" s="171"/>
      <c r="J13" s="171"/>
      <c r="K13" s="102">
        <f t="shared" si="0"/>
        <v>100</v>
      </c>
      <c r="M13" s="77">
        <v>700</v>
      </c>
      <c r="N13" s="126">
        <f t="shared" si="1"/>
        <v>0</v>
      </c>
      <c r="O13" s="73">
        <f t="shared" si="2"/>
        <v>0</v>
      </c>
      <c r="P13" s="74">
        <f t="shared" si="3"/>
        <v>0</v>
      </c>
      <c r="AO13"/>
    </row>
    <row r="14" spans="1:75" ht="12.75" x14ac:dyDescent="0.2">
      <c r="A14" s="29">
        <v>800</v>
      </c>
      <c r="B14" s="70">
        <v>25</v>
      </c>
      <c r="C14" s="356">
        <v>75</v>
      </c>
      <c r="D14" s="226"/>
      <c r="E14" s="356"/>
      <c r="F14" s="352"/>
      <c r="G14" s="272"/>
      <c r="H14" s="171"/>
      <c r="I14" s="171"/>
      <c r="J14" s="171"/>
      <c r="K14" s="102">
        <f t="shared" si="0"/>
        <v>100</v>
      </c>
      <c r="M14" s="77">
        <v>800</v>
      </c>
      <c r="N14" s="126">
        <f t="shared" si="1"/>
        <v>0</v>
      </c>
      <c r="O14" s="73">
        <f t="shared" si="2"/>
        <v>0</v>
      </c>
      <c r="P14" s="74">
        <f t="shared" si="3"/>
        <v>0</v>
      </c>
      <c r="AO14"/>
    </row>
    <row r="15" spans="1:75" ht="12.75" x14ac:dyDescent="0.2">
      <c r="A15" s="29">
        <v>900</v>
      </c>
      <c r="B15" s="70">
        <v>25</v>
      </c>
      <c r="C15" s="356">
        <v>75</v>
      </c>
      <c r="D15" s="226"/>
      <c r="E15" s="356"/>
      <c r="F15" s="352"/>
      <c r="G15" s="272"/>
      <c r="H15" s="171"/>
      <c r="I15" s="171"/>
      <c r="J15" s="171"/>
      <c r="K15" s="102">
        <f t="shared" si="0"/>
        <v>100</v>
      </c>
      <c r="M15" s="77">
        <v>900</v>
      </c>
      <c r="N15" s="126">
        <f t="shared" si="1"/>
        <v>0</v>
      </c>
      <c r="O15" s="73">
        <f t="shared" si="2"/>
        <v>0</v>
      </c>
      <c r="P15" s="74">
        <f t="shared" si="3"/>
        <v>0</v>
      </c>
      <c r="AO15"/>
    </row>
    <row r="16" spans="1:75" ht="12.75" x14ac:dyDescent="0.2">
      <c r="A16" s="29">
        <v>1000</v>
      </c>
      <c r="B16" s="70">
        <v>25</v>
      </c>
      <c r="C16" s="356">
        <v>75</v>
      </c>
      <c r="D16" s="226"/>
      <c r="E16" s="356"/>
      <c r="F16" s="352"/>
      <c r="G16" s="272"/>
      <c r="H16" s="171"/>
      <c r="I16" s="171"/>
      <c r="J16" s="171"/>
      <c r="K16" s="102">
        <f t="shared" si="0"/>
        <v>100</v>
      </c>
      <c r="M16" s="77">
        <v>1000</v>
      </c>
      <c r="N16" s="126">
        <f t="shared" si="1"/>
        <v>0</v>
      </c>
      <c r="O16" s="73">
        <f t="shared" si="2"/>
        <v>0</v>
      </c>
      <c r="P16" s="74">
        <f t="shared" si="3"/>
        <v>0</v>
      </c>
      <c r="AO16"/>
    </row>
    <row r="17" spans="1:41" ht="12.75" x14ac:dyDescent="0.2">
      <c r="A17" s="29">
        <v>1100</v>
      </c>
      <c r="B17" s="70">
        <v>25</v>
      </c>
      <c r="C17" s="356">
        <v>75</v>
      </c>
      <c r="D17" s="226"/>
      <c r="E17" s="356"/>
      <c r="F17" s="352"/>
      <c r="G17" s="272"/>
      <c r="H17" s="171"/>
      <c r="I17" s="171"/>
      <c r="J17" s="171"/>
      <c r="K17" s="102">
        <f t="shared" si="0"/>
        <v>100</v>
      </c>
      <c r="M17" s="77">
        <v>1100</v>
      </c>
      <c r="N17" s="126">
        <f t="shared" si="1"/>
        <v>0</v>
      </c>
      <c r="O17" s="73">
        <f t="shared" si="2"/>
        <v>0</v>
      </c>
      <c r="P17" s="74">
        <f t="shared" si="3"/>
        <v>0</v>
      </c>
      <c r="AO17"/>
    </row>
    <row r="18" spans="1:41" ht="12.75" x14ac:dyDescent="0.2">
      <c r="A18" s="29">
        <v>1200</v>
      </c>
      <c r="B18" s="70">
        <v>25</v>
      </c>
      <c r="C18" s="356">
        <v>75</v>
      </c>
      <c r="D18" s="226"/>
      <c r="E18" s="356"/>
      <c r="F18" s="352"/>
      <c r="G18" s="272"/>
      <c r="H18" s="171"/>
      <c r="I18" s="171"/>
      <c r="J18" s="171"/>
      <c r="K18" s="102">
        <f t="shared" si="0"/>
        <v>100</v>
      </c>
      <c r="M18" s="77">
        <v>1200</v>
      </c>
      <c r="N18" s="126">
        <f t="shared" si="1"/>
        <v>0</v>
      </c>
      <c r="O18" s="73">
        <f t="shared" si="2"/>
        <v>0</v>
      </c>
      <c r="P18" s="74">
        <f t="shared" si="3"/>
        <v>0</v>
      </c>
      <c r="AO18"/>
    </row>
    <row r="19" spans="1:41" ht="12.75" x14ac:dyDescent="0.2">
      <c r="A19" s="29">
        <v>1300</v>
      </c>
      <c r="B19" s="70">
        <v>25</v>
      </c>
      <c r="C19" s="356">
        <v>75</v>
      </c>
      <c r="D19" s="226"/>
      <c r="E19" s="356"/>
      <c r="F19" s="352"/>
      <c r="G19" s="272"/>
      <c r="H19" s="171"/>
      <c r="I19" s="171"/>
      <c r="J19" s="171"/>
      <c r="K19" s="102">
        <f t="shared" si="0"/>
        <v>100</v>
      </c>
      <c r="M19" s="77">
        <v>1300</v>
      </c>
      <c r="N19" s="126">
        <f t="shared" si="1"/>
        <v>0</v>
      </c>
      <c r="O19" s="73">
        <f t="shared" si="2"/>
        <v>0</v>
      </c>
      <c r="P19" s="74">
        <f t="shared" si="3"/>
        <v>0</v>
      </c>
      <c r="AO19"/>
    </row>
    <row r="20" spans="1:41" ht="12.75" x14ac:dyDescent="0.2">
      <c r="A20" s="29">
        <v>1400</v>
      </c>
      <c r="B20" s="70">
        <v>25</v>
      </c>
      <c r="C20" s="356">
        <v>75</v>
      </c>
      <c r="D20" s="226"/>
      <c r="E20" s="356"/>
      <c r="F20" s="352"/>
      <c r="G20" s="272"/>
      <c r="H20" s="171"/>
      <c r="I20" s="171"/>
      <c r="J20" s="171"/>
      <c r="K20" s="102">
        <f t="shared" si="0"/>
        <v>100</v>
      </c>
      <c r="M20" s="77">
        <v>1400</v>
      </c>
      <c r="N20" s="126">
        <f t="shared" si="1"/>
        <v>0</v>
      </c>
      <c r="O20" s="73">
        <f t="shared" si="2"/>
        <v>0</v>
      </c>
      <c r="P20" s="74">
        <f t="shared" si="3"/>
        <v>0</v>
      </c>
      <c r="AO20"/>
    </row>
    <row r="21" spans="1:41" ht="12" customHeight="1" x14ac:dyDescent="0.2">
      <c r="A21" s="29">
        <v>1500</v>
      </c>
      <c r="B21" s="70">
        <v>25</v>
      </c>
      <c r="C21" s="356">
        <v>75</v>
      </c>
      <c r="D21" s="226"/>
      <c r="E21" s="356"/>
      <c r="F21" s="352"/>
      <c r="G21" s="272"/>
      <c r="H21" s="171"/>
      <c r="I21" s="171"/>
      <c r="J21" s="171"/>
      <c r="K21" s="102">
        <f t="shared" si="0"/>
        <v>100</v>
      </c>
      <c r="M21" s="77">
        <v>1500</v>
      </c>
      <c r="N21" s="126">
        <f t="shared" si="1"/>
        <v>0</v>
      </c>
      <c r="O21" s="73">
        <f t="shared" si="2"/>
        <v>0</v>
      </c>
      <c r="P21" s="74">
        <f t="shared" si="3"/>
        <v>0</v>
      </c>
      <c r="AO21"/>
    </row>
    <row r="22" spans="1:41" ht="12.75" x14ac:dyDescent="0.2">
      <c r="A22" s="29">
        <v>1600</v>
      </c>
      <c r="B22" s="70">
        <v>25</v>
      </c>
      <c r="C22" s="356">
        <v>75</v>
      </c>
      <c r="D22" s="226"/>
      <c r="E22" s="356"/>
      <c r="F22" s="352"/>
      <c r="G22" s="272"/>
      <c r="H22" s="171"/>
      <c r="I22" s="171"/>
      <c r="J22" s="171"/>
      <c r="K22" s="102">
        <f t="shared" si="0"/>
        <v>100</v>
      </c>
      <c r="M22" s="77">
        <v>1600</v>
      </c>
      <c r="N22" s="126">
        <f t="shared" si="1"/>
        <v>0</v>
      </c>
      <c r="O22" s="73">
        <f t="shared" si="2"/>
        <v>0</v>
      </c>
      <c r="P22" s="74">
        <f t="shared" si="3"/>
        <v>0</v>
      </c>
      <c r="AO22"/>
    </row>
    <row r="23" spans="1:41" ht="12.75" x14ac:dyDescent="0.2">
      <c r="A23" s="29">
        <v>1700</v>
      </c>
      <c r="B23" s="70">
        <v>25</v>
      </c>
      <c r="C23" s="356">
        <v>75</v>
      </c>
      <c r="D23" s="226"/>
      <c r="E23" s="356"/>
      <c r="F23" s="352"/>
      <c r="G23" s="272"/>
      <c r="H23" s="171"/>
      <c r="I23" s="171"/>
      <c r="J23" s="171"/>
      <c r="K23" s="102">
        <f t="shared" si="0"/>
        <v>100</v>
      </c>
      <c r="M23" s="77">
        <v>1700</v>
      </c>
      <c r="N23" s="126">
        <f t="shared" si="1"/>
        <v>0</v>
      </c>
      <c r="O23" s="73">
        <f t="shared" si="2"/>
        <v>0</v>
      </c>
      <c r="P23" s="74">
        <f t="shared" si="3"/>
        <v>0</v>
      </c>
      <c r="AO23"/>
    </row>
    <row r="24" spans="1:41" ht="12.75" x14ac:dyDescent="0.2">
      <c r="A24" s="29">
        <v>1800</v>
      </c>
      <c r="B24" s="70">
        <v>25</v>
      </c>
      <c r="C24" s="356">
        <v>75</v>
      </c>
      <c r="D24" s="226"/>
      <c r="E24" s="356"/>
      <c r="F24" s="352"/>
      <c r="G24" s="272"/>
      <c r="H24" s="171"/>
      <c r="I24" s="171"/>
      <c r="J24" s="171"/>
      <c r="K24" s="102">
        <f t="shared" si="0"/>
        <v>100</v>
      </c>
      <c r="M24" s="77">
        <v>1800</v>
      </c>
      <c r="N24" s="126">
        <f t="shared" si="1"/>
        <v>0</v>
      </c>
      <c r="O24" s="73">
        <f t="shared" si="2"/>
        <v>0</v>
      </c>
      <c r="P24" s="74">
        <f t="shared" si="3"/>
        <v>0</v>
      </c>
      <c r="AO24"/>
    </row>
    <row r="25" spans="1:41" ht="12.75" x14ac:dyDescent="0.2">
      <c r="A25" s="29">
        <v>1900</v>
      </c>
      <c r="B25" s="70">
        <v>25</v>
      </c>
      <c r="C25" s="356">
        <v>75</v>
      </c>
      <c r="D25" s="226"/>
      <c r="E25" s="356"/>
      <c r="F25" s="352"/>
      <c r="G25" s="272"/>
      <c r="H25" s="171"/>
      <c r="I25" s="171"/>
      <c r="J25" s="171"/>
      <c r="K25" s="102">
        <f t="shared" si="0"/>
        <v>100</v>
      </c>
      <c r="M25" s="77">
        <v>1900</v>
      </c>
      <c r="N25" s="126">
        <f t="shared" si="1"/>
        <v>0</v>
      </c>
      <c r="O25" s="73">
        <f t="shared" si="2"/>
        <v>0</v>
      </c>
      <c r="P25" s="74">
        <f t="shared" si="3"/>
        <v>0</v>
      </c>
      <c r="AO25"/>
    </row>
    <row r="26" spans="1:41" ht="12.75" x14ac:dyDescent="0.2">
      <c r="A26" s="29">
        <v>2000</v>
      </c>
      <c r="B26" s="70">
        <v>25</v>
      </c>
      <c r="C26" s="356">
        <v>75</v>
      </c>
      <c r="D26" s="226"/>
      <c r="E26" s="356"/>
      <c r="F26" s="352"/>
      <c r="G26" s="272"/>
      <c r="H26" s="171"/>
      <c r="I26" s="171"/>
      <c r="J26" s="171"/>
      <c r="K26" s="102">
        <f t="shared" si="0"/>
        <v>100</v>
      </c>
      <c r="M26" s="77">
        <v>2000</v>
      </c>
      <c r="N26" s="126">
        <f t="shared" si="1"/>
        <v>0</v>
      </c>
      <c r="O26" s="73">
        <f t="shared" si="2"/>
        <v>0</v>
      </c>
      <c r="P26" s="74">
        <f t="shared" si="3"/>
        <v>0</v>
      </c>
      <c r="AO26"/>
    </row>
    <row r="27" spans="1:41" ht="12.75" x14ac:dyDescent="0.2">
      <c r="A27" s="29">
        <v>2100</v>
      </c>
      <c r="B27" s="70">
        <v>25</v>
      </c>
      <c r="C27" s="356">
        <v>75</v>
      </c>
      <c r="D27" s="226"/>
      <c r="E27" s="356"/>
      <c r="F27" s="352"/>
      <c r="G27" s="272"/>
      <c r="H27" s="171"/>
      <c r="I27" s="171"/>
      <c r="J27" s="171"/>
      <c r="K27" s="102">
        <f t="shared" si="0"/>
        <v>100</v>
      </c>
      <c r="M27" s="77">
        <v>2100</v>
      </c>
      <c r="N27" s="126">
        <f t="shared" si="1"/>
        <v>0</v>
      </c>
      <c r="O27" s="73">
        <f t="shared" si="2"/>
        <v>0</v>
      </c>
      <c r="P27" s="74">
        <f t="shared" si="3"/>
        <v>0</v>
      </c>
      <c r="AO27"/>
    </row>
    <row r="28" spans="1:41" ht="12.75" x14ac:dyDescent="0.2">
      <c r="A28" s="29">
        <v>2200</v>
      </c>
      <c r="B28" s="70">
        <v>25</v>
      </c>
      <c r="C28" s="356">
        <v>75</v>
      </c>
      <c r="D28" s="226"/>
      <c r="E28" s="356"/>
      <c r="F28" s="352"/>
      <c r="G28" s="272"/>
      <c r="H28" s="171"/>
      <c r="I28" s="171"/>
      <c r="J28" s="171"/>
      <c r="K28" s="102">
        <f t="shared" si="0"/>
        <v>100</v>
      </c>
      <c r="M28" s="77">
        <v>2200</v>
      </c>
      <c r="N28" s="126">
        <f t="shared" si="1"/>
        <v>0</v>
      </c>
      <c r="O28" s="73">
        <f t="shared" si="2"/>
        <v>0</v>
      </c>
      <c r="P28" s="74">
        <f t="shared" si="3"/>
        <v>0</v>
      </c>
      <c r="AO28"/>
    </row>
    <row r="29" spans="1:41" ht="12.75" x14ac:dyDescent="0.2">
      <c r="A29" s="29">
        <v>2300</v>
      </c>
      <c r="B29" s="70">
        <v>25</v>
      </c>
      <c r="C29" s="356">
        <v>75</v>
      </c>
      <c r="D29" s="226"/>
      <c r="E29" s="356">
        <v>21</v>
      </c>
      <c r="F29" s="352">
        <v>-21</v>
      </c>
      <c r="G29" s="272"/>
      <c r="H29" s="272"/>
      <c r="I29" s="171"/>
      <c r="J29" s="171"/>
      <c r="K29" s="102">
        <f t="shared" si="0"/>
        <v>100</v>
      </c>
      <c r="M29" s="77">
        <v>2300</v>
      </c>
      <c r="N29" s="126">
        <f t="shared" si="1"/>
        <v>0</v>
      </c>
      <c r="O29" s="73">
        <f t="shared" si="2"/>
        <v>0</v>
      </c>
      <c r="P29" s="74">
        <f t="shared" si="3"/>
        <v>0</v>
      </c>
      <c r="AO29"/>
    </row>
    <row r="30" spans="1:41" ht="13.5" thickBot="1" x14ac:dyDescent="0.25">
      <c r="A30" s="37">
        <v>2400</v>
      </c>
      <c r="B30" s="157">
        <v>25</v>
      </c>
      <c r="C30" s="338">
        <v>75</v>
      </c>
      <c r="D30" s="170"/>
      <c r="E30" s="338">
        <v>21</v>
      </c>
      <c r="F30" s="353">
        <v>-21</v>
      </c>
      <c r="G30" s="271"/>
      <c r="H30" s="271"/>
      <c r="I30" s="214"/>
      <c r="J30" s="214"/>
      <c r="K30" s="102">
        <f t="shared" si="0"/>
        <v>100</v>
      </c>
      <c r="M30" s="78">
        <v>2400</v>
      </c>
      <c r="N30" s="126">
        <f t="shared" si="1"/>
        <v>0</v>
      </c>
      <c r="O30" s="73">
        <f t="shared" si="2"/>
        <v>0</v>
      </c>
      <c r="P30" s="74">
        <f t="shared" si="3"/>
        <v>0</v>
      </c>
      <c r="AO30"/>
    </row>
    <row r="31" spans="1:41" ht="13.5" thickBot="1" x14ac:dyDescent="0.25">
      <c r="F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  <c r="AO31"/>
    </row>
    <row r="32" spans="1:41" ht="12.75" x14ac:dyDescent="0.2">
      <c r="B32" s="44">
        <f>SUM(B7:B31)</f>
        <v>600</v>
      </c>
      <c r="C32" s="177">
        <f t="shared" ref="C32:J32" si="4">SUM(C7:C30)</f>
        <v>1800</v>
      </c>
      <c r="D32" s="177">
        <f t="shared" si="4"/>
        <v>0</v>
      </c>
      <c r="E32" s="177">
        <f t="shared" si="4"/>
        <v>168</v>
      </c>
      <c r="F32" s="262">
        <f t="shared" si="4"/>
        <v>-168</v>
      </c>
      <c r="G32" s="177">
        <f>SUM(G7:G31)</f>
        <v>0</v>
      </c>
      <c r="H32" s="177">
        <f>SUM(H7:H31)</f>
        <v>0</v>
      </c>
      <c r="I32" s="177">
        <f t="shared" si="4"/>
        <v>0</v>
      </c>
      <c r="J32" s="177">
        <f t="shared" si="4"/>
        <v>0</v>
      </c>
      <c r="K32" s="44">
        <f>SUM(K7:K31)</f>
        <v>2400</v>
      </c>
      <c r="AO32"/>
    </row>
    <row r="33" spans="6:56" ht="12.75" x14ac:dyDescent="0.2">
      <c r="AO33"/>
    </row>
    <row r="34" spans="6:56" ht="14.25" x14ac:dyDescent="0.2">
      <c r="G34" s="266"/>
      <c r="H34" s="266"/>
      <c r="AO34"/>
    </row>
    <row r="35" spans="6:56" ht="12.75" x14ac:dyDescent="0.2">
      <c r="AO35"/>
    </row>
    <row r="36" spans="6:56" ht="14.25" x14ac:dyDescent="0.2">
      <c r="F36" s="266"/>
      <c r="G36" s="266"/>
      <c r="AO36"/>
    </row>
    <row r="37" spans="6:56" ht="14.25" x14ac:dyDescent="0.2">
      <c r="F37" s="266"/>
      <c r="G37" s="266"/>
    </row>
    <row r="38" spans="6:56" ht="12.75" x14ac:dyDescent="0.2">
      <c r="F38" s="219"/>
      <c r="AU38" t="s">
        <v>59</v>
      </c>
      <c r="BD38" t="s">
        <v>59</v>
      </c>
    </row>
    <row r="39" spans="6:56" ht="12.75" x14ac:dyDescent="0.2">
      <c r="AU39" t="s">
        <v>59</v>
      </c>
      <c r="BD39" t="s">
        <v>59</v>
      </c>
    </row>
    <row r="40" spans="6:56" ht="12.75" x14ac:dyDescent="0.2">
      <c r="AU40" t="s">
        <v>59</v>
      </c>
      <c r="BD40" t="s">
        <v>59</v>
      </c>
    </row>
    <row r="41" spans="6:56" ht="12.75" x14ac:dyDescent="0.2">
      <c r="AU41" t="s">
        <v>59</v>
      </c>
      <c r="BD41" t="s">
        <v>59</v>
      </c>
    </row>
    <row r="42" spans="6:56" ht="12.75" x14ac:dyDescent="0.2">
      <c r="AU42" t="s">
        <v>59</v>
      </c>
      <c r="BD42" t="s">
        <v>59</v>
      </c>
    </row>
    <row r="43" spans="6:56" ht="12.75" x14ac:dyDescent="0.2"/>
    <row r="44" spans="6:56" ht="12.75" x14ac:dyDescent="0.2"/>
    <row r="45" spans="6:56" ht="12.75" x14ac:dyDescent="0.2"/>
    <row r="46" spans="6:56" ht="12.75" x14ac:dyDescent="0.2">
      <c r="AU46" t="s">
        <v>59</v>
      </c>
      <c r="BD46" t="s">
        <v>59</v>
      </c>
    </row>
    <row r="47" spans="6:56" ht="12.75" x14ac:dyDescent="0.2"/>
    <row r="48" spans="6:56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</sheetData>
  <phoneticPr fontId="3" type="noConversion"/>
  <pageMargins left="0.18" right="0.17" top="1" bottom="0.56999999999999995" header="0.5" footer="0.31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6">
    <pageSetUpPr autoPageBreaks="0" fitToPage="1"/>
  </sheetPr>
  <dimension ref="A1:J33"/>
  <sheetViews>
    <sheetView workbookViewId="0"/>
  </sheetViews>
  <sheetFormatPr defaultRowHeight="12.75" x14ac:dyDescent="0.2"/>
  <cols>
    <col min="1" max="1" width="11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3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</f>
        <v>37250</v>
      </c>
      <c r="B1" s="153">
        <f>WEEKDAY(A1)</f>
        <v>3</v>
      </c>
    </row>
    <row r="2" spans="1:10" x14ac:dyDescent="0.2">
      <c r="A2" s="38" t="s">
        <v>19</v>
      </c>
      <c r="H2" s="219"/>
      <c r="I2" s="219"/>
    </row>
    <row r="3" spans="1:10" x14ac:dyDescent="0.2">
      <c r="A3" s="39" t="s">
        <v>20</v>
      </c>
      <c r="E3" s="219"/>
      <c r="I3" t="s">
        <v>148</v>
      </c>
    </row>
    <row r="4" spans="1:10" x14ac:dyDescent="0.2">
      <c r="A4" s="30" t="s">
        <v>14</v>
      </c>
      <c r="B4" s="40" t="s">
        <v>111</v>
      </c>
      <c r="C4" s="158" t="s">
        <v>67</v>
      </c>
      <c r="D4" s="158"/>
      <c r="E4" s="127"/>
      <c r="F4" s="127" t="s">
        <v>209</v>
      </c>
      <c r="G4" s="141" t="s">
        <v>73</v>
      </c>
      <c r="H4" s="48" t="s">
        <v>73</v>
      </c>
      <c r="I4" s="48" t="s">
        <v>145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/>
      <c r="F5" s="160" t="s">
        <v>210</v>
      </c>
      <c r="G5" s="107" t="s">
        <v>64</v>
      </c>
      <c r="H5" s="107" t="s">
        <v>64</v>
      </c>
      <c r="I5" s="107" t="s">
        <v>146</v>
      </c>
      <c r="J5" s="104"/>
    </row>
    <row r="6" spans="1:10" x14ac:dyDescent="0.2">
      <c r="A6" s="32" t="s">
        <v>16</v>
      </c>
      <c r="B6" s="41"/>
      <c r="C6" s="172"/>
      <c r="D6" s="165"/>
      <c r="E6" s="55"/>
      <c r="F6" s="163"/>
      <c r="G6" s="109"/>
      <c r="H6" s="91"/>
      <c r="I6" s="91"/>
      <c r="J6" s="105"/>
    </row>
    <row r="7" spans="1:10" x14ac:dyDescent="0.2">
      <c r="A7" s="95"/>
      <c r="B7" s="96"/>
      <c r="C7" s="162"/>
      <c r="D7" s="162"/>
      <c r="E7" s="167"/>
      <c r="F7" s="238"/>
      <c r="G7" s="240"/>
      <c r="H7" s="240"/>
      <c r="I7" s="283"/>
      <c r="J7" s="106"/>
    </row>
    <row r="8" spans="1:10" x14ac:dyDescent="0.2">
      <c r="A8" s="36">
        <v>100</v>
      </c>
      <c r="B8">
        <v>0</v>
      </c>
      <c r="C8" s="215"/>
      <c r="D8" s="215"/>
      <c r="E8" s="46"/>
      <c r="F8" s="169"/>
      <c r="G8" s="171"/>
      <c r="H8" s="171"/>
      <c r="I8" s="171"/>
      <c r="J8" s="101">
        <f t="shared" ref="J8:J31" si="0">SUM(B8:I8)</f>
        <v>0</v>
      </c>
    </row>
    <row r="9" spans="1:10" x14ac:dyDescent="0.2">
      <c r="A9" s="29">
        <v>200</v>
      </c>
      <c r="B9">
        <v>0</v>
      </c>
      <c r="C9" s="215"/>
      <c r="D9" s="215"/>
      <c r="E9" s="46"/>
      <c r="F9" s="169"/>
      <c r="G9" s="171"/>
      <c r="H9" s="171"/>
      <c r="I9" s="171"/>
      <c r="J9" s="102">
        <f t="shared" si="0"/>
        <v>0</v>
      </c>
    </row>
    <row r="10" spans="1:10" x14ac:dyDescent="0.2">
      <c r="A10" s="29">
        <v>300</v>
      </c>
      <c r="B10">
        <v>0</v>
      </c>
      <c r="C10" s="215"/>
      <c r="D10" s="215"/>
      <c r="E10" s="46"/>
      <c r="F10" s="169"/>
      <c r="G10" s="171"/>
      <c r="H10" s="171"/>
      <c r="I10" s="171"/>
      <c r="J10" s="102">
        <f t="shared" si="0"/>
        <v>0</v>
      </c>
    </row>
    <row r="11" spans="1:10" x14ac:dyDescent="0.2">
      <c r="A11" s="29">
        <v>400</v>
      </c>
      <c r="B11">
        <v>0</v>
      </c>
      <c r="C11" s="215"/>
      <c r="D11" s="215"/>
      <c r="E11" s="46"/>
      <c r="F11" s="169"/>
      <c r="G11" s="171"/>
      <c r="H11" s="171"/>
      <c r="I11" s="171"/>
      <c r="J11" s="102">
        <f t="shared" si="0"/>
        <v>0</v>
      </c>
    </row>
    <row r="12" spans="1:10" x14ac:dyDescent="0.2">
      <c r="A12" s="29">
        <v>500</v>
      </c>
      <c r="B12">
        <v>0</v>
      </c>
      <c r="C12" s="215"/>
      <c r="D12" s="215"/>
      <c r="E12" s="46"/>
      <c r="F12" s="169"/>
      <c r="G12" s="171"/>
      <c r="H12" s="171"/>
      <c r="I12" s="171"/>
      <c r="J12" s="102">
        <f t="shared" si="0"/>
        <v>0</v>
      </c>
    </row>
    <row r="13" spans="1:10" x14ac:dyDescent="0.2">
      <c r="A13" s="29">
        <v>600</v>
      </c>
      <c r="B13">
        <v>0</v>
      </c>
      <c r="C13" s="215"/>
      <c r="D13" s="215"/>
      <c r="E13" s="46"/>
      <c r="F13" s="169"/>
      <c r="G13" s="171"/>
      <c r="H13" s="171"/>
      <c r="I13" s="171"/>
      <c r="J13" s="102">
        <f t="shared" si="0"/>
        <v>0</v>
      </c>
    </row>
    <row r="14" spans="1:10" x14ac:dyDescent="0.2">
      <c r="A14" s="29">
        <v>700</v>
      </c>
      <c r="B14">
        <v>0</v>
      </c>
      <c r="C14" s="215"/>
      <c r="D14" s="215"/>
      <c r="E14" s="169"/>
      <c r="F14" s="169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B15">
        <v>0</v>
      </c>
      <c r="C15" s="215"/>
      <c r="D15" s="215"/>
      <c r="E15" s="169"/>
      <c r="F15" s="169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B16">
        <v>0</v>
      </c>
      <c r="C16" s="215"/>
      <c r="D16" s="215"/>
      <c r="E16" s="169"/>
      <c r="F16" s="169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B17">
        <v>0</v>
      </c>
      <c r="C17" s="215"/>
      <c r="D17" s="215"/>
      <c r="E17" s="169"/>
      <c r="F17" s="169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B18">
        <v>0</v>
      </c>
      <c r="C18" s="215"/>
      <c r="D18" s="215"/>
      <c r="E18" s="169"/>
      <c r="F18" s="169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B19">
        <v>0</v>
      </c>
      <c r="C19" s="215"/>
      <c r="D19" s="215"/>
      <c r="E19" s="169"/>
      <c r="F19" s="169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B20">
        <v>0</v>
      </c>
      <c r="C20" s="215"/>
      <c r="D20" s="215"/>
      <c r="E20" s="169"/>
      <c r="F20" s="169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B21">
        <v>0</v>
      </c>
      <c r="C21" s="215"/>
      <c r="D21" s="215"/>
      <c r="E21" s="169"/>
      <c r="F21" s="169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B22">
        <v>0</v>
      </c>
      <c r="C22" s="215"/>
      <c r="D22" s="215"/>
      <c r="E22" s="169"/>
      <c r="F22" s="169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B23">
        <v>0</v>
      </c>
      <c r="C23" s="215"/>
      <c r="D23" s="215"/>
      <c r="E23" s="169"/>
      <c r="F23" s="169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B24">
        <v>0</v>
      </c>
      <c r="C24" s="215"/>
      <c r="D24" s="215"/>
      <c r="E24" s="169"/>
      <c r="F24" s="169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B25">
        <v>0</v>
      </c>
      <c r="C25" s="215"/>
      <c r="D25" s="215"/>
      <c r="E25" s="169"/>
      <c r="F25" s="169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B26">
        <v>0</v>
      </c>
      <c r="C26" s="215"/>
      <c r="D26" s="215"/>
      <c r="E26" s="169"/>
      <c r="F26" s="169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B27">
        <v>0</v>
      </c>
      <c r="C27" s="215"/>
      <c r="D27" s="215"/>
      <c r="E27" s="169"/>
      <c r="F27" s="169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B28">
        <v>0</v>
      </c>
      <c r="C28" s="215"/>
      <c r="D28" s="215"/>
      <c r="E28" s="169"/>
      <c r="F28" s="169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B29">
        <v>0</v>
      </c>
      <c r="C29" s="215"/>
      <c r="D29" s="215"/>
      <c r="E29" s="169"/>
      <c r="F29" s="169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B30">
        <v>0</v>
      </c>
      <c r="C30" s="215"/>
      <c r="D30" s="215"/>
      <c r="E30" s="46"/>
      <c r="F30" s="169"/>
      <c r="G30" s="171"/>
      <c r="H30" s="171"/>
      <c r="I30" s="171"/>
      <c r="J30" s="102">
        <f t="shared" si="0"/>
        <v>0</v>
      </c>
    </row>
    <row r="31" spans="1:10" x14ac:dyDescent="0.2">
      <c r="A31" s="37">
        <v>2400</v>
      </c>
      <c r="B31" s="43">
        <v>0</v>
      </c>
      <c r="C31" s="216"/>
      <c r="D31" s="216"/>
      <c r="E31" s="47"/>
      <c r="F31" s="170"/>
      <c r="G31" s="214"/>
      <c r="H31" s="214"/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 fitToPage="1"/>
  </sheetPr>
  <dimension ref="A1:M33"/>
  <sheetViews>
    <sheetView workbookViewId="0"/>
  </sheetViews>
  <sheetFormatPr defaultRowHeight="12.75" x14ac:dyDescent="0.2"/>
  <cols>
    <col min="1" max="1" width="11.8554687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7" customWidth="1"/>
    <col min="7" max="9" width="13" customWidth="1"/>
    <col min="10" max="11" width="17.7109375" customWidth="1"/>
    <col min="12" max="12" width="16.140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+'PV-SHAPE'!A1-1</f>
        <v>37249</v>
      </c>
      <c r="B1" s="153">
        <f>WEEKDAY(A1)</f>
        <v>2</v>
      </c>
    </row>
    <row r="2" spans="1:13" ht="15" x14ac:dyDescent="0.2">
      <c r="A2" s="38" t="s">
        <v>19</v>
      </c>
      <c r="E2" s="224"/>
      <c r="L2" s="224"/>
    </row>
    <row r="3" spans="1:13" x14ac:dyDescent="0.2">
      <c r="A3" s="39" t="s">
        <v>20</v>
      </c>
      <c r="J3" s="219" t="s">
        <v>160</v>
      </c>
      <c r="K3" s="219"/>
      <c r="L3" s="219"/>
    </row>
    <row r="4" spans="1:13" x14ac:dyDescent="0.2">
      <c r="A4" s="30" t="s">
        <v>14</v>
      </c>
      <c r="B4" s="40" t="s">
        <v>44</v>
      </c>
      <c r="C4" s="158" t="s">
        <v>67</v>
      </c>
      <c r="D4" s="304" t="s">
        <v>135</v>
      </c>
      <c r="E4" s="127" t="s">
        <v>164</v>
      </c>
      <c r="F4" s="127" t="s">
        <v>161</v>
      </c>
      <c r="G4" s="127" t="s">
        <v>201</v>
      </c>
      <c r="H4" s="48" t="s">
        <v>63</v>
      </c>
      <c r="I4" s="48" t="s">
        <v>129</v>
      </c>
      <c r="J4" s="48" t="s">
        <v>63</v>
      </c>
      <c r="K4" s="48" t="s">
        <v>63</v>
      </c>
      <c r="L4" s="48" t="s">
        <v>63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305" t="s">
        <v>171</v>
      </c>
      <c r="E5" s="128" t="s">
        <v>66</v>
      </c>
      <c r="F5" s="160" t="s">
        <v>66</v>
      </c>
      <c r="G5" s="160" t="s">
        <v>66</v>
      </c>
      <c r="H5" s="107" t="s">
        <v>189</v>
      </c>
      <c r="I5" s="107" t="s">
        <v>64</v>
      </c>
      <c r="J5" s="107" t="s">
        <v>140</v>
      </c>
      <c r="K5" s="107" t="s">
        <v>189</v>
      </c>
      <c r="L5" s="107" t="s">
        <v>189</v>
      </c>
      <c r="M5" s="104"/>
    </row>
    <row r="6" spans="1:13" x14ac:dyDescent="0.2">
      <c r="A6" s="32" t="s">
        <v>16</v>
      </c>
      <c r="B6" s="41"/>
      <c r="C6" s="172"/>
      <c r="D6" s="305"/>
      <c r="E6" s="222"/>
      <c r="F6" s="163"/>
      <c r="G6" s="179"/>
      <c r="H6" s="109" t="s">
        <v>71</v>
      </c>
      <c r="I6" s="91"/>
      <c r="J6" s="109" t="s">
        <v>133</v>
      </c>
      <c r="K6" s="109" t="s">
        <v>71</v>
      </c>
      <c r="L6" s="109" t="s">
        <v>203</v>
      </c>
      <c r="M6" s="105"/>
    </row>
    <row r="7" spans="1:13" x14ac:dyDescent="0.2">
      <c r="A7" s="95"/>
      <c r="B7" s="96"/>
      <c r="C7" s="162"/>
      <c r="D7" s="321"/>
      <c r="E7" s="234"/>
      <c r="F7" s="234"/>
      <c r="G7" s="234"/>
      <c r="H7" s="236"/>
      <c r="I7" s="323"/>
      <c r="J7" s="283"/>
      <c r="K7" s="283"/>
      <c r="L7" s="283"/>
      <c r="M7" s="237"/>
    </row>
    <row r="8" spans="1:13" x14ac:dyDescent="0.2">
      <c r="A8" s="36">
        <v>100</v>
      </c>
      <c r="B8">
        <v>0</v>
      </c>
      <c r="C8" s="215"/>
      <c r="D8" s="318"/>
      <c r="E8" s="275"/>
      <c r="F8" s="169"/>
      <c r="G8" s="169"/>
      <c r="H8" s="171"/>
      <c r="I8" s="171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B9">
        <v>0</v>
      </c>
      <c r="C9" s="215"/>
      <c r="D9" s="319"/>
      <c r="E9" s="226"/>
      <c r="F9" s="169"/>
      <c r="G9" s="169"/>
      <c r="H9" s="171"/>
      <c r="I9" s="171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B10">
        <v>0</v>
      </c>
      <c r="C10" s="215"/>
      <c r="D10" s="319"/>
      <c r="E10" s="226"/>
      <c r="F10" s="169"/>
      <c r="G10" s="169"/>
      <c r="H10" s="171"/>
      <c r="I10" s="171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B11">
        <v>0</v>
      </c>
      <c r="C11" s="215"/>
      <c r="D11" s="319"/>
      <c r="E11" s="226"/>
      <c r="F11" s="169"/>
      <c r="G11" s="169"/>
      <c r="H11" s="171"/>
      <c r="I11" s="171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B12">
        <v>0</v>
      </c>
      <c r="C12" s="215"/>
      <c r="D12" s="319"/>
      <c r="E12" s="226"/>
      <c r="F12" s="169"/>
      <c r="G12" s="169"/>
      <c r="H12" s="171"/>
      <c r="I12" s="171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B13">
        <v>0</v>
      </c>
      <c r="C13" s="215"/>
      <c r="D13" s="319"/>
      <c r="E13" s="226"/>
      <c r="F13" s="169"/>
      <c r="G13" s="169"/>
      <c r="H13" s="171"/>
      <c r="I13" s="171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B14">
        <v>0</v>
      </c>
      <c r="C14" s="215"/>
      <c r="D14" s="319"/>
      <c r="E14" s="226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">
      <c r="A15" s="29">
        <v>800</v>
      </c>
      <c r="B15">
        <v>0</v>
      </c>
      <c r="C15" s="215"/>
      <c r="D15" s="319"/>
      <c r="E15" s="226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">
      <c r="A16" s="29">
        <v>900</v>
      </c>
      <c r="B16">
        <v>0</v>
      </c>
      <c r="C16" s="215"/>
      <c r="D16" s="319"/>
      <c r="E16" s="226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">
      <c r="A17" s="29">
        <v>1000</v>
      </c>
      <c r="B17">
        <v>0</v>
      </c>
      <c r="C17" s="215"/>
      <c r="D17" s="319"/>
      <c r="E17" s="226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">
      <c r="A18" s="29">
        <v>1100</v>
      </c>
      <c r="B18">
        <v>0</v>
      </c>
      <c r="C18" s="215"/>
      <c r="D18" s="319"/>
      <c r="E18" s="226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">
      <c r="A19" s="29">
        <v>1200</v>
      </c>
      <c r="B19">
        <v>0</v>
      </c>
      <c r="C19" s="215"/>
      <c r="D19" s="319"/>
      <c r="E19" s="226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">
      <c r="A20" s="29">
        <v>1300</v>
      </c>
      <c r="B20">
        <v>0</v>
      </c>
      <c r="C20" s="215"/>
      <c r="D20" s="319"/>
      <c r="E20" s="226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">
      <c r="A21" s="29">
        <v>1400</v>
      </c>
      <c r="B21">
        <v>0</v>
      </c>
      <c r="C21" s="215"/>
      <c r="D21" s="319"/>
      <c r="E21" s="226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">
      <c r="A22" s="29">
        <v>1500</v>
      </c>
      <c r="B22">
        <v>0</v>
      </c>
      <c r="C22" s="215"/>
      <c r="D22" s="319"/>
      <c r="E22" s="226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">
      <c r="A23" s="29">
        <v>1600</v>
      </c>
      <c r="B23">
        <v>0</v>
      </c>
      <c r="C23" s="215"/>
      <c r="D23" s="319"/>
      <c r="E23" s="226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">
      <c r="A24" s="29">
        <v>1700</v>
      </c>
      <c r="B24">
        <v>0</v>
      </c>
      <c r="C24" s="215"/>
      <c r="D24" s="319"/>
      <c r="E24" s="226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">
      <c r="A25" s="29">
        <v>1800</v>
      </c>
      <c r="B25">
        <v>0</v>
      </c>
      <c r="C25" s="215"/>
      <c r="D25" s="319"/>
      <c r="E25" s="226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">
      <c r="A26" s="29">
        <v>1900</v>
      </c>
      <c r="B26">
        <v>0</v>
      </c>
      <c r="C26" s="215"/>
      <c r="D26" s="319"/>
      <c r="E26" s="226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">
      <c r="A27" s="29">
        <v>2000</v>
      </c>
      <c r="B27">
        <v>0</v>
      </c>
      <c r="C27" s="215"/>
      <c r="D27" s="319"/>
      <c r="E27" s="226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">
      <c r="A28" s="29">
        <v>2100</v>
      </c>
      <c r="B28">
        <v>0</v>
      </c>
      <c r="C28" s="215"/>
      <c r="D28" s="319"/>
      <c r="E28" s="226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">
      <c r="A29" s="29">
        <v>2200</v>
      </c>
      <c r="B29">
        <v>0</v>
      </c>
      <c r="C29" s="215"/>
      <c r="D29" s="319"/>
      <c r="E29" s="226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">
      <c r="A30" s="29">
        <v>2300</v>
      </c>
      <c r="B30">
        <v>0</v>
      </c>
      <c r="C30" s="215"/>
      <c r="D30" s="319"/>
      <c r="E30" s="226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324">
        <v>0</v>
      </c>
      <c r="C31" s="216"/>
      <c r="D31" s="320"/>
      <c r="E31" s="170"/>
      <c r="F31" s="170"/>
      <c r="G31" s="170"/>
      <c r="H31" s="214"/>
      <c r="I31" s="214"/>
      <c r="J31" s="214"/>
      <c r="K31" s="214"/>
      <c r="L31" s="214"/>
      <c r="M31" s="103">
        <f t="shared" si="0"/>
        <v>0</v>
      </c>
    </row>
    <row r="32" spans="1:13" x14ac:dyDescent="0.2">
      <c r="B32" s="154"/>
    </row>
    <row r="33" spans="2:13" x14ac:dyDescent="0.2">
      <c r="B33" s="44">
        <f>SUM(B8:B32)</f>
        <v>0</v>
      </c>
      <c r="C33" s="44">
        <f t="shared" ref="C33:I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>SUM(J8:J31)</f>
        <v>0</v>
      </c>
      <c r="K33" s="177">
        <f>SUM(K8:K31)</f>
        <v>0</v>
      </c>
      <c r="L33" s="177">
        <f>SUM(L8:L31)</f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M43"/>
  <sheetViews>
    <sheetView workbookViewId="0"/>
  </sheetViews>
  <sheetFormatPr defaultRowHeight="12.75" x14ac:dyDescent="0.2"/>
  <cols>
    <col min="1" max="1" width="13" customWidth="1"/>
    <col min="2" max="2" width="16.7109375" customWidth="1"/>
    <col min="3" max="3" width="16.7109375" hidden="1" customWidth="1"/>
    <col min="4" max="4" width="17.42578125" bestFit="1" customWidth="1"/>
    <col min="5" max="6" width="13" customWidth="1"/>
    <col min="7" max="7" width="14.7109375" customWidth="1"/>
    <col min="8" max="8" width="15.5703125" customWidth="1"/>
    <col min="9" max="9" width="15" customWidth="1"/>
    <col min="10" max="10" width="14.140625" customWidth="1"/>
    <col min="11" max="11" width="13.85546875" customWidth="1"/>
    <col min="12" max="12" width="1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D2" s="224"/>
      <c r="H2" s="219"/>
      <c r="I2" s="219"/>
      <c r="J2" s="219"/>
      <c r="K2" s="219"/>
    </row>
    <row r="3" spans="1:13" x14ac:dyDescent="0.2">
      <c r="A3" s="39" t="s">
        <v>20</v>
      </c>
      <c r="D3" s="219"/>
      <c r="G3" s="322"/>
      <c r="H3" s="219"/>
      <c r="I3" s="219"/>
      <c r="J3" s="219"/>
      <c r="K3" s="219"/>
      <c r="L3" s="219"/>
    </row>
    <row r="4" spans="1:13" x14ac:dyDescent="0.2">
      <c r="A4" s="30"/>
      <c r="B4" s="40" t="s">
        <v>44</v>
      </c>
      <c r="C4" s="158" t="s">
        <v>67</v>
      </c>
      <c r="D4" s="304" t="s">
        <v>135</v>
      </c>
      <c r="E4" s="127" t="s">
        <v>161</v>
      </c>
      <c r="F4" s="127" t="s">
        <v>164</v>
      </c>
      <c r="G4" s="127" t="s">
        <v>67</v>
      </c>
      <c r="H4" s="141" t="s">
        <v>164</v>
      </c>
      <c r="I4" s="141" t="s">
        <v>161</v>
      </c>
      <c r="J4" s="141" t="s">
        <v>161</v>
      </c>
      <c r="K4" s="48" t="s">
        <v>200</v>
      </c>
      <c r="L4" s="48" t="s">
        <v>200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103</v>
      </c>
      <c r="D5" s="305" t="s">
        <v>171</v>
      </c>
      <c r="E5" s="160" t="s">
        <v>66</v>
      </c>
      <c r="F5" s="160" t="s">
        <v>66</v>
      </c>
      <c r="G5" s="160" t="s">
        <v>66</v>
      </c>
      <c r="H5" s="140" t="s">
        <v>64</v>
      </c>
      <c r="I5" s="140" t="s">
        <v>64</v>
      </c>
      <c r="J5" s="107" t="s">
        <v>64</v>
      </c>
      <c r="K5" s="107" t="s">
        <v>71</v>
      </c>
      <c r="L5" s="107" t="s">
        <v>203</v>
      </c>
      <c r="M5" s="104"/>
    </row>
    <row r="6" spans="1:13" x14ac:dyDescent="0.2">
      <c r="A6" s="32" t="s">
        <v>16</v>
      </c>
      <c r="B6" s="307" t="s">
        <v>181</v>
      </c>
      <c r="C6" s="172"/>
      <c r="D6" s="311"/>
      <c r="E6" s="163"/>
      <c r="F6" s="163"/>
      <c r="G6" s="326"/>
      <c r="H6" s="109"/>
      <c r="I6" s="109"/>
      <c r="J6" s="109"/>
      <c r="K6" s="109"/>
      <c r="L6" s="109"/>
      <c r="M6" s="105"/>
    </row>
    <row r="7" spans="1:13" x14ac:dyDescent="0.2">
      <c r="A7" s="95"/>
      <c r="B7" s="306" t="s">
        <v>182</v>
      </c>
      <c r="C7" s="162"/>
      <c r="D7" s="312"/>
      <c r="E7" s="325"/>
      <c r="F7" s="325"/>
      <c r="G7" s="238"/>
      <c r="H7" s="329"/>
      <c r="I7" s="291"/>
      <c r="J7" s="291"/>
      <c r="K7" s="283"/>
      <c r="L7" s="328"/>
      <c r="M7" s="237"/>
    </row>
    <row r="8" spans="1:13" x14ac:dyDescent="0.2">
      <c r="A8" s="36">
        <v>100</v>
      </c>
      <c r="B8" s="70">
        <v>0</v>
      </c>
      <c r="C8" s="215"/>
      <c r="D8" s="309">
        <f>+'Daily Deals'!P$27+D$6</f>
        <v>0</v>
      </c>
      <c r="E8" s="169"/>
      <c r="F8" s="169"/>
      <c r="G8" s="169"/>
      <c r="H8" s="171"/>
      <c r="I8" s="171"/>
      <c r="J8" s="171"/>
      <c r="K8" s="171"/>
      <c r="L8" s="171"/>
      <c r="M8" s="332">
        <f t="shared" ref="M8:M31" si="0">SUM(B8:L8)</f>
        <v>0</v>
      </c>
    </row>
    <row r="9" spans="1:13" x14ac:dyDescent="0.2">
      <c r="A9" s="29">
        <v>200</v>
      </c>
      <c r="B9" s="70">
        <v>0</v>
      </c>
      <c r="C9" s="215"/>
      <c r="D9" s="309">
        <f>+'Daily Deals'!P$27+D$6</f>
        <v>0</v>
      </c>
      <c r="E9" s="169"/>
      <c r="F9" s="169"/>
      <c r="G9" s="169"/>
      <c r="H9" s="171"/>
      <c r="I9" s="171"/>
      <c r="J9" s="171"/>
      <c r="K9" s="171"/>
      <c r="L9" s="171"/>
      <c r="M9" s="135">
        <f t="shared" si="0"/>
        <v>0</v>
      </c>
    </row>
    <row r="10" spans="1:13" x14ac:dyDescent="0.2">
      <c r="A10" s="29">
        <v>300</v>
      </c>
      <c r="B10" s="70">
        <v>0</v>
      </c>
      <c r="C10" s="215"/>
      <c r="D10" s="309">
        <f>+'Daily Deals'!P$27+D$6</f>
        <v>0</v>
      </c>
      <c r="E10" s="169"/>
      <c r="F10" s="169"/>
      <c r="G10" s="169"/>
      <c r="H10" s="171"/>
      <c r="I10" s="171"/>
      <c r="J10" s="171"/>
      <c r="K10" s="171"/>
      <c r="L10" s="171"/>
      <c r="M10" s="135">
        <f t="shared" si="0"/>
        <v>0</v>
      </c>
    </row>
    <row r="11" spans="1:13" x14ac:dyDescent="0.2">
      <c r="A11" s="29">
        <v>400</v>
      </c>
      <c r="B11" s="70">
        <v>0</v>
      </c>
      <c r="C11" s="215"/>
      <c r="D11" s="309">
        <f>+'Daily Deals'!P$27+D$6</f>
        <v>0</v>
      </c>
      <c r="E11" s="169"/>
      <c r="F11" s="169"/>
      <c r="G11" s="169"/>
      <c r="H11" s="171"/>
      <c r="I11" s="171"/>
      <c r="J11" s="171"/>
      <c r="K11" s="171"/>
      <c r="L11" s="171"/>
      <c r="M11" s="135">
        <f t="shared" si="0"/>
        <v>0</v>
      </c>
    </row>
    <row r="12" spans="1:13" x14ac:dyDescent="0.2">
      <c r="A12" s="29">
        <v>500</v>
      </c>
      <c r="B12" s="70">
        <v>0</v>
      </c>
      <c r="C12" s="215"/>
      <c r="D12" s="309">
        <f>+'Daily Deals'!P$27+D$6</f>
        <v>0</v>
      </c>
      <c r="E12" s="169"/>
      <c r="F12" s="169"/>
      <c r="G12" s="169"/>
      <c r="H12" s="171"/>
      <c r="I12" s="171"/>
      <c r="J12" s="171"/>
      <c r="K12" s="171"/>
      <c r="L12" s="171"/>
      <c r="M12" s="135">
        <f t="shared" si="0"/>
        <v>0</v>
      </c>
    </row>
    <row r="13" spans="1:13" x14ac:dyDescent="0.2">
      <c r="A13" s="29">
        <v>600</v>
      </c>
      <c r="B13" s="70">
        <v>0</v>
      </c>
      <c r="C13" s="215"/>
      <c r="D13" s="309">
        <f>+'Daily Deals'!P$27+D$6</f>
        <v>0</v>
      </c>
      <c r="E13" s="169"/>
      <c r="F13" s="169"/>
      <c r="G13" s="169"/>
      <c r="H13" s="171"/>
      <c r="I13" s="171"/>
      <c r="J13" s="171"/>
      <c r="K13" s="171"/>
      <c r="L13" s="171"/>
      <c r="M13" s="135">
        <f t="shared" si="0"/>
        <v>0</v>
      </c>
    </row>
    <row r="14" spans="1:13" x14ac:dyDescent="0.2">
      <c r="A14" s="29">
        <v>700</v>
      </c>
      <c r="B14" s="70">
        <v>0</v>
      </c>
      <c r="C14" s="215"/>
      <c r="D14" s="309" t="e">
        <f>+'Daily Deals'!#REF!+D$7</f>
        <v>#REF!</v>
      </c>
      <c r="E14" s="169"/>
      <c r="F14" s="169"/>
      <c r="G14" s="169"/>
      <c r="H14" s="171"/>
      <c r="I14" s="171"/>
      <c r="J14" s="171"/>
      <c r="K14" s="171"/>
      <c r="L14" s="171"/>
      <c r="M14" s="135" t="e">
        <f t="shared" si="0"/>
        <v>#REF!</v>
      </c>
    </row>
    <row r="15" spans="1:13" x14ac:dyDescent="0.2">
      <c r="A15" s="29">
        <v>800</v>
      </c>
      <c r="B15" s="70">
        <v>0</v>
      </c>
      <c r="C15" s="215"/>
      <c r="D15" s="309" t="e">
        <f>+'Daily Deals'!#REF!+D$7</f>
        <v>#REF!</v>
      </c>
      <c r="E15" s="169"/>
      <c r="F15" s="169"/>
      <c r="G15" s="169"/>
      <c r="H15" s="171"/>
      <c r="I15" s="171"/>
      <c r="J15" s="171"/>
      <c r="K15" s="171"/>
      <c r="L15" s="171"/>
      <c r="M15" s="135" t="e">
        <f t="shared" si="0"/>
        <v>#REF!</v>
      </c>
    </row>
    <row r="16" spans="1:13" x14ac:dyDescent="0.2">
      <c r="A16" s="29">
        <v>900</v>
      </c>
      <c r="B16" s="70">
        <v>0</v>
      </c>
      <c r="C16" s="215"/>
      <c r="D16" s="309" t="e">
        <f>+'Daily Deals'!#REF!+D$7</f>
        <v>#REF!</v>
      </c>
      <c r="E16" s="169"/>
      <c r="F16" s="169"/>
      <c r="G16" s="169"/>
      <c r="H16" s="171"/>
      <c r="I16" s="171"/>
      <c r="J16" s="171"/>
      <c r="K16" s="171"/>
      <c r="L16" s="171"/>
      <c r="M16" s="135" t="e">
        <f t="shared" si="0"/>
        <v>#REF!</v>
      </c>
    </row>
    <row r="17" spans="1:13" x14ac:dyDescent="0.2">
      <c r="A17" s="29">
        <v>1000</v>
      </c>
      <c r="B17" s="70">
        <v>0</v>
      </c>
      <c r="C17" s="215"/>
      <c r="D17" s="309" t="e">
        <f>+'Daily Deals'!#REF!+D$7</f>
        <v>#REF!</v>
      </c>
      <c r="E17" s="169"/>
      <c r="F17" s="169"/>
      <c r="G17" s="169"/>
      <c r="H17" s="171"/>
      <c r="I17" s="171"/>
      <c r="J17" s="171"/>
      <c r="K17" s="171"/>
      <c r="L17" s="171"/>
      <c r="M17" s="135" t="e">
        <f t="shared" si="0"/>
        <v>#REF!</v>
      </c>
    </row>
    <row r="18" spans="1:13" x14ac:dyDescent="0.2">
      <c r="A18" s="29">
        <v>1100</v>
      </c>
      <c r="B18" s="70">
        <v>0</v>
      </c>
      <c r="C18" s="215"/>
      <c r="D18" s="309" t="e">
        <f>+'Daily Deals'!#REF!+D$7</f>
        <v>#REF!</v>
      </c>
      <c r="E18" s="169"/>
      <c r="F18" s="169"/>
      <c r="G18" s="169"/>
      <c r="H18" s="171"/>
      <c r="I18" s="171"/>
      <c r="J18" s="171"/>
      <c r="K18" s="171"/>
      <c r="L18" s="171"/>
      <c r="M18" s="135" t="e">
        <f t="shared" si="0"/>
        <v>#REF!</v>
      </c>
    </row>
    <row r="19" spans="1:13" x14ac:dyDescent="0.2">
      <c r="A19" s="29">
        <v>1200</v>
      </c>
      <c r="B19" s="70">
        <v>0</v>
      </c>
      <c r="C19" s="215"/>
      <c r="D19" s="309" t="e">
        <f>+'Daily Deals'!#REF!+D$7</f>
        <v>#REF!</v>
      </c>
      <c r="E19" s="169"/>
      <c r="F19" s="169"/>
      <c r="G19" s="169"/>
      <c r="H19" s="171"/>
      <c r="I19" s="171"/>
      <c r="J19" s="171"/>
      <c r="K19" s="171"/>
      <c r="L19" s="171"/>
      <c r="M19" s="135" t="e">
        <f t="shared" si="0"/>
        <v>#REF!</v>
      </c>
    </row>
    <row r="20" spans="1:13" x14ac:dyDescent="0.2">
      <c r="A20" s="29">
        <v>1300</v>
      </c>
      <c r="B20" s="70">
        <v>0</v>
      </c>
      <c r="C20" s="215"/>
      <c r="D20" s="309" t="e">
        <f>+'Daily Deals'!#REF!+D$7</f>
        <v>#REF!</v>
      </c>
      <c r="E20" s="169"/>
      <c r="F20" s="169"/>
      <c r="G20" s="169"/>
      <c r="H20" s="171"/>
      <c r="I20" s="171"/>
      <c r="J20" s="171"/>
      <c r="K20" s="171"/>
      <c r="L20" s="171"/>
      <c r="M20" s="135" t="e">
        <f t="shared" si="0"/>
        <v>#REF!</v>
      </c>
    </row>
    <row r="21" spans="1:13" x14ac:dyDescent="0.2">
      <c r="A21" s="29">
        <v>1400</v>
      </c>
      <c r="B21" s="70">
        <v>0</v>
      </c>
      <c r="C21" s="215"/>
      <c r="D21" s="309" t="e">
        <f>+'Daily Deals'!#REF!+D$7</f>
        <v>#REF!</v>
      </c>
      <c r="E21" s="169"/>
      <c r="F21" s="169"/>
      <c r="G21" s="169"/>
      <c r="H21" s="171"/>
      <c r="I21" s="171"/>
      <c r="J21" s="171"/>
      <c r="K21" s="171"/>
      <c r="L21" s="171"/>
      <c r="M21" s="135" t="e">
        <f t="shared" si="0"/>
        <v>#REF!</v>
      </c>
    </row>
    <row r="22" spans="1:13" x14ac:dyDescent="0.2">
      <c r="A22" s="29">
        <v>1500</v>
      </c>
      <c r="B22" s="70">
        <v>0</v>
      </c>
      <c r="C22" s="215"/>
      <c r="D22" s="309" t="e">
        <f>+'Daily Deals'!#REF!+D$7</f>
        <v>#REF!</v>
      </c>
      <c r="E22" s="169"/>
      <c r="F22" s="169"/>
      <c r="G22" s="169"/>
      <c r="H22" s="171"/>
      <c r="I22" s="171"/>
      <c r="J22" s="171"/>
      <c r="K22" s="171"/>
      <c r="L22" s="171"/>
      <c r="M22" s="135" t="e">
        <f t="shared" si="0"/>
        <v>#REF!</v>
      </c>
    </row>
    <row r="23" spans="1:13" x14ac:dyDescent="0.2">
      <c r="A23" s="29">
        <v>1600</v>
      </c>
      <c r="B23" s="70">
        <v>0</v>
      </c>
      <c r="C23" s="215"/>
      <c r="D23" s="309" t="e">
        <f>+'Daily Deals'!#REF!+D$7</f>
        <v>#REF!</v>
      </c>
      <c r="E23" s="169"/>
      <c r="F23" s="169"/>
      <c r="G23" s="169"/>
      <c r="H23" s="171"/>
      <c r="I23" s="171"/>
      <c r="J23" s="171"/>
      <c r="K23" s="171"/>
      <c r="L23" s="171"/>
      <c r="M23" s="135" t="e">
        <f t="shared" si="0"/>
        <v>#REF!</v>
      </c>
    </row>
    <row r="24" spans="1:13" x14ac:dyDescent="0.2">
      <c r="A24" s="29">
        <v>1700</v>
      </c>
      <c r="B24" s="70">
        <v>0</v>
      </c>
      <c r="C24" s="215"/>
      <c r="D24" s="309" t="e">
        <f>+'Daily Deals'!#REF!+D$7</f>
        <v>#REF!</v>
      </c>
      <c r="E24" s="169"/>
      <c r="F24" s="169"/>
      <c r="G24" s="169"/>
      <c r="H24" s="171"/>
      <c r="I24" s="171"/>
      <c r="J24" s="171"/>
      <c r="K24" s="171"/>
      <c r="L24" s="171"/>
      <c r="M24" s="135" t="e">
        <f t="shared" si="0"/>
        <v>#REF!</v>
      </c>
    </row>
    <row r="25" spans="1:13" x14ac:dyDescent="0.2">
      <c r="A25" s="29">
        <v>1800</v>
      </c>
      <c r="B25" s="70">
        <v>0</v>
      </c>
      <c r="C25" s="215"/>
      <c r="D25" s="309" t="e">
        <f>+'Daily Deals'!#REF!+D$7</f>
        <v>#REF!</v>
      </c>
      <c r="E25" s="169"/>
      <c r="F25" s="169"/>
      <c r="G25" s="169"/>
      <c r="H25" s="171"/>
      <c r="I25" s="171"/>
      <c r="J25" s="171"/>
      <c r="K25" s="171"/>
      <c r="L25" s="171"/>
      <c r="M25" s="135" t="e">
        <f t="shared" si="0"/>
        <v>#REF!</v>
      </c>
    </row>
    <row r="26" spans="1:13" x14ac:dyDescent="0.2">
      <c r="A26" s="29">
        <v>1900</v>
      </c>
      <c r="B26" s="70">
        <v>0</v>
      </c>
      <c r="C26" s="215"/>
      <c r="D26" s="309" t="e">
        <f>+'Daily Deals'!#REF!+D$7</f>
        <v>#REF!</v>
      </c>
      <c r="E26" s="169"/>
      <c r="F26" s="169"/>
      <c r="G26" s="169"/>
      <c r="H26" s="171"/>
      <c r="I26" s="171"/>
      <c r="J26" s="171"/>
      <c r="K26" s="171"/>
      <c r="L26" s="171"/>
      <c r="M26" s="135" t="e">
        <f t="shared" si="0"/>
        <v>#REF!</v>
      </c>
    </row>
    <row r="27" spans="1:13" x14ac:dyDescent="0.2">
      <c r="A27" s="29">
        <v>2000</v>
      </c>
      <c r="B27" s="70">
        <v>0</v>
      </c>
      <c r="C27" s="215"/>
      <c r="D27" s="309" t="e">
        <f>+'Daily Deals'!#REF!+D$7</f>
        <v>#REF!</v>
      </c>
      <c r="E27" s="169"/>
      <c r="F27" s="169"/>
      <c r="G27" s="169"/>
      <c r="H27" s="171"/>
      <c r="I27" s="171"/>
      <c r="J27" s="171"/>
      <c r="K27" s="171"/>
      <c r="L27" s="171"/>
      <c r="M27" s="135" t="e">
        <f t="shared" si="0"/>
        <v>#REF!</v>
      </c>
    </row>
    <row r="28" spans="1:13" x14ac:dyDescent="0.2">
      <c r="A28" s="29">
        <v>2100</v>
      </c>
      <c r="B28" s="70">
        <v>0</v>
      </c>
      <c r="C28" s="215"/>
      <c r="D28" s="309" t="e">
        <f>+'Daily Deals'!#REF!+D$7</f>
        <v>#REF!</v>
      </c>
      <c r="E28" s="169"/>
      <c r="F28" s="169"/>
      <c r="G28" s="169"/>
      <c r="H28" s="171"/>
      <c r="I28" s="171"/>
      <c r="J28" s="171"/>
      <c r="K28" s="171"/>
      <c r="L28" s="171"/>
      <c r="M28" s="135" t="e">
        <f t="shared" si="0"/>
        <v>#REF!</v>
      </c>
    </row>
    <row r="29" spans="1:13" x14ac:dyDescent="0.2">
      <c r="A29" s="29">
        <v>2200</v>
      </c>
      <c r="B29" s="70">
        <v>0</v>
      </c>
      <c r="C29" s="215"/>
      <c r="D29" s="309" t="e">
        <f>+'Daily Deals'!#REF!+D$7</f>
        <v>#REF!</v>
      </c>
      <c r="E29" s="169"/>
      <c r="F29" s="169"/>
      <c r="G29" s="169"/>
      <c r="H29" s="171"/>
      <c r="I29" s="171"/>
      <c r="J29" s="171"/>
      <c r="K29" s="171"/>
      <c r="L29" s="171"/>
      <c r="M29" s="135" t="e">
        <f t="shared" si="0"/>
        <v>#REF!</v>
      </c>
    </row>
    <row r="30" spans="1:13" x14ac:dyDescent="0.2">
      <c r="A30" s="29">
        <v>2300</v>
      </c>
      <c r="B30" s="70">
        <v>0</v>
      </c>
      <c r="C30" s="215"/>
      <c r="D30" s="309">
        <f>+'Daily Deals'!P$27+D$6</f>
        <v>0</v>
      </c>
      <c r="E30" s="169"/>
      <c r="F30" s="169"/>
      <c r="G30" s="169"/>
      <c r="H30" s="171"/>
      <c r="I30" s="171"/>
      <c r="J30" s="171"/>
      <c r="K30" s="171"/>
      <c r="L30" s="171"/>
      <c r="M30" s="135">
        <f t="shared" si="0"/>
        <v>0</v>
      </c>
    </row>
    <row r="31" spans="1:13" x14ac:dyDescent="0.2">
      <c r="A31" s="37">
        <v>2400</v>
      </c>
      <c r="B31" s="157">
        <v>0</v>
      </c>
      <c r="C31" s="216"/>
      <c r="D31" s="310">
        <f>+'Daily Deals'!P$27+D$6</f>
        <v>0</v>
      </c>
      <c r="E31" s="170"/>
      <c r="F31" s="170"/>
      <c r="G31" s="170"/>
      <c r="H31" s="214"/>
      <c r="I31" s="214"/>
      <c r="J31" s="214"/>
      <c r="K31" s="214"/>
      <c r="L31" s="214"/>
      <c r="M31" s="135">
        <f t="shared" si="0"/>
        <v>0</v>
      </c>
    </row>
    <row r="32" spans="1:13" x14ac:dyDescent="0.2">
      <c r="M32" s="327"/>
    </row>
    <row r="33" spans="2:13" x14ac:dyDescent="0.2">
      <c r="B33" s="44">
        <f>SUM(B8:B32)</f>
        <v>0</v>
      </c>
      <c r="C33" s="44">
        <f t="shared" ref="C33:L33" si="1">SUM(C8:C31)</f>
        <v>0</v>
      </c>
      <c r="D33" s="177" t="e">
        <f t="shared" si="1"/>
        <v>#REF!</v>
      </c>
      <c r="E33" s="177">
        <f t="shared" si="1"/>
        <v>0</v>
      </c>
      <c r="F33" s="177">
        <f t="shared" si="1"/>
        <v>0</v>
      </c>
      <c r="G33" s="177">
        <f>SUM(G8:G31)</f>
        <v>0</v>
      </c>
      <c r="H33" s="177">
        <f t="shared" si="1"/>
        <v>0</v>
      </c>
      <c r="I33" s="177">
        <f>SUM(I8:I31)</f>
        <v>0</v>
      </c>
      <c r="J33" s="177">
        <f>SUM(J8:J31)</f>
        <v>0</v>
      </c>
      <c r="K33" s="177">
        <f>SUM(K8:K31)</f>
        <v>0</v>
      </c>
      <c r="L33" s="177">
        <f t="shared" si="1"/>
        <v>0</v>
      </c>
      <c r="M33" s="269" t="e">
        <f>SUM(M8:M32)</f>
        <v>#REF!</v>
      </c>
    </row>
    <row r="35" spans="2:13" x14ac:dyDescent="0.2">
      <c r="B35" s="44"/>
      <c r="C35" s="44"/>
      <c r="D35" s="44"/>
      <c r="E35" s="313" t="s">
        <v>184</v>
      </c>
      <c r="F35" s="313" t="s">
        <v>185</v>
      </c>
      <c r="G35" s="313" t="s">
        <v>186</v>
      </c>
      <c r="H35" s="44"/>
      <c r="I35" s="44"/>
    </row>
    <row r="36" spans="2:13" x14ac:dyDescent="0.2">
      <c r="B36" s="44"/>
      <c r="C36" s="44"/>
      <c r="D36" s="44"/>
      <c r="E36" s="35">
        <f>+ABS(E37*E38)</f>
        <v>0</v>
      </c>
      <c r="F36" s="35">
        <f>+ABS(F37*F38)</f>
        <v>0</v>
      </c>
      <c r="G36" s="35">
        <f>+ABS(G37*G38)</f>
        <v>0</v>
      </c>
      <c r="H36" s="175"/>
      <c r="I36" s="295">
        <f>SUM(E36:G36)</f>
        <v>0</v>
      </c>
      <c r="K36" s="253" t="s">
        <v>128</v>
      </c>
      <c r="L36" s="254" t="s">
        <v>158</v>
      </c>
      <c r="M36" s="293"/>
    </row>
    <row r="37" spans="2:13" x14ac:dyDescent="0.2">
      <c r="B37" s="219" t="s">
        <v>172</v>
      </c>
      <c r="D37" s="44"/>
      <c r="E37" s="166"/>
      <c r="F37" s="156"/>
      <c r="G37" s="156"/>
      <c r="H37" s="175"/>
      <c r="I37" s="156" t="e">
        <f>+I36/I38</f>
        <v>#DIV/0!</v>
      </c>
      <c r="J37" s="257" t="e">
        <f>ROUND(I37,2)</f>
        <v>#DIV/0!</v>
      </c>
      <c r="K37" s="255"/>
      <c r="L37" s="256" t="s">
        <v>159</v>
      </c>
      <c r="M37" s="294"/>
    </row>
    <row r="38" spans="2:13" x14ac:dyDescent="0.2">
      <c r="B38" s="308">
        <v>0</v>
      </c>
      <c r="D38" s="44"/>
      <c r="E38" s="260"/>
      <c r="F38" s="260"/>
      <c r="G38" s="260"/>
      <c r="H38" s="175"/>
      <c r="I38" s="260">
        <f>SUM(E38:G38)</f>
        <v>0</v>
      </c>
    </row>
    <row r="39" spans="2:13" x14ac:dyDescent="0.2">
      <c r="D39" s="44"/>
    </row>
    <row r="40" spans="2:13" x14ac:dyDescent="0.2">
      <c r="D40" s="44"/>
    </row>
    <row r="41" spans="2:13" x14ac:dyDescent="0.2">
      <c r="B41" s="219" t="s">
        <v>172</v>
      </c>
      <c r="D41" s="44"/>
      <c r="E41" s="35">
        <f>+ABS(E42*E43)</f>
        <v>0</v>
      </c>
      <c r="F41" s="35">
        <f>+ABS(F42*F43)</f>
        <v>0</v>
      </c>
      <c r="G41" s="35">
        <f>+ABS(G42*G43)</f>
        <v>0</v>
      </c>
      <c r="H41" s="175"/>
      <c r="I41" s="295">
        <f>SUM(E41:G41)</f>
        <v>0</v>
      </c>
      <c r="K41" s="253" t="s">
        <v>128</v>
      </c>
      <c r="L41" s="254" t="s">
        <v>158</v>
      </c>
      <c r="M41" s="293"/>
    </row>
    <row r="42" spans="2:13" x14ac:dyDescent="0.2">
      <c r="B42" s="308">
        <v>0</v>
      </c>
      <c r="D42" s="44"/>
      <c r="E42" s="166"/>
      <c r="F42" s="156"/>
      <c r="G42" s="156"/>
      <c r="H42" s="175"/>
      <c r="I42" s="156" t="e">
        <f>+I41/I43</f>
        <v>#DIV/0!</v>
      </c>
      <c r="J42" s="257" t="e">
        <f>ROUND(I42,2)</f>
        <v>#DIV/0!</v>
      </c>
      <c r="K42" s="255"/>
      <c r="L42" s="256" t="s">
        <v>159</v>
      </c>
      <c r="M42" s="294"/>
    </row>
    <row r="43" spans="2:13" x14ac:dyDescent="0.2">
      <c r="E43" s="260"/>
      <c r="F43" s="260"/>
      <c r="G43" s="260"/>
      <c r="H43" s="175"/>
      <c r="I43" s="260">
        <f>SUM(E43:G43)</f>
        <v>0</v>
      </c>
    </row>
  </sheetData>
  <phoneticPr fontId="3" type="noConversion"/>
  <pageMargins left="0.75" right="0.75" top="1" bottom="1" header="0.5" footer="0.5"/>
  <pageSetup paperSize="5" scale="8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5">
    <pageSetUpPr fitToPage="1"/>
  </sheetPr>
  <dimension ref="A1:L34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8.28515625" customWidth="1"/>
    <col min="4" max="4" width="19.140625" customWidth="1"/>
    <col min="5" max="5" width="16.7109375" customWidth="1"/>
    <col min="6" max="6" width="16.140625" customWidth="1"/>
    <col min="7" max="7" width="13.42578125" customWidth="1"/>
    <col min="8" max="8" width="13.7109375" bestFit="1" customWidth="1"/>
    <col min="9" max="9" width="12.85546875" customWidth="1"/>
    <col min="10" max="10" width="15.28515625" customWidth="1"/>
    <col min="11" max="11" width="10.85546875" customWidth="1"/>
    <col min="12" max="12" width="11" style="177" customWidth="1"/>
    <col min="13" max="15" width="6.5703125" customWidth="1"/>
    <col min="16" max="16" width="7.85546875" customWidth="1"/>
    <col min="17" max="17" width="7.5703125" customWidth="1"/>
    <col min="18" max="18" width="7.42578125" customWidth="1"/>
    <col min="19" max="19" width="9.28515625" customWidth="1"/>
    <col min="20" max="20" width="7.85546875" customWidth="1"/>
    <col min="21" max="21" width="12.28515625" customWidth="1"/>
  </cols>
  <sheetData>
    <row r="1" spans="1:11" x14ac:dyDescent="0.2">
      <c r="A1" s="88">
        <f>+'PV-SHAPE'!A1-1</f>
        <v>37249</v>
      </c>
      <c r="B1" s="153">
        <f>WEEKDAY(A1)</f>
        <v>2</v>
      </c>
    </row>
    <row r="2" spans="1:11" ht="15" x14ac:dyDescent="0.2">
      <c r="A2" s="38" t="s">
        <v>19</v>
      </c>
      <c r="F2" s="224"/>
      <c r="G2" s="224"/>
      <c r="I2" s="224"/>
    </row>
    <row r="3" spans="1:11" x14ac:dyDescent="0.2">
      <c r="A3" s="39" t="s">
        <v>20</v>
      </c>
    </row>
    <row r="4" spans="1:11" x14ac:dyDescent="0.2">
      <c r="A4" s="30" t="s">
        <v>14</v>
      </c>
      <c r="B4" s="40" t="s">
        <v>39</v>
      </c>
      <c r="C4" s="127" t="s">
        <v>101</v>
      </c>
      <c r="D4" s="127" t="s">
        <v>72</v>
      </c>
      <c r="E4" s="158" t="s">
        <v>190</v>
      </c>
      <c r="F4" s="158" t="s">
        <v>65</v>
      </c>
      <c r="G4" s="149" t="s">
        <v>42</v>
      </c>
      <c r="H4" s="48" t="s">
        <v>53</v>
      </c>
      <c r="I4" s="110" t="s">
        <v>101</v>
      </c>
      <c r="J4" s="48" t="s">
        <v>191</v>
      </c>
      <c r="K4" s="100" t="s">
        <v>18</v>
      </c>
    </row>
    <row r="5" spans="1:11" x14ac:dyDescent="0.2">
      <c r="A5" s="31" t="s">
        <v>15</v>
      </c>
      <c r="B5" s="42" t="s">
        <v>21</v>
      </c>
      <c r="C5" s="160" t="s">
        <v>66</v>
      </c>
      <c r="D5" s="176"/>
      <c r="E5" s="160" t="s">
        <v>66</v>
      </c>
      <c r="F5" s="160" t="s">
        <v>66</v>
      </c>
      <c r="G5" s="139" t="s">
        <v>37</v>
      </c>
      <c r="H5" s="49" t="s">
        <v>57</v>
      </c>
      <c r="I5" s="125" t="s">
        <v>64</v>
      </c>
      <c r="J5" s="107" t="s">
        <v>154</v>
      </c>
      <c r="K5" s="104"/>
    </row>
    <row r="6" spans="1:11" x14ac:dyDescent="0.2">
      <c r="A6" s="32" t="s">
        <v>16</v>
      </c>
      <c r="B6" s="41"/>
      <c r="C6" s="179"/>
      <c r="D6" s="134"/>
      <c r="E6" s="163"/>
      <c r="F6" s="225"/>
      <c r="G6" s="142"/>
      <c r="H6" s="91"/>
      <c r="I6" s="151"/>
      <c r="J6" s="54"/>
      <c r="K6" s="105"/>
    </row>
    <row r="7" spans="1:11" x14ac:dyDescent="0.2">
      <c r="A7" s="131"/>
      <c r="B7" s="132"/>
      <c r="C7" s="238"/>
      <c r="D7" s="164" t="s">
        <v>157</v>
      </c>
      <c r="E7" s="238">
        <v>19</v>
      </c>
      <c r="F7" s="238"/>
      <c r="G7" s="150">
        <v>28.082000000000001</v>
      </c>
      <c r="H7" s="93"/>
      <c r="I7" s="152"/>
      <c r="J7" s="265">
        <v>149057</v>
      </c>
      <c r="K7" s="106"/>
    </row>
    <row r="8" spans="1:11" x14ac:dyDescent="0.2">
      <c r="A8" s="36">
        <v>100</v>
      </c>
      <c r="B8">
        <v>0</v>
      </c>
      <c r="C8" s="46"/>
      <c r="D8" s="169"/>
      <c r="E8" s="169">
        <v>10</v>
      </c>
      <c r="F8" s="169"/>
      <c r="G8" s="270"/>
      <c r="H8" s="50"/>
      <c r="I8" s="245"/>
      <c r="J8" s="171">
        <v>-10</v>
      </c>
      <c r="K8" s="101">
        <f t="shared" ref="K8:K31" si="0">SUM(B8:J8)</f>
        <v>0</v>
      </c>
    </row>
    <row r="9" spans="1:11" x14ac:dyDescent="0.2">
      <c r="A9" s="29">
        <v>200</v>
      </c>
      <c r="B9">
        <v>0</v>
      </c>
      <c r="C9" s="46"/>
      <c r="D9" s="169"/>
      <c r="E9" s="169">
        <v>10</v>
      </c>
      <c r="F9" s="169"/>
      <c r="G9" s="242"/>
      <c r="H9" s="50"/>
      <c r="I9" s="50"/>
      <c r="J9" s="171">
        <v>-10</v>
      </c>
      <c r="K9" s="102">
        <f t="shared" si="0"/>
        <v>0</v>
      </c>
    </row>
    <row r="10" spans="1:11" x14ac:dyDescent="0.2">
      <c r="A10" s="29">
        <v>300</v>
      </c>
      <c r="B10">
        <v>0</v>
      </c>
      <c r="C10" s="46"/>
      <c r="D10" s="169"/>
      <c r="E10" s="169">
        <v>10</v>
      </c>
      <c r="F10" s="169"/>
      <c r="G10" s="242"/>
      <c r="H10" s="50"/>
      <c r="I10" s="50"/>
      <c r="J10" s="171">
        <v>-10</v>
      </c>
      <c r="K10" s="102">
        <f t="shared" si="0"/>
        <v>0</v>
      </c>
    </row>
    <row r="11" spans="1:11" x14ac:dyDescent="0.2">
      <c r="A11" s="29">
        <v>400</v>
      </c>
      <c r="B11">
        <v>0</v>
      </c>
      <c r="C11" s="46"/>
      <c r="D11" s="169"/>
      <c r="E11" s="169">
        <v>10</v>
      </c>
      <c r="F11" s="169"/>
      <c r="G11" s="242"/>
      <c r="H11" s="50"/>
      <c r="I11" s="50"/>
      <c r="J11" s="171">
        <v>-10</v>
      </c>
      <c r="K11" s="102">
        <f t="shared" si="0"/>
        <v>0</v>
      </c>
    </row>
    <row r="12" spans="1:11" x14ac:dyDescent="0.2">
      <c r="A12" s="29">
        <v>500</v>
      </c>
      <c r="B12">
        <v>0</v>
      </c>
      <c r="C12" s="46"/>
      <c r="D12" s="169"/>
      <c r="E12" s="169">
        <v>10</v>
      </c>
      <c r="F12" s="169"/>
      <c r="G12" s="242"/>
      <c r="H12" s="50"/>
      <c r="I12" s="50"/>
      <c r="J12" s="171">
        <v>-10</v>
      </c>
      <c r="K12" s="102">
        <f t="shared" si="0"/>
        <v>0</v>
      </c>
    </row>
    <row r="13" spans="1:11" x14ac:dyDescent="0.2">
      <c r="A13" s="29">
        <v>600</v>
      </c>
      <c r="B13">
        <v>0</v>
      </c>
      <c r="C13" s="46"/>
      <c r="D13" s="169"/>
      <c r="E13" s="169">
        <v>10</v>
      </c>
      <c r="F13" s="169"/>
      <c r="G13" s="242"/>
      <c r="H13" s="50"/>
      <c r="I13" s="50"/>
      <c r="J13" s="171">
        <v>-10</v>
      </c>
      <c r="K13" s="102">
        <f t="shared" si="0"/>
        <v>0</v>
      </c>
    </row>
    <row r="14" spans="1:11" x14ac:dyDescent="0.2">
      <c r="A14" s="29">
        <v>700</v>
      </c>
      <c r="B14">
        <v>0</v>
      </c>
      <c r="C14" s="46"/>
      <c r="D14" s="169"/>
      <c r="E14" s="169">
        <v>10</v>
      </c>
      <c r="F14" s="169"/>
      <c r="G14" s="242"/>
      <c r="H14" s="50"/>
      <c r="I14" s="50"/>
      <c r="J14" s="171">
        <v>-10</v>
      </c>
      <c r="K14" s="102">
        <f t="shared" si="0"/>
        <v>0</v>
      </c>
    </row>
    <row r="15" spans="1:11" x14ac:dyDescent="0.2">
      <c r="A15" s="29">
        <v>800</v>
      </c>
      <c r="B15">
        <v>0</v>
      </c>
      <c r="C15" s="46"/>
      <c r="D15" s="169"/>
      <c r="E15" s="169">
        <v>10</v>
      </c>
      <c r="F15" s="169"/>
      <c r="G15" s="242"/>
      <c r="H15" s="50"/>
      <c r="I15" s="50"/>
      <c r="J15" s="171">
        <v>-10</v>
      </c>
      <c r="K15" s="102">
        <f t="shared" si="0"/>
        <v>0</v>
      </c>
    </row>
    <row r="16" spans="1:11" x14ac:dyDescent="0.2">
      <c r="A16" s="29">
        <v>900</v>
      </c>
      <c r="B16">
        <v>0</v>
      </c>
      <c r="C16" s="46"/>
      <c r="D16" s="169"/>
      <c r="E16" s="169">
        <v>10</v>
      </c>
      <c r="F16" s="169"/>
      <c r="G16" s="242"/>
      <c r="H16" s="50"/>
      <c r="I16" s="50"/>
      <c r="J16" s="171">
        <v>-10</v>
      </c>
      <c r="K16" s="102">
        <f t="shared" si="0"/>
        <v>0</v>
      </c>
    </row>
    <row r="17" spans="1:11" x14ac:dyDescent="0.2">
      <c r="A17" s="29">
        <v>1000</v>
      </c>
      <c r="B17">
        <v>0</v>
      </c>
      <c r="C17" s="46"/>
      <c r="D17" s="169"/>
      <c r="E17" s="169">
        <v>10</v>
      </c>
      <c r="F17" s="169"/>
      <c r="G17" s="242"/>
      <c r="H17" s="50"/>
      <c r="I17" s="50"/>
      <c r="J17" s="171">
        <v>-10</v>
      </c>
      <c r="K17" s="102">
        <f t="shared" si="0"/>
        <v>0</v>
      </c>
    </row>
    <row r="18" spans="1:11" x14ac:dyDescent="0.2">
      <c r="A18" s="29">
        <v>1100</v>
      </c>
      <c r="B18">
        <v>0</v>
      </c>
      <c r="C18" s="46"/>
      <c r="D18" s="169"/>
      <c r="E18" s="169">
        <v>10</v>
      </c>
      <c r="F18" s="169"/>
      <c r="G18" s="242"/>
      <c r="H18" s="50"/>
      <c r="I18" s="50"/>
      <c r="J18" s="171">
        <v>-10</v>
      </c>
      <c r="K18" s="102">
        <f t="shared" si="0"/>
        <v>0</v>
      </c>
    </row>
    <row r="19" spans="1:11" x14ac:dyDescent="0.2">
      <c r="A19" s="29">
        <v>1200</v>
      </c>
      <c r="B19">
        <v>0</v>
      </c>
      <c r="C19" s="46"/>
      <c r="D19" s="169"/>
      <c r="E19" s="169">
        <v>10</v>
      </c>
      <c r="F19" s="169"/>
      <c r="G19" s="242"/>
      <c r="H19" s="50"/>
      <c r="I19" s="50"/>
      <c r="J19" s="171">
        <v>-10</v>
      </c>
      <c r="K19" s="102">
        <f t="shared" si="0"/>
        <v>0</v>
      </c>
    </row>
    <row r="20" spans="1:11" x14ac:dyDescent="0.2">
      <c r="A20" s="29">
        <v>1300</v>
      </c>
      <c r="B20">
        <v>0</v>
      </c>
      <c r="C20" s="46"/>
      <c r="D20" s="169"/>
      <c r="E20" s="169">
        <v>10</v>
      </c>
      <c r="F20" s="169"/>
      <c r="G20" s="242"/>
      <c r="H20" s="50"/>
      <c r="I20" s="50"/>
      <c r="J20" s="171">
        <v>-10</v>
      </c>
      <c r="K20" s="102">
        <f t="shared" si="0"/>
        <v>0</v>
      </c>
    </row>
    <row r="21" spans="1:11" x14ac:dyDescent="0.2">
      <c r="A21" s="29">
        <v>1400</v>
      </c>
      <c r="B21">
        <v>0</v>
      </c>
      <c r="C21" s="46"/>
      <c r="D21" s="169"/>
      <c r="E21" s="169">
        <v>10</v>
      </c>
      <c r="F21" s="169"/>
      <c r="G21" s="242"/>
      <c r="H21" s="50"/>
      <c r="I21" s="50"/>
      <c r="J21" s="171">
        <v>-10</v>
      </c>
      <c r="K21" s="102">
        <f t="shared" si="0"/>
        <v>0</v>
      </c>
    </row>
    <row r="22" spans="1:11" x14ac:dyDescent="0.2">
      <c r="A22" s="29">
        <v>1500</v>
      </c>
      <c r="B22">
        <v>0</v>
      </c>
      <c r="C22" s="46"/>
      <c r="D22" s="169"/>
      <c r="E22" s="169">
        <v>10</v>
      </c>
      <c r="F22" s="169"/>
      <c r="G22" s="242"/>
      <c r="H22" s="50"/>
      <c r="I22" s="50"/>
      <c r="J22" s="171">
        <v>-10</v>
      </c>
      <c r="K22" s="102">
        <f t="shared" si="0"/>
        <v>0</v>
      </c>
    </row>
    <row r="23" spans="1:11" x14ac:dyDescent="0.2">
      <c r="A23" s="29">
        <v>1600</v>
      </c>
      <c r="B23">
        <v>0</v>
      </c>
      <c r="C23" s="46"/>
      <c r="D23" s="169"/>
      <c r="E23" s="169">
        <v>10</v>
      </c>
      <c r="F23" s="169"/>
      <c r="G23" s="242"/>
      <c r="H23" s="50"/>
      <c r="I23" s="50"/>
      <c r="J23" s="171">
        <v>-10</v>
      </c>
      <c r="K23" s="102">
        <f t="shared" si="0"/>
        <v>0</v>
      </c>
    </row>
    <row r="24" spans="1:11" x14ac:dyDescent="0.2">
      <c r="A24" s="29">
        <v>1700</v>
      </c>
      <c r="B24">
        <v>0</v>
      </c>
      <c r="C24" s="46"/>
      <c r="D24" s="169"/>
      <c r="E24" s="169">
        <v>10</v>
      </c>
      <c r="F24" s="169"/>
      <c r="G24" s="242"/>
      <c r="H24" s="50"/>
      <c r="I24" s="50"/>
      <c r="J24" s="171">
        <v>-10</v>
      </c>
      <c r="K24" s="102">
        <f t="shared" si="0"/>
        <v>0</v>
      </c>
    </row>
    <row r="25" spans="1:11" x14ac:dyDescent="0.2">
      <c r="A25" s="29">
        <v>1800</v>
      </c>
      <c r="B25">
        <v>0</v>
      </c>
      <c r="C25" s="46"/>
      <c r="D25" s="169"/>
      <c r="E25" s="169">
        <v>10</v>
      </c>
      <c r="F25" s="169"/>
      <c r="G25" s="242"/>
      <c r="H25" s="50"/>
      <c r="I25" s="50"/>
      <c r="J25" s="171">
        <v>-10</v>
      </c>
      <c r="K25" s="102">
        <f t="shared" si="0"/>
        <v>0</v>
      </c>
    </row>
    <row r="26" spans="1:11" x14ac:dyDescent="0.2">
      <c r="A26" s="29">
        <v>1900</v>
      </c>
      <c r="B26">
        <v>0</v>
      </c>
      <c r="C26" s="46"/>
      <c r="D26" s="169"/>
      <c r="E26" s="169">
        <v>10</v>
      </c>
      <c r="F26" s="169"/>
      <c r="G26" s="242"/>
      <c r="H26" s="50"/>
      <c r="I26" s="50"/>
      <c r="J26" s="171">
        <v>-10</v>
      </c>
      <c r="K26" s="102">
        <f t="shared" si="0"/>
        <v>0</v>
      </c>
    </row>
    <row r="27" spans="1:11" x14ac:dyDescent="0.2">
      <c r="A27" s="29">
        <v>2000</v>
      </c>
      <c r="B27">
        <v>0</v>
      </c>
      <c r="C27" s="169"/>
      <c r="D27" s="169"/>
      <c r="E27" s="169">
        <v>10</v>
      </c>
      <c r="F27" s="169"/>
      <c r="G27" s="242"/>
      <c r="H27" s="50"/>
      <c r="I27" s="50"/>
      <c r="J27" s="171">
        <v>-10</v>
      </c>
      <c r="K27" s="102">
        <f t="shared" si="0"/>
        <v>0</v>
      </c>
    </row>
    <row r="28" spans="1:11" x14ac:dyDescent="0.2">
      <c r="A28" s="29">
        <v>2100</v>
      </c>
      <c r="B28">
        <v>0</v>
      </c>
      <c r="C28" s="169"/>
      <c r="D28" s="169"/>
      <c r="E28" s="169">
        <v>10</v>
      </c>
      <c r="F28" s="169"/>
      <c r="G28" s="242"/>
      <c r="H28" s="50"/>
      <c r="I28" s="50"/>
      <c r="J28" s="171">
        <v>-10</v>
      </c>
      <c r="K28" s="102">
        <f t="shared" si="0"/>
        <v>0</v>
      </c>
    </row>
    <row r="29" spans="1:11" x14ac:dyDescent="0.2">
      <c r="A29" s="29">
        <v>2200</v>
      </c>
      <c r="B29">
        <v>0</v>
      </c>
      <c r="C29" s="46"/>
      <c r="D29" s="169"/>
      <c r="E29" s="169">
        <v>10</v>
      </c>
      <c r="F29" s="169"/>
      <c r="G29" s="242"/>
      <c r="H29" s="50"/>
      <c r="I29" s="50"/>
      <c r="J29" s="171">
        <v>-10</v>
      </c>
      <c r="K29" s="102">
        <f t="shared" si="0"/>
        <v>0</v>
      </c>
    </row>
    <row r="30" spans="1:11" x14ac:dyDescent="0.2">
      <c r="A30" s="29">
        <v>2300</v>
      </c>
      <c r="B30">
        <v>0</v>
      </c>
      <c r="C30" s="46"/>
      <c r="D30" s="169"/>
      <c r="E30" s="169">
        <v>10</v>
      </c>
      <c r="F30" s="169"/>
      <c r="G30" s="242"/>
      <c r="H30" s="50"/>
      <c r="I30" s="50"/>
      <c r="J30" s="171">
        <v>-10</v>
      </c>
      <c r="K30" s="102">
        <f t="shared" si="0"/>
        <v>0</v>
      </c>
    </row>
    <row r="31" spans="1:11" x14ac:dyDescent="0.2">
      <c r="A31" s="37">
        <v>2400</v>
      </c>
      <c r="B31" s="43">
        <v>0</v>
      </c>
      <c r="C31" s="47"/>
      <c r="D31" s="170"/>
      <c r="E31" s="170">
        <v>10</v>
      </c>
      <c r="F31" s="170"/>
      <c r="G31" s="214"/>
      <c r="H31" s="33"/>
      <c r="I31" s="33"/>
      <c r="J31" s="214">
        <v>-10</v>
      </c>
      <c r="K31" s="103">
        <f t="shared" si="0"/>
        <v>0</v>
      </c>
    </row>
    <row r="32" spans="1:11" x14ac:dyDescent="0.2">
      <c r="D32" s="219"/>
    </row>
    <row r="33" spans="2:11" x14ac:dyDescent="0.2">
      <c r="B33" s="44">
        <f>SUM(B8:B32)</f>
        <v>0</v>
      </c>
      <c r="C33" s="177">
        <f t="shared" ref="C33:J33" si="1">SUM(C8:C31)</f>
        <v>0</v>
      </c>
      <c r="D33" s="177">
        <f t="shared" si="1"/>
        <v>0</v>
      </c>
      <c r="E33" s="177">
        <f t="shared" si="1"/>
        <v>240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-240</v>
      </c>
      <c r="K33" s="44">
        <f>SUM(K8:K32)</f>
        <v>0</v>
      </c>
    </row>
    <row r="34" spans="2:11" x14ac:dyDescent="0.2">
      <c r="G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6">
    <pageSetUpPr fitToPage="1"/>
  </sheetPr>
  <dimension ref="A1:N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3.7109375" customWidth="1"/>
    <col min="4" max="4" width="19.140625" customWidth="1"/>
    <col min="5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</f>
        <v>37250</v>
      </c>
      <c r="B1" s="153">
        <f>WEEKDAY(A1)</f>
        <v>3</v>
      </c>
    </row>
    <row r="2" spans="1:13" ht="15" x14ac:dyDescent="0.2">
      <c r="A2" s="38" t="s">
        <v>19</v>
      </c>
      <c r="G2" s="224"/>
      <c r="H2" s="224"/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195</v>
      </c>
      <c r="F4" s="158" t="s">
        <v>190</v>
      </c>
      <c r="G4" s="158" t="s">
        <v>129</v>
      </c>
      <c r="H4" s="149" t="s">
        <v>42</v>
      </c>
      <c r="I4" s="48" t="s">
        <v>53</v>
      </c>
      <c r="J4" s="48" t="s">
        <v>129</v>
      </c>
      <c r="K4" s="48" t="s">
        <v>129</v>
      </c>
      <c r="L4" s="48" t="s">
        <v>191</v>
      </c>
      <c r="M4" s="100" t="s">
        <v>18</v>
      </c>
    </row>
    <row r="5" spans="1:13" x14ac:dyDescent="0.2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07" t="s">
        <v>64</v>
      </c>
      <c r="K5" s="107" t="s">
        <v>64</v>
      </c>
      <c r="L5" s="107" t="s">
        <v>154</v>
      </c>
      <c r="M5" s="104"/>
    </row>
    <row r="6" spans="1:13" x14ac:dyDescent="0.2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54"/>
      <c r="M6" s="105"/>
    </row>
    <row r="7" spans="1:13" x14ac:dyDescent="0.2">
      <c r="A7" s="131"/>
      <c r="B7" s="132"/>
      <c r="C7" s="98"/>
      <c r="D7" s="164" t="s">
        <v>157</v>
      </c>
      <c r="E7" s="238"/>
      <c r="F7" s="276"/>
      <c r="G7" s="276"/>
      <c r="H7" s="93"/>
      <c r="I7" s="277"/>
      <c r="J7" s="316"/>
      <c r="K7" s="317"/>
      <c r="L7" s="265"/>
      <c r="M7" s="106"/>
    </row>
    <row r="8" spans="1:13" x14ac:dyDescent="0.2">
      <c r="A8" s="36">
        <v>100</v>
      </c>
      <c r="B8">
        <v>0</v>
      </c>
      <c r="C8" s="46"/>
      <c r="D8" s="169"/>
      <c r="E8" s="169"/>
      <c r="F8" s="169"/>
      <c r="G8" s="169"/>
      <c r="H8" s="171"/>
      <c r="I8" s="171"/>
      <c r="J8" s="259"/>
      <c r="K8" s="50"/>
      <c r="L8" s="171"/>
      <c r="M8" s="101">
        <f t="shared" ref="M8:M31" si="0">SUM(B8:L8)</f>
        <v>0</v>
      </c>
    </row>
    <row r="9" spans="1:13" x14ac:dyDescent="0.2">
      <c r="A9" s="29">
        <v>200</v>
      </c>
      <c r="B9">
        <v>0</v>
      </c>
      <c r="C9" s="46"/>
      <c r="D9" s="169"/>
      <c r="E9" s="169"/>
      <c r="F9" s="169"/>
      <c r="G9" s="169"/>
      <c r="H9" s="171"/>
      <c r="I9" s="171"/>
      <c r="J9" s="171"/>
      <c r="K9" s="50"/>
      <c r="L9" s="171"/>
      <c r="M9" s="102">
        <f t="shared" si="0"/>
        <v>0</v>
      </c>
    </row>
    <row r="10" spans="1:13" x14ac:dyDescent="0.2">
      <c r="A10" s="29">
        <v>300</v>
      </c>
      <c r="B10">
        <v>0</v>
      </c>
      <c r="C10" s="46"/>
      <c r="D10" s="169"/>
      <c r="E10" s="169"/>
      <c r="F10" s="169"/>
      <c r="G10" s="169"/>
      <c r="H10" s="171"/>
      <c r="I10" s="171"/>
      <c r="J10" s="171"/>
      <c r="K10" s="50"/>
      <c r="L10" s="171"/>
      <c r="M10" s="102">
        <f t="shared" si="0"/>
        <v>0</v>
      </c>
    </row>
    <row r="11" spans="1:13" x14ac:dyDescent="0.2">
      <c r="A11" s="29">
        <v>400</v>
      </c>
      <c r="B11">
        <v>0</v>
      </c>
      <c r="C11" s="46"/>
      <c r="D11" s="169"/>
      <c r="E11" s="169"/>
      <c r="F11" s="169"/>
      <c r="G11" s="169"/>
      <c r="H11" s="171"/>
      <c r="I11" s="171"/>
      <c r="J11" s="171"/>
      <c r="K11" s="50"/>
      <c r="L11" s="171"/>
      <c r="M11" s="102">
        <f t="shared" si="0"/>
        <v>0</v>
      </c>
    </row>
    <row r="12" spans="1:13" x14ac:dyDescent="0.2">
      <c r="A12" s="29">
        <v>500</v>
      </c>
      <c r="B12">
        <v>0</v>
      </c>
      <c r="C12" s="46"/>
      <c r="D12" s="169"/>
      <c r="E12" s="169"/>
      <c r="F12" s="169"/>
      <c r="G12" s="169"/>
      <c r="H12" s="171"/>
      <c r="I12" s="171"/>
      <c r="J12" s="171"/>
      <c r="K12" s="50"/>
      <c r="L12" s="171"/>
      <c r="M12" s="102">
        <f t="shared" si="0"/>
        <v>0</v>
      </c>
    </row>
    <row r="13" spans="1:13" x14ac:dyDescent="0.2">
      <c r="A13" s="29">
        <v>600</v>
      </c>
      <c r="B13">
        <v>0</v>
      </c>
      <c r="C13" s="46"/>
      <c r="D13" s="169"/>
      <c r="E13" s="169"/>
      <c r="F13" s="169"/>
      <c r="G13" s="169"/>
      <c r="H13" s="171"/>
      <c r="I13" s="171"/>
      <c r="J13" s="171"/>
      <c r="K13" s="50"/>
      <c r="L13" s="171"/>
      <c r="M13" s="102">
        <f t="shared" si="0"/>
        <v>0</v>
      </c>
    </row>
    <row r="14" spans="1:13" x14ac:dyDescent="0.2">
      <c r="A14" s="29">
        <v>700</v>
      </c>
      <c r="B14">
        <v>0</v>
      </c>
      <c r="C14" s="46"/>
      <c r="D14" s="169"/>
      <c r="E14" s="169"/>
      <c r="F14" s="169"/>
      <c r="G14" s="169"/>
      <c r="H14" s="171"/>
      <c r="I14" s="171"/>
      <c r="J14" s="171"/>
      <c r="K14" s="171"/>
      <c r="L14" s="171"/>
      <c r="M14" s="102">
        <f t="shared" si="0"/>
        <v>0</v>
      </c>
    </row>
    <row r="15" spans="1:13" x14ac:dyDescent="0.2">
      <c r="A15" s="29">
        <v>800</v>
      </c>
      <c r="B15">
        <v>0</v>
      </c>
      <c r="C15" s="46"/>
      <c r="D15" s="169"/>
      <c r="E15" s="169"/>
      <c r="F15" s="169"/>
      <c r="G15" s="169"/>
      <c r="H15" s="171"/>
      <c r="I15" s="171"/>
      <c r="J15" s="171"/>
      <c r="K15" s="171"/>
      <c r="L15" s="171"/>
      <c r="M15" s="102">
        <f t="shared" si="0"/>
        <v>0</v>
      </c>
    </row>
    <row r="16" spans="1:13" x14ac:dyDescent="0.2">
      <c r="A16" s="29">
        <v>900</v>
      </c>
      <c r="B16">
        <v>0</v>
      </c>
      <c r="C16" s="46"/>
      <c r="D16" s="169"/>
      <c r="E16" s="169"/>
      <c r="F16" s="169"/>
      <c r="G16" s="169"/>
      <c r="H16" s="171"/>
      <c r="I16" s="171"/>
      <c r="J16" s="171"/>
      <c r="K16" s="171"/>
      <c r="L16" s="171"/>
      <c r="M16" s="102">
        <f t="shared" si="0"/>
        <v>0</v>
      </c>
    </row>
    <row r="17" spans="1:13" x14ac:dyDescent="0.2">
      <c r="A17" s="29">
        <v>1000</v>
      </c>
      <c r="B17">
        <v>0</v>
      </c>
      <c r="C17" s="46"/>
      <c r="D17" s="169"/>
      <c r="E17" s="169"/>
      <c r="F17" s="169"/>
      <c r="G17" s="169"/>
      <c r="H17" s="171"/>
      <c r="I17" s="171"/>
      <c r="J17" s="171"/>
      <c r="K17" s="171"/>
      <c r="L17" s="171"/>
      <c r="M17" s="102">
        <f t="shared" si="0"/>
        <v>0</v>
      </c>
    </row>
    <row r="18" spans="1:13" x14ac:dyDescent="0.2">
      <c r="A18" s="29">
        <v>1100</v>
      </c>
      <c r="B18">
        <v>0</v>
      </c>
      <c r="C18" s="46"/>
      <c r="D18" s="169"/>
      <c r="E18" s="169"/>
      <c r="F18" s="169"/>
      <c r="G18" s="169"/>
      <c r="H18" s="171"/>
      <c r="I18" s="171"/>
      <c r="J18" s="171"/>
      <c r="K18" s="171"/>
      <c r="L18" s="171"/>
      <c r="M18" s="102">
        <f t="shared" si="0"/>
        <v>0</v>
      </c>
    </row>
    <row r="19" spans="1:13" x14ac:dyDescent="0.2">
      <c r="A19" s="29">
        <v>1200</v>
      </c>
      <c r="B19">
        <v>0</v>
      </c>
      <c r="C19" s="46"/>
      <c r="D19" s="169"/>
      <c r="E19" s="169"/>
      <c r="F19" s="169"/>
      <c r="G19" s="169"/>
      <c r="H19" s="171"/>
      <c r="I19" s="171"/>
      <c r="J19" s="171"/>
      <c r="K19" s="171"/>
      <c r="L19" s="171"/>
      <c r="M19" s="102">
        <f t="shared" si="0"/>
        <v>0</v>
      </c>
    </row>
    <row r="20" spans="1:13" x14ac:dyDescent="0.2">
      <c r="A20" s="29">
        <v>1300</v>
      </c>
      <c r="B20">
        <v>0</v>
      </c>
      <c r="C20" s="46"/>
      <c r="D20" s="169"/>
      <c r="E20" s="169"/>
      <c r="F20" s="169"/>
      <c r="G20" s="169"/>
      <c r="H20" s="171"/>
      <c r="I20" s="171"/>
      <c r="J20" s="171"/>
      <c r="K20" s="171"/>
      <c r="L20" s="171"/>
      <c r="M20" s="102">
        <f t="shared" si="0"/>
        <v>0</v>
      </c>
    </row>
    <row r="21" spans="1:13" x14ac:dyDescent="0.2">
      <c r="A21" s="29">
        <v>1400</v>
      </c>
      <c r="B21">
        <v>0</v>
      </c>
      <c r="C21" s="46"/>
      <c r="D21" s="169"/>
      <c r="E21" s="169"/>
      <c r="F21" s="169"/>
      <c r="G21" s="169"/>
      <c r="H21" s="171"/>
      <c r="I21" s="171"/>
      <c r="J21" s="171"/>
      <c r="K21" s="171"/>
      <c r="L21" s="171"/>
      <c r="M21" s="102">
        <f t="shared" si="0"/>
        <v>0</v>
      </c>
    </row>
    <row r="22" spans="1:13" x14ac:dyDescent="0.2">
      <c r="A22" s="29">
        <v>1500</v>
      </c>
      <c r="B22">
        <v>0</v>
      </c>
      <c r="C22" s="46"/>
      <c r="D22" s="169"/>
      <c r="E22" s="169"/>
      <c r="F22" s="169"/>
      <c r="G22" s="169"/>
      <c r="H22" s="171"/>
      <c r="I22" s="171"/>
      <c r="J22" s="171"/>
      <c r="K22" s="171"/>
      <c r="L22" s="171"/>
      <c r="M22" s="102">
        <f t="shared" si="0"/>
        <v>0</v>
      </c>
    </row>
    <row r="23" spans="1:13" x14ac:dyDescent="0.2">
      <c r="A23" s="29">
        <v>1600</v>
      </c>
      <c r="B23">
        <v>0</v>
      </c>
      <c r="C23" s="46"/>
      <c r="D23" s="169"/>
      <c r="E23" s="169"/>
      <c r="F23" s="169"/>
      <c r="G23" s="169"/>
      <c r="H23" s="171"/>
      <c r="I23" s="171"/>
      <c r="J23" s="171"/>
      <c r="K23" s="171"/>
      <c r="L23" s="171"/>
      <c r="M23" s="102">
        <f t="shared" si="0"/>
        <v>0</v>
      </c>
    </row>
    <row r="24" spans="1:13" x14ac:dyDescent="0.2">
      <c r="A24" s="29">
        <v>1700</v>
      </c>
      <c r="B24">
        <v>0</v>
      </c>
      <c r="C24" s="46"/>
      <c r="D24" s="169"/>
      <c r="E24" s="169"/>
      <c r="F24" s="169"/>
      <c r="G24" s="169"/>
      <c r="H24" s="171"/>
      <c r="I24" s="171"/>
      <c r="J24" s="171"/>
      <c r="K24" s="171"/>
      <c r="L24" s="171"/>
      <c r="M24" s="102">
        <f t="shared" si="0"/>
        <v>0</v>
      </c>
    </row>
    <row r="25" spans="1:13" x14ac:dyDescent="0.2">
      <c r="A25" s="29">
        <v>1800</v>
      </c>
      <c r="B25">
        <v>0</v>
      </c>
      <c r="C25" s="46"/>
      <c r="D25" s="169"/>
      <c r="E25" s="169"/>
      <c r="F25" s="169"/>
      <c r="G25" s="169"/>
      <c r="H25" s="171"/>
      <c r="I25" s="171"/>
      <c r="J25" s="171"/>
      <c r="K25" s="171"/>
      <c r="L25" s="171"/>
      <c r="M25" s="102">
        <f t="shared" si="0"/>
        <v>0</v>
      </c>
    </row>
    <row r="26" spans="1:13" x14ac:dyDescent="0.2">
      <c r="A26" s="29">
        <v>1900</v>
      </c>
      <c r="B26">
        <v>0</v>
      </c>
      <c r="C26" s="46"/>
      <c r="D26" s="169"/>
      <c r="E26" s="169"/>
      <c r="F26" s="169"/>
      <c r="G26" s="169"/>
      <c r="H26" s="171"/>
      <c r="I26" s="171"/>
      <c r="J26" s="171"/>
      <c r="K26" s="171"/>
      <c r="L26" s="171"/>
      <c r="M26" s="102">
        <f t="shared" si="0"/>
        <v>0</v>
      </c>
    </row>
    <row r="27" spans="1:13" x14ac:dyDescent="0.2">
      <c r="A27" s="29">
        <v>2000</v>
      </c>
      <c r="B27">
        <v>0</v>
      </c>
      <c r="C27" s="46"/>
      <c r="D27" s="169"/>
      <c r="E27" s="169"/>
      <c r="F27" s="169"/>
      <c r="G27" s="169"/>
      <c r="H27" s="171"/>
      <c r="I27" s="171"/>
      <c r="J27" s="171"/>
      <c r="K27" s="171"/>
      <c r="L27" s="171"/>
      <c r="M27" s="102">
        <f t="shared" si="0"/>
        <v>0</v>
      </c>
    </row>
    <row r="28" spans="1:13" x14ac:dyDescent="0.2">
      <c r="A28" s="29">
        <v>2100</v>
      </c>
      <c r="B28">
        <v>0</v>
      </c>
      <c r="C28" s="46"/>
      <c r="D28" s="169"/>
      <c r="E28" s="169"/>
      <c r="F28" s="169"/>
      <c r="G28" s="169"/>
      <c r="H28" s="171"/>
      <c r="I28" s="171"/>
      <c r="J28" s="171"/>
      <c r="K28" s="171"/>
      <c r="L28" s="171"/>
      <c r="M28" s="102">
        <f t="shared" si="0"/>
        <v>0</v>
      </c>
    </row>
    <row r="29" spans="1:13" x14ac:dyDescent="0.2">
      <c r="A29" s="29">
        <v>2200</v>
      </c>
      <c r="B29">
        <v>0</v>
      </c>
      <c r="C29" s="46"/>
      <c r="D29" s="169"/>
      <c r="E29" s="169"/>
      <c r="F29" s="169"/>
      <c r="G29" s="169"/>
      <c r="H29" s="171"/>
      <c r="I29" s="171"/>
      <c r="J29" s="171"/>
      <c r="K29" s="171"/>
      <c r="L29" s="171"/>
      <c r="M29" s="102">
        <f t="shared" si="0"/>
        <v>0</v>
      </c>
    </row>
    <row r="30" spans="1:13" x14ac:dyDescent="0.2">
      <c r="A30" s="29">
        <v>2300</v>
      </c>
      <c r="B30">
        <v>0</v>
      </c>
      <c r="C30" s="46"/>
      <c r="D30" s="169"/>
      <c r="E30" s="169"/>
      <c r="F30" s="169"/>
      <c r="G30" s="169"/>
      <c r="H30" s="171"/>
      <c r="I30" s="171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43">
        <v>0</v>
      </c>
      <c r="C31" s="47"/>
      <c r="D31" s="170"/>
      <c r="E31" s="170"/>
      <c r="F31" s="170"/>
      <c r="G31" s="170"/>
      <c r="H31" s="214"/>
      <c r="I31" s="214"/>
      <c r="J31" s="214"/>
      <c r="K31" s="33"/>
      <c r="L31" s="214"/>
      <c r="M31" s="103">
        <f t="shared" si="0"/>
        <v>0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33"/>
  <sheetViews>
    <sheetView workbookViewId="0"/>
  </sheetViews>
  <sheetFormatPr defaultRowHeight="12.75" x14ac:dyDescent="0.2"/>
  <cols>
    <col min="1" max="1" width="10.28515625" customWidth="1"/>
    <col min="2" max="5" width="16.7109375" customWidth="1"/>
    <col min="6" max="6" width="15" customWidth="1"/>
    <col min="7" max="9" width="14.28515625" customWidth="1"/>
    <col min="10" max="11" width="11.7109375" customWidth="1"/>
    <col min="12" max="12" width="15.28515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+'PV-SHAPE'!A1</f>
        <v>37250</v>
      </c>
      <c r="B1" s="153">
        <f>WEEKDAY(A1)</f>
        <v>3</v>
      </c>
    </row>
    <row r="2" spans="1:13" ht="15" x14ac:dyDescent="0.2">
      <c r="A2" s="38" t="s">
        <v>19</v>
      </c>
      <c r="C2" s="224"/>
      <c r="F2" s="224"/>
    </row>
    <row r="3" spans="1:13" x14ac:dyDescent="0.2">
      <c r="A3" s="39" t="s">
        <v>20</v>
      </c>
      <c r="C3" s="219" t="s">
        <v>148</v>
      </c>
      <c r="J3" s="219" t="s">
        <v>148</v>
      </c>
      <c r="K3" s="219"/>
    </row>
    <row r="4" spans="1:13" x14ac:dyDescent="0.2">
      <c r="A4" s="30" t="s">
        <v>14</v>
      </c>
      <c r="B4" s="40" t="s">
        <v>58</v>
      </c>
      <c r="C4" s="158" t="s">
        <v>152</v>
      </c>
      <c r="D4" s="69"/>
      <c r="E4" s="158" t="s">
        <v>67</v>
      </c>
      <c r="F4" s="48" t="s">
        <v>129</v>
      </c>
      <c r="G4" s="48" t="s">
        <v>131</v>
      </c>
      <c r="H4" s="48" t="s">
        <v>101</v>
      </c>
      <c r="I4" s="48" t="s">
        <v>67</v>
      </c>
      <c r="J4" s="48" t="s">
        <v>152</v>
      </c>
      <c r="K4" s="48" t="s">
        <v>65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159" t="s">
        <v>153</v>
      </c>
      <c r="D5" s="159" t="s">
        <v>41</v>
      </c>
      <c r="E5" s="159" t="s">
        <v>66</v>
      </c>
      <c r="F5" s="107" t="s">
        <v>64</v>
      </c>
      <c r="G5" s="107" t="s">
        <v>141</v>
      </c>
      <c r="H5" s="107" t="s">
        <v>130</v>
      </c>
      <c r="I5" s="107" t="s">
        <v>64</v>
      </c>
      <c r="J5" s="107" t="s">
        <v>154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161" t="s">
        <v>142</v>
      </c>
      <c r="D6" s="123"/>
      <c r="E6" s="123"/>
      <c r="F6" s="133"/>
      <c r="G6" s="109" t="s">
        <v>142</v>
      </c>
      <c r="H6" s="109"/>
      <c r="I6" s="91"/>
      <c r="J6" s="109" t="s">
        <v>142</v>
      </c>
      <c r="K6" s="34"/>
      <c r="L6" s="267"/>
      <c r="M6" s="105"/>
    </row>
    <row r="7" spans="1:13" x14ac:dyDescent="0.2">
      <c r="A7" s="99"/>
      <c r="B7" s="96"/>
      <c r="C7" s="229"/>
      <c r="D7" s="97"/>
      <c r="E7" s="97"/>
      <c r="F7" s="93"/>
      <c r="G7" s="94"/>
      <c r="H7" s="93"/>
      <c r="I7" s="93"/>
      <c r="J7" s="283"/>
      <c r="K7" s="93"/>
      <c r="L7" s="93"/>
      <c r="M7" s="106"/>
    </row>
    <row r="8" spans="1:13" x14ac:dyDescent="0.2">
      <c r="A8" s="36">
        <v>100</v>
      </c>
      <c r="C8" s="117"/>
      <c r="D8" s="117"/>
      <c r="E8" s="46"/>
      <c r="F8" s="171"/>
      <c r="G8" s="115"/>
      <c r="H8" s="50"/>
      <c r="I8" s="286"/>
      <c r="J8" s="171"/>
      <c r="K8" s="171"/>
      <c r="L8" s="171"/>
      <c r="M8" s="101">
        <f t="shared" ref="M8:M31" si="0">SUM(B8:L8)</f>
        <v>0</v>
      </c>
    </row>
    <row r="9" spans="1:13" x14ac:dyDescent="0.2">
      <c r="A9" s="29">
        <v>200</v>
      </c>
      <c r="C9" s="117"/>
      <c r="D9" s="117"/>
      <c r="E9" s="46"/>
      <c r="F9" s="171"/>
      <c r="G9" s="115"/>
      <c r="H9" s="50"/>
      <c r="I9" s="286"/>
      <c r="J9" s="171"/>
      <c r="K9" s="171"/>
      <c r="L9" s="171"/>
      <c r="M9" s="102">
        <f t="shared" si="0"/>
        <v>0</v>
      </c>
    </row>
    <row r="10" spans="1:13" x14ac:dyDescent="0.2">
      <c r="A10" s="29">
        <v>300</v>
      </c>
      <c r="C10" s="117"/>
      <c r="D10" s="117"/>
      <c r="E10" s="46"/>
      <c r="F10" s="171"/>
      <c r="G10" s="115"/>
      <c r="H10" s="50"/>
      <c r="I10" s="286"/>
      <c r="J10" s="171"/>
      <c r="K10" s="171"/>
      <c r="L10" s="171"/>
      <c r="M10" s="102">
        <f t="shared" si="0"/>
        <v>0</v>
      </c>
    </row>
    <row r="11" spans="1:13" x14ac:dyDescent="0.2">
      <c r="A11" s="29">
        <v>400</v>
      </c>
      <c r="C11" s="117"/>
      <c r="D11" s="117"/>
      <c r="E11" s="46"/>
      <c r="F11" s="171"/>
      <c r="G11" s="115"/>
      <c r="H11" s="50"/>
      <c r="I11" s="286"/>
      <c r="J11" s="171"/>
      <c r="K11" s="171"/>
      <c r="L11" s="171"/>
      <c r="M11" s="102">
        <f t="shared" si="0"/>
        <v>0</v>
      </c>
    </row>
    <row r="12" spans="1:13" x14ac:dyDescent="0.2">
      <c r="A12" s="29">
        <v>500</v>
      </c>
      <c r="C12" s="117"/>
      <c r="D12" s="117"/>
      <c r="E12" s="46"/>
      <c r="F12" s="171"/>
      <c r="G12" s="115"/>
      <c r="H12" s="50"/>
      <c r="I12" s="286"/>
      <c r="J12" s="171"/>
      <c r="K12" s="171"/>
      <c r="L12" s="171"/>
      <c r="M12" s="102">
        <f t="shared" si="0"/>
        <v>0</v>
      </c>
    </row>
    <row r="13" spans="1:13" x14ac:dyDescent="0.2">
      <c r="A13" s="29">
        <v>600</v>
      </c>
      <c r="C13" s="117"/>
      <c r="D13" s="117"/>
      <c r="E13" s="169"/>
      <c r="F13" s="171"/>
      <c r="G13" s="115"/>
      <c r="H13" s="171"/>
      <c r="I13" s="286"/>
      <c r="J13" s="171"/>
      <c r="K13" s="171"/>
      <c r="L13" s="171"/>
      <c r="M13" s="102">
        <f t="shared" si="0"/>
        <v>0</v>
      </c>
    </row>
    <row r="14" spans="1:13" x14ac:dyDescent="0.2">
      <c r="A14" s="29">
        <v>700</v>
      </c>
      <c r="C14" s="117"/>
      <c r="D14" s="117"/>
      <c r="E14" s="169"/>
      <c r="F14" s="171"/>
      <c r="G14" s="286"/>
      <c r="H14" s="171"/>
      <c r="I14" s="171"/>
      <c r="J14" s="286"/>
      <c r="K14" s="171"/>
      <c r="L14" s="171"/>
      <c r="M14" s="102">
        <f t="shared" si="0"/>
        <v>0</v>
      </c>
    </row>
    <row r="15" spans="1:13" x14ac:dyDescent="0.2">
      <c r="A15" s="29">
        <v>800</v>
      </c>
      <c r="C15" s="117"/>
      <c r="D15" s="117"/>
      <c r="E15" s="169"/>
      <c r="F15" s="171"/>
      <c r="G15" s="286"/>
      <c r="H15" s="171"/>
      <c r="I15" s="171"/>
      <c r="J15" s="286"/>
      <c r="K15" s="171"/>
      <c r="L15" s="171"/>
      <c r="M15" s="102">
        <f t="shared" si="0"/>
        <v>0</v>
      </c>
    </row>
    <row r="16" spans="1:13" x14ac:dyDescent="0.2">
      <c r="A16" s="29">
        <v>900</v>
      </c>
      <c r="C16" s="117"/>
      <c r="D16" s="117"/>
      <c r="E16" s="169"/>
      <c r="F16" s="171"/>
      <c r="G16" s="286"/>
      <c r="H16" s="171"/>
      <c r="I16" s="171"/>
      <c r="J16" s="286"/>
      <c r="K16" s="171"/>
      <c r="L16" s="171"/>
      <c r="M16" s="102">
        <f t="shared" si="0"/>
        <v>0</v>
      </c>
    </row>
    <row r="17" spans="1:13" x14ac:dyDescent="0.2">
      <c r="A17" s="29">
        <v>1000</v>
      </c>
      <c r="C17" s="117"/>
      <c r="D17" s="169"/>
      <c r="E17" s="169"/>
      <c r="F17" s="171"/>
      <c r="G17" s="286"/>
      <c r="H17" s="171"/>
      <c r="I17" s="171"/>
      <c r="J17" s="286"/>
      <c r="K17" s="171"/>
      <c r="L17" s="171"/>
      <c r="M17" s="102">
        <f t="shared" si="0"/>
        <v>0</v>
      </c>
    </row>
    <row r="18" spans="1:13" x14ac:dyDescent="0.2">
      <c r="A18" s="29">
        <v>1100</v>
      </c>
      <c r="C18" s="117"/>
      <c r="D18" s="169"/>
      <c r="E18" s="169"/>
      <c r="F18" s="171"/>
      <c r="G18" s="286"/>
      <c r="H18" s="171"/>
      <c r="I18" s="171"/>
      <c r="J18" s="286"/>
      <c r="K18" s="171"/>
      <c r="L18" s="171"/>
      <c r="M18" s="102">
        <f t="shared" si="0"/>
        <v>0</v>
      </c>
    </row>
    <row r="19" spans="1:13" x14ac:dyDescent="0.2">
      <c r="A19" s="29">
        <v>1200</v>
      </c>
      <c r="C19" s="117"/>
      <c r="D19" s="169"/>
      <c r="E19" s="169"/>
      <c r="F19" s="171"/>
      <c r="G19" s="286"/>
      <c r="H19" s="171"/>
      <c r="I19" s="171"/>
      <c r="J19" s="286"/>
      <c r="K19" s="171"/>
      <c r="L19" s="286"/>
      <c r="M19" s="102">
        <f t="shared" si="0"/>
        <v>0</v>
      </c>
    </row>
    <row r="20" spans="1:13" x14ac:dyDescent="0.2">
      <c r="A20" s="29">
        <v>1300</v>
      </c>
      <c r="C20" s="117"/>
      <c r="D20" s="169"/>
      <c r="E20" s="169"/>
      <c r="F20" s="171"/>
      <c r="G20" s="286"/>
      <c r="H20" s="171"/>
      <c r="I20" s="171"/>
      <c r="J20" s="286"/>
      <c r="K20" s="171"/>
      <c r="L20" s="171"/>
      <c r="M20" s="102">
        <f t="shared" si="0"/>
        <v>0</v>
      </c>
    </row>
    <row r="21" spans="1:13" x14ac:dyDescent="0.2">
      <c r="A21" s="29">
        <v>1400</v>
      </c>
      <c r="C21" s="117"/>
      <c r="D21" s="169"/>
      <c r="E21" s="169"/>
      <c r="F21" s="171"/>
      <c r="G21" s="286"/>
      <c r="H21" s="171"/>
      <c r="I21" s="171"/>
      <c r="J21" s="286"/>
      <c r="K21" s="171"/>
      <c r="L21" s="171"/>
      <c r="M21" s="102">
        <f t="shared" si="0"/>
        <v>0</v>
      </c>
    </row>
    <row r="22" spans="1:13" x14ac:dyDescent="0.2">
      <c r="A22" s="29">
        <v>1500</v>
      </c>
      <c r="C22" s="117"/>
      <c r="D22" s="169"/>
      <c r="E22" s="169"/>
      <c r="F22" s="171"/>
      <c r="G22" s="286"/>
      <c r="H22" s="171"/>
      <c r="I22" s="171"/>
      <c r="J22" s="286"/>
      <c r="K22" s="171"/>
      <c r="L22" s="171"/>
      <c r="M22" s="102">
        <f t="shared" si="0"/>
        <v>0</v>
      </c>
    </row>
    <row r="23" spans="1:13" x14ac:dyDescent="0.2">
      <c r="A23" s="29">
        <v>1600</v>
      </c>
      <c r="C23" s="117"/>
      <c r="D23" s="169"/>
      <c r="E23" s="169"/>
      <c r="F23" s="171"/>
      <c r="G23" s="286"/>
      <c r="H23" s="171"/>
      <c r="I23" s="171"/>
      <c r="J23" s="286"/>
      <c r="K23" s="171"/>
      <c r="L23" s="171"/>
      <c r="M23" s="102">
        <f t="shared" si="0"/>
        <v>0</v>
      </c>
    </row>
    <row r="24" spans="1:13" x14ac:dyDescent="0.2">
      <c r="A24" s="29">
        <v>1700</v>
      </c>
      <c r="C24" s="117"/>
      <c r="D24" s="117"/>
      <c r="E24" s="169"/>
      <c r="F24" s="171"/>
      <c r="G24" s="286"/>
      <c r="H24" s="171"/>
      <c r="I24" s="171"/>
      <c r="J24" s="286"/>
      <c r="K24" s="171"/>
      <c r="L24" s="171"/>
      <c r="M24" s="102">
        <f t="shared" si="0"/>
        <v>0</v>
      </c>
    </row>
    <row r="25" spans="1:13" x14ac:dyDescent="0.2">
      <c r="A25" s="29">
        <v>1800</v>
      </c>
      <c r="C25" s="117"/>
      <c r="D25" s="117"/>
      <c r="E25" s="169"/>
      <c r="F25" s="171"/>
      <c r="G25" s="286"/>
      <c r="H25" s="171"/>
      <c r="I25" s="171"/>
      <c r="J25" s="286"/>
      <c r="K25" s="171"/>
      <c r="L25" s="171"/>
      <c r="M25" s="102">
        <f t="shared" si="0"/>
        <v>0</v>
      </c>
    </row>
    <row r="26" spans="1:13" x14ac:dyDescent="0.2">
      <c r="A26" s="29">
        <v>1900</v>
      </c>
      <c r="C26" s="117"/>
      <c r="D26" s="117"/>
      <c r="E26" s="169"/>
      <c r="F26" s="171"/>
      <c r="G26" s="286"/>
      <c r="H26" s="171"/>
      <c r="I26" s="171"/>
      <c r="J26" s="286"/>
      <c r="K26" s="171"/>
      <c r="L26" s="171"/>
      <c r="M26" s="102">
        <f t="shared" si="0"/>
        <v>0</v>
      </c>
    </row>
    <row r="27" spans="1:13" x14ac:dyDescent="0.2">
      <c r="A27" s="29">
        <v>2000</v>
      </c>
      <c r="C27" s="117"/>
      <c r="D27" s="117"/>
      <c r="E27" s="169"/>
      <c r="F27" s="171"/>
      <c r="G27" s="286"/>
      <c r="H27" s="171"/>
      <c r="I27" s="171"/>
      <c r="J27" s="286"/>
      <c r="K27" s="171"/>
      <c r="L27" s="171"/>
      <c r="M27" s="102">
        <f t="shared" si="0"/>
        <v>0</v>
      </c>
    </row>
    <row r="28" spans="1:13" x14ac:dyDescent="0.2">
      <c r="A28" s="29">
        <v>2100</v>
      </c>
      <c r="C28" s="117"/>
      <c r="D28" s="117"/>
      <c r="E28" s="169"/>
      <c r="F28" s="171"/>
      <c r="G28" s="286"/>
      <c r="H28" s="171"/>
      <c r="I28" s="171"/>
      <c r="J28" s="286"/>
      <c r="K28" s="171"/>
      <c r="L28" s="171"/>
      <c r="M28" s="102">
        <f t="shared" si="0"/>
        <v>0</v>
      </c>
    </row>
    <row r="29" spans="1:13" x14ac:dyDescent="0.2">
      <c r="A29" s="29">
        <v>2200</v>
      </c>
      <c r="C29" s="117"/>
      <c r="D29" s="117"/>
      <c r="E29" s="169"/>
      <c r="F29" s="171"/>
      <c r="G29" s="286"/>
      <c r="H29" s="171"/>
      <c r="I29" s="171"/>
      <c r="J29" s="286"/>
      <c r="K29" s="171"/>
      <c r="L29" s="171"/>
      <c r="M29" s="102">
        <f t="shared" si="0"/>
        <v>0</v>
      </c>
    </row>
    <row r="30" spans="1:13" x14ac:dyDescent="0.2">
      <c r="A30" s="29">
        <v>2300</v>
      </c>
      <c r="C30" s="117"/>
      <c r="D30" s="117"/>
      <c r="E30" s="169"/>
      <c r="F30" s="171"/>
      <c r="G30" s="115"/>
      <c r="H30" s="171"/>
      <c r="I30" s="286"/>
      <c r="J30" s="171"/>
      <c r="K30" s="171"/>
      <c r="L30" s="171"/>
      <c r="M30" s="102">
        <f t="shared" si="0"/>
        <v>0</v>
      </c>
    </row>
    <row r="31" spans="1:13" x14ac:dyDescent="0.2">
      <c r="A31" s="37">
        <v>2400</v>
      </c>
      <c r="B31" s="43"/>
      <c r="C31" s="118"/>
      <c r="D31" s="118"/>
      <c r="E31" s="47"/>
      <c r="F31" s="214"/>
      <c r="G31" s="116"/>
      <c r="H31" s="33"/>
      <c r="I31" s="287"/>
      <c r="J31" s="214"/>
      <c r="K31" s="214"/>
      <c r="L31" s="214"/>
      <c r="M31" s="103">
        <f t="shared" si="0"/>
        <v>0</v>
      </c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>
        <f>SUM(M8:M32)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4"/>
  <dimension ref="A1:AK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4" width="12.140625" customWidth="1"/>
    <col min="5" max="5" width="15.42578125" customWidth="1"/>
    <col min="6" max="6" width="14.42578125" customWidth="1"/>
    <col min="7" max="8" width="14" customWidth="1"/>
    <col min="9" max="10" width="13.7109375" customWidth="1"/>
    <col min="11" max="11" width="11.7109375" customWidth="1"/>
    <col min="12" max="12" width="15.28515625" customWidth="1"/>
    <col min="13" max="13" width="10.85546875" customWidth="1"/>
    <col min="14" max="14" width="11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37" x14ac:dyDescent="0.2">
      <c r="A1" s="88">
        <f>+'PV-SHAPE'!A1-1</f>
        <v>37249</v>
      </c>
      <c r="B1" s="153">
        <f>WEEKDAY(A1)</f>
        <v>2</v>
      </c>
    </row>
    <row r="2" spans="1:37" ht="15" x14ac:dyDescent="0.2">
      <c r="A2" s="38"/>
      <c r="B2" s="44"/>
      <c r="C2" s="68"/>
      <c r="D2" s="68"/>
      <c r="E2" s="224" t="s">
        <v>117</v>
      </c>
    </row>
    <row r="3" spans="1:37" x14ac:dyDescent="0.2">
      <c r="A3" s="39" t="s">
        <v>20</v>
      </c>
    </row>
    <row r="4" spans="1:37" ht="13.5" thickBot="1" x14ac:dyDescent="0.25">
      <c r="A4" s="30" t="s">
        <v>14</v>
      </c>
      <c r="B4" s="40" t="s">
        <v>52</v>
      </c>
      <c r="C4" s="127" t="s">
        <v>0</v>
      </c>
      <c r="D4" s="158" t="s">
        <v>73</v>
      </c>
      <c r="E4" s="158" t="s">
        <v>101</v>
      </c>
      <c r="F4" s="149" t="s">
        <v>74</v>
      </c>
      <c r="G4" s="48" t="s">
        <v>61</v>
      </c>
      <c r="H4" s="141" t="s">
        <v>65</v>
      </c>
      <c r="I4" s="48" t="s">
        <v>104</v>
      </c>
      <c r="J4" s="48" t="s">
        <v>56</v>
      </c>
      <c r="K4" s="100" t="s">
        <v>18</v>
      </c>
    </row>
    <row r="5" spans="1:37" x14ac:dyDescent="0.2">
      <c r="A5" s="31" t="s">
        <v>15</v>
      </c>
      <c r="B5" s="42" t="s">
        <v>21</v>
      </c>
      <c r="C5" s="176" t="s">
        <v>68</v>
      </c>
      <c r="D5" s="160" t="s">
        <v>66</v>
      </c>
      <c r="E5" s="160" t="s">
        <v>122</v>
      </c>
      <c r="F5" s="139" t="s">
        <v>122</v>
      </c>
      <c r="G5" s="49" t="s">
        <v>51</v>
      </c>
      <c r="H5" s="140" t="s">
        <v>64</v>
      </c>
      <c r="I5" s="49" t="s">
        <v>70</v>
      </c>
      <c r="J5" s="49"/>
      <c r="K5" s="104"/>
      <c r="M5" s="76" t="s">
        <v>33</v>
      </c>
      <c r="N5" s="71" t="s">
        <v>0</v>
      </c>
      <c r="O5" s="71" t="s">
        <v>0</v>
      </c>
      <c r="P5" s="72"/>
    </row>
    <row r="6" spans="1:37" ht="13.5" thickBot="1" x14ac:dyDescent="0.25">
      <c r="A6" s="31" t="s">
        <v>16</v>
      </c>
      <c r="B6" s="243"/>
      <c r="C6" s="122"/>
      <c r="D6" s="333">
        <v>36</v>
      </c>
      <c r="E6" s="248"/>
      <c r="F6" s="250"/>
      <c r="G6" s="49"/>
      <c r="H6" s="233">
        <v>36</v>
      </c>
      <c r="I6" s="246"/>
      <c r="J6" s="247"/>
      <c r="K6" s="100"/>
      <c r="M6" s="79" t="s">
        <v>20</v>
      </c>
      <c r="N6" s="80" t="s">
        <v>54</v>
      </c>
      <c r="O6" s="80" t="s">
        <v>55</v>
      </c>
      <c r="P6" s="81"/>
    </row>
    <row r="7" spans="1:37" x14ac:dyDescent="0.2">
      <c r="A7" s="36">
        <v>100</v>
      </c>
      <c r="B7" s="241"/>
      <c r="C7" s="169"/>
      <c r="D7" s="169"/>
      <c r="E7" s="169">
        <f>+'Midway-Fri'!J8*-1</f>
        <v>0</v>
      </c>
      <c r="F7" s="171"/>
      <c r="G7" s="50"/>
      <c r="H7" s="171"/>
      <c r="I7" s="50"/>
      <c r="J7" s="242"/>
      <c r="K7" s="244">
        <f t="shared" ref="K7:K30" si="0">SUM(B7:J7)</f>
        <v>0</v>
      </c>
      <c r="L7" s="249"/>
      <c r="M7" s="77">
        <v>100</v>
      </c>
      <c r="N7" s="126">
        <f t="shared" ref="N7:N30" si="1">J7*-1</f>
        <v>0</v>
      </c>
      <c r="O7" s="73">
        <f t="shared" ref="O7:O30" si="2">(I7+J7)*-1</f>
        <v>0</v>
      </c>
      <c r="P7" s="74"/>
      <c r="Q7" s="89"/>
      <c r="R7" s="89"/>
      <c r="S7" s="89"/>
      <c r="T7" s="89"/>
      <c r="U7" s="89"/>
      <c r="V7" s="89"/>
      <c r="W7" s="89"/>
      <c r="X7" s="89"/>
      <c r="Y7" s="89"/>
      <c r="Z7" s="89"/>
      <c r="AB7" s="89"/>
      <c r="AC7" s="89"/>
      <c r="AD7" s="89"/>
      <c r="AE7" s="89"/>
      <c r="AF7" s="89"/>
      <c r="AG7" s="89"/>
      <c r="AH7" s="89"/>
      <c r="AI7" s="89"/>
      <c r="AJ7" s="89"/>
      <c r="AK7" s="89"/>
    </row>
    <row r="8" spans="1:37" x14ac:dyDescent="0.2">
      <c r="A8" s="29">
        <v>200</v>
      </c>
      <c r="B8" s="241"/>
      <c r="C8" s="169"/>
      <c r="D8" s="169"/>
      <c r="E8" s="169">
        <f>+'Midway-Fri'!J9*-1</f>
        <v>0</v>
      </c>
      <c r="F8" s="171"/>
      <c r="G8" s="50"/>
      <c r="H8" s="171"/>
      <c r="I8" s="50"/>
      <c r="J8" s="242"/>
      <c r="K8" s="218">
        <f t="shared" si="0"/>
        <v>0</v>
      </c>
      <c r="M8" s="77">
        <v>200</v>
      </c>
      <c r="N8" s="126">
        <f t="shared" si="1"/>
        <v>0</v>
      </c>
      <c r="O8" s="73">
        <f t="shared" si="2"/>
        <v>0</v>
      </c>
      <c r="P8" s="74"/>
      <c r="U8" s="89"/>
    </row>
    <row r="9" spans="1:37" x14ac:dyDescent="0.2">
      <c r="A9" s="29">
        <v>300</v>
      </c>
      <c r="B9" s="70"/>
      <c r="C9" s="169"/>
      <c r="D9" s="169"/>
      <c r="E9" s="169">
        <f>+'Midway-Fri'!J10*-1</f>
        <v>0</v>
      </c>
      <c r="F9" s="171"/>
      <c r="G9" s="50"/>
      <c r="H9" s="171"/>
      <c r="I9" s="50"/>
      <c r="J9" s="171"/>
      <c r="K9" s="102">
        <f t="shared" si="0"/>
        <v>0</v>
      </c>
      <c r="M9" s="77">
        <v>300</v>
      </c>
      <c r="N9" s="126">
        <f t="shared" si="1"/>
        <v>0</v>
      </c>
      <c r="O9" s="73">
        <f t="shared" si="2"/>
        <v>0</v>
      </c>
      <c r="P9" s="74"/>
    </row>
    <row r="10" spans="1:37" x14ac:dyDescent="0.2">
      <c r="A10" s="29">
        <v>400</v>
      </c>
      <c r="B10" s="70"/>
      <c r="C10" s="169"/>
      <c r="D10" s="169"/>
      <c r="E10" s="169">
        <f>+'Midway-Fri'!J11*-1</f>
        <v>0</v>
      </c>
      <c r="F10" s="171"/>
      <c r="G10" s="50"/>
      <c r="H10" s="171"/>
      <c r="I10" s="50"/>
      <c r="J10" s="171"/>
      <c r="K10" s="102">
        <f t="shared" si="0"/>
        <v>0</v>
      </c>
      <c r="M10" s="77">
        <v>400</v>
      </c>
      <c r="N10" s="126">
        <f t="shared" si="1"/>
        <v>0</v>
      </c>
      <c r="O10" s="73">
        <f t="shared" si="2"/>
        <v>0</v>
      </c>
      <c r="P10" s="74"/>
    </row>
    <row r="11" spans="1:37" x14ac:dyDescent="0.2">
      <c r="A11" s="29">
        <v>500</v>
      </c>
      <c r="B11" s="70"/>
      <c r="C11" s="169"/>
      <c r="D11" s="169"/>
      <c r="E11" s="169">
        <f>+'Midway-Fri'!J12*-1</f>
        <v>0</v>
      </c>
      <c r="F11" s="171"/>
      <c r="G11" s="50"/>
      <c r="H11" s="171"/>
      <c r="I11" s="50"/>
      <c r="J11" s="171"/>
      <c r="K11" s="102">
        <f t="shared" si="0"/>
        <v>0</v>
      </c>
      <c r="M11" s="77">
        <v>500</v>
      </c>
      <c r="N11" s="126">
        <f t="shared" si="1"/>
        <v>0</v>
      </c>
      <c r="O11" s="73">
        <f t="shared" si="2"/>
        <v>0</v>
      </c>
      <c r="P11" s="74"/>
    </row>
    <row r="12" spans="1:37" x14ac:dyDescent="0.2">
      <c r="A12" s="29">
        <v>600</v>
      </c>
      <c r="B12" s="70"/>
      <c r="C12" s="169"/>
      <c r="D12" s="169"/>
      <c r="E12" s="169">
        <f>+'Midway-Fri'!J13*-1</f>
        <v>0</v>
      </c>
      <c r="F12" s="171"/>
      <c r="G12" s="50"/>
      <c r="H12" s="171"/>
      <c r="I12" s="50"/>
      <c r="J12" s="171"/>
      <c r="K12" s="102">
        <f t="shared" si="0"/>
        <v>0</v>
      </c>
      <c r="M12" s="77">
        <v>600</v>
      </c>
      <c r="N12" s="126">
        <f t="shared" si="1"/>
        <v>0</v>
      </c>
      <c r="O12" s="73">
        <f t="shared" si="2"/>
        <v>0</v>
      </c>
      <c r="P12" s="74"/>
    </row>
    <row r="13" spans="1:37" x14ac:dyDescent="0.2">
      <c r="A13" s="29">
        <v>700</v>
      </c>
      <c r="B13" s="70"/>
      <c r="C13" s="169"/>
      <c r="D13" s="169"/>
      <c r="E13" s="169">
        <f>+'Midway-Fri'!J14*-1</f>
        <v>0</v>
      </c>
      <c r="F13" s="171"/>
      <c r="G13" s="50"/>
      <c r="H13" s="171"/>
      <c r="I13" s="171"/>
      <c r="J13" s="171"/>
      <c r="K13" s="102">
        <f t="shared" si="0"/>
        <v>0</v>
      </c>
      <c r="M13" s="77">
        <v>700</v>
      </c>
      <c r="N13" s="126">
        <f t="shared" si="1"/>
        <v>0</v>
      </c>
      <c r="O13" s="73">
        <f t="shared" si="2"/>
        <v>0</v>
      </c>
      <c r="P13" s="74"/>
    </row>
    <row r="14" spans="1:37" x14ac:dyDescent="0.2">
      <c r="A14" s="29">
        <v>800</v>
      </c>
      <c r="B14" s="70"/>
      <c r="C14" s="169"/>
      <c r="D14" s="169"/>
      <c r="E14" s="169">
        <f>+'Midway-Fri'!J15*-1</f>
        <v>0</v>
      </c>
      <c r="F14" s="171"/>
      <c r="G14" s="50"/>
      <c r="H14" s="171"/>
      <c r="I14" s="171"/>
      <c r="J14" s="171"/>
      <c r="K14" s="102">
        <f t="shared" si="0"/>
        <v>0</v>
      </c>
      <c r="M14" s="77">
        <v>800</v>
      </c>
      <c r="N14" s="126">
        <f t="shared" si="1"/>
        <v>0</v>
      </c>
      <c r="O14" s="73">
        <f t="shared" si="2"/>
        <v>0</v>
      </c>
      <c r="P14" s="74"/>
    </row>
    <row r="15" spans="1:37" x14ac:dyDescent="0.2">
      <c r="A15" s="29">
        <v>900</v>
      </c>
      <c r="B15" s="70"/>
      <c r="C15" s="169"/>
      <c r="D15" s="169"/>
      <c r="E15" s="169">
        <f>+'Midway-Fri'!J16*-1</f>
        <v>0</v>
      </c>
      <c r="F15" s="171"/>
      <c r="G15" s="50"/>
      <c r="H15" s="171"/>
      <c r="I15" s="171"/>
      <c r="J15" s="171"/>
      <c r="K15" s="102">
        <f t="shared" si="0"/>
        <v>0</v>
      </c>
      <c r="M15" s="77">
        <v>900</v>
      </c>
      <c r="N15" s="126">
        <f t="shared" si="1"/>
        <v>0</v>
      </c>
      <c r="O15" s="73">
        <f t="shared" si="2"/>
        <v>0</v>
      </c>
      <c r="P15" s="74"/>
    </row>
    <row r="16" spans="1:37" x14ac:dyDescent="0.2">
      <c r="A16" s="29">
        <v>1000</v>
      </c>
      <c r="B16" s="70"/>
      <c r="C16" s="169"/>
      <c r="D16" s="169"/>
      <c r="E16" s="169">
        <f>+'Midway-Fri'!J17*-1</f>
        <v>0</v>
      </c>
      <c r="F16" s="171"/>
      <c r="G16" s="50"/>
      <c r="H16" s="171"/>
      <c r="I16" s="171"/>
      <c r="J16" s="171"/>
      <c r="K16" s="102">
        <f t="shared" si="0"/>
        <v>0</v>
      </c>
      <c r="M16" s="77">
        <v>1000</v>
      </c>
      <c r="N16" s="126">
        <f t="shared" si="1"/>
        <v>0</v>
      </c>
      <c r="O16" s="73">
        <f t="shared" si="2"/>
        <v>0</v>
      </c>
      <c r="P16" s="74"/>
    </row>
    <row r="17" spans="1:16" x14ac:dyDescent="0.2">
      <c r="A17" s="29">
        <v>1100</v>
      </c>
      <c r="B17" s="70"/>
      <c r="C17" s="169"/>
      <c r="D17" s="169"/>
      <c r="E17" s="169">
        <f>+'Midway-Fri'!J18*-1</f>
        <v>0</v>
      </c>
      <c r="F17" s="171"/>
      <c r="G17" s="50"/>
      <c r="H17" s="171"/>
      <c r="I17" s="171"/>
      <c r="J17" s="171"/>
      <c r="K17" s="102">
        <f t="shared" si="0"/>
        <v>0</v>
      </c>
      <c r="M17" s="77">
        <v>1100</v>
      </c>
      <c r="N17" s="126">
        <f t="shared" si="1"/>
        <v>0</v>
      </c>
      <c r="O17" s="73">
        <f t="shared" si="2"/>
        <v>0</v>
      </c>
      <c r="P17" s="74"/>
    </row>
    <row r="18" spans="1:16" x14ac:dyDescent="0.2">
      <c r="A18" s="29">
        <v>1200</v>
      </c>
      <c r="B18" s="70"/>
      <c r="C18" s="169"/>
      <c r="D18" s="169"/>
      <c r="E18" s="169">
        <f>+'Midway-Fri'!J19*-1</f>
        <v>0</v>
      </c>
      <c r="F18" s="171"/>
      <c r="G18" s="50"/>
      <c r="H18" s="171"/>
      <c r="I18" s="171"/>
      <c r="J18" s="171"/>
      <c r="K18" s="102">
        <f t="shared" si="0"/>
        <v>0</v>
      </c>
      <c r="M18" s="77">
        <v>1200</v>
      </c>
      <c r="N18" s="126">
        <f t="shared" si="1"/>
        <v>0</v>
      </c>
      <c r="O18" s="73">
        <f t="shared" si="2"/>
        <v>0</v>
      </c>
      <c r="P18" s="74"/>
    </row>
    <row r="19" spans="1:16" x14ac:dyDescent="0.2">
      <c r="A19" s="29">
        <v>1300</v>
      </c>
      <c r="B19" s="70"/>
      <c r="C19" s="169"/>
      <c r="D19" s="169"/>
      <c r="E19" s="169">
        <f>+'Midway-Fri'!J20*-1</f>
        <v>0</v>
      </c>
      <c r="F19" s="171"/>
      <c r="G19" s="50"/>
      <c r="H19" s="171"/>
      <c r="I19" s="171"/>
      <c r="J19" s="171"/>
      <c r="K19" s="102">
        <f t="shared" si="0"/>
        <v>0</v>
      </c>
      <c r="M19" s="77">
        <v>1300</v>
      </c>
      <c r="N19" s="126">
        <f t="shared" si="1"/>
        <v>0</v>
      </c>
      <c r="O19" s="73">
        <f t="shared" si="2"/>
        <v>0</v>
      </c>
      <c r="P19" s="74"/>
    </row>
    <row r="20" spans="1:16" x14ac:dyDescent="0.2">
      <c r="A20" s="29">
        <v>1400</v>
      </c>
      <c r="B20" s="70"/>
      <c r="C20" s="169"/>
      <c r="D20" s="169"/>
      <c r="E20" s="169">
        <f>+'Midway-Fri'!J21*-1</f>
        <v>0</v>
      </c>
      <c r="F20" s="171"/>
      <c r="G20" s="50"/>
      <c r="H20" s="171"/>
      <c r="I20" s="171"/>
      <c r="J20" s="171"/>
      <c r="K20" s="102">
        <f t="shared" si="0"/>
        <v>0</v>
      </c>
      <c r="M20" s="77">
        <v>1400</v>
      </c>
      <c r="N20" s="126">
        <f t="shared" si="1"/>
        <v>0</v>
      </c>
      <c r="O20" s="73">
        <f t="shared" si="2"/>
        <v>0</v>
      </c>
      <c r="P20" s="74"/>
    </row>
    <row r="21" spans="1:16" x14ac:dyDescent="0.2">
      <c r="A21" s="29">
        <v>1500</v>
      </c>
      <c r="B21" s="70"/>
      <c r="C21" s="169"/>
      <c r="D21" s="169"/>
      <c r="E21" s="169">
        <f>+'Midway-Fri'!J22*-1</f>
        <v>0</v>
      </c>
      <c r="F21" s="171"/>
      <c r="G21" s="50"/>
      <c r="H21" s="171"/>
      <c r="I21" s="171"/>
      <c r="J21" s="171"/>
      <c r="K21" s="102">
        <f t="shared" si="0"/>
        <v>0</v>
      </c>
      <c r="M21" s="77">
        <v>1500</v>
      </c>
      <c r="N21" s="126">
        <f t="shared" si="1"/>
        <v>0</v>
      </c>
      <c r="O21" s="73">
        <f t="shared" si="2"/>
        <v>0</v>
      </c>
      <c r="P21" s="74"/>
    </row>
    <row r="22" spans="1:16" x14ac:dyDescent="0.2">
      <c r="A22" s="29">
        <v>1600</v>
      </c>
      <c r="B22" s="70"/>
      <c r="C22" s="169"/>
      <c r="D22" s="169">
        <v>30</v>
      </c>
      <c r="E22" s="169">
        <f>+'Midway-Fri'!J23*-1</f>
        <v>0</v>
      </c>
      <c r="F22" s="171"/>
      <c r="G22" s="50"/>
      <c r="H22" s="171">
        <v>-30</v>
      </c>
      <c r="I22" s="171"/>
      <c r="J22" s="171"/>
      <c r="K22" s="102">
        <f t="shared" si="0"/>
        <v>0</v>
      </c>
      <c r="M22" s="77">
        <v>1600</v>
      </c>
      <c r="N22" s="126">
        <f t="shared" si="1"/>
        <v>0</v>
      </c>
      <c r="O22" s="73">
        <f t="shared" si="2"/>
        <v>0</v>
      </c>
      <c r="P22" s="74"/>
    </row>
    <row r="23" spans="1:16" x14ac:dyDescent="0.2">
      <c r="A23" s="29">
        <v>1700</v>
      </c>
      <c r="B23" s="70"/>
      <c r="C23" s="169"/>
      <c r="D23" s="169">
        <v>40</v>
      </c>
      <c r="E23" s="169">
        <f>+'Midway-Fri'!J24*-1</f>
        <v>0</v>
      </c>
      <c r="F23" s="171"/>
      <c r="G23" s="50"/>
      <c r="H23" s="171">
        <v>-40</v>
      </c>
      <c r="I23" s="171"/>
      <c r="J23" s="171"/>
      <c r="K23" s="102">
        <f t="shared" si="0"/>
        <v>0</v>
      </c>
      <c r="M23" s="77">
        <v>1700</v>
      </c>
      <c r="N23" s="126">
        <f t="shared" si="1"/>
        <v>0</v>
      </c>
      <c r="O23" s="73">
        <f t="shared" si="2"/>
        <v>0</v>
      </c>
      <c r="P23" s="74"/>
    </row>
    <row r="24" spans="1:16" x14ac:dyDescent="0.2">
      <c r="A24" s="29">
        <v>1800</v>
      </c>
      <c r="B24" s="70"/>
      <c r="C24" s="169"/>
      <c r="D24" s="169">
        <v>40</v>
      </c>
      <c r="E24" s="169">
        <f>+'Midway-Fri'!J25*-1</f>
        <v>0</v>
      </c>
      <c r="F24" s="171"/>
      <c r="G24" s="50"/>
      <c r="H24" s="171">
        <v>-40</v>
      </c>
      <c r="I24" s="171"/>
      <c r="J24" s="171"/>
      <c r="K24" s="102">
        <f t="shared" si="0"/>
        <v>0</v>
      </c>
      <c r="M24" s="77">
        <v>1800</v>
      </c>
      <c r="N24" s="126">
        <f t="shared" si="1"/>
        <v>0</v>
      </c>
      <c r="O24" s="73">
        <f t="shared" si="2"/>
        <v>0</v>
      </c>
      <c r="P24" s="74"/>
    </row>
    <row r="25" spans="1:16" x14ac:dyDescent="0.2">
      <c r="A25" s="29">
        <v>1900</v>
      </c>
      <c r="B25" s="70"/>
      <c r="C25" s="169"/>
      <c r="D25" s="169">
        <v>25</v>
      </c>
      <c r="E25" s="169">
        <f>+'Midway-Fri'!J26*-1</f>
        <v>0</v>
      </c>
      <c r="F25" s="171"/>
      <c r="G25" s="50"/>
      <c r="H25" s="171">
        <v>-25</v>
      </c>
      <c r="I25" s="171"/>
      <c r="J25" s="171"/>
      <c r="K25" s="102">
        <f t="shared" si="0"/>
        <v>0</v>
      </c>
      <c r="M25" s="77">
        <v>1900</v>
      </c>
      <c r="N25" s="126">
        <f t="shared" si="1"/>
        <v>0</v>
      </c>
      <c r="O25" s="73">
        <f t="shared" si="2"/>
        <v>0</v>
      </c>
      <c r="P25" s="74"/>
    </row>
    <row r="26" spans="1:16" x14ac:dyDescent="0.2">
      <c r="A26" s="29">
        <v>2000</v>
      </c>
      <c r="B26" s="70"/>
      <c r="C26" s="169"/>
      <c r="D26" s="169"/>
      <c r="E26" s="169">
        <f>+'Midway-Fri'!J27*-1</f>
        <v>0</v>
      </c>
      <c r="F26" s="171"/>
      <c r="G26" s="50"/>
      <c r="H26" s="171"/>
      <c r="I26" s="171"/>
      <c r="J26" s="171"/>
      <c r="K26" s="102">
        <f t="shared" si="0"/>
        <v>0</v>
      </c>
      <c r="M26" s="77">
        <v>2000</v>
      </c>
      <c r="N26" s="126">
        <f t="shared" si="1"/>
        <v>0</v>
      </c>
      <c r="O26" s="73">
        <f t="shared" si="2"/>
        <v>0</v>
      </c>
      <c r="P26" s="74"/>
    </row>
    <row r="27" spans="1:16" x14ac:dyDescent="0.2">
      <c r="A27" s="29">
        <v>2100</v>
      </c>
      <c r="B27" s="70"/>
      <c r="C27" s="169"/>
      <c r="D27" s="169"/>
      <c r="E27" s="169">
        <f>+'Midway-Fri'!J28*-1</f>
        <v>0</v>
      </c>
      <c r="F27" s="171"/>
      <c r="G27" s="50"/>
      <c r="H27" s="171"/>
      <c r="I27" s="171"/>
      <c r="J27" s="171"/>
      <c r="K27" s="102">
        <f t="shared" si="0"/>
        <v>0</v>
      </c>
      <c r="M27" s="77">
        <v>2100</v>
      </c>
      <c r="N27" s="126">
        <f t="shared" si="1"/>
        <v>0</v>
      </c>
      <c r="O27" s="73">
        <f t="shared" si="2"/>
        <v>0</v>
      </c>
      <c r="P27" s="74"/>
    </row>
    <row r="28" spans="1:16" x14ac:dyDescent="0.2">
      <c r="A28" s="29">
        <v>2200</v>
      </c>
      <c r="B28" s="70"/>
      <c r="C28" s="169"/>
      <c r="D28" s="169"/>
      <c r="E28" s="169">
        <f>+'Midway-Fri'!J29*-1</f>
        <v>0</v>
      </c>
      <c r="F28" s="171"/>
      <c r="G28" s="50"/>
      <c r="H28" s="171"/>
      <c r="I28" s="171"/>
      <c r="J28" s="171"/>
      <c r="K28" s="102">
        <f t="shared" si="0"/>
        <v>0</v>
      </c>
      <c r="M28" s="77">
        <v>2200</v>
      </c>
      <c r="N28" s="126">
        <f t="shared" si="1"/>
        <v>0</v>
      </c>
      <c r="O28" s="73">
        <f t="shared" si="2"/>
        <v>0</v>
      </c>
      <c r="P28" s="74"/>
    </row>
    <row r="29" spans="1:16" x14ac:dyDescent="0.2">
      <c r="A29" s="29">
        <v>2300</v>
      </c>
      <c r="B29" s="70"/>
      <c r="C29" s="169"/>
      <c r="D29" s="169"/>
      <c r="E29" s="169">
        <f>+'Midway-Fri'!J30*-1</f>
        <v>0</v>
      </c>
      <c r="F29" s="171"/>
      <c r="G29" s="50"/>
      <c r="H29" s="171"/>
      <c r="I29" s="50"/>
      <c r="J29" s="171"/>
      <c r="K29" s="102">
        <f t="shared" si="0"/>
        <v>0</v>
      </c>
      <c r="M29" s="77">
        <v>2300</v>
      </c>
      <c r="N29" s="126">
        <f t="shared" si="1"/>
        <v>0</v>
      </c>
      <c r="O29" s="73">
        <f t="shared" si="2"/>
        <v>0</v>
      </c>
      <c r="P29" s="74"/>
    </row>
    <row r="30" spans="1:16" ht="13.5" thickBot="1" x14ac:dyDescent="0.25">
      <c r="A30" s="37">
        <v>2400</v>
      </c>
      <c r="B30" s="157"/>
      <c r="C30" s="170"/>
      <c r="D30" s="170"/>
      <c r="E30" s="170">
        <f>+'Midway-Fri'!J31*-1</f>
        <v>0</v>
      </c>
      <c r="F30" s="214"/>
      <c r="G30" s="33"/>
      <c r="H30" s="214"/>
      <c r="I30" s="33"/>
      <c r="J30" s="214"/>
      <c r="K30" s="120">
        <f t="shared" si="0"/>
        <v>0</v>
      </c>
      <c r="M30" s="78">
        <v>2400</v>
      </c>
      <c r="N30" s="126">
        <f t="shared" si="1"/>
        <v>0</v>
      </c>
      <c r="O30" s="73">
        <f t="shared" si="2"/>
        <v>0</v>
      </c>
      <c r="P30" s="75"/>
    </row>
    <row r="31" spans="1:16" ht="13.5" thickBot="1" x14ac:dyDescent="0.25">
      <c r="E31" s="108"/>
      <c r="M31" s="82" t="s">
        <v>36</v>
      </c>
      <c r="N31" s="83">
        <f>SUM(N7:N30)</f>
        <v>0</v>
      </c>
      <c r="O31" s="83">
        <f>SUM(O7:O30)</f>
        <v>0</v>
      </c>
      <c r="P31" s="84">
        <f>SUM(P7:P30)</f>
        <v>0</v>
      </c>
    </row>
    <row r="32" spans="1:16" x14ac:dyDescent="0.2">
      <c r="B32" s="44">
        <f>SUM(B7:B31)</f>
        <v>0</v>
      </c>
      <c r="C32" s="177">
        <f>SUM(C7:C30)</f>
        <v>0</v>
      </c>
      <c r="D32" s="262">
        <f>SUM(D7:D30)</f>
        <v>135</v>
      </c>
      <c r="E32" s="262">
        <f>SUM(E7:E30)</f>
        <v>0</v>
      </c>
      <c r="F32" s="177">
        <f>SUM(F7:F30)</f>
        <v>0</v>
      </c>
      <c r="G32" s="177">
        <f>SUM(G7:G30)</f>
        <v>0</v>
      </c>
      <c r="H32" s="263">
        <f>SUM(H8:H30)</f>
        <v>-135</v>
      </c>
      <c r="I32" s="177">
        <f>SUM(I7:I30)</f>
        <v>0</v>
      </c>
      <c r="J32" s="177">
        <f>SUM(J7:J30)</f>
        <v>0</v>
      </c>
      <c r="K32" s="44">
        <f>SUM(K7:K31)</f>
        <v>0</v>
      </c>
    </row>
    <row r="33" spans="2:13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Y16391"/>
  <sheetViews>
    <sheetView workbookViewId="0"/>
  </sheetViews>
  <sheetFormatPr defaultRowHeight="12.75" zeroHeight="1" x14ac:dyDescent="0.2"/>
  <cols>
    <col min="1" max="1" width="11.28515625" customWidth="1"/>
    <col min="2" max="2" width="15.140625" customWidth="1"/>
    <col min="3" max="6" width="16.5703125" customWidth="1"/>
    <col min="7" max="7" width="14.42578125" customWidth="1"/>
    <col min="8" max="11" width="13.140625" customWidth="1"/>
    <col min="12" max="12" width="14" customWidth="1"/>
    <col min="13" max="13" width="12.5703125" customWidth="1"/>
    <col min="14" max="14" width="13.42578125" customWidth="1"/>
    <col min="15" max="15" width="10.85546875" customWidth="1"/>
    <col min="16" max="16" width="11" customWidth="1"/>
    <col min="17" max="17" width="10.28515625" bestFit="1" customWidth="1"/>
    <col min="18" max="18" width="10" customWidth="1"/>
    <col min="19" max="19" width="10.28515625" customWidth="1"/>
    <col min="20" max="25" width="6.5703125" customWidth="1"/>
    <col min="26" max="26" width="7.85546875" customWidth="1"/>
    <col min="27" max="27" width="7.5703125" customWidth="1"/>
    <col min="28" max="28" width="7.42578125" customWidth="1"/>
    <col min="29" max="29" width="9.28515625" customWidth="1"/>
    <col min="30" max="30" width="7.85546875" customWidth="1"/>
    <col min="31" max="31" width="12.28515625" customWidth="1"/>
  </cols>
  <sheetData>
    <row r="1" spans="1:21" x14ac:dyDescent="0.2">
      <c r="A1" s="88">
        <f>'PV-SHAPE'!A1-1</f>
        <v>37249</v>
      </c>
      <c r="B1" s="153">
        <f>WEEKDAY(A1)</f>
        <v>2</v>
      </c>
    </row>
    <row r="2" spans="1:21" ht="15" x14ac:dyDescent="0.2">
      <c r="A2" s="38" t="s">
        <v>19</v>
      </c>
      <c r="C2" s="68"/>
      <c r="D2" s="68"/>
      <c r="E2" s="224"/>
      <c r="F2" s="224"/>
      <c r="G2" s="224"/>
      <c r="H2" s="219"/>
    </row>
    <row r="3" spans="1:21" x14ac:dyDescent="0.2">
      <c r="A3" s="39" t="s">
        <v>20</v>
      </c>
      <c r="H3" s="219"/>
    </row>
    <row r="4" spans="1:21" ht="13.5" thickBot="1" x14ac:dyDescent="0.25">
      <c r="A4" s="30" t="s">
        <v>14</v>
      </c>
      <c r="B4" s="40" t="s">
        <v>22</v>
      </c>
      <c r="C4" s="304" t="s">
        <v>135</v>
      </c>
      <c r="D4" s="344" t="s">
        <v>212</v>
      </c>
      <c r="E4" s="344" t="s">
        <v>119</v>
      </c>
      <c r="F4" s="232" t="s">
        <v>202</v>
      </c>
      <c r="G4" s="232" t="s">
        <v>204</v>
      </c>
      <c r="H4" s="232" t="s">
        <v>204</v>
      </c>
      <c r="I4" s="335" t="s">
        <v>73</v>
      </c>
      <c r="J4" s="335" t="s">
        <v>205</v>
      </c>
      <c r="K4" s="141" t="s">
        <v>188</v>
      </c>
      <c r="L4" s="141" t="s">
        <v>188</v>
      </c>
      <c r="M4" s="141" t="s">
        <v>41</v>
      </c>
      <c r="N4" s="100" t="s">
        <v>18</v>
      </c>
      <c r="T4" s="44"/>
    </row>
    <row r="5" spans="1:21" x14ac:dyDescent="0.2">
      <c r="A5" s="31" t="s">
        <v>15</v>
      </c>
      <c r="B5" s="42" t="s">
        <v>21</v>
      </c>
      <c r="C5" s="305" t="s">
        <v>171</v>
      </c>
      <c r="D5" s="347"/>
      <c r="E5" s="350"/>
      <c r="F5" s="230" t="s">
        <v>66</v>
      </c>
      <c r="G5" s="230" t="s">
        <v>189</v>
      </c>
      <c r="H5" s="230" t="s">
        <v>189</v>
      </c>
      <c r="I5" s="339" t="s">
        <v>64</v>
      </c>
      <c r="J5" s="339" t="s">
        <v>64</v>
      </c>
      <c r="K5" s="233" t="s">
        <v>189</v>
      </c>
      <c r="L5" s="233" t="s">
        <v>189</v>
      </c>
      <c r="M5" s="140" t="s">
        <v>178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312"/>
      <c r="D6" s="348" t="s">
        <v>211</v>
      </c>
      <c r="E6" s="349" t="s">
        <v>211</v>
      </c>
      <c r="F6" s="239">
        <v>28</v>
      </c>
      <c r="G6" s="239" t="s">
        <v>71</v>
      </c>
      <c r="H6" s="239" t="s">
        <v>71</v>
      </c>
      <c r="I6" s="340" t="s">
        <v>211</v>
      </c>
      <c r="J6" s="340" t="s">
        <v>211</v>
      </c>
      <c r="K6" s="140" t="s">
        <v>71</v>
      </c>
      <c r="L6" s="140" t="s">
        <v>203</v>
      </c>
      <c r="M6" s="273" t="s">
        <v>107</v>
      </c>
      <c r="N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B7" s="282">
        <v>-79</v>
      </c>
      <c r="C7" s="314">
        <f>+C$6+'Daily Deals'!Q$27</f>
        <v>0</v>
      </c>
      <c r="D7" s="345">
        <v>50</v>
      </c>
      <c r="E7" s="345">
        <v>100</v>
      </c>
      <c r="F7" s="169">
        <v>104</v>
      </c>
      <c r="G7" s="169"/>
      <c r="H7" s="169"/>
      <c r="I7" s="337">
        <v>-50</v>
      </c>
      <c r="J7" s="337">
        <v>-125</v>
      </c>
      <c r="K7" s="171"/>
      <c r="L7" s="171"/>
      <c r="M7" s="171"/>
      <c r="N7" s="136">
        <f t="shared" ref="N7:N30" si="0">SUM(B7:M7)</f>
        <v>0</v>
      </c>
      <c r="P7" s="77">
        <v>100</v>
      </c>
      <c r="Q7" s="73" t="e">
        <f>#REF!*-1</f>
        <v>#REF!</v>
      </c>
      <c r="R7" s="74" t="e">
        <f>#REF!*-1</f>
        <v>#REF!</v>
      </c>
      <c r="S7">
        <v>-1</v>
      </c>
      <c r="T7" t="e">
        <f t="shared" ref="T7:T30" si="1">Q7*S7</f>
        <v>#REF!</v>
      </c>
    </row>
    <row r="8" spans="1:21" x14ac:dyDescent="0.2">
      <c r="A8" s="29">
        <v>200</v>
      </c>
      <c r="B8" s="282">
        <v>-79</v>
      </c>
      <c r="C8" s="314">
        <f>+C$6+'Daily Deals'!Q$27</f>
        <v>0</v>
      </c>
      <c r="D8" s="345">
        <v>50</v>
      </c>
      <c r="E8" s="345">
        <v>100</v>
      </c>
      <c r="F8" s="169">
        <v>104</v>
      </c>
      <c r="G8" s="169"/>
      <c r="H8" s="169"/>
      <c r="I8" s="337">
        <v>-50</v>
      </c>
      <c r="J8" s="337">
        <v>-125</v>
      </c>
      <c r="K8" s="171"/>
      <c r="L8" s="171"/>
      <c r="M8" s="171"/>
      <c r="N8" s="136">
        <f t="shared" si="0"/>
        <v>0</v>
      </c>
      <c r="P8" s="77">
        <v>200</v>
      </c>
      <c r="Q8" s="73" t="e">
        <f>#REF!*-1</f>
        <v>#REF!</v>
      </c>
      <c r="R8" s="74" t="e">
        <f>#REF!*-1</f>
        <v>#REF!</v>
      </c>
      <c r="S8">
        <v>-1</v>
      </c>
      <c r="T8" t="e">
        <f t="shared" si="1"/>
        <v>#REF!</v>
      </c>
    </row>
    <row r="9" spans="1:21" x14ac:dyDescent="0.2">
      <c r="A9" s="29">
        <v>300</v>
      </c>
      <c r="B9" s="282">
        <v>-79</v>
      </c>
      <c r="C9" s="314">
        <f>+C$6+'Daily Deals'!Q$27</f>
        <v>0</v>
      </c>
      <c r="D9" s="345">
        <v>50</v>
      </c>
      <c r="E9" s="345">
        <v>100</v>
      </c>
      <c r="F9" s="169">
        <v>104</v>
      </c>
      <c r="G9" s="169"/>
      <c r="H9" s="169"/>
      <c r="I9" s="337">
        <v>-50</v>
      </c>
      <c r="J9" s="337">
        <v>-125</v>
      </c>
      <c r="K9" s="171"/>
      <c r="L9" s="171"/>
      <c r="M9" s="171"/>
      <c r="N9" s="136">
        <f t="shared" si="0"/>
        <v>0</v>
      </c>
      <c r="P9" s="77">
        <v>300</v>
      </c>
      <c r="Q9" s="73" t="e">
        <f>#REF!*-1</f>
        <v>#REF!</v>
      </c>
      <c r="R9" s="74" t="e">
        <f>#REF!*-1</f>
        <v>#REF!</v>
      </c>
      <c r="S9">
        <v>-1</v>
      </c>
      <c r="T9" t="e">
        <f t="shared" si="1"/>
        <v>#REF!</v>
      </c>
    </row>
    <row r="10" spans="1:21" x14ac:dyDescent="0.2">
      <c r="A10" s="29">
        <v>400</v>
      </c>
      <c r="B10" s="282">
        <v>-79</v>
      </c>
      <c r="C10" s="314">
        <f>+C$6+'Daily Deals'!Q$27</f>
        <v>0</v>
      </c>
      <c r="D10" s="345">
        <v>50</v>
      </c>
      <c r="E10" s="345">
        <v>100</v>
      </c>
      <c r="F10" s="169">
        <v>104</v>
      </c>
      <c r="G10" s="169"/>
      <c r="H10" s="169"/>
      <c r="I10" s="337">
        <v>-50</v>
      </c>
      <c r="J10" s="337">
        <v>-125</v>
      </c>
      <c r="K10" s="171"/>
      <c r="L10" s="171"/>
      <c r="M10" s="171"/>
      <c r="N10" s="136">
        <f t="shared" si="0"/>
        <v>0</v>
      </c>
      <c r="P10" s="77">
        <v>400</v>
      </c>
      <c r="Q10" s="73" t="e">
        <f>#REF!*-1</f>
        <v>#REF!</v>
      </c>
      <c r="R10" s="74" t="e">
        <f>#REF!*-1</f>
        <v>#REF!</v>
      </c>
      <c r="S10">
        <v>-1</v>
      </c>
      <c r="T10" t="e">
        <f t="shared" si="1"/>
        <v>#REF!</v>
      </c>
    </row>
    <row r="11" spans="1:21" x14ac:dyDescent="0.2">
      <c r="A11" s="29">
        <v>500</v>
      </c>
      <c r="B11" s="282">
        <v>-79</v>
      </c>
      <c r="C11" s="314">
        <f>+C$6+'Daily Deals'!Q$27</f>
        <v>0</v>
      </c>
      <c r="D11" s="345">
        <v>50</v>
      </c>
      <c r="E11" s="345">
        <v>100</v>
      </c>
      <c r="F11" s="169">
        <v>104</v>
      </c>
      <c r="G11" s="169"/>
      <c r="H11" s="169"/>
      <c r="I11" s="337">
        <v>-50</v>
      </c>
      <c r="J11" s="337">
        <v>-125</v>
      </c>
      <c r="K11" s="171"/>
      <c r="L11" s="171"/>
      <c r="M11" s="171"/>
      <c r="N11" s="136">
        <f t="shared" si="0"/>
        <v>0</v>
      </c>
      <c r="P11" s="77">
        <v>500</v>
      </c>
      <c r="Q11" s="73" t="e">
        <f>#REF!*-1</f>
        <v>#REF!</v>
      </c>
      <c r="R11" s="74" t="e">
        <f>#REF!*-1</f>
        <v>#REF!</v>
      </c>
      <c r="S11">
        <v>-1</v>
      </c>
      <c r="T11" t="e">
        <f t="shared" si="1"/>
        <v>#REF!</v>
      </c>
    </row>
    <row r="12" spans="1:21" x14ac:dyDescent="0.2">
      <c r="A12" s="29">
        <v>600</v>
      </c>
      <c r="B12" s="282">
        <v>-79</v>
      </c>
      <c r="C12" s="314">
        <f>+C$6+'Daily Deals'!Q$27</f>
        <v>0</v>
      </c>
      <c r="D12" s="345">
        <v>50</v>
      </c>
      <c r="E12" s="345">
        <v>100</v>
      </c>
      <c r="F12" s="169">
        <v>104</v>
      </c>
      <c r="G12" s="169"/>
      <c r="H12" s="169"/>
      <c r="I12" s="337">
        <v>-50</v>
      </c>
      <c r="J12" s="337">
        <v>-125</v>
      </c>
      <c r="K12" s="171"/>
      <c r="L12" s="171"/>
      <c r="M12" s="171"/>
      <c r="N12" s="136">
        <f t="shared" si="0"/>
        <v>0</v>
      </c>
      <c r="P12" s="77">
        <v>600</v>
      </c>
      <c r="Q12" s="73" t="e">
        <f>#REF!*-1</f>
        <v>#REF!</v>
      </c>
      <c r="R12" s="74" t="e">
        <f>#REF!*-1</f>
        <v>#REF!</v>
      </c>
      <c r="S12">
        <v>-1</v>
      </c>
      <c r="T12" t="e">
        <f t="shared" si="1"/>
        <v>#REF!</v>
      </c>
    </row>
    <row r="13" spans="1:21" x14ac:dyDescent="0.2">
      <c r="A13" s="29">
        <v>700</v>
      </c>
      <c r="B13" s="282">
        <v>-29</v>
      </c>
      <c r="C13" s="314">
        <f>+C$6+'Daily Deals'!Q$27</f>
        <v>0</v>
      </c>
      <c r="D13" s="345">
        <v>50</v>
      </c>
      <c r="E13" s="345">
        <v>100</v>
      </c>
      <c r="F13" s="169">
        <v>54</v>
      </c>
      <c r="G13" s="169"/>
      <c r="H13" s="169"/>
      <c r="I13" s="337">
        <v>-50</v>
      </c>
      <c r="J13" s="337">
        <v>-125</v>
      </c>
      <c r="K13" s="171"/>
      <c r="L13" s="171"/>
      <c r="M13" s="171"/>
      <c r="N13" s="136">
        <f t="shared" si="0"/>
        <v>0</v>
      </c>
      <c r="P13" s="77">
        <v>700</v>
      </c>
      <c r="Q13" s="73" t="e">
        <f>#REF!*-1</f>
        <v>#REF!</v>
      </c>
      <c r="R13" s="74" t="e">
        <f>#REF!*-1</f>
        <v>#REF!</v>
      </c>
      <c r="S13">
        <v>-1</v>
      </c>
      <c r="T13" t="e">
        <f t="shared" si="1"/>
        <v>#REF!</v>
      </c>
    </row>
    <row r="14" spans="1:21" x14ac:dyDescent="0.2">
      <c r="A14" s="29">
        <v>800</v>
      </c>
      <c r="B14" s="282">
        <v>-29</v>
      </c>
      <c r="C14" s="314">
        <f>+C$6+'Daily Deals'!Q$27</f>
        <v>0</v>
      </c>
      <c r="D14" s="345">
        <v>50</v>
      </c>
      <c r="E14" s="345">
        <v>100</v>
      </c>
      <c r="F14" s="169">
        <v>54</v>
      </c>
      <c r="G14" s="169"/>
      <c r="H14" s="169"/>
      <c r="I14" s="337">
        <v>-50</v>
      </c>
      <c r="J14" s="337">
        <v>-125</v>
      </c>
      <c r="K14" s="171"/>
      <c r="L14" s="171"/>
      <c r="M14" s="171"/>
      <c r="N14" s="136">
        <f t="shared" si="0"/>
        <v>0</v>
      </c>
      <c r="P14" s="77">
        <v>800</v>
      </c>
      <c r="Q14" s="73" t="e">
        <f>#REF!*-1</f>
        <v>#REF!</v>
      </c>
      <c r="R14" s="74" t="e">
        <f>#REF!*-1</f>
        <v>#REF!</v>
      </c>
      <c r="S14">
        <v>-1</v>
      </c>
      <c r="T14" t="e">
        <f t="shared" si="1"/>
        <v>#REF!</v>
      </c>
    </row>
    <row r="15" spans="1:21" x14ac:dyDescent="0.2">
      <c r="A15" s="29">
        <v>900</v>
      </c>
      <c r="B15" s="282">
        <v>-29</v>
      </c>
      <c r="C15" s="314">
        <f>+C$6+'Daily Deals'!Q$27</f>
        <v>0</v>
      </c>
      <c r="D15" s="345">
        <v>50</v>
      </c>
      <c r="E15" s="345">
        <v>100</v>
      </c>
      <c r="F15" s="169">
        <v>54</v>
      </c>
      <c r="G15" s="169"/>
      <c r="H15" s="169"/>
      <c r="I15" s="337">
        <v>-50</v>
      </c>
      <c r="J15" s="337">
        <v>-125</v>
      </c>
      <c r="K15" s="171"/>
      <c r="L15" s="171"/>
      <c r="M15" s="171"/>
      <c r="N15" s="136">
        <f t="shared" si="0"/>
        <v>0</v>
      </c>
      <c r="P15" s="77">
        <v>900</v>
      </c>
      <c r="Q15" s="73" t="e">
        <f>#REF!*-1</f>
        <v>#REF!</v>
      </c>
      <c r="R15" s="74" t="e">
        <f>#REF!*-1</f>
        <v>#REF!</v>
      </c>
      <c r="S15">
        <v>-1</v>
      </c>
      <c r="T15" t="e">
        <f t="shared" si="1"/>
        <v>#REF!</v>
      </c>
    </row>
    <row r="16" spans="1:21" x14ac:dyDescent="0.2">
      <c r="A16" s="29">
        <v>1000</v>
      </c>
      <c r="B16" s="282">
        <v>-29</v>
      </c>
      <c r="C16" s="314">
        <f>+C$6+'Daily Deals'!Q$27</f>
        <v>0</v>
      </c>
      <c r="D16" s="345">
        <v>50</v>
      </c>
      <c r="E16" s="345">
        <v>100</v>
      </c>
      <c r="F16" s="169">
        <v>54</v>
      </c>
      <c r="G16" s="169"/>
      <c r="H16" s="169"/>
      <c r="I16" s="337">
        <v>-50</v>
      </c>
      <c r="J16" s="337">
        <v>-125</v>
      </c>
      <c r="K16" s="171"/>
      <c r="L16" s="171"/>
      <c r="M16" s="171"/>
      <c r="N16" s="136">
        <f t="shared" si="0"/>
        <v>0</v>
      </c>
      <c r="P16" s="77">
        <v>1000</v>
      </c>
      <c r="Q16" s="73" t="e">
        <f>#REF!*-1</f>
        <v>#REF!</v>
      </c>
      <c r="R16" s="74" t="e">
        <f>#REF!*-1</f>
        <v>#REF!</v>
      </c>
      <c r="S16">
        <v>-1</v>
      </c>
      <c r="T16" t="e">
        <f t="shared" si="1"/>
        <v>#REF!</v>
      </c>
    </row>
    <row r="17" spans="1:25" x14ac:dyDescent="0.2">
      <c r="A17" s="29">
        <v>1100</v>
      </c>
      <c r="B17" s="282">
        <v>-29</v>
      </c>
      <c r="C17" s="314">
        <f>+C$6+'Daily Deals'!Q$27</f>
        <v>0</v>
      </c>
      <c r="D17" s="345">
        <v>50</v>
      </c>
      <c r="E17" s="345">
        <v>100</v>
      </c>
      <c r="F17" s="169">
        <v>54</v>
      </c>
      <c r="G17" s="169"/>
      <c r="H17" s="169"/>
      <c r="I17" s="337">
        <v>-50</v>
      </c>
      <c r="J17" s="337">
        <v>-125</v>
      </c>
      <c r="K17" s="171"/>
      <c r="L17" s="171"/>
      <c r="M17" s="171"/>
      <c r="N17" s="136">
        <f t="shared" si="0"/>
        <v>0</v>
      </c>
      <c r="P17" s="77">
        <v>1100</v>
      </c>
      <c r="Q17" s="73" t="e">
        <f>#REF!*-1</f>
        <v>#REF!</v>
      </c>
      <c r="R17" s="74" t="e">
        <f>#REF!*-1</f>
        <v>#REF!</v>
      </c>
      <c r="S17">
        <v>-1</v>
      </c>
      <c r="T17" t="e">
        <f t="shared" si="1"/>
        <v>#REF!</v>
      </c>
    </row>
    <row r="18" spans="1:25" x14ac:dyDescent="0.2">
      <c r="A18" s="29">
        <v>1200</v>
      </c>
      <c r="B18" s="282">
        <v>-29</v>
      </c>
      <c r="C18" s="314">
        <f>+C$6+'Daily Deals'!Q$27</f>
        <v>0</v>
      </c>
      <c r="D18" s="345">
        <v>50</v>
      </c>
      <c r="E18" s="345">
        <v>100</v>
      </c>
      <c r="F18" s="169">
        <v>54</v>
      </c>
      <c r="G18" s="169"/>
      <c r="H18" s="169"/>
      <c r="I18" s="337">
        <v>-50</v>
      </c>
      <c r="J18" s="337">
        <v>-125</v>
      </c>
      <c r="K18" s="171"/>
      <c r="L18" s="171"/>
      <c r="M18" s="171"/>
      <c r="N18" s="136">
        <f t="shared" si="0"/>
        <v>0</v>
      </c>
      <c r="P18" s="77">
        <v>1200</v>
      </c>
      <c r="Q18" s="73" t="e">
        <f>#REF!*-1</f>
        <v>#REF!</v>
      </c>
      <c r="R18" s="74" t="e">
        <f>#REF!*-1</f>
        <v>#REF!</v>
      </c>
      <c r="S18">
        <v>-1</v>
      </c>
      <c r="T18" t="e">
        <f t="shared" si="1"/>
        <v>#REF!</v>
      </c>
    </row>
    <row r="19" spans="1:25" x14ac:dyDescent="0.2">
      <c r="A19" s="29">
        <v>1300</v>
      </c>
      <c r="B19" s="282">
        <v>-29</v>
      </c>
      <c r="C19" s="314">
        <f>+C$6+'Daily Deals'!Q$27</f>
        <v>0</v>
      </c>
      <c r="D19" s="345">
        <v>50</v>
      </c>
      <c r="E19" s="345">
        <v>100</v>
      </c>
      <c r="F19" s="169">
        <v>54</v>
      </c>
      <c r="G19" s="169"/>
      <c r="H19" s="169"/>
      <c r="I19" s="337">
        <v>-50</v>
      </c>
      <c r="J19" s="337">
        <v>-125</v>
      </c>
      <c r="K19" s="171"/>
      <c r="L19" s="171"/>
      <c r="M19" s="171"/>
      <c r="N19" s="136">
        <f t="shared" si="0"/>
        <v>0</v>
      </c>
      <c r="P19" s="77">
        <v>1300</v>
      </c>
      <c r="Q19" s="73" t="e">
        <f>#REF!*-1</f>
        <v>#REF!</v>
      </c>
      <c r="R19" s="74" t="e">
        <f>#REF!*-1</f>
        <v>#REF!</v>
      </c>
      <c r="S19">
        <v>-1</v>
      </c>
      <c r="T19" t="e">
        <f t="shared" si="1"/>
        <v>#REF!</v>
      </c>
    </row>
    <row r="20" spans="1:25" x14ac:dyDescent="0.2">
      <c r="A20" s="29">
        <v>1400</v>
      </c>
      <c r="B20" s="282">
        <v>-29</v>
      </c>
      <c r="C20" s="314">
        <f>+C$6+'Daily Deals'!Q$27</f>
        <v>0</v>
      </c>
      <c r="D20" s="345">
        <v>50</v>
      </c>
      <c r="E20" s="345">
        <v>100</v>
      </c>
      <c r="F20" s="169">
        <v>54</v>
      </c>
      <c r="G20" s="169"/>
      <c r="H20" s="169"/>
      <c r="I20" s="337">
        <v>-50</v>
      </c>
      <c r="J20" s="337">
        <v>-125</v>
      </c>
      <c r="K20" s="171"/>
      <c r="L20" s="171"/>
      <c r="M20" s="171"/>
      <c r="N20" s="136">
        <f t="shared" si="0"/>
        <v>0</v>
      </c>
      <c r="P20" s="77">
        <v>1400</v>
      </c>
      <c r="Q20" s="73" t="e">
        <f>#REF!*-1</f>
        <v>#REF!</v>
      </c>
      <c r="R20" s="74" t="e">
        <f>#REF!*-1</f>
        <v>#REF!</v>
      </c>
      <c r="S20">
        <v>-1</v>
      </c>
      <c r="T20" t="e">
        <f t="shared" si="1"/>
        <v>#REF!</v>
      </c>
    </row>
    <row r="21" spans="1:25" x14ac:dyDescent="0.2">
      <c r="A21" s="29">
        <v>1500</v>
      </c>
      <c r="B21" s="282">
        <v>-29</v>
      </c>
      <c r="C21" s="314">
        <f>+C$6+'Daily Deals'!Q$27</f>
        <v>0</v>
      </c>
      <c r="D21" s="345">
        <v>50</v>
      </c>
      <c r="E21" s="345">
        <v>100</v>
      </c>
      <c r="F21" s="169">
        <v>54</v>
      </c>
      <c r="G21" s="169"/>
      <c r="H21" s="169"/>
      <c r="I21" s="337">
        <v>-50</v>
      </c>
      <c r="J21" s="337">
        <v>-125</v>
      </c>
      <c r="K21" s="171"/>
      <c r="L21" s="171"/>
      <c r="M21" s="171"/>
      <c r="N21" s="136">
        <f t="shared" si="0"/>
        <v>0</v>
      </c>
      <c r="P21" s="77">
        <v>1500</v>
      </c>
      <c r="Q21" s="73" t="e">
        <f>#REF!*-1</f>
        <v>#REF!</v>
      </c>
      <c r="R21" s="74" t="e">
        <f>#REF!*-1</f>
        <v>#REF!</v>
      </c>
      <c r="S21">
        <v>-1</v>
      </c>
      <c r="T21" t="e">
        <f t="shared" si="1"/>
        <v>#REF!</v>
      </c>
    </row>
    <row r="22" spans="1:25" x14ac:dyDescent="0.2">
      <c r="A22" s="29">
        <v>1600</v>
      </c>
      <c r="B22" s="282">
        <v>-29</v>
      </c>
      <c r="C22" s="314">
        <f>+C$6+'Daily Deals'!Q$27</f>
        <v>0</v>
      </c>
      <c r="D22" s="345">
        <v>50</v>
      </c>
      <c r="E22" s="345">
        <v>100</v>
      </c>
      <c r="F22" s="169">
        <v>54</v>
      </c>
      <c r="G22" s="169"/>
      <c r="H22" s="169"/>
      <c r="I22" s="337">
        <v>-50</v>
      </c>
      <c r="J22" s="337">
        <v>-125</v>
      </c>
      <c r="K22" s="171"/>
      <c r="L22" s="171"/>
      <c r="M22" s="171"/>
      <c r="N22" s="136">
        <f t="shared" si="0"/>
        <v>0</v>
      </c>
      <c r="P22" s="77">
        <v>1600</v>
      </c>
      <c r="Q22" s="73" t="e">
        <f>#REF!*-1</f>
        <v>#REF!</v>
      </c>
      <c r="R22" s="74" t="e">
        <f>#REF!*-1</f>
        <v>#REF!</v>
      </c>
      <c r="S22">
        <v>-1</v>
      </c>
      <c r="T22" t="e">
        <f t="shared" si="1"/>
        <v>#REF!</v>
      </c>
    </row>
    <row r="23" spans="1:25" x14ac:dyDescent="0.2">
      <c r="A23" s="29">
        <v>1700</v>
      </c>
      <c r="B23" s="282">
        <v>-29</v>
      </c>
      <c r="C23" s="314">
        <f>+C$6+'Daily Deals'!Q$27</f>
        <v>0</v>
      </c>
      <c r="D23" s="345">
        <v>50</v>
      </c>
      <c r="E23" s="345">
        <v>100</v>
      </c>
      <c r="F23" s="169">
        <v>54</v>
      </c>
      <c r="G23" s="169"/>
      <c r="H23" s="169"/>
      <c r="I23" s="337">
        <v>-50</v>
      </c>
      <c r="J23" s="337">
        <v>-125</v>
      </c>
      <c r="K23" s="171"/>
      <c r="L23" s="171"/>
      <c r="M23" s="171"/>
      <c r="N23" s="136">
        <f t="shared" si="0"/>
        <v>0</v>
      </c>
      <c r="P23" s="77">
        <v>1700</v>
      </c>
      <c r="Q23" s="73" t="e">
        <f>#REF!*-1</f>
        <v>#REF!</v>
      </c>
      <c r="R23" s="74" t="e">
        <f>#REF!*-1</f>
        <v>#REF!</v>
      </c>
      <c r="S23">
        <v>-1</v>
      </c>
      <c r="T23" t="e">
        <f t="shared" si="1"/>
        <v>#REF!</v>
      </c>
    </row>
    <row r="24" spans="1:25" x14ac:dyDescent="0.2">
      <c r="A24" s="29">
        <v>1800</v>
      </c>
      <c r="B24" s="282">
        <v>-29</v>
      </c>
      <c r="C24" s="314">
        <f>+C$6+'Daily Deals'!Q$27</f>
        <v>0</v>
      </c>
      <c r="D24" s="345">
        <v>50</v>
      </c>
      <c r="E24" s="345">
        <v>100</v>
      </c>
      <c r="F24" s="169">
        <v>54</v>
      </c>
      <c r="G24" s="169"/>
      <c r="H24" s="169"/>
      <c r="I24" s="337">
        <v>-50</v>
      </c>
      <c r="J24" s="337">
        <v>-125</v>
      </c>
      <c r="K24" s="171"/>
      <c r="L24" s="171"/>
      <c r="M24" s="171"/>
      <c r="N24" s="136">
        <f t="shared" si="0"/>
        <v>0</v>
      </c>
      <c r="P24" s="77">
        <v>1800</v>
      </c>
      <c r="Q24" s="73" t="e">
        <f>#REF!*-1</f>
        <v>#REF!</v>
      </c>
      <c r="R24" s="74" t="e">
        <f>#REF!*-1</f>
        <v>#REF!</v>
      </c>
      <c r="S24">
        <v>-1</v>
      </c>
      <c r="T24" t="e">
        <f t="shared" si="1"/>
        <v>#REF!</v>
      </c>
    </row>
    <row r="25" spans="1:25" x14ac:dyDescent="0.2">
      <c r="A25" s="29">
        <v>1900</v>
      </c>
      <c r="B25" s="282">
        <v>-29</v>
      </c>
      <c r="C25" s="314">
        <f>+C$6+'Daily Deals'!Q$27</f>
        <v>0</v>
      </c>
      <c r="D25" s="345">
        <v>50</v>
      </c>
      <c r="E25" s="345">
        <v>100</v>
      </c>
      <c r="F25" s="169">
        <v>54</v>
      </c>
      <c r="G25" s="169"/>
      <c r="H25" s="169"/>
      <c r="I25" s="337">
        <v>-50</v>
      </c>
      <c r="J25" s="337">
        <v>-125</v>
      </c>
      <c r="K25" s="171"/>
      <c r="L25" s="171"/>
      <c r="M25" s="171"/>
      <c r="N25" s="136">
        <f t="shared" si="0"/>
        <v>0</v>
      </c>
      <c r="P25" s="77">
        <v>1900</v>
      </c>
      <c r="Q25" s="73" t="e">
        <f>#REF!*-1</f>
        <v>#REF!</v>
      </c>
      <c r="R25" s="74" t="e">
        <f>#REF!*-1</f>
        <v>#REF!</v>
      </c>
      <c r="S25">
        <v>-1</v>
      </c>
      <c r="T25" t="e">
        <f t="shared" si="1"/>
        <v>#REF!</v>
      </c>
    </row>
    <row r="26" spans="1:25" x14ac:dyDescent="0.2">
      <c r="A26" s="29">
        <v>2000</v>
      </c>
      <c r="B26" s="282">
        <v>-29</v>
      </c>
      <c r="C26" s="314">
        <f>+C$6+'Daily Deals'!Q$27</f>
        <v>0</v>
      </c>
      <c r="D26" s="345">
        <v>50</v>
      </c>
      <c r="E26" s="345">
        <v>100</v>
      </c>
      <c r="F26" s="169">
        <v>54</v>
      </c>
      <c r="G26" s="169"/>
      <c r="H26" s="169"/>
      <c r="I26" s="337">
        <v>-50</v>
      </c>
      <c r="J26" s="337">
        <v>-125</v>
      </c>
      <c r="K26" s="171"/>
      <c r="L26" s="171"/>
      <c r="M26" s="171"/>
      <c r="N26" s="136">
        <f t="shared" si="0"/>
        <v>0</v>
      </c>
      <c r="P26" s="77">
        <v>2000</v>
      </c>
      <c r="Q26" s="73" t="e">
        <f>#REF!*-1</f>
        <v>#REF!</v>
      </c>
      <c r="R26" s="74" t="e">
        <f>#REF!*-1</f>
        <v>#REF!</v>
      </c>
      <c r="S26">
        <v>-1</v>
      </c>
      <c r="T26" t="e">
        <f t="shared" si="1"/>
        <v>#REF!</v>
      </c>
    </row>
    <row r="27" spans="1:25" x14ac:dyDescent="0.2">
      <c r="A27" s="29">
        <v>2100</v>
      </c>
      <c r="B27" s="282">
        <v>-29</v>
      </c>
      <c r="C27" s="314">
        <f>+C$6+'Daily Deals'!Q$27</f>
        <v>0</v>
      </c>
      <c r="D27" s="345">
        <v>50</v>
      </c>
      <c r="E27" s="345">
        <v>100</v>
      </c>
      <c r="F27" s="169">
        <v>54</v>
      </c>
      <c r="G27" s="169"/>
      <c r="H27" s="169"/>
      <c r="I27" s="337">
        <v>-50</v>
      </c>
      <c r="J27" s="337">
        <v>-125</v>
      </c>
      <c r="K27" s="171"/>
      <c r="L27" s="171"/>
      <c r="M27" s="171"/>
      <c r="N27" s="136">
        <f t="shared" si="0"/>
        <v>0</v>
      </c>
      <c r="P27" s="77">
        <v>2100</v>
      </c>
      <c r="Q27" s="73" t="e">
        <f>#REF!*-1</f>
        <v>#REF!</v>
      </c>
      <c r="R27" s="74" t="e">
        <f>#REF!*-1</f>
        <v>#REF!</v>
      </c>
      <c r="S27">
        <v>-1</v>
      </c>
      <c r="T27" t="e">
        <f t="shared" si="1"/>
        <v>#REF!</v>
      </c>
    </row>
    <row r="28" spans="1:25" x14ac:dyDescent="0.2">
      <c r="A28" s="29">
        <v>2200</v>
      </c>
      <c r="B28" s="282">
        <v>-29</v>
      </c>
      <c r="C28" s="314">
        <f>+C$6+'Daily Deals'!Q$27</f>
        <v>0</v>
      </c>
      <c r="D28" s="345">
        <v>50</v>
      </c>
      <c r="E28" s="345">
        <v>100</v>
      </c>
      <c r="F28" s="169">
        <v>54</v>
      </c>
      <c r="G28" s="169"/>
      <c r="H28" s="169"/>
      <c r="I28" s="337">
        <v>-50</v>
      </c>
      <c r="J28" s="337">
        <v>-125</v>
      </c>
      <c r="K28" s="171"/>
      <c r="L28" s="171"/>
      <c r="M28" s="171"/>
      <c r="N28" s="136">
        <f t="shared" si="0"/>
        <v>0</v>
      </c>
      <c r="P28" s="77">
        <v>2200</v>
      </c>
      <c r="Q28" s="73" t="e">
        <f>#REF!*-1</f>
        <v>#REF!</v>
      </c>
      <c r="R28" s="74" t="e">
        <f>#REF!*-1</f>
        <v>#REF!</v>
      </c>
      <c r="S28">
        <v>-1</v>
      </c>
      <c r="T28" t="e">
        <f t="shared" si="1"/>
        <v>#REF!</v>
      </c>
    </row>
    <row r="29" spans="1:25" x14ac:dyDescent="0.2">
      <c r="A29" s="29">
        <v>2300</v>
      </c>
      <c r="B29" s="282">
        <v>-29</v>
      </c>
      <c r="C29" s="314">
        <f>+C$6+'Daily Deals'!Q$27</f>
        <v>0</v>
      </c>
      <c r="D29" s="345">
        <v>50</v>
      </c>
      <c r="E29" s="345">
        <v>100</v>
      </c>
      <c r="F29" s="169">
        <v>54</v>
      </c>
      <c r="G29" s="169"/>
      <c r="H29" s="169"/>
      <c r="I29" s="337">
        <v>-50</v>
      </c>
      <c r="J29" s="337">
        <v>-125</v>
      </c>
      <c r="K29" s="171"/>
      <c r="L29" s="171"/>
      <c r="M29" s="171"/>
      <c r="N29" s="136">
        <f t="shared" si="0"/>
        <v>0</v>
      </c>
      <c r="P29" s="77">
        <v>2300</v>
      </c>
      <c r="Q29" s="73" t="e">
        <f>#REF!*-1</f>
        <v>#REF!</v>
      </c>
      <c r="R29" s="74" t="e">
        <f>#REF!*-1</f>
        <v>#REF!</v>
      </c>
      <c r="S29">
        <v>-1</v>
      </c>
      <c r="T29" t="e">
        <f t="shared" si="1"/>
        <v>#REF!</v>
      </c>
    </row>
    <row r="30" spans="1:25" ht="13.5" thickBot="1" x14ac:dyDescent="0.25">
      <c r="A30" s="37">
        <v>2400</v>
      </c>
      <c r="B30" s="281">
        <v>-29</v>
      </c>
      <c r="C30" s="315">
        <f>+C$6+'Daily Deals'!Q$27</f>
        <v>0</v>
      </c>
      <c r="D30" s="346">
        <v>50</v>
      </c>
      <c r="E30" s="346">
        <v>100</v>
      </c>
      <c r="F30" s="170">
        <v>54</v>
      </c>
      <c r="G30" s="170"/>
      <c r="H30" s="170"/>
      <c r="I30" s="338">
        <v>-50</v>
      </c>
      <c r="J30" s="338">
        <v>-125</v>
      </c>
      <c r="K30" s="214"/>
      <c r="L30" s="214"/>
      <c r="M30" s="214"/>
      <c r="N30" s="137">
        <f t="shared" si="0"/>
        <v>0</v>
      </c>
      <c r="P30" s="78">
        <v>2400</v>
      </c>
      <c r="Q30" s="73" t="e">
        <f>#REF!*-1</f>
        <v>#REF!</v>
      </c>
      <c r="R30" s="75" t="e">
        <f>#REF!*-1</f>
        <v>#REF!</v>
      </c>
      <c r="S30">
        <v>-1</v>
      </c>
      <c r="T30" t="e">
        <f t="shared" si="1"/>
        <v>#REF!</v>
      </c>
    </row>
    <row r="31" spans="1:25" ht="13.5" thickBot="1" x14ac:dyDescent="0.25">
      <c r="C31" s="177"/>
      <c r="M31" s="177"/>
      <c r="N31" s="70"/>
      <c r="P31" s="82" t="s">
        <v>36</v>
      </c>
      <c r="Q31" s="83" t="e">
        <f>SUM(Q7:Q30)</f>
        <v>#REF!</v>
      </c>
      <c r="R31" s="84" t="e">
        <f>SUM(R7:R30)</f>
        <v>#REF!</v>
      </c>
      <c r="T31" s="83" t="e">
        <f>SUM(T7:T30)</f>
        <v>#REF!</v>
      </c>
    </row>
    <row r="32" spans="1:25" x14ac:dyDescent="0.2">
      <c r="B32" s="44">
        <f>SUM(B7:B31)</f>
        <v>-996</v>
      </c>
      <c r="C32" s="177">
        <f t="shared" ref="C32:M32" si="2">SUM(C7:C30)</f>
        <v>0</v>
      </c>
      <c r="D32" s="177">
        <f>SUM(D7:D30)</f>
        <v>1200</v>
      </c>
      <c r="E32" s="177">
        <f>SUM(E7:E30)</f>
        <v>2400</v>
      </c>
      <c r="F32" s="177">
        <f>SUM(F7:F30)</f>
        <v>1596</v>
      </c>
      <c r="G32" s="177">
        <f>SUM(G7:G30)</f>
        <v>0</v>
      </c>
      <c r="H32" s="177">
        <f>SUM(H7:H30)</f>
        <v>0</v>
      </c>
      <c r="I32" s="177">
        <f t="shared" si="2"/>
        <v>-1200</v>
      </c>
      <c r="J32" s="177">
        <f t="shared" si="2"/>
        <v>-3000</v>
      </c>
      <c r="K32" s="177">
        <f t="shared" si="2"/>
        <v>0</v>
      </c>
      <c r="L32" s="177">
        <f>SUM(L7:L30)</f>
        <v>0</v>
      </c>
      <c r="M32" s="177">
        <f t="shared" si="2"/>
        <v>0</v>
      </c>
      <c r="N32" s="178">
        <f>SUM(N7:N31)</f>
        <v>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>
      <c r="C33" s="174"/>
    </row>
    <row r="34" spans="3:3" x14ac:dyDescent="0.2"/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6"/>
  <dimension ref="A1:AL42"/>
  <sheetViews>
    <sheetView workbookViewId="0"/>
  </sheetViews>
  <sheetFormatPr defaultRowHeight="12.75" x14ac:dyDescent="0.2"/>
  <cols>
    <col min="1" max="1" width="12.5703125" customWidth="1"/>
    <col min="2" max="2" width="16.7109375" customWidth="1"/>
    <col min="3" max="4" width="12.140625" customWidth="1"/>
    <col min="5" max="5" width="15.42578125" customWidth="1"/>
    <col min="6" max="6" width="12.140625" customWidth="1"/>
    <col min="7" max="7" width="14.42578125" customWidth="1"/>
    <col min="8" max="9" width="14" customWidth="1"/>
    <col min="10" max="11" width="13.7109375" customWidth="1"/>
    <col min="12" max="12" width="11.7109375" customWidth="1"/>
    <col min="13" max="13" width="15.28515625" customWidth="1"/>
    <col min="14" max="14" width="10.85546875" customWidth="1"/>
    <col min="15" max="15" width="11" customWidth="1"/>
    <col min="16" max="18" width="6.5703125" customWidth="1"/>
    <col min="19" max="19" width="7.85546875" customWidth="1"/>
    <col min="20" max="20" width="7.5703125" customWidth="1"/>
    <col min="21" max="21" width="7.42578125" customWidth="1"/>
    <col min="22" max="22" width="9.28515625" customWidth="1"/>
    <col min="23" max="23" width="7.85546875" customWidth="1"/>
    <col min="24" max="24" width="12.28515625" customWidth="1"/>
  </cols>
  <sheetData>
    <row r="1" spans="1:38" x14ac:dyDescent="0.2">
      <c r="A1" s="88">
        <f>'PV-SHAPE'!A1</f>
        <v>37250</v>
      </c>
      <c r="B1" s="153">
        <f>WEEKDAY(A1)</f>
        <v>3</v>
      </c>
    </row>
    <row r="2" spans="1:38" ht="15" x14ac:dyDescent="0.2">
      <c r="A2" s="38"/>
      <c r="B2" s="44"/>
      <c r="C2" s="68"/>
      <c r="D2" s="224"/>
      <c r="E2" s="224"/>
      <c r="F2" s="224"/>
    </row>
    <row r="3" spans="1:38" x14ac:dyDescent="0.2">
      <c r="A3" s="39" t="s">
        <v>20</v>
      </c>
    </row>
    <row r="4" spans="1:38" ht="13.5" thickBot="1" x14ac:dyDescent="0.25">
      <c r="A4" s="30" t="s">
        <v>14</v>
      </c>
      <c r="B4" s="40" t="s">
        <v>136</v>
      </c>
      <c r="C4" s="127" t="s">
        <v>73</v>
      </c>
      <c r="D4" s="158" t="s">
        <v>190</v>
      </c>
      <c r="E4" s="158" t="s">
        <v>74</v>
      </c>
      <c r="F4" s="158" t="s">
        <v>168</v>
      </c>
      <c r="G4" s="141" t="s">
        <v>101</v>
      </c>
      <c r="H4" s="141" t="s">
        <v>101</v>
      </c>
      <c r="I4" s="141" t="s">
        <v>74</v>
      </c>
      <c r="J4" s="141" t="s">
        <v>74</v>
      </c>
      <c r="K4" s="48" t="s">
        <v>191</v>
      </c>
      <c r="L4" s="100" t="s">
        <v>18</v>
      </c>
    </row>
    <row r="5" spans="1:38" x14ac:dyDescent="0.2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66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107" t="s">
        <v>154</v>
      </c>
      <c r="L5" s="104"/>
      <c r="N5" s="76" t="s">
        <v>33</v>
      </c>
      <c r="O5" s="71" t="s">
        <v>0</v>
      </c>
      <c r="P5" s="71" t="s">
        <v>0</v>
      </c>
      <c r="Q5" s="72"/>
    </row>
    <row r="6" spans="1:38" ht="13.5" thickBot="1" x14ac:dyDescent="0.25">
      <c r="A6" s="32" t="s">
        <v>16</v>
      </c>
      <c r="B6" s="92"/>
      <c r="C6" s="227"/>
      <c r="D6" s="227"/>
      <c r="E6" s="231"/>
      <c r="F6" s="227" t="s">
        <v>170</v>
      </c>
      <c r="G6" s="273"/>
      <c r="H6" s="273"/>
      <c r="I6" s="273"/>
      <c r="J6" s="228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>(J8+K8)*-1</f>
        <v>0</v>
      </c>
      <c r="Q8" s="74"/>
      <c r="V8" s="89"/>
    </row>
    <row r="9" spans="1:38" x14ac:dyDescent="0.2">
      <c r="A9" s="29">
        <v>300</v>
      </c>
      <c r="B9" s="241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ref="P9:P30" si="2">(J9+K9)*-1</f>
        <v>0</v>
      </c>
      <c r="Q9" s="74"/>
    </row>
    <row r="10" spans="1:38" x14ac:dyDescent="0.2">
      <c r="A10" s="29">
        <v>400</v>
      </c>
      <c r="B10" s="241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">
      <c r="A11" s="29">
        <v>500</v>
      </c>
      <c r="B11" s="241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">
      <c r="A12" s="29">
        <v>600</v>
      </c>
      <c r="B12" s="241">
        <v>0</v>
      </c>
      <c r="C12" s="169"/>
      <c r="D12" s="169"/>
      <c r="E12" s="226"/>
      <c r="F12" s="169"/>
      <c r="G12" s="171"/>
      <c r="H12" s="171"/>
      <c r="I12" s="171"/>
      <c r="J12" s="50"/>
      <c r="K12" s="171"/>
      <c r="L12" s="102">
        <f>SUM(B12:K12)</f>
        <v>0</v>
      </c>
      <c r="N12" s="77">
        <v>600</v>
      </c>
      <c r="O12" s="126">
        <f>K12*-1</f>
        <v>0</v>
      </c>
      <c r="P12" s="73">
        <f>(J12+K12)*-1</f>
        <v>0</v>
      </c>
      <c r="Q12" s="74"/>
    </row>
    <row r="13" spans="1:38" x14ac:dyDescent="0.2">
      <c r="A13" s="29">
        <v>700</v>
      </c>
      <c r="B13" s="241">
        <v>0</v>
      </c>
      <c r="C13" s="169"/>
      <c r="D13" s="169"/>
      <c r="E13" s="226"/>
      <c r="F13" s="169"/>
      <c r="G13" s="171"/>
      <c r="H13" s="171"/>
      <c r="I13" s="171"/>
      <c r="J13" s="171"/>
      <c r="K13" s="171"/>
      <c r="L13" s="102">
        <f>SUM(B13:K13)</f>
        <v>0</v>
      </c>
      <c r="N13" s="77">
        <v>700</v>
      </c>
      <c r="O13" s="126">
        <f>K13*-1</f>
        <v>0</v>
      </c>
      <c r="P13" s="73">
        <f>(J13+K13)*-1</f>
        <v>0</v>
      </c>
      <c r="Q13" s="74"/>
    </row>
    <row r="14" spans="1:38" x14ac:dyDescent="0.2">
      <c r="A14" s="29">
        <v>800</v>
      </c>
      <c r="B14" s="241">
        <v>0</v>
      </c>
      <c r="C14" s="169"/>
      <c r="D14" s="169"/>
      <c r="E14" s="226"/>
      <c r="F14" s="169"/>
      <c r="G14" s="171"/>
      <c r="H14" s="171"/>
      <c r="I14" s="171"/>
      <c r="J14" s="171"/>
      <c r="K14" s="171"/>
      <c r="L14" s="102">
        <f>SUM(B14:K14)</f>
        <v>0</v>
      </c>
      <c r="N14" s="77">
        <v>800</v>
      </c>
      <c r="O14" s="126">
        <f>K14*-1</f>
        <v>0</v>
      </c>
      <c r="P14" s="73">
        <f>(J14+K14)*-1</f>
        <v>0</v>
      </c>
      <c r="Q14" s="74"/>
    </row>
    <row r="15" spans="1:38" x14ac:dyDescent="0.2">
      <c r="A15" s="29">
        <v>900</v>
      </c>
      <c r="B15" s="241">
        <v>0</v>
      </c>
      <c r="C15" s="169"/>
      <c r="D15" s="169"/>
      <c r="E15" s="169"/>
      <c r="F15" s="169"/>
      <c r="G15" s="171"/>
      <c r="H15" s="171"/>
      <c r="I15" s="171"/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">
      <c r="A16" s="29">
        <v>1000</v>
      </c>
      <c r="B16" s="241">
        <v>0</v>
      </c>
      <c r="C16" s="169"/>
      <c r="D16" s="169"/>
      <c r="E16" s="169"/>
      <c r="F16" s="169"/>
      <c r="G16" s="171"/>
      <c r="H16" s="171"/>
      <c r="I16" s="171"/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">
      <c r="A17" s="29">
        <v>1100</v>
      </c>
      <c r="B17" s="241">
        <v>0</v>
      </c>
      <c r="C17" s="169"/>
      <c r="D17" s="169"/>
      <c r="E17" s="169"/>
      <c r="F17" s="169"/>
      <c r="G17" s="171"/>
      <c r="H17" s="171"/>
      <c r="I17" s="171"/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">
      <c r="A18" s="29">
        <v>1200</v>
      </c>
      <c r="B18" s="241">
        <v>0</v>
      </c>
      <c r="C18" s="169"/>
      <c r="D18" s="169"/>
      <c r="E18" s="169"/>
      <c r="F18" s="169"/>
      <c r="G18" s="171"/>
      <c r="H18" s="171"/>
      <c r="I18" s="171"/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">
      <c r="A19" s="29">
        <v>1300</v>
      </c>
      <c r="B19" s="241">
        <v>0</v>
      </c>
      <c r="C19" s="169"/>
      <c r="D19" s="169"/>
      <c r="E19" s="169"/>
      <c r="F19" s="169"/>
      <c r="G19" s="171"/>
      <c r="H19" s="171"/>
      <c r="I19" s="171"/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">
      <c r="A20" s="29">
        <v>1400</v>
      </c>
      <c r="B20" s="241">
        <v>0</v>
      </c>
      <c r="C20" s="169"/>
      <c r="D20" s="169"/>
      <c r="E20" s="169"/>
      <c r="F20" s="169"/>
      <c r="G20" s="171"/>
      <c r="H20" s="171"/>
      <c r="I20" s="171"/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">
      <c r="A21" s="29">
        <v>1500</v>
      </c>
      <c r="B21" s="241">
        <v>0</v>
      </c>
      <c r="C21" s="169"/>
      <c r="D21" s="169"/>
      <c r="E21" s="169"/>
      <c r="F21" s="169"/>
      <c r="G21" s="171"/>
      <c r="H21" s="171"/>
      <c r="I21" s="171"/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">
      <c r="A22" s="29">
        <v>1600</v>
      </c>
      <c r="B22" s="241">
        <v>0</v>
      </c>
      <c r="C22" s="169"/>
      <c r="D22" s="169"/>
      <c r="E22" s="169"/>
      <c r="F22" s="169"/>
      <c r="G22" s="171"/>
      <c r="H22" s="171"/>
      <c r="I22" s="171"/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">
      <c r="A23" s="29">
        <v>1700</v>
      </c>
      <c r="B23" s="241">
        <v>0</v>
      </c>
      <c r="C23" s="169"/>
      <c r="D23" s="169"/>
      <c r="E23" s="169"/>
      <c r="F23" s="169"/>
      <c r="G23" s="171"/>
      <c r="H23" s="171"/>
      <c r="I23" s="171"/>
      <c r="J23" s="334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">
      <c r="A24" s="29">
        <v>1800</v>
      </c>
      <c r="B24" s="241">
        <v>0</v>
      </c>
      <c r="C24" s="169"/>
      <c r="D24" s="169"/>
      <c r="E24" s="169"/>
      <c r="F24" s="169"/>
      <c r="G24" s="171"/>
      <c r="H24" s="171"/>
      <c r="I24" s="171"/>
      <c r="J24" s="334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">
      <c r="A25" s="29">
        <v>1900</v>
      </c>
      <c r="B25" s="241">
        <v>0</v>
      </c>
      <c r="C25" s="169"/>
      <c r="D25" s="169"/>
      <c r="E25" s="169"/>
      <c r="F25" s="169"/>
      <c r="G25" s="171"/>
      <c r="H25" s="171"/>
      <c r="I25" s="171"/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">
      <c r="A26" s="29">
        <v>2000</v>
      </c>
      <c r="B26" s="241">
        <v>0</v>
      </c>
      <c r="C26" s="169"/>
      <c r="D26" s="169"/>
      <c r="E26" s="169"/>
      <c r="F26" s="169"/>
      <c r="G26" s="171"/>
      <c r="H26" s="171"/>
      <c r="I26" s="171"/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">
      <c r="A27" s="29">
        <v>2100</v>
      </c>
      <c r="B27" s="241">
        <v>0</v>
      </c>
      <c r="C27" s="169"/>
      <c r="D27" s="169"/>
      <c r="E27" s="169"/>
      <c r="F27" s="169"/>
      <c r="G27" s="171"/>
      <c r="H27" s="171"/>
      <c r="I27" s="171"/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">
      <c r="A28" s="29">
        <v>2200</v>
      </c>
      <c r="B28" s="241">
        <v>0</v>
      </c>
      <c r="C28" s="169"/>
      <c r="D28" s="169"/>
      <c r="E28" s="226"/>
      <c r="F28" s="169"/>
      <c r="G28" s="171"/>
      <c r="H28" s="171"/>
      <c r="I28" s="171"/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">
      <c r="A29" s="29">
        <v>2300</v>
      </c>
      <c r="B29" s="241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5" thickBot="1" x14ac:dyDescent="0.25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5" thickBot="1" x14ac:dyDescent="0.25">
      <c r="B31" s="330"/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">
      <c r="B32" s="44">
        <f>SUM(B7:B31)</f>
        <v>0</v>
      </c>
      <c r="C32" s="177">
        <f t="shared" ref="C32:H32" si="3">SUM(C7:C30)</f>
        <v>0</v>
      </c>
      <c r="D32" s="262">
        <f t="shared" si="3"/>
        <v>0</v>
      </c>
      <c r="E32" s="262">
        <f t="shared" si="3"/>
        <v>0</v>
      </c>
      <c r="F32" s="262">
        <f t="shared" si="3"/>
        <v>0</v>
      </c>
      <c r="G32" s="177">
        <f t="shared" si="3"/>
        <v>0</v>
      </c>
      <c r="H32" s="177">
        <f t="shared" si="3"/>
        <v>0</v>
      </c>
      <c r="I32" s="263">
        <f>SUM(I8:I30)</f>
        <v>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7" spans="2:14" x14ac:dyDescent="0.2">
      <c r="B37" s="219" t="s">
        <v>172</v>
      </c>
    </row>
    <row r="38" spans="2:14" x14ac:dyDescent="0.2">
      <c r="B38" s="308">
        <v>0</v>
      </c>
    </row>
    <row r="41" spans="2:14" x14ac:dyDescent="0.2">
      <c r="B41" s="219" t="s">
        <v>172</v>
      </c>
    </row>
    <row r="42" spans="2:14" x14ac:dyDescent="0.2">
      <c r="B42" s="308">
        <v>0</v>
      </c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7"/>
  <dimension ref="A1:AL33"/>
  <sheetViews>
    <sheetView workbookViewId="0"/>
  </sheetViews>
  <sheetFormatPr defaultRowHeight="12.75" x14ac:dyDescent="0.2"/>
  <cols>
    <col min="1" max="1" width="11.28515625" customWidth="1"/>
    <col min="2" max="2" width="16.7109375" customWidth="1"/>
    <col min="3" max="4" width="12.140625" customWidth="1"/>
    <col min="5" max="5" width="15.42578125" customWidth="1"/>
    <col min="6" max="6" width="12.140625" customWidth="1"/>
    <col min="7" max="7" width="14.42578125" customWidth="1"/>
    <col min="8" max="9" width="14" customWidth="1"/>
    <col min="10" max="11" width="13.7109375" customWidth="1"/>
    <col min="12" max="12" width="11.7109375" customWidth="1"/>
    <col min="13" max="13" width="15.28515625" customWidth="1"/>
    <col min="14" max="14" width="10.85546875" customWidth="1"/>
    <col min="15" max="15" width="11" customWidth="1"/>
    <col min="16" max="18" width="6.5703125" customWidth="1"/>
    <col min="19" max="19" width="7.85546875" customWidth="1"/>
    <col min="20" max="20" width="7.5703125" customWidth="1"/>
    <col min="21" max="21" width="7.42578125" customWidth="1"/>
    <col min="22" max="22" width="9.28515625" customWidth="1"/>
    <col min="23" max="23" width="7.85546875" customWidth="1"/>
    <col min="24" max="24" width="12.28515625" customWidth="1"/>
  </cols>
  <sheetData>
    <row r="1" spans="1:38" x14ac:dyDescent="0.2">
      <c r="A1" s="88">
        <f>'PV-SHAPE'!A1+1</f>
        <v>37251</v>
      </c>
      <c r="B1" s="153">
        <f>WEEKDAY(A1)</f>
        <v>4</v>
      </c>
    </row>
    <row r="2" spans="1:38" ht="15" x14ac:dyDescent="0.2">
      <c r="A2" s="38"/>
      <c r="B2" s="44"/>
      <c r="C2" s="68"/>
      <c r="D2" s="224"/>
      <c r="E2" s="224"/>
      <c r="F2" s="224"/>
    </row>
    <row r="3" spans="1:38" x14ac:dyDescent="0.2">
      <c r="A3" s="39" t="s">
        <v>20</v>
      </c>
    </row>
    <row r="4" spans="1:38" ht="13.5" thickBot="1" x14ac:dyDescent="0.25">
      <c r="A4" s="30" t="s">
        <v>14</v>
      </c>
      <c r="B4" s="40" t="s">
        <v>136</v>
      </c>
      <c r="C4" s="127" t="s">
        <v>207</v>
      </c>
      <c r="D4" s="158" t="s">
        <v>65</v>
      </c>
      <c r="E4" s="158" t="s">
        <v>101</v>
      </c>
      <c r="F4" s="158" t="s">
        <v>168</v>
      </c>
      <c r="G4" s="141" t="s">
        <v>101</v>
      </c>
      <c r="H4" s="141" t="s">
        <v>101</v>
      </c>
      <c r="I4" s="141" t="s">
        <v>74</v>
      </c>
      <c r="J4" s="48" t="s">
        <v>65</v>
      </c>
      <c r="K4" s="48" t="s">
        <v>56</v>
      </c>
      <c r="L4" s="100" t="s">
        <v>18</v>
      </c>
    </row>
    <row r="5" spans="1:38" x14ac:dyDescent="0.2">
      <c r="A5" s="31" t="s">
        <v>15</v>
      </c>
      <c r="B5" s="42" t="s">
        <v>21</v>
      </c>
      <c r="C5" s="176" t="s">
        <v>66</v>
      </c>
      <c r="D5" s="160" t="s">
        <v>66</v>
      </c>
      <c r="E5" s="160" t="s">
        <v>122</v>
      </c>
      <c r="F5" s="160" t="s">
        <v>169</v>
      </c>
      <c r="G5" s="140" t="s">
        <v>64</v>
      </c>
      <c r="H5" s="140" t="s">
        <v>64</v>
      </c>
      <c r="I5" s="140" t="s">
        <v>64</v>
      </c>
      <c r="J5" s="107" t="s">
        <v>64</v>
      </c>
      <c r="K5" s="49"/>
      <c r="L5" s="104"/>
      <c r="N5" s="76" t="s">
        <v>33</v>
      </c>
      <c r="O5" s="71" t="s">
        <v>0</v>
      </c>
      <c r="P5" s="71" t="s">
        <v>0</v>
      </c>
      <c r="Q5" s="72"/>
    </row>
    <row r="6" spans="1:38" ht="13.5" thickBot="1" x14ac:dyDescent="0.25">
      <c r="A6" s="32" t="s">
        <v>16</v>
      </c>
      <c r="B6" s="92"/>
      <c r="C6" s="227">
        <v>32</v>
      </c>
      <c r="D6" s="227"/>
      <c r="E6" s="231"/>
      <c r="F6" s="227" t="s">
        <v>170</v>
      </c>
      <c r="G6" s="273">
        <v>30</v>
      </c>
      <c r="H6" s="273"/>
      <c r="I6" s="273">
        <v>30</v>
      </c>
      <c r="J6" s="273"/>
      <c r="K6" s="54"/>
      <c r="L6" s="100"/>
      <c r="N6" s="79" t="s">
        <v>20</v>
      </c>
      <c r="O6" s="80" t="s">
        <v>54</v>
      </c>
      <c r="P6" s="80" t="s">
        <v>55</v>
      </c>
      <c r="Q6" s="81"/>
    </row>
    <row r="7" spans="1:38" x14ac:dyDescent="0.2">
      <c r="A7" s="29">
        <v>100</v>
      </c>
      <c r="B7" s="241">
        <v>0</v>
      </c>
      <c r="C7" s="169"/>
      <c r="D7" s="169"/>
      <c r="E7" s="226"/>
      <c r="F7" s="169"/>
      <c r="G7" s="171"/>
      <c r="H7" s="171"/>
      <c r="I7" s="171"/>
      <c r="J7" s="50"/>
      <c r="K7" s="242"/>
      <c r="L7" s="244">
        <f t="shared" ref="L7:L30" si="0">SUM(B7:K7)</f>
        <v>0</v>
      </c>
      <c r="M7" s="249"/>
      <c r="N7" s="77">
        <v>100</v>
      </c>
      <c r="O7" s="126">
        <f t="shared" ref="O7:O30" si="1">K7*-1</f>
        <v>0</v>
      </c>
      <c r="P7" s="73">
        <f t="shared" ref="P7:P30" si="2">(J7+K7)*-1</f>
        <v>0</v>
      </c>
      <c r="Q7" s="74"/>
      <c r="R7" s="89"/>
      <c r="S7" s="89"/>
      <c r="T7" s="89"/>
      <c r="U7" s="89"/>
      <c r="V7" s="89"/>
      <c r="W7" s="89"/>
      <c r="X7" s="89"/>
      <c r="Y7" s="89"/>
      <c r="Z7" s="89"/>
      <c r="AA7" s="89"/>
      <c r="AC7" s="89"/>
      <c r="AD7" s="89"/>
      <c r="AE7" s="89"/>
      <c r="AF7" s="89"/>
      <c r="AG7" s="89"/>
      <c r="AH7" s="89"/>
      <c r="AI7" s="89"/>
      <c r="AJ7" s="89"/>
      <c r="AK7" s="89"/>
      <c r="AL7" s="89"/>
    </row>
    <row r="8" spans="1:38" x14ac:dyDescent="0.2">
      <c r="A8" s="29">
        <v>200</v>
      </c>
      <c r="B8" s="241">
        <v>0</v>
      </c>
      <c r="C8" s="169"/>
      <c r="D8" s="169"/>
      <c r="E8" s="226"/>
      <c r="F8" s="169"/>
      <c r="G8" s="171"/>
      <c r="H8" s="171"/>
      <c r="I8" s="171"/>
      <c r="J8" s="50"/>
      <c r="K8" s="242"/>
      <c r="L8" s="218">
        <f t="shared" si="0"/>
        <v>0</v>
      </c>
      <c r="N8" s="77">
        <v>200</v>
      </c>
      <c r="O8" s="126">
        <f t="shared" si="1"/>
        <v>0</v>
      </c>
      <c r="P8" s="73">
        <f t="shared" si="2"/>
        <v>0</v>
      </c>
      <c r="Q8" s="74"/>
      <c r="V8" s="89"/>
    </row>
    <row r="9" spans="1:38" x14ac:dyDescent="0.2">
      <c r="A9" s="29">
        <v>300</v>
      </c>
      <c r="B9" s="70">
        <v>0</v>
      </c>
      <c r="C9" s="169"/>
      <c r="D9" s="169"/>
      <c r="E9" s="226"/>
      <c r="F9" s="169"/>
      <c r="G9" s="171"/>
      <c r="H9" s="171"/>
      <c r="I9" s="171"/>
      <c r="J9" s="50"/>
      <c r="K9" s="171"/>
      <c r="L9" s="102">
        <f t="shared" si="0"/>
        <v>0</v>
      </c>
      <c r="N9" s="77">
        <v>300</v>
      </c>
      <c r="O9" s="126">
        <f t="shared" si="1"/>
        <v>0</v>
      </c>
      <c r="P9" s="73">
        <f t="shared" si="2"/>
        <v>0</v>
      </c>
      <c r="Q9" s="74"/>
    </row>
    <row r="10" spans="1:38" x14ac:dyDescent="0.2">
      <c r="A10" s="29">
        <v>400</v>
      </c>
      <c r="B10" s="70">
        <v>0</v>
      </c>
      <c r="C10" s="169"/>
      <c r="D10" s="169"/>
      <c r="E10" s="226"/>
      <c r="F10" s="169"/>
      <c r="G10" s="171"/>
      <c r="H10" s="171"/>
      <c r="I10" s="171"/>
      <c r="J10" s="50"/>
      <c r="K10" s="171"/>
      <c r="L10" s="102">
        <f t="shared" si="0"/>
        <v>0</v>
      </c>
      <c r="N10" s="77">
        <v>400</v>
      </c>
      <c r="O10" s="126">
        <f t="shared" si="1"/>
        <v>0</v>
      </c>
      <c r="P10" s="73">
        <f t="shared" si="2"/>
        <v>0</v>
      </c>
      <c r="Q10" s="74"/>
    </row>
    <row r="11" spans="1:38" x14ac:dyDescent="0.2">
      <c r="A11" s="29">
        <v>500</v>
      </c>
      <c r="B11" s="70">
        <v>0</v>
      </c>
      <c r="C11" s="169"/>
      <c r="D11" s="169"/>
      <c r="E11" s="226"/>
      <c r="F11" s="169"/>
      <c r="G11" s="171"/>
      <c r="H11" s="171"/>
      <c r="I11" s="171"/>
      <c r="J11" s="50"/>
      <c r="K11" s="171"/>
      <c r="L11" s="102">
        <f t="shared" si="0"/>
        <v>0</v>
      </c>
      <c r="N11" s="77">
        <v>500</v>
      </c>
      <c r="O11" s="126">
        <f t="shared" si="1"/>
        <v>0</v>
      </c>
      <c r="P11" s="73">
        <f t="shared" si="2"/>
        <v>0</v>
      </c>
      <c r="Q11" s="74"/>
    </row>
    <row r="12" spans="1:38" x14ac:dyDescent="0.2">
      <c r="A12" s="29">
        <v>600</v>
      </c>
      <c r="B12" s="70">
        <v>0</v>
      </c>
      <c r="C12" s="169">
        <v>25</v>
      </c>
      <c r="D12" s="169"/>
      <c r="E12" s="226"/>
      <c r="F12" s="169"/>
      <c r="G12" s="171">
        <v>-25</v>
      </c>
      <c r="H12" s="171"/>
      <c r="I12" s="171"/>
      <c r="J12" s="50"/>
      <c r="K12" s="171"/>
      <c r="L12" s="102">
        <f t="shared" si="0"/>
        <v>0</v>
      </c>
      <c r="N12" s="77">
        <v>600</v>
      </c>
      <c r="O12" s="126">
        <f t="shared" si="1"/>
        <v>0</v>
      </c>
      <c r="P12" s="73">
        <f t="shared" si="2"/>
        <v>0</v>
      </c>
      <c r="Q12" s="74"/>
    </row>
    <row r="13" spans="1:38" x14ac:dyDescent="0.2">
      <c r="A13" s="29">
        <v>700</v>
      </c>
      <c r="B13" s="70">
        <v>0</v>
      </c>
      <c r="C13" s="169">
        <v>25</v>
      </c>
      <c r="D13" s="169"/>
      <c r="E13" s="226"/>
      <c r="F13" s="169">
        <v>25</v>
      </c>
      <c r="G13" s="171">
        <v>-25</v>
      </c>
      <c r="H13" s="171"/>
      <c r="I13" s="171">
        <v>-25</v>
      </c>
      <c r="J13" s="171"/>
      <c r="K13" s="171"/>
      <c r="L13" s="102">
        <f t="shared" si="0"/>
        <v>0</v>
      </c>
      <c r="N13" s="77">
        <v>700</v>
      </c>
      <c r="O13" s="126">
        <f t="shared" si="1"/>
        <v>0</v>
      </c>
      <c r="P13" s="73">
        <f t="shared" si="2"/>
        <v>0</v>
      </c>
      <c r="Q13" s="74"/>
    </row>
    <row r="14" spans="1:38" x14ac:dyDescent="0.2">
      <c r="A14" s="29">
        <v>800</v>
      </c>
      <c r="B14" s="70">
        <v>0</v>
      </c>
      <c r="C14" s="169">
        <v>25</v>
      </c>
      <c r="D14" s="169"/>
      <c r="E14" s="226"/>
      <c r="F14" s="169">
        <v>25</v>
      </c>
      <c r="G14" s="171">
        <v>-25</v>
      </c>
      <c r="H14" s="171"/>
      <c r="I14" s="171">
        <v>-25</v>
      </c>
      <c r="J14" s="171"/>
      <c r="K14" s="171"/>
      <c r="L14" s="102">
        <f t="shared" si="0"/>
        <v>0</v>
      </c>
      <c r="N14" s="77">
        <v>800</v>
      </c>
      <c r="O14" s="126">
        <f t="shared" si="1"/>
        <v>0</v>
      </c>
      <c r="P14" s="73">
        <f t="shared" si="2"/>
        <v>0</v>
      </c>
      <c r="Q14" s="74"/>
    </row>
    <row r="15" spans="1:38" x14ac:dyDescent="0.2">
      <c r="A15" s="29">
        <v>900</v>
      </c>
      <c r="B15" s="70">
        <v>0</v>
      </c>
      <c r="C15" s="169">
        <v>25</v>
      </c>
      <c r="D15" s="169"/>
      <c r="E15" s="226"/>
      <c r="F15" s="169">
        <v>25</v>
      </c>
      <c r="G15" s="171">
        <v>-25</v>
      </c>
      <c r="H15" s="171"/>
      <c r="I15" s="171">
        <v>-25</v>
      </c>
      <c r="J15" s="171"/>
      <c r="K15" s="171"/>
      <c r="L15" s="102">
        <f t="shared" si="0"/>
        <v>0</v>
      </c>
      <c r="N15" s="77">
        <v>900</v>
      </c>
      <c r="O15" s="126">
        <f t="shared" si="1"/>
        <v>0</v>
      </c>
      <c r="P15" s="73">
        <f t="shared" si="2"/>
        <v>0</v>
      </c>
      <c r="Q15" s="74"/>
    </row>
    <row r="16" spans="1:38" x14ac:dyDescent="0.2">
      <c r="A16" s="29">
        <v>1000</v>
      </c>
      <c r="B16" s="70">
        <v>0</v>
      </c>
      <c r="C16" s="169">
        <v>25</v>
      </c>
      <c r="D16" s="169"/>
      <c r="E16" s="226"/>
      <c r="F16" s="169">
        <v>25</v>
      </c>
      <c r="G16" s="171">
        <v>-25</v>
      </c>
      <c r="H16" s="171"/>
      <c r="I16" s="171">
        <v>-25</v>
      </c>
      <c r="J16" s="171"/>
      <c r="K16" s="171"/>
      <c r="L16" s="102">
        <f t="shared" si="0"/>
        <v>0</v>
      </c>
      <c r="N16" s="77">
        <v>1000</v>
      </c>
      <c r="O16" s="126">
        <f t="shared" si="1"/>
        <v>0</v>
      </c>
      <c r="P16" s="73">
        <f t="shared" si="2"/>
        <v>0</v>
      </c>
      <c r="Q16" s="74"/>
    </row>
    <row r="17" spans="1:17" x14ac:dyDescent="0.2">
      <c r="A17" s="29">
        <v>1100</v>
      </c>
      <c r="B17" s="70">
        <v>0</v>
      </c>
      <c r="C17" s="169">
        <v>25</v>
      </c>
      <c r="D17" s="169"/>
      <c r="E17" s="226"/>
      <c r="F17" s="169">
        <v>25</v>
      </c>
      <c r="G17" s="171">
        <v>-25</v>
      </c>
      <c r="H17" s="171"/>
      <c r="I17" s="171">
        <v>-25</v>
      </c>
      <c r="J17" s="171"/>
      <c r="K17" s="171"/>
      <c r="L17" s="102">
        <f t="shared" si="0"/>
        <v>0</v>
      </c>
      <c r="N17" s="77">
        <v>1100</v>
      </c>
      <c r="O17" s="126">
        <f t="shared" si="1"/>
        <v>0</v>
      </c>
      <c r="P17" s="73">
        <f t="shared" si="2"/>
        <v>0</v>
      </c>
      <c r="Q17" s="74"/>
    </row>
    <row r="18" spans="1:17" x14ac:dyDescent="0.2">
      <c r="A18" s="29">
        <v>1200</v>
      </c>
      <c r="B18" s="70">
        <v>0</v>
      </c>
      <c r="C18" s="169">
        <v>25</v>
      </c>
      <c r="D18" s="169"/>
      <c r="E18" s="226"/>
      <c r="F18" s="169">
        <v>25</v>
      </c>
      <c r="G18" s="171">
        <v>-25</v>
      </c>
      <c r="H18" s="171"/>
      <c r="I18" s="171">
        <v>-25</v>
      </c>
      <c r="J18" s="171"/>
      <c r="K18" s="171"/>
      <c r="L18" s="102">
        <f t="shared" si="0"/>
        <v>0</v>
      </c>
      <c r="N18" s="77">
        <v>1200</v>
      </c>
      <c r="O18" s="126">
        <f t="shared" si="1"/>
        <v>0</v>
      </c>
      <c r="P18" s="73">
        <f t="shared" si="2"/>
        <v>0</v>
      </c>
      <c r="Q18" s="74"/>
    </row>
    <row r="19" spans="1:17" x14ac:dyDescent="0.2">
      <c r="A19" s="29">
        <v>1300</v>
      </c>
      <c r="B19" s="70">
        <v>0</v>
      </c>
      <c r="C19" s="169">
        <v>25</v>
      </c>
      <c r="D19" s="169"/>
      <c r="E19" s="226"/>
      <c r="F19" s="169">
        <v>25</v>
      </c>
      <c r="G19" s="171">
        <v>-25</v>
      </c>
      <c r="H19" s="171"/>
      <c r="I19" s="171">
        <v>-25</v>
      </c>
      <c r="J19" s="171"/>
      <c r="K19" s="171"/>
      <c r="L19" s="102">
        <f t="shared" si="0"/>
        <v>0</v>
      </c>
      <c r="N19" s="77">
        <v>1300</v>
      </c>
      <c r="O19" s="126">
        <f t="shared" si="1"/>
        <v>0</v>
      </c>
      <c r="P19" s="73">
        <f t="shared" si="2"/>
        <v>0</v>
      </c>
      <c r="Q19" s="74"/>
    </row>
    <row r="20" spans="1:17" x14ac:dyDescent="0.2">
      <c r="A20" s="29">
        <v>1400</v>
      </c>
      <c r="B20" s="70">
        <v>0</v>
      </c>
      <c r="C20" s="169">
        <v>25</v>
      </c>
      <c r="D20" s="169"/>
      <c r="E20" s="226"/>
      <c r="F20" s="169">
        <v>25</v>
      </c>
      <c r="G20" s="171">
        <v>-25</v>
      </c>
      <c r="H20" s="171"/>
      <c r="I20" s="171">
        <v>-25</v>
      </c>
      <c r="J20" s="171"/>
      <c r="K20" s="171"/>
      <c r="L20" s="102">
        <f t="shared" si="0"/>
        <v>0</v>
      </c>
      <c r="N20" s="77">
        <v>1400</v>
      </c>
      <c r="O20" s="126">
        <f t="shared" si="1"/>
        <v>0</v>
      </c>
      <c r="P20" s="73">
        <f t="shared" si="2"/>
        <v>0</v>
      </c>
      <c r="Q20" s="74"/>
    </row>
    <row r="21" spans="1:17" x14ac:dyDescent="0.2">
      <c r="A21" s="29">
        <v>1500</v>
      </c>
      <c r="B21" s="70">
        <v>0</v>
      </c>
      <c r="C21" s="169">
        <v>25</v>
      </c>
      <c r="D21" s="169"/>
      <c r="E21" s="226"/>
      <c r="F21" s="169">
        <v>25</v>
      </c>
      <c r="G21" s="171">
        <v>-25</v>
      </c>
      <c r="H21" s="171"/>
      <c r="I21" s="171">
        <v>-25</v>
      </c>
      <c r="J21" s="171"/>
      <c r="K21" s="171"/>
      <c r="L21" s="102">
        <f t="shared" si="0"/>
        <v>0</v>
      </c>
      <c r="N21" s="77">
        <v>1500</v>
      </c>
      <c r="O21" s="126">
        <f t="shared" si="1"/>
        <v>0</v>
      </c>
      <c r="P21" s="73">
        <f t="shared" si="2"/>
        <v>0</v>
      </c>
      <c r="Q21" s="74"/>
    </row>
    <row r="22" spans="1:17" x14ac:dyDescent="0.2">
      <c r="A22" s="29">
        <v>1600</v>
      </c>
      <c r="B22" s="70">
        <v>0</v>
      </c>
      <c r="C22" s="169">
        <v>25</v>
      </c>
      <c r="D22" s="169"/>
      <c r="E22" s="226"/>
      <c r="F22" s="169">
        <v>25</v>
      </c>
      <c r="G22" s="171">
        <v>-25</v>
      </c>
      <c r="H22" s="171"/>
      <c r="I22" s="171">
        <v>-25</v>
      </c>
      <c r="J22" s="171"/>
      <c r="K22" s="171"/>
      <c r="L22" s="102">
        <f t="shared" si="0"/>
        <v>0</v>
      </c>
      <c r="N22" s="77">
        <v>1600</v>
      </c>
      <c r="O22" s="126">
        <f t="shared" si="1"/>
        <v>0</v>
      </c>
      <c r="P22" s="73">
        <f t="shared" si="2"/>
        <v>0</v>
      </c>
      <c r="Q22" s="74"/>
    </row>
    <row r="23" spans="1:17" x14ac:dyDescent="0.2">
      <c r="A23" s="29">
        <v>1700</v>
      </c>
      <c r="B23" s="70">
        <v>0</v>
      </c>
      <c r="C23" s="169">
        <v>25</v>
      </c>
      <c r="D23" s="169"/>
      <c r="E23" s="226"/>
      <c r="F23" s="169">
        <v>25</v>
      </c>
      <c r="G23" s="171">
        <v>-25</v>
      </c>
      <c r="H23" s="171"/>
      <c r="I23" s="171">
        <v>-25</v>
      </c>
      <c r="J23" s="171"/>
      <c r="K23" s="171"/>
      <c r="L23" s="102">
        <f t="shared" si="0"/>
        <v>0</v>
      </c>
      <c r="N23" s="77">
        <v>1700</v>
      </c>
      <c r="O23" s="126">
        <f t="shared" si="1"/>
        <v>0</v>
      </c>
      <c r="P23" s="73">
        <f t="shared" si="2"/>
        <v>0</v>
      </c>
      <c r="Q23" s="74"/>
    </row>
    <row r="24" spans="1:17" x14ac:dyDescent="0.2">
      <c r="A24" s="29">
        <v>1800</v>
      </c>
      <c r="B24" s="70">
        <v>0</v>
      </c>
      <c r="C24" s="169">
        <v>25</v>
      </c>
      <c r="D24" s="169"/>
      <c r="E24" s="226"/>
      <c r="F24" s="169">
        <v>25</v>
      </c>
      <c r="G24" s="171">
        <v>-25</v>
      </c>
      <c r="H24" s="171"/>
      <c r="I24" s="171">
        <v>-25</v>
      </c>
      <c r="J24" s="171"/>
      <c r="K24" s="171"/>
      <c r="L24" s="102">
        <f t="shared" si="0"/>
        <v>0</v>
      </c>
      <c r="N24" s="77">
        <v>1800</v>
      </c>
      <c r="O24" s="126">
        <f t="shared" si="1"/>
        <v>0</v>
      </c>
      <c r="P24" s="73">
        <f t="shared" si="2"/>
        <v>0</v>
      </c>
      <c r="Q24" s="74"/>
    </row>
    <row r="25" spans="1:17" x14ac:dyDescent="0.2">
      <c r="A25" s="29">
        <v>1900</v>
      </c>
      <c r="B25" s="70">
        <v>0</v>
      </c>
      <c r="C25" s="169">
        <v>25</v>
      </c>
      <c r="D25" s="169"/>
      <c r="E25" s="226"/>
      <c r="F25" s="169">
        <v>25</v>
      </c>
      <c r="G25" s="171">
        <v>-25</v>
      </c>
      <c r="H25" s="171"/>
      <c r="I25" s="171">
        <v>-25</v>
      </c>
      <c r="J25" s="171"/>
      <c r="K25" s="171"/>
      <c r="L25" s="102">
        <f t="shared" si="0"/>
        <v>0</v>
      </c>
      <c r="N25" s="77">
        <v>1900</v>
      </c>
      <c r="O25" s="126">
        <f t="shared" si="1"/>
        <v>0</v>
      </c>
      <c r="P25" s="73">
        <f t="shared" si="2"/>
        <v>0</v>
      </c>
      <c r="Q25" s="74"/>
    </row>
    <row r="26" spans="1:17" x14ac:dyDescent="0.2">
      <c r="A26" s="29">
        <v>2000</v>
      </c>
      <c r="B26" s="70">
        <v>0</v>
      </c>
      <c r="C26" s="169">
        <v>25</v>
      </c>
      <c r="D26" s="169"/>
      <c r="E26" s="226"/>
      <c r="F26" s="169">
        <v>25</v>
      </c>
      <c r="G26" s="171">
        <v>-25</v>
      </c>
      <c r="H26" s="171"/>
      <c r="I26" s="171">
        <v>-25</v>
      </c>
      <c r="J26" s="171"/>
      <c r="K26" s="171"/>
      <c r="L26" s="102">
        <f t="shared" si="0"/>
        <v>0</v>
      </c>
      <c r="N26" s="77">
        <v>2000</v>
      </c>
      <c r="O26" s="126">
        <f t="shared" si="1"/>
        <v>0</v>
      </c>
      <c r="P26" s="73">
        <f t="shared" si="2"/>
        <v>0</v>
      </c>
      <c r="Q26" s="74"/>
    </row>
    <row r="27" spans="1:17" x14ac:dyDescent="0.2">
      <c r="A27" s="29">
        <v>2100</v>
      </c>
      <c r="B27" s="70">
        <v>0</v>
      </c>
      <c r="C27" s="169">
        <v>25</v>
      </c>
      <c r="D27" s="169"/>
      <c r="E27" s="226"/>
      <c r="F27" s="169">
        <v>25</v>
      </c>
      <c r="G27" s="171">
        <v>-25</v>
      </c>
      <c r="H27" s="171"/>
      <c r="I27" s="171">
        <v>-25</v>
      </c>
      <c r="J27" s="171"/>
      <c r="K27" s="171"/>
      <c r="L27" s="102">
        <f t="shared" si="0"/>
        <v>0</v>
      </c>
      <c r="N27" s="77">
        <v>2100</v>
      </c>
      <c r="O27" s="126">
        <f t="shared" si="1"/>
        <v>0</v>
      </c>
      <c r="P27" s="73">
        <f t="shared" si="2"/>
        <v>0</v>
      </c>
      <c r="Q27" s="74"/>
    </row>
    <row r="28" spans="1:17" x14ac:dyDescent="0.2">
      <c r="A28" s="29">
        <v>2200</v>
      </c>
      <c r="B28" s="70">
        <v>0</v>
      </c>
      <c r="C28" s="169">
        <v>20</v>
      </c>
      <c r="D28" s="169"/>
      <c r="E28" s="226"/>
      <c r="F28" s="169">
        <v>25</v>
      </c>
      <c r="G28" s="171">
        <v>-20</v>
      </c>
      <c r="H28" s="171"/>
      <c r="I28" s="171">
        <v>-25</v>
      </c>
      <c r="J28" s="171"/>
      <c r="K28" s="171"/>
      <c r="L28" s="102">
        <f t="shared" si="0"/>
        <v>0</v>
      </c>
      <c r="N28" s="77">
        <v>2200</v>
      </c>
      <c r="O28" s="126">
        <f t="shared" si="1"/>
        <v>0</v>
      </c>
      <c r="P28" s="73">
        <f t="shared" si="2"/>
        <v>0</v>
      </c>
      <c r="Q28" s="74"/>
    </row>
    <row r="29" spans="1:17" x14ac:dyDescent="0.2">
      <c r="A29" s="29">
        <v>2300</v>
      </c>
      <c r="B29" s="70">
        <v>0</v>
      </c>
      <c r="C29" s="169"/>
      <c r="D29" s="169"/>
      <c r="E29" s="226"/>
      <c r="F29" s="169"/>
      <c r="G29" s="171"/>
      <c r="H29" s="171"/>
      <c r="I29" s="171"/>
      <c r="J29" s="50"/>
      <c r="K29" s="171"/>
      <c r="L29" s="102">
        <f t="shared" si="0"/>
        <v>0</v>
      </c>
      <c r="N29" s="77">
        <v>2300</v>
      </c>
      <c r="O29" s="126">
        <f t="shared" si="1"/>
        <v>0</v>
      </c>
      <c r="P29" s="73">
        <f t="shared" si="2"/>
        <v>0</v>
      </c>
      <c r="Q29" s="74"/>
    </row>
    <row r="30" spans="1:17" ht="13.5" thickBot="1" x14ac:dyDescent="0.25">
      <c r="A30" s="37">
        <v>2400</v>
      </c>
      <c r="B30" s="157">
        <v>0</v>
      </c>
      <c r="C30" s="170"/>
      <c r="D30" s="170"/>
      <c r="E30" s="170"/>
      <c r="F30" s="170"/>
      <c r="G30" s="214"/>
      <c r="H30" s="214"/>
      <c r="I30" s="214"/>
      <c r="J30" s="33"/>
      <c r="K30" s="214"/>
      <c r="L30" s="120">
        <f t="shared" si="0"/>
        <v>0</v>
      </c>
      <c r="N30" s="78">
        <v>2400</v>
      </c>
      <c r="O30" s="126">
        <f t="shared" si="1"/>
        <v>0</v>
      </c>
      <c r="P30" s="73">
        <f t="shared" si="2"/>
        <v>0</v>
      </c>
      <c r="Q30" s="75"/>
    </row>
    <row r="31" spans="1:17" ht="13.5" thickBot="1" x14ac:dyDescent="0.25">
      <c r="E31" s="108"/>
      <c r="N31" s="82" t="s">
        <v>36</v>
      </c>
      <c r="O31" s="83">
        <f>SUM(O7:O30)</f>
        <v>0</v>
      </c>
      <c r="P31" s="83">
        <f>SUM(P7:P30)</f>
        <v>0</v>
      </c>
      <c r="Q31" s="84">
        <f>SUM(Q7:Q30)</f>
        <v>0</v>
      </c>
    </row>
    <row r="32" spans="1:17" x14ac:dyDescent="0.2">
      <c r="B32" s="44">
        <f>SUM(B7:B31)</f>
        <v>0</v>
      </c>
      <c r="C32" s="177">
        <f t="shared" ref="C32:H32" si="3">SUM(C7:C30)</f>
        <v>420</v>
      </c>
      <c r="D32" s="262">
        <f t="shared" si="3"/>
        <v>0</v>
      </c>
      <c r="E32" s="262">
        <f t="shared" si="3"/>
        <v>0</v>
      </c>
      <c r="F32" s="262">
        <f t="shared" si="3"/>
        <v>400</v>
      </c>
      <c r="G32" s="177">
        <f t="shared" si="3"/>
        <v>-420</v>
      </c>
      <c r="H32" s="177">
        <f t="shared" si="3"/>
        <v>0</v>
      </c>
      <c r="I32" s="263">
        <f>SUM(I8:I30)</f>
        <v>-400</v>
      </c>
      <c r="J32" s="177">
        <f>SUM(J7:J30)</f>
        <v>0</v>
      </c>
      <c r="K32" s="177">
        <f>SUM(K7:K30)</f>
        <v>0</v>
      </c>
      <c r="L32" s="44">
        <f>SUM(L7:L31)</f>
        <v>0</v>
      </c>
    </row>
    <row r="33" spans="2:14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</sheetData>
  <phoneticPr fontId="3" type="noConversion"/>
  <pageMargins left="0.24" right="0.2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2">
    <pageSetUpPr fitToPage="1"/>
  </sheetPr>
  <dimension ref="A1:N33"/>
  <sheetViews>
    <sheetView workbookViewId="0"/>
  </sheetViews>
  <sheetFormatPr defaultRowHeight="12.75" x14ac:dyDescent="0.2"/>
  <cols>
    <col min="1" max="1" width="12.5703125" customWidth="1"/>
    <col min="2" max="2" width="16.7109375" customWidth="1"/>
    <col min="3" max="3" width="13.7109375" customWidth="1"/>
    <col min="4" max="4" width="16.42578125" customWidth="1"/>
    <col min="5" max="5" width="15.7109375" customWidth="1"/>
    <col min="6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'PV-SHAPE'!A1-1</f>
        <v>37249</v>
      </c>
      <c r="B1" s="153">
        <f>WEEKDAY(A1)</f>
        <v>2</v>
      </c>
    </row>
    <row r="2" spans="1:13" ht="15" x14ac:dyDescent="0.2">
      <c r="A2" s="38" t="s">
        <v>19</v>
      </c>
      <c r="G2" s="224"/>
      <c r="H2" s="224" t="s">
        <v>117</v>
      </c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45" t="s">
        <v>45</v>
      </c>
      <c r="D4" s="127" t="s">
        <v>72</v>
      </c>
      <c r="E4" s="158" t="s">
        <v>101</v>
      </c>
      <c r="F4" s="158" t="s">
        <v>101</v>
      </c>
      <c r="G4" s="158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51" t="s">
        <v>41</v>
      </c>
      <c r="D5" s="176"/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55"/>
      <c r="D6" s="134"/>
      <c r="E6" s="163"/>
      <c r="F6" s="296"/>
      <c r="G6" s="278"/>
      <c r="H6" s="142"/>
      <c r="I6" s="279"/>
      <c r="J6" s="151"/>
      <c r="K6" s="34"/>
      <c r="L6" s="34"/>
      <c r="M6" s="105"/>
    </row>
    <row r="7" spans="1:13" x14ac:dyDescent="0.2">
      <c r="A7" s="131"/>
      <c r="B7" s="132"/>
      <c r="C7" s="98"/>
      <c r="D7" s="164"/>
      <c r="E7" s="238"/>
      <c r="F7" s="238"/>
      <c r="G7" s="276">
        <v>27.75</v>
      </c>
      <c r="H7" s="93">
        <v>28.924499999999998</v>
      </c>
      <c r="I7" s="277"/>
      <c r="J7" s="152"/>
      <c r="K7" s="93"/>
      <c r="L7" s="93"/>
      <c r="M7" s="106"/>
    </row>
    <row r="8" spans="1:13" x14ac:dyDescent="0.2">
      <c r="A8" s="36">
        <v>100</v>
      </c>
      <c r="B8">
        <v>0</v>
      </c>
      <c r="C8" s="46"/>
      <c r="D8" s="169"/>
      <c r="E8" s="169"/>
      <c r="F8" s="169"/>
      <c r="G8" s="169"/>
      <c r="H8" s="171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">
      <c r="A9" s="29">
        <v>200</v>
      </c>
      <c r="B9">
        <v>0</v>
      </c>
      <c r="C9" s="46"/>
      <c r="D9" s="169"/>
      <c r="E9" s="169"/>
      <c r="F9" s="169"/>
      <c r="G9" s="169"/>
      <c r="H9" s="171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">
      <c r="A10" s="29">
        <v>300</v>
      </c>
      <c r="B10">
        <v>0</v>
      </c>
      <c r="C10" s="46"/>
      <c r="D10" s="169"/>
      <c r="E10" s="169"/>
      <c r="F10" s="169"/>
      <c r="G10" s="169"/>
      <c r="H10" s="171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">
      <c r="A11" s="29">
        <v>400</v>
      </c>
      <c r="B11">
        <v>0</v>
      </c>
      <c r="C11" s="46"/>
      <c r="D11" s="169"/>
      <c r="E11" s="169"/>
      <c r="F11" s="169"/>
      <c r="G11" s="169"/>
      <c r="H11" s="171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">
      <c r="A12" s="29">
        <v>500</v>
      </c>
      <c r="B12">
        <v>0</v>
      </c>
      <c r="C12" s="46"/>
      <c r="D12" s="169"/>
      <c r="E12" s="169"/>
      <c r="F12" s="169"/>
      <c r="G12" s="169"/>
      <c r="H12" s="171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">
      <c r="A13" s="29">
        <v>600</v>
      </c>
      <c r="B13">
        <v>0</v>
      </c>
      <c r="C13" s="46"/>
      <c r="D13" s="169"/>
      <c r="E13" s="169"/>
      <c r="F13" s="169"/>
      <c r="G13" s="169"/>
      <c r="H13" s="171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">
      <c r="A14" s="29">
        <v>700</v>
      </c>
      <c r="B14">
        <v>0</v>
      </c>
      <c r="C14" s="46"/>
      <c r="D14" s="169"/>
      <c r="E14" s="169"/>
      <c r="F14" s="169"/>
      <c r="G14" s="169"/>
      <c r="H14" s="171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">
      <c r="A15" s="29">
        <v>800</v>
      </c>
      <c r="B15">
        <v>0</v>
      </c>
      <c r="C15" s="46"/>
      <c r="D15" s="169"/>
      <c r="E15" s="169"/>
      <c r="F15" s="169"/>
      <c r="G15" s="169"/>
      <c r="H15" s="171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">
      <c r="A16" s="29">
        <v>900</v>
      </c>
      <c r="B16">
        <v>0</v>
      </c>
      <c r="C16" s="46"/>
      <c r="D16" s="169"/>
      <c r="E16" s="169"/>
      <c r="F16" s="169"/>
      <c r="G16" s="169"/>
      <c r="H16" s="171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">
      <c r="A17" s="29">
        <v>1000</v>
      </c>
      <c r="B17">
        <v>0</v>
      </c>
      <c r="C17" s="46"/>
      <c r="D17" s="169"/>
      <c r="E17" s="169"/>
      <c r="F17" s="169"/>
      <c r="G17" s="169"/>
      <c r="H17" s="171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">
      <c r="A18" s="29">
        <v>1100</v>
      </c>
      <c r="B18">
        <v>0</v>
      </c>
      <c r="C18" s="46"/>
      <c r="D18" s="169"/>
      <c r="E18" s="169"/>
      <c r="F18" s="169"/>
      <c r="G18" s="169"/>
      <c r="H18" s="171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">
      <c r="A19" s="29">
        <v>1200</v>
      </c>
      <c r="B19">
        <v>0</v>
      </c>
      <c r="C19" s="46"/>
      <c r="D19" s="169"/>
      <c r="E19" s="169"/>
      <c r="F19" s="169"/>
      <c r="G19" s="169"/>
      <c r="H19" s="171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">
      <c r="A20" s="29">
        <v>1300</v>
      </c>
      <c r="B20">
        <v>0</v>
      </c>
      <c r="C20" s="46"/>
      <c r="D20" s="169"/>
      <c r="E20" s="169"/>
      <c r="F20" s="169"/>
      <c r="G20" s="169"/>
      <c r="H20" s="171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">
      <c r="A21" s="29">
        <v>1400</v>
      </c>
      <c r="B21">
        <v>0</v>
      </c>
      <c r="C21" s="46"/>
      <c r="D21" s="169"/>
      <c r="E21" s="169"/>
      <c r="F21" s="169"/>
      <c r="G21" s="169"/>
      <c r="H21" s="171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">
      <c r="A22" s="29">
        <v>1500</v>
      </c>
      <c r="B22">
        <v>0</v>
      </c>
      <c r="C22" s="46"/>
      <c r="D22" s="169"/>
      <c r="E22" s="169"/>
      <c r="F22" s="169"/>
      <c r="G22" s="169"/>
      <c r="H22" s="171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">
      <c r="A23" s="29">
        <v>1600</v>
      </c>
      <c r="B23">
        <v>0</v>
      </c>
      <c r="C23" s="46"/>
      <c r="D23" s="169"/>
      <c r="E23" s="169"/>
      <c r="F23" s="169"/>
      <c r="G23" s="169">
        <v>50</v>
      </c>
      <c r="H23" s="171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">
      <c r="A24" s="29">
        <v>1700</v>
      </c>
      <c r="B24">
        <v>0</v>
      </c>
      <c r="C24" s="46"/>
      <c r="D24" s="169"/>
      <c r="E24" s="169"/>
      <c r="F24" s="169"/>
      <c r="G24" s="169">
        <v>70</v>
      </c>
      <c r="H24" s="171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">
      <c r="A25" s="29">
        <v>1800</v>
      </c>
      <c r="B25">
        <v>0</v>
      </c>
      <c r="C25" s="46"/>
      <c r="D25" s="169"/>
      <c r="E25" s="169"/>
      <c r="F25" s="169"/>
      <c r="G25" s="169">
        <v>60</v>
      </c>
      <c r="H25" s="171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">
      <c r="A26" s="29">
        <v>1900</v>
      </c>
      <c r="B26">
        <v>0</v>
      </c>
      <c r="C26" s="46"/>
      <c r="D26" s="169"/>
      <c r="E26" s="169"/>
      <c r="F26" s="169"/>
      <c r="G26" s="169">
        <v>45</v>
      </c>
      <c r="H26" s="171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">
      <c r="A27" s="29">
        <v>2000</v>
      </c>
      <c r="B27">
        <v>0</v>
      </c>
      <c r="C27" s="46"/>
      <c r="D27" s="169"/>
      <c r="E27" s="169"/>
      <c r="F27" s="169"/>
      <c r="G27" s="169">
        <v>20</v>
      </c>
      <c r="H27" s="171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">
      <c r="A28" s="29">
        <v>2100</v>
      </c>
      <c r="B28">
        <v>0</v>
      </c>
      <c r="C28" s="46"/>
      <c r="D28" s="169"/>
      <c r="E28" s="169"/>
      <c r="F28" s="169"/>
      <c r="G28" s="169">
        <v>15</v>
      </c>
      <c r="H28" s="171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">
      <c r="A29" s="29">
        <v>2200</v>
      </c>
      <c r="B29">
        <v>0</v>
      </c>
      <c r="C29" s="46"/>
      <c r="D29" s="169"/>
      <c r="E29" s="169"/>
      <c r="F29" s="169"/>
      <c r="G29" s="169"/>
      <c r="H29" s="171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75" x14ac:dyDescent="0.25">
      <c r="A30" s="29">
        <v>2300</v>
      </c>
      <c r="B30">
        <v>0</v>
      </c>
      <c r="C30" s="46"/>
      <c r="D30" s="169"/>
      <c r="E30" s="169"/>
      <c r="F30" s="169"/>
      <c r="G30" s="169"/>
      <c r="H30" s="171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">
      <c r="A31" s="37">
        <v>2400</v>
      </c>
      <c r="B31" s="43">
        <v>0</v>
      </c>
      <c r="C31" s="47"/>
      <c r="D31" s="170"/>
      <c r="E31" s="170"/>
      <c r="F31" s="170"/>
      <c r="G31" s="170"/>
      <c r="H31" s="214" t="e">
        <f>+#REF!*-1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260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3">
    <pageSetUpPr fitToPage="1"/>
  </sheetPr>
  <dimension ref="A1:N33"/>
  <sheetViews>
    <sheetView workbookViewId="0"/>
  </sheetViews>
  <sheetFormatPr defaultRowHeight="12.75" x14ac:dyDescent="0.2"/>
  <cols>
    <col min="1" max="1" width="13" customWidth="1"/>
    <col min="2" max="2" width="16.7109375" customWidth="1"/>
    <col min="3" max="3" width="13.7109375" customWidth="1"/>
    <col min="4" max="4" width="16.85546875" customWidth="1"/>
    <col min="5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1.7109375" customWidth="1"/>
    <col min="12" max="12" width="12.28515625" customWidth="1"/>
    <col min="13" max="13" width="10.85546875" customWidth="1"/>
    <col min="14" max="14" width="11" style="177" customWidth="1"/>
    <col min="15" max="17" width="6.5703125" customWidth="1"/>
    <col min="18" max="18" width="7.85546875" customWidth="1"/>
    <col min="19" max="19" width="7.5703125" customWidth="1"/>
    <col min="20" max="20" width="7.42578125" customWidth="1"/>
    <col min="21" max="21" width="9.28515625" customWidth="1"/>
    <col min="22" max="22" width="7.85546875" customWidth="1"/>
    <col min="23" max="23" width="12.28515625" customWidth="1"/>
  </cols>
  <sheetData>
    <row r="1" spans="1:13" x14ac:dyDescent="0.2">
      <c r="A1" s="88">
        <f>'PV-SHAPE'!A1</f>
        <v>37250</v>
      </c>
      <c r="B1" s="153">
        <f>WEEKDAY(A1)</f>
        <v>3</v>
      </c>
    </row>
    <row r="2" spans="1:13" ht="15" x14ac:dyDescent="0.2">
      <c r="A2" s="38" t="s">
        <v>19</v>
      </c>
      <c r="G2" s="224"/>
      <c r="H2" s="224" t="s">
        <v>117</v>
      </c>
      <c r="J2" s="224"/>
      <c r="L2" s="224"/>
    </row>
    <row r="3" spans="1:13" x14ac:dyDescent="0.2">
      <c r="A3" s="39" t="s">
        <v>20</v>
      </c>
    </row>
    <row r="4" spans="1:13" x14ac:dyDescent="0.2">
      <c r="A4" s="30" t="s">
        <v>14</v>
      </c>
      <c r="B4" s="40" t="s">
        <v>39</v>
      </c>
      <c r="C4" s="127" t="s">
        <v>101</v>
      </c>
      <c r="D4" s="127" t="s">
        <v>198</v>
      </c>
      <c r="E4" s="127" t="s">
        <v>206</v>
      </c>
      <c r="F4" s="127" t="s">
        <v>206</v>
      </c>
      <c r="G4" s="127" t="s">
        <v>74</v>
      </c>
      <c r="H4" s="149" t="s">
        <v>42</v>
      </c>
      <c r="I4" s="48" t="s">
        <v>53</v>
      </c>
      <c r="J4" s="110" t="s">
        <v>101</v>
      </c>
      <c r="K4" s="48" t="s">
        <v>129</v>
      </c>
      <c r="L4" s="48" t="s">
        <v>101</v>
      </c>
      <c r="M4" s="100" t="s">
        <v>18</v>
      </c>
    </row>
    <row r="5" spans="1:13" x14ac:dyDescent="0.2">
      <c r="A5" s="31" t="s">
        <v>15</v>
      </c>
      <c r="B5" s="42" t="s">
        <v>21</v>
      </c>
      <c r="C5" s="160" t="s">
        <v>66</v>
      </c>
      <c r="D5" s="176" t="s">
        <v>199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107" t="s">
        <v>64</v>
      </c>
      <c r="L5" s="107" t="s">
        <v>64</v>
      </c>
      <c r="M5" s="104"/>
    </row>
    <row r="6" spans="1:13" x14ac:dyDescent="0.2">
      <c r="A6" s="32" t="s">
        <v>16</v>
      </c>
      <c r="B6" s="41"/>
      <c r="C6" s="55"/>
      <c r="D6" s="134"/>
      <c r="E6" s="55"/>
      <c r="F6" s="296"/>
      <c r="G6" s="278"/>
      <c r="H6" s="142"/>
      <c r="I6" s="279"/>
      <c r="J6" s="151"/>
      <c r="K6" s="34"/>
      <c r="L6" s="34"/>
      <c r="M6" s="105"/>
    </row>
    <row r="7" spans="1:13" x14ac:dyDescent="0.2">
      <c r="A7" s="131"/>
      <c r="B7" s="132"/>
      <c r="C7" s="98"/>
      <c r="D7" s="164"/>
      <c r="E7" s="98"/>
      <c r="F7" s="331"/>
      <c r="G7" s="276"/>
      <c r="H7" s="93">
        <v>28.924499999999998</v>
      </c>
      <c r="I7" s="277"/>
      <c r="J7" s="152"/>
      <c r="K7" s="93"/>
      <c r="L7" s="93"/>
      <c r="M7" s="106"/>
    </row>
    <row r="8" spans="1:13" x14ac:dyDescent="0.2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171"/>
      <c r="J8" s="259"/>
      <c r="K8" s="50"/>
      <c r="L8" s="50"/>
      <c r="M8" s="101" t="e">
        <f t="shared" ref="M8:M31" si="0">SUM(B8:L8)</f>
        <v>#REF!</v>
      </c>
    </row>
    <row r="9" spans="1:13" x14ac:dyDescent="0.2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171"/>
      <c r="J9" s="171"/>
      <c r="K9" s="50"/>
      <c r="L9" s="50"/>
      <c r="M9" s="102" t="e">
        <f t="shared" si="0"/>
        <v>#REF!</v>
      </c>
    </row>
    <row r="10" spans="1:13" x14ac:dyDescent="0.2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171"/>
      <c r="J10" s="171"/>
      <c r="K10" s="50"/>
      <c r="L10" s="50"/>
      <c r="M10" s="102" t="e">
        <f t="shared" si="0"/>
        <v>#REF!</v>
      </c>
    </row>
    <row r="11" spans="1:13" x14ac:dyDescent="0.2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171"/>
      <c r="J11" s="171"/>
      <c r="K11" s="50"/>
      <c r="L11" s="50"/>
      <c r="M11" s="102" t="e">
        <f t="shared" si="0"/>
        <v>#REF!</v>
      </c>
    </row>
    <row r="12" spans="1:13" x14ac:dyDescent="0.2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171"/>
      <c r="J12" s="171"/>
      <c r="K12" s="50"/>
      <c r="L12" s="50"/>
      <c r="M12" s="102" t="e">
        <f t="shared" si="0"/>
        <v>#REF!</v>
      </c>
    </row>
    <row r="13" spans="1:13" x14ac:dyDescent="0.2">
      <c r="A13" s="29">
        <v>600</v>
      </c>
      <c r="B13">
        <v>0</v>
      </c>
      <c r="C13" s="169"/>
      <c r="D13" s="169"/>
      <c r="E13" s="169"/>
      <c r="F13" s="169"/>
      <c r="G13" s="169"/>
      <c r="H13" s="242" t="e">
        <f>+#REF!*-1</f>
        <v>#REF!</v>
      </c>
      <c r="I13" s="171"/>
      <c r="J13" s="171"/>
      <c r="K13" s="50"/>
      <c r="L13" s="50"/>
      <c r="M13" s="102" t="e">
        <f t="shared" si="0"/>
        <v>#REF!</v>
      </c>
    </row>
    <row r="14" spans="1:13" x14ac:dyDescent="0.2">
      <c r="A14" s="29">
        <v>700</v>
      </c>
      <c r="B14">
        <v>0</v>
      </c>
      <c r="C14" s="169"/>
      <c r="D14" s="169"/>
      <c r="E14" s="169"/>
      <c r="F14" s="169"/>
      <c r="G14" s="169"/>
      <c r="H14" s="242" t="e">
        <f>+#REF!*-1</f>
        <v>#REF!</v>
      </c>
      <c r="I14" s="171"/>
      <c r="J14" s="171"/>
      <c r="K14" s="171"/>
      <c r="L14" s="171"/>
      <c r="M14" s="102" t="e">
        <f t="shared" si="0"/>
        <v>#REF!</v>
      </c>
    </row>
    <row r="15" spans="1:13" x14ac:dyDescent="0.2">
      <c r="A15" s="29">
        <v>800</v>
      </c>
      <c r="B15">
        <v>0</v>
      </c>
      <c r="C15" s="169"/>
      <c r="D15" s="169"/>
      <c r="E15" s="169"/>
      <c r="F15" s="169"/>
      <c r="G15" s="169"/>
      <c r="H15" s="242" t="e">
        <f>+#REF!*-1</f>
        <v>#REF!</v>
      </c>
      <c r="I15" s="171"/>
      <c r="J15" s="171"/>
      <c r="K15" s="171"/>
      <c r="L15" s="171"/>
      <c r="M15" s="102" t="e">
        <f t="shared" si="0"/>
        <v>#REF!</v>
      </c>
    </row>
    <row r="16" spans="1:13" x14ac:dyDescent="0.2">
      <c r="A16" s="29">
        <v>900</v>
      </c>
      <c r="B16">
        <v>0</v>
      </c>
      <c r="C16" s="169"/>
      <c r="D16" s="169"/>
      <c r="E16" s="169"/>
      <c r="F16" s="169"/>
      <c r="G16" s="169"/>
      <c r="H16" s="242" t="e">
        <f>+#REF!*-1</f>
        <v>#REF!</v>
      </c>
      <c r="I16" s="171"/>
      <c r="J16" s="171"/>
      <c r="K16" s="171"/>
      <c r="L16" s="171"/>
      <c r="M16" s="102" t="e">
        <f t="shared" si="0"/>
        <v>#REF!</v>
      </c>
    </row>
    <row r="17" spans="1:13" x14ac:dyDescent="0.2">
      <c r="A17" s="29">
        <v>1000</v>
      </c>
      <c r="B17">
        <v>0</v>
      </c>
      <c r="C17" s="169"/>
      <c r="D17" s="169"/>
      <c r="E17" s="169"/>
      <c r="F17" s="169"/>
      <c r="G17" s="169"/>
      <c r="H17" s="242" t="e">
        <f>+#REF!*-1</f>
        <v>#REF!</v>
      </c>
      <c r="I17" s="171"/>
      <c r="J17" s="171"/>
      <c r="K17" s="171"/>
      <c r="L17" s="171"/>
      <c r="M17" s="102" t="e">
        <f t="shared" si="0"/>
        <v>#REF!</v>
      </c>
    </row>
    <row r="18" spans="1:13" x14ac:dyDescent="0.2">
      <c r="A18" s="29">
        <v>1100</v>
      </c>
      <c r="B18">
        <v>0</v>
      </c>
      <c r="C18" s="169"/>
      <c r="D18" s="169"/>
      <c r="E18" s="169"/>
      <c r="F18" s="169"/>
      <c r="G18" s="169"/>
      <c r="H18" s="242" t="e">
        <f>+#REF!*-1</f>
        <v>#REF!</v>
      </c>
      <c r="I18" s="171"/>
      <c r="J18" s="171"/>
      <c r="K18" s="171"/>
      <c r="L18" s="171"/>
      <c r="M18" s="102" t="e">
        <f t="shared" si="0"/>
        <v>#REF!</v>
      </c>
    </row>
    <row r="19" spans="1:13" x14ac:dyDescent="0.2">
      <c r="A19" s="29">
        <v>1200</v>
      </c>
      <c r="B19">
        <v>0</v>
      </c>
      <c r="C19" s="169"/>
      <c r="D19" s="169"/>
      <c r="E19" s="169"/>
      <c r="F19" s="169"/>
      <c r="G19" s="169"/>
      <c r="H19" s="242" t="e">
        <f>+#REF!*-1</f>
        <v>#REF!</v>
      </c>
      <c r="I19" s="171"/>
      <c r="J19" s="171"/>
      <c r="K19" s="171"/>
      <c r="L19" s="171"/>
      <c r="M19" s="102" t="e">
        <f t="shared" si="0"/>
        <v>#REF!</v>
      </c>
    </row>
    <row r="20" spans="1:13" x14ac:dyDescent="0.2">
      <c r="A20" s="29">
        <v>1300</v>
      </c>
      <c r="B20">
        <v>0</v>
      </c>
      <c r="C20" s="169"/>
      <c r="D20" s="169"/>
      <c r="E20" s="169"/>
      <c r="F20" s="169"/>
      <c r="G20" s="169"/>
      <c r="H20" s="242" t="e">
        <f>+#REF!*-1</f>
        <v>#REF!</v>
      </c>
      <c r="I20" s="171"/>
      <c r="J20" s="171"/>
      <c r="K20" s="171"/>
      <c r="L20" s="171"/>
      <c r="M20" s="102" t="e">
        <f t="shared" si="0"/>
        <v>#REF!</v>
      </c>
    </row>
    <row r="21" spans="1:13" x14ac:dyDescent="0.2">
      <c r="A21" s="29">
        <v>1400</v>
      </c>
      <c r="B21">
        <v>0</v>
      </c>
      <c r="C21" s="169"/>
      <c r="D21" s="169"/>
      <c r="E21" s="169"/>
      <c r="F21" s="169"/>
      <c r="G21" s="169"/>
      <c r="H21" s="242" t="e">
        <f>+#REF!*-1</f>
        <v>#REF!</v>
      </c>
      <c r="I21" s="171"/>
      <c r="J21" s="171"/>
      <c r="K21" s="171"/>
      <c r="L21" s="171"/>
      <c r="M21" s="102" t="e">
        <f t="shared" si="0"/>
        <v>#REF!</v>
      </c>
    </row>
    <row r="22" spans="1:13" x14ac:dyDescent="0.2">
      <c r="A22" s="29">
        <v>1500</v>
      </c>
      <c r="B22">
        <v>0</v>
      </c>
      <c r="C22" s="169"/>
      <c r="D22" s="169"/>
      <c r="E22" s="169"/>
      <c r="F22" s="169"/>
      <c r="G22" s="169"/>
      <c r="H22" s="242" t="e">
        <f>+#REF!*-1</f>
        <v>#REF!</v>
      </c>
      <c r="I22" s="171"/>
      <c r="J22" s="171"/>
      <c r="K22" s="171"/>
      <c r="L22" s="171"/>
      <c r="M22" s="102" t="e">
        <f t="shared" si="0"/>
        <v>#REF!</v>
      </c>
    </row>
    <row r="23" spans="1:13" x14ac:dyDescent="0.2">
      <c r="A23" s="29">
        <v>1600</v>
      </c>
      <c r="B23">
        <v>0</v>
      </c>
      <c r="C23" s="169"/>
      <c r="D23" s="169"/>
      <c r="E23" s="169"/>
      <c r="F23" s="169"/>
      <c r="G23" s="169"/>
      <c r="H23" s="242" t="e">
        <f>+#REF!*-1</f>
        <v>#REF!</v>
      </c>
      <c r="I23" s="171"/>
      <c r="J23" s="171"/>
      <c r="K23" s="171"/>
      <c r="L23" s="171"/>
      <c r="M23" s="102" t="e">
        <f t="shared" si="0"/>
        <v>#REF!</v>
      </c>
    </row>
    <row r="24" spans="1:13" x14ac:dyDescent="0.2">
      <c r="A24" s="29">
        <v>1700</v>
      </c>
      <c r="B24">
        <v>0</v>
      </c>
      <c r="C24" s="169"/>
      <c r="D24" s="169"/>
      <c r="E24" s="169"/>
      <c r="F24" s="169"/>
      <c r="G24" s="169"/>
      <c r="H24" s="242" t="e">
        <f>+#REF!*-1</f>
        <v>#REF!</v>
      </c>
      <c r="I24" s="171"/>
      <c r="J24" s="171"/>
      <c r="K24" s="171"/>
      <c r="L24" s="171"/>
      <c r="M24" s="102" t="e">
        <f t="shared" si="0"/>
        <v>#REF!</v>
      </c>
    </row>
    <row r="25" spans="1:13" x14ac:dyDescent="0.2">
      <c r="A25" s="29">
        <v>1800</v>
      </c>
      <c r="B25">
        <v>0</v>
      </c>
      <c r="C25" s="169"/>
      <c r="D25" s="169"/>
      <c r="E25" s="169"/>
      <c r="F25" s="169"/>
      <c r="G25" s="169"/>
      <c r="H25" s="242" t="e">
        <f>+#REF!*-1</f>
        <v>#REF!</v>
      </c>
      <c r="I25" s="171"/>
      <c r="J25" s="171"/>
      <c r="K25" s="171"/>
      <c r="L25" s="171"/>
      <c r="M25" s="102" t="e">
        <f t="shared" si="0"/>
        <v>#REF!</v>
      </c>
    </row>
    <row r="26" spans="1:13" x14ac:dyDescent="0.2">
      <c r="A26" s="29">
        <v>1900</v>
      </c>
      <c r="B26">
        <v>0</v>
      </c>
      <c r="C26" s="169"/>
      <c r="D26" s="169"/>
      <c r="E26" s="169"/>
      <c r="F26" s="169"/>
      <c r="G26" s="169"/>
      <c r="H26" s="242" t="e">
        <f>+#REF!*-1</f>
        <v>#REF!</v>
      </c>
      <c r="I26" s="171"/>
      <c r="J26" s="171"/>
      <c r="K26" s="171"/>
      <c r="L26" s="171"/>
      <c r="M26" s="102" t="e">
        <f t="shared" si="0"/>
        <v>#REF!</v>
      </c>
    </row>
    <row r="27" spans="1:13" x14ac:dyDescent="0.2">
      <c r="A27" s="29">
        <v>2000</v>
      </c>
      <c r="B27">
        <v>0</v>
      </c>
      <c r="C27" s="169"/>
      <c r="D27" s="169"/>
      <c r="E27" s="169"/>
      <c r="F27" s="169"/>
      <c r="G27" s="169"/>
      <c r="H27" s="242" t="e">
        <f>+#REF!*-1</f>
        <v>#REF!</v>
      </c>
      <c r="I27" s="171"/>
      <c r="J27" s="171"/>
      <c r="K27" s="171"/>
      <c r="L27" s="171"/>
      <c r="M27" s="102" t="e">
        <f t="shared" si="0"/>
        <v>#REF!</v>
      </c>
    </row>
    <row r="28" spans="1:13" x14ac:dyDescent="0.2">
      <c r="A28" s="29">
        <v>2100</v>
      </c>
      <c r="B28">
        <v>0</v>
      </c>
      <c r="C28" s="169"/>
      <c r="D28" s="169"/>
      <c r="E28" s="169"/>
      <c r="F28" s="169"/>
      <c r="G28" s="169"/>
      <c r="H28" s="242" t="e">
        <f>+#REF!*-1</f>
        <v>#REF!</v>
      </c>
      <c r="I28" s="171"/>
      <c r="J28" s="171"/>
      <c r="K28" s="171"/>
      <c r="L28" s="171"/>
      <c r="M28" s="102" t="e">
        <f t="shared" si="0"/>
        <v>#REF!</v>
      </c>
    </row>
    <row r="29" spans="1:13" x14ac:dyDescent="0.2">
      <c r="A29" s="29">
        <v>2200</v>
      </c>
      <c r="B29">
        <v>0</v>
      </c>
      <c r="C29" s="169"/>
      <c r="D29" s="169"/>
      <c r="E29" s="169"/>
      <c r="F29" s="169"/>
      <c r="G29" s="169"/>
      <c r="H29" s="242" t="e">
        <f>+#REF!*-1</f>
        <v>#REF!</v>
      </c>
      <c r="I29" s="171"/>
      <c r="J29" s="171"/>
      <c r="K29" s="171"/>
      <c r="L29" s="171"/>
      <c r="M29" s="102" t="e">
        <f t="shared" si="0"/>
        <v>#REF!</v>
      </c>
    </row>
    <row r="30" spans="1:13" ht="15.75" x14ac:dyDescent="0.25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171"/>
      <c r="J30" s="171"/>
      <c r="K30" s="264"/>
      <c r="L30" s="171"/>
      <c r="M30" s="102" t="e">
        <f t="shared" si="0"/>
        <v>#REF!</v>
      </c>
    </row>
    <row r="31" spans="1:13" x14ac:dyDescent="0.2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</f>
        <v>#REF!</v>
      </c>
      <c r="I31" s="214"/>
      <c r="J31" s="214"/>
      <c r="K31" s="33"/>
      <c r="L31" s="214"/>
      <c r="M31" s="103" t="e">
        <f t="shared" si="0"/>
        <v>#REF!</v>
      </c>
    </row>
    <row r="32" spans="1:13" x14ac:dyDescent="0.2">
      <c r="D32" s="219"/>
      <c r="H32" s="219"/>
      <c r="I32" s="219"/>
      <c r="J32" s="219"/>
    </row>
    <row r="33" spans="2:13" x14ac:dyDescent="0.2">
      <c r="B33" s="44">
        <f>SUM(B8:B32)</f>
        <v>0</v>
      </c>
      <c r="C33" s="177">
        <f t="shared" ref="C33:L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177">
        <f t="shared" si="1"/>
        <v>0</v>
      </c>
      <c r="M33" s="44" t="e">
        <f>SUM(M8:M32)</f>
        <v>#REF!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4">
    <pageSetUpPr fitToPage="1"/>
  </sheetPr>
  <dimension ref="A1:M34"/>
  <sheetViews>
    <sheetView workbookViewId="0"/>
  </sheetViews>
  <sheetFormatPr defaultRowHeight="12.75" x14ac:dyDescent="0.2"/>
  <cols>
    <col min="1" max="1" width="11.5703125" customWidth="1"/>
    <col min="2" max="2" width="16.7109375" customWidth="1"/>
    <col min="3" max="4" width="18.28515625" customWidth="1"/>
    <col min="5" max="5" width="19.140625" customWidth="1"/>
    <col min="6" max="6" width="16.7109375" customWidth="1"/>
    <col min="7" max="7" width="16.140625" customWidth="1"/>
    <col min="8" max="8" width="13.42578125" customWidth="1"/>
    <col min="9" max="9" width="13.7109375" bestFit="1" customWidth="1"/>
    <col min="10" max="10" width="12.85546875" customWidth="1"/>
    <col min="11" max="11" width="15.28515625" customWidth="1"/>
    <col min="12" max="12" width="10.85546875" customWidth="1"/>
    <col min="13" max="13" width="11" style="177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+'PV-SHAPE'!A1+1</f>
        <v>37251</v>
      </c>
      <c r="B1" s="153">
        <f>WEEKDAY(A1)</f>
        <v>4</v>
      </c>
    </row>
    <row r="2" spans="1:12" ht="15" x14ac:dyDescent="0.2">
      <c r="A2" s="38" t="s">
        <v>19</v>
      </c>
      <c r="G2" s="224"/>
      <c r="H2" s="224" t="s">
        <v>117</v>
      </c>
      <c r="J2" s="224"/>
    </row>
    <row r="3" spans="1:12" x14ac:dyDescent="0.2">
      <c r="A3" s="39" t="s">
        <v>20</v>
      </c>
    </row>
    <row r="4" spans="1:12" x14ac:dyDescent="0.2">
      <c r="A4" s="30" t="s">
        <v>14</v>
      </c>
      <c r="B4" s="40" t="s">
        <v>39</v>
      </c>
      <c r="C4" s="127" t="s">
        <v>206</v>
      </c>
      <c r="D4" s="127" t="s">
        <v>208</v>
      </c>
      <c r="E4" s="127" t="s">
        <v>74</v>
      </c>
      <c r="F4" s="127" t="s">
        <v>206</v>
      </c>
      <c r="G4" s="127" t="s">
        <v>206</v>
      </c>
      <c r="H4" s="149" t="s">
        <v>42</v>
      </c>
      <c r="I4" s="48" t="s">
        <v>53</v>
      </c>
      <c r="J4" s="110" t="s">
        <v>101</v>
      </c>
      <c r="K4" s="48"/>
      <c r="L4" s="100" t="s">
        <v>18</v>
      </c>
    </row>
    <row r="5" spans="1:12" x14ac:dyDescent="0.2">
      <c r="A5" s="31" t="s">
        <v>15</v>
      </c>
      <c r="B5" s="42" t="s">
        <v>21</v>
      </c>
      <c r="C5" s="160" t="s">
        <v>66</v>
      </c>
      <c r="D5" s="160" t="s">
        <v>66</v>
      </c>
      <c r="E5" s="160" t="s">
        <v>66</v>
      </c>
      <c r="F5" s="160" t="s">
        <v>66</v>
      </c>
      <c r="G5" s="160" t="s">
        <v>66</v>
      </c>
      <c r="H5" s="139" t="s">
        <v>37</v>
      </c>
      <c r="I5" s="49" t="s">
        <v>57</v>
      </c>
      <c r="J5" s="125" t="s">
        <v>64</v>
      </c>
      <c r="K5" s="49"/>
      <c r="L5" s="104"/>
    </row>
    <row r="6" spans="1:12" x14ac:dyDescent="0.2">
      <c r="A6" s="32" t="s">
        <v>16</v>
      </c>
      <c r="B6" s="41"/>
      <c r="C6" s="179"/>
      <c r="D6" s="179"/>
      <c r="E6" s="134"/>
      <c r="F6" s="163"/>
      <c r="G6" s="225"/>
      <c r="H6" s="142"/>
      <c r="I6" s="91"/>
      <c r="J6" s="151"/>
      <c r="K6" s="54"/>
      <c r="L6" s="105"/>
    </row>
    <row r="7" spans="1:12" x14ac:dyDescent="0.2">
      <c r="A7" s="131"/>
      <c r="B7" s="132"/>
      <c r="C7" s="238">
        <v>30</v>
      </c>
      <c r="D7" s="238">
        <v>35</v>
      </c>
      <c r="E7" s="164">
        <v>34</v>
      </c>
      <c r="F7" s="238">
        <v>35</v>
      </c>
      <c r="G7" s="238">
        <v>40</v>
      </c>
      <c r="H7" s="93">
        <v>28.924499999999998</v>
      </c>
      <c r="I7" s="93"/>
      <c r="J7" s="152"/>
      <c r="K7" s="94"/>
      <c r="L7" s="106"/>
    </row>
    <row r="8" spans="1:12" x14ac:dyDescent="0.2">
      <c r="A8" s="36">
        <v>100</v>
      </c>
      <c r="B8">
        <v>0</v>
      </c>
      <c r="C8" s="169"/>
      <c r="D8" s="169"/>
      <c r="E8" s="169"/>
      <c r="F8" s="169"/>
      <c r="G8" s="169"/>
      <c r="H8" s="270" t="e">
        <f>+#REF!*-1</f>
        <v>#REF!</v>
      </c>
      <c r="I8" s="50"/>
      <c r="J8" s="245"/>
      <c r="K8" s="50"/>
      <c r="L8" s="101" t="e">
        <f t="shared" ref="L8:L31" si="0">SUM(B8:K8)</f>
        <v>#REF!</v>
      </c>
    </row>
    <row r="9" spans="1:12" x14ac:dyDescent="0.2">
      <c r="A9" s="29">
        <v>200</v>
      </c>
      <c r="B9">
        <v>0</v>
      </c>
      <c r="C9" s="169"/>
      <c r="D9" s="169"/>
      <c r="E9" s="169"/>
      <c r="F9" s="169"/>
      <c r="G9" s="169"/>
      <c r="H9" s="242" t="e">
        <f>+#REF!*-1</f>
        <v>#REF!</v>
      </c>
      <c r="I9" s="50"/>
      <c r="J9" s="50"/>
      <c r="K9" s="50"/>
      <c r="L9" s="102" t="e">
        <f t="shared" si="0"/>
        <v>#REF!</v>
      </c>
    </row>
    <row r="10" spans="1:12" x14ac:dyDescent="0.2">
      <c r="A10" s="29">
        <v>300</v>
      </c>
      <c r="B10">
        <v>0</v>
      </c>
      <c r="C10" s="169"/>
      <c r="D10" s="169"/>
      <c r="E10" s="169"/>
      <c r="F10" s="169"/>
      <c r="G10" s="169"/>
      <c r="H10" s="242" t="e">
        <f>+#REF!*-1</f>
        <v>#REF!</v>
      </c>
      <c r="I10" s="50"/>
      <c r="J10" s="50"/>
      <c r="K10" s="50"/>
      <c r="L10" s="102" t="e">
        <f t="shared" si="0"/>
        <v>#REF!</v>
      </c>
    </row>
    <row r="11" spans="1:12" x14ac:dyDescent="0.2">
      <c r="A11" s="29">
        <v>400</v>
      </c>
      <c r="B11">
        <v>0</v>
      </c>
      <c r="C11" s="169"/>
      <c r="D11" s="169"/>
      <c r="E11" s="169"/>
      <c r="F11" s="169"/>
      <c r="G11" s="169"/>
      <c r="H11" s="242" t="e">
        <f>+#REF!*-1</f>
        <v>#REF!</v>
      </c>
      <c r="I11" s="50"/>
      <c r="J11" s="50"/>
      <c r="K11" s="50"/>
      <c r="L11" s="102" t="e">
        <f t="shared" si="0"/>
        <v>#REF!</v>
      </c>
    </row>
    <row r="12" spans="1:12" x14ac:dyDescent="0.2">
      <c r="A12" s="29">
        <v>500</v>
      </c>
      <c r="B12">
        <v>0</v>
      </c>
      <c r="C12" s="169"/>
      <c r="D12" s="169"/>
      <c r="E12" s="169"/>
      <c r="F12" s="169"/>
      <c r="G12" s="169"/>
      <c r="H12" s="242" t="e">
        <f>+#REF!*-1</f>
        <v>#REF!</v>
      </c>
      <c r="I12" s="50"/>
      <c r="J12" s="50"/>
      <c r="K12" s="50"/>
      <c r="L12" s="102" t="e">
        <f t="shared" si="0"/>
        <v>#REF!</v>
      </c>
    </row>
    <row r="13" spans="1:12" x14ac:dyDescent="0.2">
      <c r="A13" s="29">
        <v>600</v>
      </c>
      <c r="B13">
        <v>0</v>
      </c>
      <c r="C13" s="169">
        <v>45</v>
      </c>
      <c r="D13" s="169">
        <v>25</v>
      </c>
      <c r="E13" s="169"/>
      <c r="F13" s="169"/>
      <c r="G13" s="169"/>
      <c r="H13" s="242" t="e">
        <f>+#REF!*-1</f>
        <v>#REF!</v>
      </c>
      <c r="I13" s="50"/>
      <c r="J13" s="50"/>
      <c r="K13" s="50"/>
      <c r="L13" s="102" t="e">
        <f t="shared" si="0"/>
        <v>#REF!</v>
      </c>
    </row>
    <row r="14" spans="1:12" x14ac:dyDescent="0.2">
      <c r="A14" s="29">
        <v>700</v>
      </c>
      <c r="B14">
        <v>0</v>
      </c>
      <c r="C14" s="169"/>
      <c r="D14" s="169">
        <v>25</v>
      </c>
      <c r="E14" s="169">
        <v>25</v>
      </c>
      <c r="F14" s="169">
        <v>50</v>
      </c>
      <c r="G14" s="169">
        <v>25</v>
      </c>
      <c r="H14" s="242" t="e">
        <f>+#REF!*-1</f>
        <v>#REF!</v>
      </c>
      <c r="I14" s="50"/>
      <c r="J14" s="50"/>
      <c r="K14" s="50"/>
      <c r="L14" s="102" t="e">
        <f t="shared" si="0"/>
        <v>#REF!</v>
      </c>
    </row>
    <row r="15" spans="1:12" x14ac:dyDescent="0.2">
      <c r="A15" s="29">
        <v>800</v>
      </c>
      <c r="B15">
        <v>0</v>
      </c>
      <c r="C15" s="169"/>
      <c r="D15" s="169">
        <v>25</v>
      </c>
      <c r="E15" s="169">
        <v>25</v>
      </c>
      <c r="F15" s="169">
        <v>50</v>
      </c>
      <c r="G15" s="169">
        <v>25</v>
      </c>
      <c r="H15" s="242" t="e">
        <f>+#REF!*-1</f>
        <v>#REF!</v>
      </c>
      <c r="I15" s="50"/>
      <c r="J15" s="50"/>
      <c r="K15" s="50"/>
      <c r="L15" s="102" t="e">
        <f t="shared" si="0"/>
        <v>#REF!</v>
      </c>
    </row>
    <row r="16" spans="1:12" x14ac:dyDescent="0.2">
      <c r="A16" s="29">
        <v>900</v>
      </c>
      <c r="B16">
        <v>0</v>
      </c>
      <c r="C16" s="169"/>
      <c r="D16" s="169">
        <v>25</v>
      </c>
      <c r="E16" s="169">
        <v>25</v>
      </c>
      <c r="F16" s="169">
        <v>50</v>
      </c>
      <c r="G16" s="169">
        <v>25</v>
      </c>
      <c r="H16" s="242" t="e">
        <f>+#REF!*-1</f>
        <v>#REF!</v>
      </c>
      <c r="I16" s="50"/>
      <c r="J16" s="50"/>
      <c r="K16" s="50"/>
      <c r="L16" s="102" t="e">
        <f t="shared" si="0"/>
        <v>#REF!</v>
      </c>
    </row>
    <row r="17" spans="1:12" x14ac:dyDescent="0.2">
      <c r="A17" s="29">
        <v>1000</v>
      </c>
      <c r="B17">
        <v>0</v>
      </c>
      <c r="C17" s="169"/>
      <c r="D17" s="169">
        <v>25</v>
      </c>
      <c r="E17" s="169">
        <v>25</v>
      </c>
      <c r="F17" s="169">
        <v>50</v>
      </c>
      <c r="G17" s="169">
        <v>25</v>
      </c>
      <c r="H17" s="242" t="e">
        <f>+#REF!*-1</f>
        <v>#REF!</v>
      </c>
      <c r="I17" s="50"/>
      <c r="J17" s="50"/>
      <c r="K17" s="50"/>
      <c r="L17" s="102" t="e">
        <f t="shared" si="0"/>
        <v>#REF!</v>
      </c>
    </row>
    <row r="18" spans="1:12" x14ac:dyDescent="0.2">
      <c r="A18" s="29">
        <v>1100</v>
      </c>
      <c r="B18">
        <v>0</v>
      </c>
      <c r="C18" s="169"/>
      <c r="D18" s="169">
        <v>25</v>
      </c>
      <c r="E18" s="169">
        <v>25</v>
      </c>
      <c r="F18" s="169">
        <v>50</v>
      </c>
      <c r="G18" s="169">
        <v>25</v>
      </c>
      <c r="H18" s="242" t="e">
        <f>+#REF!*-1</f>
        <v>#REF!</v>
      </c>
      <c r="I18" s="50"/>
      <c r="J18" s="50"/>
      <c r="K18" s="50"/>
      <c r="L18" s="102" t="e">
        <f t="shared" si="0"/>
        <v>#REF!</v>
      </c>
    </row>
    <row r="19" spans="1:12" x14ac:dyDescent="0.2">
      <c r="A19" s="29">
        <v>1200</v>
      </c>
      <c r="B19">
        <v>0</v>
      </c>
      <c r="C19" s="169"/>
      <c r="D19" s="169">
        <v>25</v>
      </c>
      <c r="E19" s="169">
        <v>25</v>
      </c>
      <c r="F19" s="169">
        <v>50</v>
      </c>
      <c r="G19" s="169">
        <v>25</v>
      </c>
      <c r="H19" s="242" t="e">
        <f>+#REF!*-1</f>
        <v>#REF!</v>
      </c>
      <c r="I19" s="50"/>
      <c r="J19" s="50"/>
      <c r="K19" s="50"/>
      <c r="L19" s="102" t="e">
        <f t="shared" si="0"/>
        <v>#REF!</v>
      </c>
    </row>
    <row r="20" spans="1:12" x14ac:dyDescent="0.2">
      <c r="A20" s="29">
        <v>1300</v>
      </c>
      <c r="B20">
        <v>0</v>
      </c>
      <c r="C20" s="169"/>
      <c r="D20" s="169">
        <v>25</v>
      </c>
      <c r="E20" s="169">
        <v>25</v>
      </c>
      <c r="F20" s="169">
        <v>50</v>
      </c>
      <c r="G20" s="169">
        <v>25</v>
      </c>
      <c r="H20" s="242" t="e">
        <f>+#REF!*-1</f>
        <v>#REF!</v>
      </c>
      <c r="I20" s="50"/>
      <c r="J20" s="50"/>
      <c r="K20" s="50"/>
      <c r="L20" s="102" t="e">
        <f t="shared" si="0"/>
        <v>#REF!</v>
      </c>
    </row>
    <row r="21" spans="1:12" x14ac:dyDescent="0.2">
      <c r="A21" s="29">
        <v>1400</v>
      </c>
      <c r="B21">
        <v>0</v>
      </c>
      <c r="C21" s="169"/>
      <c r="D21" s="169">
        <v>25</v>
      </c>
      <c r="E21" s="169">
        <v>25</v>
      </c>
      <c r="F21" s="169">
        <v>50</v>
      </c>
      <c r="G21" s="169">
        <v>25</v>
      </c>
      <c r="H21" s="242" t="e">
        <f>+#REF!*-1</f>
        <v>#REF!</v>
      </c>
      <c r="I21" s="50"/>
      <c r="J21" s="50"/>
      <c r="K21" s="50"/>
      <c r="L21" s="102" t="e">
        <f t="shared" si="0"/>
        <v>#REF!</v>
      </c>
    </row>
    <row r="22" spans="1:12" x14ac:dyDescent="0.2">
      <c r="A22" s="29">
        <v>1500</v>
      </c>
      <c r="B22">
        <v>0</v>
      </c>
      <c r="C22" s="169"/>
      <c r="D22" s="169">
        <v>25</v>
      </c>
      <c r="E22" s="169">
        <v>25</v>
      </c>
      <c r="F22" s="169">
        <v>50</v>
      </c>
      <c r="G22" s="169">
        <v>25</v>
      </c>
      <c r="H22" s="242" t="e">
        <f>+#REF!*-1</f>
        <v>#REF!</v>
      </c>
      <c r="I22" s="50"/>
      <c r="J22" s="50"/>
      <c r="K22" s="50"/>
      <c r="L22" s="102" t="e">
        <f t="shared" si="0"/>
        <v>#REF!</v>
      </c>
    </row>
    <row r="23" spans="1:12" x14ac:dyDescent="0.2">
      <c r="A23" s="29">
        <v>1600</v>
      </c>
      <c r="B23">
        <v>0</v>
      </c>
      <c r="C23" s="169"/>
      <c r="D23" s="169">
        <v>25</v>
      </c>
      <c r="E23" s="169">
        <v>25</v>
      </c>
      <c r="F23" s="169">
        <v>50</v>
      </c>
      <c r="G23" s="169">
        <v>25</v>
      </c>
      <c r="H23" s="242" t="e">
        <f>+#REF!*-1</f>
        <v>#REF!</v>
      </c>
      <c r="I23" s="50"/>
      <c r="J23" s="50"/>
      <c r="K23" s="50"/>
      <c r="L23" s="102" t="e">
        <f t="shared" si="0"/>
        <v>#REF!</v>
      </c>
    </row>
    <row r="24" spans="1:12" x14ac:dyDescent="0.2">
      <c r="A24" s="29">
        <v>1700</v>
      </c>
      <c r="B24">
        <v>0</v>
      </c>
      <c r="C24" s="169"/>
      <c r="D24" s="169">
        <v>25</v>
      </c>
      <c r="E24" s="169">
        <v>25</v>
      </c>
      <c r="F24" s="169">
        <v>50</v>
      </c>
      <c r="G24" s="169">
        <v>25</v>
      </c>
      <c r="H24" s="242" t="e">
        <f>+#REF!*-1</f>
        <v>#REF!</v>
      </c>
      <c r="I24" s="50"/>
      <c r="J24" s="50"/>
      <c r="K24" s="50"/>
      <c r="L24" s="102" t="e">
        <f t="shared" si="0"/>
        <v>#REF!</v>
      </c>
    </row>
    <row r="25" spans="1:12" x14ac:dyDescent="0.2">
      <c r="A25" s="29">
        <v>1800</v>
      </c>
      <c r="B25">
        <v>0</v>
      </c>
      <c r="C25" s="169"/>
      <c r="D25" s="169">
        <v>25</v>
      </c>
      <c r="E25" s="169">
        <v>25</v>
      </c>
      <c r="F25" s="169">
        <v>50</v>
      </c>
      <c r="G25" s="169">
        <v>25</v>
      </c>
      <c r="H25" s="242" t="e">
        <f>+#REF!*-1</f>
        <v>#REF!</v>
      </c>
      <c r="I25" s="50"/>
      <c r="J25" s="50"/>
      <c r="K25" s="50"/>
      <c r="L25" s="102" t="e">
        <f t="shared" si="0"/>
        <v>#REF!</v>
      </c>
    </row>
    <row r="26" spans="1:12" x14ac:dyDescent="0.2">
      <c r="A26" s="29">
        <v>1900</v>
      </c>
      <c r="B26">
        <v>0</v>
      </c>
      <c r="C26" s="169"/>
      <c r="D26" s="169">
        <v>25</v>
      </c>
      <c r="E26" s="169">
        <v>25</v>
      </c>
      <c r="F26" s="169">
        <v>50</v>
      </c>
      <c r="G26" s="169">
        <v>25</v>
      </c>
      <c r="H26" s="242" t="e">
        <f>+#REF!*-1</f>
        <v>#REF!</v>
      </c>
      <c r="I26" s="50"/>
      <c r="J26" s="50"/>
      <c r="K26" s="50"/>
      <c r="L26" s="102" t="e">
        <f t="shared" si="0"/>
        <v>#REF!</v>
      </c>
    </row>
    <row r="27" spans="1:12" x14ac:dyDescent="0.2">
      <c r="A27" s="29">
        <v>2000</v>
      </c>
      <c r="B27">
        <v>0</v>
      </c>
      <c r="C27" s="169"/>
      <c r="D27" s="169">
        <v>25</v>
      </c>
      <c r="E27" s="169">
        <v>25</v>
      </c>
      <c r="F27" s="169">
        <v>50</v>
      </c>
      <c r="G27" s="169">
        <v>25</v>
      </c>
      <c r="H27" s="242" t="e">
        <f>+#REF!*-1</f>
        <v>#REF!</v>
      </c>
      <c r="I27" s="50"/>
      <c r="J27" s="50"/>
      <c r="K27" s="50"/>
      <c r="L27" s="102" t="e">
        <f t="shared" si="0"/>
        <v>#REF!</v>
      </c>
    </row>
    <row r="28" spans="1:12" x14ac:dyDescent="0.2">
      <c r="A28" s="29">
        <v>2100</v>
      </c>
      <c r="B28">
        <v>0</v>
      </c>
      <c r="C28" s="169"/>
      <c r="D28" s="169">
        <v>25</v>
      </c>
      <c r="E28" s="169">
        <v>25</v>
      </c>
      <c r="F28" s="169">
        <v>50</v>
      </c>
      <c r="G28" s="169">
        <v>25</v>
      </c>
      <c r="H28" s="242" t="e">
        <f>+#REF!*-1</f>
        <v>#REF!</v>
      </c>
      <c r="I28" s="50"/>
      <c r="J28" s="50"/>
      <c r="K28" s="50"/>
      <c r="L28" s="102" t="e">
        <f t="shared" si="0"/>
        <v>#REF!</v>
      </c>
    </row>
    <row r="29" spans="1:12" x14ac:dyDescent="0.2">
      <c r="A29" s="29">
        <v>2200</v>
      </c>
      <c r="B29">
        <v>0</v>
      </c>
      <c r="C29" s="169"/>
      <c r="D29" s="169">
        <v>20</v>
      </c>
      <c r="E29" s="169">
        <v>25</v>
      </c>
      <c r="F29" s="169">
        <v>50</v>
      </c>
      <c r="G29" s="169">
        <v>25</v>
      </c>
      <c r="H29" s="242" t="e">
        <f>+#REF!*-1</f>
        <v>#REF!</v>
      </c>
      <c r="I29" s="50"/>
      <c r="J29" s="50"/>
      <c r="K29" s="50"/>
      <c r="L29" s="102" t="e">
        <f t="shared" si="0"/>
        <v>#REF!</v>
      </c>
    </row>
    <row r="30" spans="1:12" x14ac:dyDescent="0.2">
      <c r="A30" s="29">
        <v>2300</v>
      </c>
      <c r="B30">
        <v>0</v>
      </c>
      <c r="C30" s="169"/>
      <c r="D30" s="169"/>
      <c r="E30" s="169"/>
      <c r="F30" s="169"/>
      <c r="G30" s="169"/>
      <c r="H30" s="242" t="e">
        <f>+#REF!*-1</f>
        <v>#REF!</v>
      </c>
      <c r="I30" s="50"/>
      <c r="J30" s="50"/>
      <c r="K30" s="50"/>
      <c r="L30" s="102" t="e">
        <f t="shared" si="0"/>
        <v>#REF!</v>
      </c>
    </row>
    <row r="31" spans="1:12" x14ac:dyDescent="0.2">
      <c r="A31" s="37">
        <v>2400</v>
      </c>
      <c r="B31" s="43">
        <v>0</v>
      </c>
      <c r="C31" s="170"/>
      <c r="D31" s="170"/>
      <c r="E31" s="170"/>
      <c r="F31" s="170"/>
      <c r="G31" s="170"/>
      <c r="H31" s="214" t="e">
        <f>+#REF!*-1</f>
        <v>#REF!</v>
      </c>
      <c r="I31" s="33"/>
      <c r="J31" s="33"/>
      <c r="K31" s="33"/>
      <c r="L31" s="103" t="e">
        <f t="shared" si="0"/>
        <v>#REF!</v>
      </c>
    </row>
    <row r="32" spans="1:12" x14ac:dyDescent="0.2">
      <c r="E32" s="219"/>
    </row>
    <row r="33" spans="2:12" x14ac:dyDescent="0.2">
      <c r="B33" s="44">
        <f>SUM(B8:B32)</f>
        <v>0</v>
      </c>
      <c r="C33" s="177">
        <f>SUM(C8:C31)</f>
        <v>45</v>
      </c>
      <c r="D33" s="177">
        <f t="shared" ref="D33:K33" si="1">SUM(D8:D31)</f>
        <v>420</v>
      </c>
      <c r="E33" s="177">
        <f t="shared" si="1"/>
        <v>400</v>
      </c>
      <c r="F33" s="177">
        <f t="shared" si="1"/>
        <v>800</v>
      </c>
      <c r="G33" s="177">
        <f t="shared" si="1"/>
        <v>400</v>
      </c>
      <c r="H33" s="177" t="e">
        <f t="shared" si="1"/>
        <v>#REF!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 t="e">
        <f>SUM(L8:L32)</f>
        <v>#REF!</v>
      </c>
    </row>
    <row r="34" spans="2:12" x14ac:dyDescent="0.2">
      <c r="H34" s="21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autoPageBreaks="0"/>
  </sheetPr>
  <dimension ref="A1:Y325"/>
  <sheetViews>
    <sheetView workbookViewId="0"/>
  </sheetViews>
  <sheetFormatPr defaultRowHeight="12.75" x14ac:dyDescent="0.2"/>
  <cols>
    <col min="1" max="1" width="14.42578125" style="8" customWidth="1"/>
    <col min="2" max="2" width="18.7109375" style="8" customWidth="1"/>
    <col min="3" max="3" width="12" style="8" customWidth="1"/>
    <col min="4" max="5" width="17.85546875" style="8" customWidth="1"/>
    <col min="6" max="7" width="11.42578125" style="8" customWidth="1"/>
    <col min="8" max="12" width="13.42578125" style="8" customWidth="1"/>
    <col min="13" max="13" width="13.42578125" style="148" customWidth="1"/>
    <col min="14" max="14" width="17.85546875" style="8" customWidth="1"/>
    <col min="15" max="15" width="17.5703125" style="8" customWidth="1"/>
    <col min="16" max="16384" width="9.140625" style="8"/>
  </cols>
  <sheetData>
    <row r="1" spans="1:25" x14ac:dyDescent="0.2">
      <c r="A1" s="155" t="s">
        <v>1</v>
      </c>
      <c r="B1" s="7">
        <v>2</v>
      </c>
      <c r="C1" s="7">
        <v>3</v>
      </c>
      <c r="D1" s="7">
        <v>5</v>
      </c>
      <c r="E1" s="7">
        <v>6</v>
      </c>
      <c r="F1" s="7">
        <v>7</v>
      </c>
      <c r="G1" s="7">
        <v>8</v>
      </c>
      <c r="H1" s="7">
        <v>9</v>
      </c>
      <c r="I1" s="7"/>
      <c r="J1" s="7"/>
      <c r="K1" s="7"/>
      <c r="L1" s="7"/>
      <c r="M1" s="143"/>
      <c r="N1" s="7">
        <v>10</v>
      </c>
      <c r="O1" s="7">
        <v>11</v>
      </c>
    </row>
    <row r="2" spans="1:25" x14ac:dyDescent="0.2">
      <c r="A2" s="9"/>
      <c r="B2" s="10" t="s">
        <v>6</v>
      </c>
      <c r="C2" s="12" t="s">
        <v>5</v>
      </c>
      <c r="D2" s="11" t="s">
        <v>3</v>
      </c>
      <c r="E2" s="11" t="s">
        <v>4</v>
      </c>
      <c r="F2" s="10" t="s">
        <v>7</v>
      </c>
      <c r="G2" s="87" t="s">
        <v>38</v>
      </c>
      <c r="H2" s="12" t="s">
        <v>8</v>
      </c>
      <c r="I2" s="112" t="s">
        <v>49</v>
      </c>
      <c r="J2" s="112" t="s">
        <v>48</v>
      </c>
      <c r="K2" s="112" t="s">
        <v>47</v>
      </c>
      <c r="L2" s="112" t="s">
        <v>51</v>
      </c>
      <c r="M2" s="144" t="s">
        <v>60</v>
      </c>
      <c r="N2" s="10" t="s">
        <v>2</v>
      </c>
      <c r="O2" s="12" t="s">
        <v>2</v>
      </c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">
      <c r="A3" s="303">
        <f ca="1">+TODAY()</f>
        <v>37246</v>
      </c>
      <c r="B3" s="114"/>
      <c r="C3" s="16"/>
      <c r="D3" s="16"/>
      <c r="E3" s="16"/>
      <c r="F3" s="15"/>
      <c r="G3" s="15"/>
      <c r="H3" s="16"/>
      <c r="I3" s="111"/>
      <c r="J3" s="111"/>
      <c r="K3" s="111"/>
      <c r="L3" s="111"/>
      <c r="M3" s="145"/>
      <c r="N3" s="15" t="s">
        <v>9</v>
      </c>
      <c r="O3" s="16" t="s">
        <v>10</v>
      </c>
    </row>
    <row r="4" spans="1:25" x14ac:dyDescent="0.2">
      <c r="A4" s="14"/>
      <c r="B4" s="114"/>
      <c r="C4" s="16"/>
      <c r="D4" s="16"/>
      <c r="E4" s="16"/>
      <c r="F4" s="15"/>
      <c r="G4" s="15"/>
      <c r="H4" s="16"/>
      <c r="I4" s="111"/>
      <c r="J4" s="111"/>
      <c r="K4" s="111"/>
      <c r="L4" s="111"/>
      <c r="M4" s="145"/>
      <c r="N4" s="15"/>
      <c r="O4" s="16"/>
    </row>
    <row r="5" spans="1:25" ht="13.5" customHeight="1" x14ac:dyDescent="0.2">
      <c r="A5" s="17"/>
      <c r="B5" s="18" t="s">
        <v>12</v>
      </c>
      <c r="C5" s="19" t="s">
        <v>12</v>
      </c>
      <c r="D5" s="19" t="s">
        <v>12</v>
      </c>
      <c r="E5" s="19" t="s">
        <v>12</v>
      </c>
      <c r="F5" s="18" t="s">
        <v>12</v>
      </c>
      <c r="G5" s="19" t="s">
        <v>12</v>
      </c>
      <c r="H5" s="19" t="s">
        <v>12</v>
      </c>
      <c r="I5" s="113" t="s">
        <v>12</v>
      </c>
      <c r="J5" s="113" t="s">
        <v>12</v>
      </c>
      <c r="K5" s="113" t="s">
        <v>12</v>
      </c>
      <c r="L5" s="113" t="s">
        <v>12</v>
      </c>
      <c r="M5" s="146" t="s">
        <v>12</v>
      </c>
      <c r="N5" s="18" t="s">
        <v>11</v>
      </c>
      <c r="O5" s="19" t="s">
        <v>11</v>
      </c>
      <c r="Y5" s="20"/>
    </row>
    <row r="6" spans="1:25" ht="13.5" customHeight="1" x14ac:dyDescent="0.2">
      <c r="A6" s="13">
        <f ca="1">+A$3+1</f>
        <v>37247</v>
      </c>
      <c r="B6" s="298"/>
      <c r="C6" s="274"/>
      <c r="D6" s="22"/>
      <c r="E6" s="22"/>
      <c r="F6" s="22"/>
      <c r="G6" s="22"/>
      <c r="H6" s="22"/>
      <c r="I6" s="22"/>
      <c r="J6" s="22"/>
      <c r="K6" s="22"/>
      <c r="L6" s="22"/>
      <c r="M6" s="147"/>
      <c r="N6" s="6"/>
      <c r="Y6" s="20"/>
    </row>
    <row r="7" spans="1:25" x14ac:dyDescent="0.2">
      <c r="A7" s="13">
        <f ca="1">+A$3+1</f>
        <v>37247</v>
      </c>
      <c r="B7" s="298"/>
      <c r="C7" s="274"/>
      <c r="D7" s="22"/>
      <c r="E7" s="22"/>
      <c r="F7" s="22"/>
      <c r="G7" s="22"/>
      <c r="H7" s="22"/>
      <c r="I7" s="22"/>
      <c r="J7" s="22"/>
      <c r="K7" s="22"/>
      <c r="L7" s="22"/>
      <c r="M7" s="147"/>
    </row>
    <row r="8" spans="1:25" x14ac:dyDescent="0.2">
      <c r="A8" s="13"/>
      <c r="B8" s="298"/>
      <c r="C8" s="274"/>
      <c r="D8" s="22"/>
      <c r="E8" s="22"/>
      <c r="F8" s="22"/>
      <c r="G8" s="22"/>
      <c r="H8" s="22"/>
      <c r="I8" s="22"/>
      <c r="J8" s="22"/>
      <c r="K8" s="22"/>
      <c r="L8" s="22"/>
      <c r="M8" s="147"/>
      <c r="N8" s="6"/>
    </row>
    <row r="9" spans="1:25" x14ac:dyDescent="0.2">
      <c r="A9" s="13"/>
      <c r="B9" s="298"/>
      <c r="C9" s="274"/>
      <c r="D9" s="22"/>
      <c r="E9" s="22"/>
      <c r="F9" s="22"/>
      <c r="G9" s="22"/>
      <c r="H9" s="22"/>
      <c r="I9" s="22"/>
      <c r="J9" s="22"/>
      <c r="K9" s="22"/>
      <c r="L9" s="22"/>
      <c r="M9" s="147"/>
      <c r="N9" s="6"/>
    </row>
    <row r="10" spans="1:25" x14ac:dyDescent="0.2">
      <c r="A10" s="13"/>
      <c r="B10" s="298"/>
      <c r="C10" s="274"/>
      <c r="D10" s="22"/>
      <c r="E10" s="22"/>
      <c r="F10" s="22"/>
      <c r="G10" s="22"/>
      <c r="H10" s="22"/>
      <c r="I10" s="22"/>
      <c r="J10" s="22"/>
      <c r="K10" s="22"/>
      <c r="L10" s="22"/>
      <c r="M10" s="147"/>
    </row>
    <row r="11" spans="1:25" x14ac:dyDescent="0.2">
      <c r="A11" s="13"/>
      <c r="B11" s="298"/>
      <c r="C11" s="274"/>
      <c r="D11" s="22"/>
      <c r="E11" s="22"/>
      <c r="F11" s="22"/>
      <c r="G11" s="22"/>
      <c r="H11" s="22"/>
      <c r="I11" s="22"/>
      <c r="J11" s="22"/>
      <c r="K11" s="22"/>
      <c r="L11" s="22"/>
      <c r="M11" s="147"/>
      <c r="N11" s="6"/>
    </row>
    <row r="12" spans="1:25" x14ac:dyDescent="0.2">
      <c r="A12" s="13"/>
      <c r="B12" s="298"/>
      <c r="C12" s="274"/>
      <c r="D12" s="22"/>
      <c r="E12" s="22"/>
      <c r="F12" s="22"/>
      <c r="G12" s="22"/>
      <c r="H12" s="22"/>
      <c r="I12" s="22"/>
      <c r="J12" s="22"/>
      <c r="K12" s="22"/>
      <c r="L12" s="22"/>
      <c r="M12" s="147"/>
    </row>
    <row r="13" spans="1:25" x14ac:dyDescent="0.2">
      <c r="A13" s="13"/>
      <c r="B13" s="298"/>
      <c r="C13" s="274"/>
      <c r="D13" s="22"/>
      <c r="E13" s="22"/>
      <c r="F13" s="22"/>
      <c r="G13" s="22"/>
      <c r="H13" s="22"/>
      <c r="I13" s="22"/>
      <c r="J13" s="22"/>
      <c r="K13" s="22"/>
      <c r="L13" s="22"/>
      <c r="M13" s="147"/>
    </row>
    <row r="14" spans="1:25" x14ac:dyDescent="0.2">
      <c r="A14" s="13"/>
      <c r="B14" s="298"/>
      <c r="C14" s="274"/>
      <c r="D14" s="22"/>
      <c r="E14" s="22"/>
      <c r="F14" s="22"/>
      <c r="G14" s="22"/>
      <c r="H14" s="22"/>
      <c r="I14" s="22"/>
      <c r="J14" s="22"/>
      <c r="K14" s="22"/>
      <c r="L14" s="22"/>
      <c r="M14" s="147"/>
      <c r="N14" s="6"/>
    </row>
    <row r="15" spans="1:25" x14ac:dyDescent="0.2">
      <c r="A15" s="13"/>
      <c r="B15" s="298"/>
      <c r="C15" s="274"/>
      <c r="D15" s="22"/>
      <c r="E15" s="22"/>
      <c r="F15" s="22"/>
      <c r="G15" s="22"/>
      <c r="H15" s="22"/>
      <c r="I15" s="22"/>
      <c r="J15" s="22"/>
      <c r="K15" s="22"/>
      <c r="L15" s="22"/>
      <c r="M15" s="147"/>
      <c r="N15" s="6"/>
    </row>
    <row r="16" spans="1:25" x14ac:dyDescent="0.2">
      <c r="A16" s="13"/>
      <c r="B16" s="298"/>
      <c r="C16" s="274"/>
      <c r="D16" s="22"/>
      <c r="E16" s="22"/>
      <c r="F16" s="22"/>
      <c r="G16" s="22"/>
      <c r="H16" s="22"/>
      <c r="I16" s="22"/>
      <c r="J16" s="22"/>
      <c r="K16" s="22"/>
      <c r="L16" s="22"/>
      <c r="M16" s="147"/>
      <c r="N16" s="6"/>
    </row>
    <row r="17" spans="1:13" x14ac:dyDescent="0.2">
      <c r="A17" s="13"/>
      <c r="B17" s="298"/>
      <c r="C17" s="274"/>
      <c r="D17" s="22"/>
      <c r="E17" s="22"/>
      <c r="F17" s="22"/>
      <c r="G17" s="22"/>
      <c r="H17" s="22"/>
      <c r="I17" s="22"/>
      <c r="J17" s="22"/>
      <c r="K17" s="22"/>
      <c r="L17" s="22"/>
      <c r="M17" s="147"/>
    </row>
    <row r="18" spans="1:13" x14ac:dyDescent="0.2">
      <c r="A18" s="13"/>
      <c r="B18" s="298"/>
      <c r="C18" s="274"/>
      <c r="D18" s="22"/>
      <c r="E18" s="22"/>
      <c r="F18" s="22"/>
      <c r="G18" s="22"/>
      <c r="H18" s="22"/>
      <c r="I18" s="22"/>
      <c r="J18" s="22"/>
      <c r="K18" s="22"/>
      <c r="L18" s="22"/>
      <c r="M18" s="147"/>
    </row>
    <row r="19" spans="1:13" x14ac:dyDescent="0.2">
      <c r="A19" s="13"/>
      <c r="B19" s="298"/>
      <c r="C19" s="274"/>
      <c r="D19" s="22"/>
      <c r="E19" s="22"/>
      <c r="F19" s="22"/>
      <c r="G19" s="22"/>
      <c r="H19" s="22"/>
      <c r="I19" s="22"/>
      <c r="J19" s="22"/>
      <c r="K19" s="22"/>
      <c r="L19" s="22"/>
      <c r="M19" s="147"/>
    </row>
    <row r="20" spans="1:13" x14ac:dyDescent="0.2">
      <c r="A20" s="13"/>
      <c r="B20" s="298"/>
      <c r="C20" s="274"/>
      <c r="D20" s="22"/>
      <c r="E20" s="22"/>
      <c r="F20" s="22"/>
      <c r="G20" s="22"/>
      <c r="H20" s="22"/>
      <c r="I20" s="22"/>
      <c r="J20" s="22"/>
      <c r="K20" s="22"/>
      <c r="L20" s="22"/>
      <c r="M20" s="147"/>
    </row>
    <row r="21" spans="1:13" x14ac:dyDescent="0.2">
      <c r="A21" s="13"/>
      <c r="B21" s="298"/>
      <c r="C21" s="274"/>
      <c r="D21" s="22"/>
      <c r="E21" s="22"/>
      <c r="F21" s="22"/>
      <c r="G21" s="22"/>
      <c r="H21" s="22"/>
      <c r="I21" s="22"/>
      <c r="J21" s="22"/>
      <c r="K21" s="22"/>
      <c r="L21" s="22"/>
      <c r="M21" s="147"/>
    </row>
    <row r="36" spans="1:15" x14ac:dyDescent="0.2">
      <c r="A36" s="24" t="s">
        <v>13</v>
      </c>
    </row>
    <row r="37" spans="1:15" x14ac:dyDescent="0.2">
      <c r="A37" s="24" t="s">
        <v>13</v>
      </c>
    </row>
    <row r="38" spans="1:15" x14ac:dyDescent="0.2">
      <c r="A38" s="24" t="s">
        <v>13</v>
      </c>
      <c r="B38" s="22"/>
      <c r="C38" s="22"/>
      <c r="D38" s="22"/>
      <c r="E38" s="22"/>
      <c r="F38" s="22"/>
      <c r="G38" s="22"/>
      <c r="H38" s="23"/>
      <c r="I38" s="23"/>
      <c r="J38" s="23"/>
      <c r="K38" s="23"/>
      <c r="L38" s="23"/>
      <c r="M38" s="147"/>
      <c r="N38" s="23"/>
      <c r="O38" s="22"/>
    </row>
    <row r="39" spans="1:15" x14ac:dyDescent="0.2">
      <c r="A39" s="24" t="s">
        <v>13</v>
      </c>
      <c r="B39" s="22"/>
      <c r="C39" s="22"/>
      <c r="D39" s="22"/>
      <c r="E39" s="22"/>
      <c r="F39" s="22"/>
      <c r="G39" s="22"/>
      <c r="H39" s="23"/>
      <c r="I39" s="23"/>
      <c r="J39" s="23"/>
      <c r="K39" s="23"/>
      <c r="L39" s="23"/>
      <c r="M39" s="147"/>
      <c r="N39" s="23"/>
      <c r="O39" s="22"/>
    </row>
    <row r="40" spans="1:15" x14ac:dyDescent="0.2">
      <c r="A40" s="25"/>
      <c r="B40" s="9" t="str">
        <f t="shared" ref="B40:F41" si="0">B2</f>
        <v>PALO VERDE</v>
      </c>
      <c r="C40" s="9" t="str">
        <f t="shared" si="0"/>
        <v>Mead-230KV</v>
      </c>
      <c r="D40" s="9" t="str">
        <f t="shared" si="0"/>
        <v>Four Corners-345KV</v>
      </c>
      <c r="E40" s="9" t="str">
        <f t="shared" si="0"/>
        <v>Four Corners-230KV</v>
      </c>
      <c r="F40" s="9" t="str">
        <f t="shared" si="0"/>
        <v>West Wing</v>
      </c>
      <c r="G40" s="87" t="s">
        <v>38</v>
      </c>
      <c r="H40" s="12" t="s">
        <v>8</v>
      </c>
      <c r="I40" s="112" t="s">
        <v>49</v>
      </c>
      <c r="J40" s="112" t="s">
        <v>48</v>
      </c>
      <c r="K40" s="112" t="s">
        <v>47</v>
      </c>
      <c r="L40" s="112" t="s">
        <v>51</v>
      </c>
      <c r="M40" s="144" t="s">
        <v>60</v>
      </c>
      <c r="N40" s="9" t="str">
        <f>N2</f>
        <v>Financial Deal - SW</v>
      </c>
      <c r="O40" s="9" t="str">
        <f>O2</f>
        <v>Financial Deal - SW</v>
      </c>
    </row>
    <row r="41" spans="1:15" x14ac:dyDescent="0.2">
      <c r="A41" s="26"/>
      <c r="B41" s="14">
        <f t="shared" si="0"/>
        <v>0</v>
      </c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5"/>
      <c r="H41" s="16"/>
      <c r="I41" s="111"/>
      <c r="J41" s="111"/>
      <c r="K41" s="111"/>
      <c r="L41" s="111"/>
      <c r="M41" s="145"/>
      <c r="N41" s="14" t="str">
        <f>N3</f>
        <v>DJ-PV Index</v>
      </c>
      <c r="O41" s="14" t="str">
        <f>O3</f>
        <v>PMW-PV</v>
      </c>
    </row>
    <row r="42" spans="1:15" ht="15.75" customHeight="1" x14ac:dyDescent="0.2">
      <c r="A42" s="27"/>
      <c r="B42" s="17" t="str">
        <f>B5</f>
        <v>Physical</v>
      </c>
      <c r="C42" s="17" t="str">
        <f>C5</f>
        <v>Physical</v>
      </c>
      <c r="D42" s="17" t="str">
        <f>D5</f>
        <v>Physical</v>
      </c>
      <c r="E42" s="17" t="str">
        <f>E5</f>
        <v>Physical</v>
      </c>
      <c r="F42" s="17" t="str">
        <f>F5</f>
        <v>Physical</v>
      </c>
      <c r="G42" s="19" t="s">
        <v>12</v>
      </c>
      <c r="H42" s="19" t="s">
        <v>12</v>
      </c>
      <c r="I42" s="19" t="s">
        <v>12</v>
      </c>
      <c r="J42" s="113" t="s">
        <v>12</v>
      </c>
      <c r="K42" s="113" t="s">
        <v>12</v>
      </c>
      <c r="L42" s="113" t="s">
        <v>12</v>
      </c>
      <c r="M42" s="146" t="s">
        <v>12</v>
      </c>
      <c r="N42" s="17" t="str">
        <f>N5</f>
        <v>Financial</v>
      </c>
      <c r="O42" s="17" t="str">
        <f>O5</f>
        <v>Financial</v>
      </c>
    </row>
    <row r="43" spans="1:15" ht="15.75" customHeight="1" x14ac:dyDescent="0.2">
      <c r="A43" s="13">
        <f ca="1">+A$3+1</f>
        <v>37247</v>
      </c>
      <c r="B43" s="297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47"/>
    </row>
    <row r="44" spans="1:15" x14ac:dyDescent="0.2">
      <c r="A44" s="13">
        <f ca="1">+A$3+1</f>
        <v>37247</v>
      </c>
      <c r="B44" s="29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47"/>
    </row>
    <row r="45" spans="1:15" x14ac:dyDescent="0.2">
      <c r="A45" s="13"/>
      <c r="B45" s="29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47"/>
    </row>
    <row r="46" spans="1:15" x14ac:dyDescent="0.2">
      <c r="A46" s="13"/>
      <c r="B46" s="29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47"/>
    </row>
    <row r="47" spans="1:15" x14ac:dyDescent="0.2">
      <c r="A47" s="13"/>
      <c r="B47" s="29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47"/>
    </row>
    <row r="48" spans="1:15" x14ac:dyDescent="0.2">
      <c r="A48" s="13"/>
      <c r="B48" s="297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47"/>
    </row>
    <row r="49" spans="1:13" x14ac:dyDescent="0.2">
      <c r="A49" s="13"/>
      <c r="B49" s="29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47"/>
    </row>
    <row r="50" spans="1:13" x14ac:dyDescent="0.2">
      <c r="A50" s="13"/>
      <c r="B50" s="29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47"/>
    </row>
    <row r="51" spans="1:13" x14ac:dyDescent="0.2">
      <c r="A51" s="13"/>
      <c r="B51" s="29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47"/>
    </row>
    <row r="52" spans="1:13" x14ac:dyDescent="0.2">
      <c r="A52" s="13"/>
      <c r="B52" s="29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47"/>
    </row>
    <row r="53" spans="1:13" x14ac:dyDescent="0.2">
      <c r="A53" s="13"/>
      <c r="B53" s="29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47"/>
    </row>
    <row r="54" spans="1:13" x14ac:dyDescent="0.2">
      <c r="A54" s="13"/>
      <c r="B54" s="29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47"/>
    </row>
    <row r="55" spans="1:13" x14ac:dyDescent="0.2">
      <c r="A55" s="13"/>
      <c r="B55" s="29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47"/>
    </row>
    <row r="56" spans="1:13" x14ac:dyDescent="0.2">
      <c r="A56" s="13"/>
      <c r="B56" s="29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47"/>
    </row>
    <row r="57" spans="1:13" x14ac:dyDescent="0.2">
      <c r="A57" s="13"/>
      <c r="B57" s="29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47"/>
    </row>
    <row r="58" spans="1:13" x14ac:dyDescent="0.2">
      <c r="A58" s="13"/>
      <c r="B58" s="29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47"/>
    </row>
    <row r="61" spans="1:13" x14ac:dyDescent="0.2">
      <c r="L61" s="22"/>
      <c r="M61" s="147"/>
    </row>
    <row r="75" spans="1:15" x14ac:dyDescent="0.2">
      <c r="O75" s="6"/>
    </row>
    <row r="76" spans="1:15" x14ac:dyDescent="0.2">
      <c r="O76" s="6"/>
    </row>
    <row r="77" spans="1:15" x14ac:dyDescent="0.2">
      <c r="A77" s="21"/>
      <c r="B77" s="6"/>
      <c r="C77" s="6"/>
      <c r="D77" s="6"/>
      <c r="E77" s="6"/>
      <c r="F77" s="6"/>
      <c r="G77" s="6"/>
      <c r="N77" s="6"/>
      <c r="O77" s="6"/>
    </row>
    <row r="78" spans="1:15" x14ac:dyDescent="0.2">
      <c r="A78" s="21"/>
      <c r="B78" s="6"/>
      <c r="C78" s="6"/>
      <c r="D78" s="6"/>
      <c r="E78" s="6"/>
      <c r="F78" s="6"/>
      <c r="G78" s="6"/>
      <c r="N78" s="6"/>
      <c r="O78" s="6"/>
    </row>
    <row r="79" spans="1:15" x14ac:dyDescent="0.2">
      <c r="A79" s="21"/>
      <c r="B79" s="6"/>
      <c r="C79" s="6"/>
      <c r="D79" s="6"/>
      <c r="E79" s="6"/>
      <c r="F79" s="6"/>
      <c r="G79" s="6"/>
      <c r="N79" s="6"/>
      <c r="O79" s="6"/>
    </row>
    <row r="80" spans="1:15" x14ac:dyDescent="0.2">
      <c r="A80" s="21"/>
      <c r="B80" s="6"/>
      <c r="C80" s="6"/>
      <c r="D80" s="6"/>
      <c r="E80" s="6"/>
      <c r="F80" s="6"/>
      <c r="G80" s="6"/>
      <c r="N80" s="6"/>
      <c r="O80" s="6"/>
    </row>
    <row r="81" spans="1:15" x14ac:dyDescent="0.2">
      <c r="A81" s="21"/>
      <c r="B81" s="6"/>
      <c r="C81" s="6"/>
      <c r="D81" s="6"/>
      <c r="E81" s="6"/>
      <c r="F81" s="6"/>
      <c r="G81" s="6"/>
      <c r="N81" s="6"/>
      <c r="O81" s="6"/>
    </row>
    <row r="82" spans="1:15" x14ac:dyDescent="0.2">
      <c r="A82" s="21"/>
      <c r="B82" s="6"/>
      <c r="C82" s="6"/>
      <c r="D82" s="6"/>
      <c r="E82" s="6"/>
      <c r="F82" s="6"/>
      <c r="G82" s="6"/>
      <c r="N82" s="6"/>
      <c r="O82" s="6"/>
    </row>
    <row r="83" spans="1:15" x14ac:dyDescent="0.2">
      <c r="A83" s="21"/>
      <c r="B83" s="6"/>
      <c r="C83" s="6"/>
      <c r="D83" s="6"/>
      <c r="E83" s="6"/>
      <c r="F83" s="6"/>
      <c r="G83" s="6"/>
      <c r="N83" s="6"/>
      <c r="O83" s="6"/>
    </row>
    <row r="84" spans="1:15" x14ac:dyDescent="0.2">
      <c r="A84" s="21"/>
      <c r="B84" s="6"/>
      <c r="C84" s="6"/>
      <c r="D84" s="6"/>
      <c r="E84" s="6"/>
      <c r="F84" s="6"/>
      <c r="G84" s="6"/>
      <c r="N84" s="6"/>
      <c r="O84" s="6"/>
    </row>
    <row r="85" spans="1:15" x14ac:dyDescent="0.2">
      <c r="A85" s="21"/>
      <c r="B85" s="6"/>
      <c r="C85" s="6"/>
      <c r="D85" s="6"/>
      <c r="E85" s="6"/>
      <c r="F85" s="6"/>
      <c r="G85" s="6"/>
      <c r="N85" s="6"/>
      <c r="O85" s="6"/>
    </row>
    <row r="86" spans="1:15" x14ac:dyDescent="0.2">
      <c r="A86" s="21"/>
      <c r="B86" s="6"/>
      <c r="C86" s="6"/>
      <c r="D86" s="6"/>
      <c r="E86" s="6"/>
      <c r="F86" s="6"/>
      <c r="G86" s="6"/>
      <c r="N86" s="6"/>
      <c r="O86" s="6"/>
    </row>
    <row r="87" spans="1:15" x14ac:dyDescent="0.2">
      <c r="A87" s="21"/>
      <c r="B87" s="6"/>
      <c r="C87" s="6"/>
      <c r="D87" s="6"/>
      <c r="E87" s="6"/>
      <c r="F87" s="6"/>
      <c r="G87" s="6"/>
      <c r="N87" s="6"/>
      <c r="O87" s="6"/>
    </row>
    <row r="88" spans="1:15" x14ac:dyDescent="0.2">
      <c r="A88" s="21"/>
      <c r="B88" s="6"/>
      <c r="C88" s="6"/>
      <c r="D88" s="6"/>
      <c r="E88" s="6"/>
      <c r="F88" s="6"/>
      <c r="G88" s="6"/>
      <c r="N88" s="6"/>
      <c r="O88" s="6"/>
    </row>
    <row r="89" spans="1:15" x14ac:dyDescent="0.2">
      <c r="A89" s="21"/>
      <c r="B89" s="6"/>
      <c r="C89" s="6"/>
      <c r="D89" s="6"/>
      <c r="E89" s="6"/>
      <c r="F89" s="6"/>
      <c r="G89" s="6"/>
      <c r="N89" s="6"/>
      <c r="O89" s="6"/>
    </row>
    <row r="90" spans="1:15" x14ac:dyDescent="0.2">
      <c r="A90" s="21"/>
      <c r="B90" s="6"/>
      <c r="C90" s="6"/>
      <c r="D90" s="6"/>
      <c r="E90" s="6"/>
      <c r="F90" s="6"/>
      <c r="G90" s="6"/>
      <c r="N90" s="6"/>
      <c r="O90" s="6"/>
    </row>
    <row r="91" spans="1:15" x14ac:dyDescent="0.2">
      <c r="A91" s="21"/>
      <c r="B91" s="6"/>
      <c r="C91" s="6"/>
      <c r="D91" s="6"/>
      <c r="E91" s="6"/>
      <c r="F91" s="6"/>
      <c r="G91" s="6"/>
      <c r="N91" s="6"/>
      <c r="O91" s="6"/>
    </row>
    <row r="92" spans="1:15" x14ac:dyDescent="0.2">
      <c r="A92" s="21"/>
      <c r="B92" s="6"/>
      <c r="C92" s="6"/>
      <c r="D92" s="6"/>
      <c r="E92" s="6"/>
      <c r="F92" s="6"/>
      <c r="G92" s="6"/>
      <c r="N92" s="6"/>
      <c r="O92" s="6"/>
    </row>
    <row r="93" spans="1:15" x14ac:dyDescent="0.2">
      <c r="A93" s="21"/>
      <c r="B93" s="6"/>
      <c r="C93" s="6"/>
      <c r="D93" s="6"/>
      <c r="E93" s="6"/>
      <c r="F93" s="6"/>
      <c r="G93" s="6"/>
      <c r="N93" s="6"/>
      <c r="O93" s="6"/>
    </row>
    <row r="94" spans="1:15" x14ac:dyDescent="0.2">
      <c r="A94" s="21"/>
      <c r="B94" s="6"/>
      <c r="C94" s="6"/>
      <c r="D94" s="6"/>
      <c r="E94" s="6"/>
      <c r="F94" s="6"/>
      <c r="G94" s="6"/>
      <c r="N94" s="6"/>
      <c r="O94" s="6"/>
    </row>
    <row r="95" spans="1:15" x14ac:dyDescent="0.2">
      <c r="A95" s="21"/>
      <c r="B95" s="6"/>
      <c r="C95" s="6"/>
      <c r="D95" s="6"/>
      <c r="E95" s="6"/>
      <c r="F95" s="6"/>
      <c r="G95" s="6"/>
      <c r="N95" s="6"/>
      <c r="O95" s="6"/>
    </row>
    <row r="96" spans="1:15" x14ac:dyDescent="0.2">
      <c r="A96" s="21"/>
      <c r="B96" s="6"/>
      <c r="C96" s="6"/>
      <c r="D96" s="6"/>
      <c r="E96" s="6"/>
      <c r="F96" s="6"/>
      <c r="G96" s="6"/>
      <c r="N96" s="6"/>
      <c r="O96" s="6"/>
    </row>
    <row r="97" spans="1:15" x14ac:dyDescent="0.2">
      <c r="A97" s="21"/>
      <c r="B97" s="6"/>
      <c r="C97" s="6"/>
      <c r="D97" s="6"/>
      <c r="E97" s="6"/>
      <c r="F97" s="6"/>
      <c r="G97" s="6"/>
      <c r="N97" s="6"/>
      <c r="O97" s="6"/>
    </row>
    <row r="98" spans="1:15" x14ac:dyDescent="0.2">
      <c r="A98" s="21"/>
      <c r="B98" s="6"/>
      <c r="C98" s="6"/>
      <c r="D98" s="6"/>
      <c r="E98" s="6"/>
      <c r="F98" s="6"/>
      <c r="G98" s="6"/>
      <c r="N98" s="6"/>
      <c r="O98" s="6"/>
    </row>
    <row r="99" spans="1:15" x14ac:dyDescent="0.2">
      <c r="A99" s="21"/>
      <c r="B99" s="6"/>
      <c r="C99" s="6"/>
      <c r="D99" s="6"/>
      <c r="E99" s="6"/>
      <c r="F99" s="6"/>
      <c r="G99" s="6"/>
      <c r="N99" s="6"/>
      <c r="O99" s="6"/>
    </row>
    <row r="100" spans="1:15" x14ac:dyDescent="0.2">
      <c r="A100" s="21"/>
      <c r="B100" s="6"/>
      <c r="C100" s="6"/>
      <c r="D100" s="6"/>
      <c r="E100" s="6"/>
      <c r="F100" s="6"/>
      <c r="G100" s="6"/>
      <c r="N100" s="6"/>
      <c r="O100" s="6"/>
    </row>
    <row r="101" spans="1:15" x14ac:dyDescent="0.2">
      <c r="A101" s="21"/>
      <c r="B101" s="6"/>
      <c r="C101" s="6"/>
      <c r="D101" s="6"/>
      <c r="E101" s="6"/>
      <c r="F101" s="6"/>
      <c r="G101" s="6"/>
      <c r="N101" s="6"/>
      <c r="O101" s="6"/>
    </row>
    <row r="102" spans="1:15" x14ac:dyDescent="0.2">
      <c r="A102" s="21"/>
      <c r="B102" s="6"/>
      <c r="C102" s="6"/>
      <c r="D102" s="6"/>
      <c r="E102" s="6"/>
      <c r="F102" s="6"/>
      <c r="G102" s="6"/>
      <c r="N102" s="6"/>
      <c r="O102" s="6"/>
    </row>
    <row r="103" spans="1:15" x14ac:dyDescent="0.2">
      <c r="A103" s="21"/>
      <c r="B103" s="6"/>
      <c r="C103" s="6"/>
      <c r="D103" s="6"/>
      <c r="E103" s="6"/>
      <c r="F103" s="6"/>
      <c r="G103" s="6"/>
      <c r="N103" s="6"/>
      <c r="O103" s="6"/>
    </row>
    <row r="104" spans="1:15" x14ac:dyDescent="0.2">
      <c r="A104" s="21"/>
      <c r="B104" s="6"/>
      <c r="C104" s="6"/>
      <c r="D104" s="6"/>
      <c r="E104" s="6"/>
      <c r="F104" s="6"/>
      <c r="G104" s="6"/>
      <c r="N104" s="6"/>
      <c r="O104" s="6"/>
    </row>
    <row r="105" spans="1:15" x14ac:dyDescent="0.2">
      <c r="A105" s="21"/>
      <c r="B105" s="6"/>
      <c r="C105" s="6"/>
      <c r="D105" s="6"/>
      <c r="E105" s="6"/>
      <c r="F105" s="6"/>
      <c r="G105" s="6"/>
      <c r="N105" s="6"/>
      <c r="O105" s="6"/>
    </row>
    <row r="106" spans="1:15" x14ac:dyDescent="0.2">
      <c r="A106" s="21"/>
      <c r="B106" s="6"/>
      <c r="C106" s="6"/>
      <c r="D106" s="6"/>
      <c r="E106" s="6"/>
      <c r="F106" s="6"/>
      <c r="G106" s="6"/>
      <c r="N106" s="6"/>
      <c r="O106" s="6"/>
    </row>
    <row r="107" spans="1:15" x14ac:dyDescent="0.2">
      <c r="A107" s="21"/>
      <c r="B107" s="6"/>
      <c r="C107" s="6"/>
      <c r="D107" s="6"/>
      <c r="E107" s="6"/>
      <c r="F107" s="6"/>
      <c r="G107" s="6"/>
      <c r="N107" s="6"/>
      <c r="O107" s="6"/>
    </row>
    <row r="108" spans="1:15" x14ac:dyDescent="0.2">
      <c r="A108" s="21"/>
      <c r="B108" s="6"/>
      <c r="C108" s="6"/>
      <c r="D108" s="6"/>
      <c r="E108" s="6"/>
      <c r="F108" s="6"/>
      <c r="G108" s="6"/>
      <c r="N108" s="6"/>
      <c r="O108" s="6"/>
    </row>
    <row r="109" spans="1:15" x14ac:dyDescent="0.2">
      <c r="A109" s="21"/>
      <c r="B109" s="6"/>
      <c r="C109" s="6"/>
      <c r="D109" s="6"/>
      <c r="E109" s="6"/>
      <c r="F109" s="6"/>
      <c r="G109" s="6"/>
      <c r="N109" s="6"/>
      <c r="O109" s="6"/>
    </row>
    <row r="110" spans="1:15" x14ac:dyDescent="0.2">
      <c r="A110" s="21"/>
      <c r="B110" s="6"/>
      <c r="C110" s="6"/>
      <c r="D110" s="6"/>
      <c r="E110" s="6"/>
      <c r="F110" s="6"/>
      <c r="G110" s="6"/>
      <c r="N110" s="6"/>
      <c r="O110" s="6"/>
    </row>
    <row r="111" spans="1:15" x14ac:dyDescent="0.2">
      <c r="A111" s="21"/>
      <c r="B111" s="6"/>
      <c r="C111" s="6"/>
      <c r="D111" s="6"/>
      <c r="E111" s="6"/>
      <c r="F111" s="6"/>
      <c r="G111" s="6"/>
      <c r="N111" s="6"/>
      <c r="O111" s="6"/>
    </row>
    <row r="112" spans="1:15" x14ac:dyDescent="0.2">
      <c r="A112" s="21"/>
      <c r="B112" s="6"/>
      <c r="C112" s="6"/>
      <c r="D112" s="6"/>
      <c r="E112" s="6"/>
      <c r="F112" s="6"/>
      <c r="G112" s="6"/>
      <c r="N112" s="6"/>
      <c r="O112" s="6"/>
    </row>
    <row r="113" spans="1:15" x14ac:dyDescent="0.2">
      <c r="A113" s="21"/>
      <c r="B113" s="6"/>
      <c r="C113" s="6"/>
      <c r="D113" s="6"/>
      <c r="E113" s="6"/>
      <c r="F113" s="6"/>
      <c r="G113" s="6"/>
      <c r="N113" s="6"/>
      <c r="O113" s="6"/>
    </row>
    <row r="114" spans="1:15" x14ac:dyDescent="0.2">
      <c r="A114" s="21"/>
      <c r="B114" s="6"/>
      <c r="C114" s="6"/>
      <c r="D114" s="6"/>
      <c r="E114" s="6"/>
      <c r="F114" s="6"/>
      <c r="G114" s="6"/>
      <c r="N114" s="6"/>
      <c r="O114" s="6"/>
    </row>
    <row r="115" spans="1:15" x14ac:dyDescent="0.2">
      <c r="A115" s="21"/>
      <c r="B115" s="6"/>
      <c r="C115" s="6"/>
      <c r="D115" s="6"/>
      <c r="E115" s="6"/>
      <c r="F115" s="6"/>
      <c r="G115" s="6"/>
      <c r="N115" s="6"/>
      <c r="O115" s="6"/>
    </row>
    <row r="116" spans="1:15" x14ac:dyDescent="0.2">
      <c r="A116" s="21"/>
      <c r="B116" s="6"/>
      <c r="C116" s="6"/>
      <c r="D116" s="6"/>
      <c r="E116" s="6"/>
      <c r="F116" s="6"/>
      <c r="G116" s="6"/>
      <c r="N116" s="6"/>
      <c r="O116" s="6"/>
    </row>
    <row r="117" spans="1:15" x14ac:dyDescent="0.2">
      <c r="A117" s="21"/>
      <c r="B117" s="6"/>
      <c r="C117" s="6"/>
      <c r="D117" s="6"/>
      <c r="E117" s="6"/>
      <c r="F117" s="6"/>
      <c r="G117" s="6"/>
      <c r="N117" s="6"/>
      <c r="O117" s="6"/>
    </row>
    <row r="118" spans="1:15" x14ac:dyDescent="0.2">
      <c r="A118" s="21"/>
      <c r="B118" s="6"/>
      <c r="C118" s="6"/>
      <c r="D118" s="6"/>
      <c r="E118" s="6"/>
      <c r="F118" s="6"/>
      <c r="G118" s="6"/>
      <c r="N118" s="6"/>
      <c r="O118" s="6"/>
    </row>
    <row r="119" spans="1:15" x14ac:dyDescent="0.2">
      <c r="A119" s="21"/>
      <c r="B119" s="6"/>
      <c r="C119" s="6"/>
      <c r="D119" s="6"/>
      <c r="E119" s="6"/>
      <c r="F119" s="6"/>
      <c r="G119" s="6"/>
      <c r="N119" s="6"/>
      <c r="O119" s="6"/>
    </row>
    <row r="120" spans="1:15" x14ac:dyDescent="0.2">
      <c r="A120" s="21"/>
      <c r="B120" s="6"/>
      <c r="C120" s="6"/>
      <c r="D120" s="6"/>
      <c r="E120" s="6"/>
      <c r="F120" s="6"/>
      <c r="G120" s="6"/>
      <c r="N120" s="6"/>
      <c r="O120" s="6"/>
    </row>
    <row r="121" spans="1:15" x14ac:dyDescent="0.2">
      <c r="A121" s="21"/>
      <c r="B121" s="6"/>
      <c r="C121" s="6"/>
      <c r="D121" s="6"/>
      <c r="E121" s="6"/>
      <c r="F121" s="6"/>
      <c r="G121" s="6"/>
      <c r="N121" s="6"/>
      <c r="O121" s="6"/>
    </row>
    <row r="122" spans="1:15" x14ac:dyDescent="0.2">
      <c r="A122" s="21"/>
      <c r="B122" s="6"/>
      <c r="C122" s="6"/>
      <c r="D122" s="6"/>
      <c r="E122" s="6"/>
      <c r="F122" s="6"/>
      <c r="G122" s="6"/>
      <c r="N122" s="6"/>
      <c r="O122" s="6"/>
    </row>
    <row r="123" spans="1:15" x14ac:dyDescent="0.2">
      <c r="A123" s="21"/>
      <c r="B123" s="6"/>
      <c r="C123" s="6"/>
      <c r="D123" s="6"/>
      <c r="E123" s="6"/>
      <c r="F123" s="6"/>
      <c r="G123" s="6"/>
      <c r="N123" s="6"/>
      <c r="O123" s="6"/>
    </row>
    <row r="124" spans="1:15" x14ac:dyDescent="0.2">
      <c r="A124" s="21"/>
      <c r="B124" s="6"/>
      <c r="C124" s="6"/>
      <c r="D124" s="6"/>
      <c r="E124" s="6"/>
      <c r="F124" s="6"/>
      <c r="G124" s="6"/>
      <c r="N124" s="6"/>
      <c r="O124" s="6"/>
    </row>
    <row r="125" spans="1:15" x14ac:dyDescent="0.2">
      <c r="A125" s="21"/>
      <c r="B125" s="6"/>
      <c r="C125" s="6"/>
      <c r="D125" s="6"/>
      <c r="E125" s="6"/>
      <c r="F125" s="6"/>
      <c r="G125" s="6"/>
      <c r="N125" s="6"/>
      <c r="O125" s="6"/>
    </row>
    <row r="126" spans="1:15" x14ac:dyDescent="0.2">
      <c r="A126" s="21"/>
      <c r="B126" s="6"/>
      <c r="C126" s="6"/>
      <c r="D126" s="6"/>
      <c r="E126" s="6"/>
      <c r="F126" s="6"/>
      <c r="G126" s="6"/>
      <c r="N126" s="6"/>
      <c r="O126" s="6"/>
    </row>
    <row r="127" spans="1:15" x14ac:dyDescent="0.2">
      <c r="A127" s="21"/>
      <c r="B127" s="6"/>
      <c r="C127" s="6"/>
      <c r="D127" s="6"/>
      <c r="E127" s="6"/>
      <c r="F127" s="6"/>
      <c r="G127" s="6"/>
      <c r="N127" s="6"/>
      <c r="O127" s="6"/>
    </row>
    <row r="128" spans="1:15" x14ac:dyDescent="0.2">
      <c r="A128" s="21"/>
      <c r="B128" s="6"/>
      <c r="C128" s="6"/>
      <c r="D128" s="6"/>
      <c r="E128" s="6"/>
      <c r="F128" s="6"/>
      <c r="G128" s="6"/>
      <c r="N128" s="6"/>
      <c r="O128" s="6"/>
    </row>
    <row r="129" spans="1:15" x14ac:dyDescent="0.2">
      <c r="A129" s="21"/>
      <c r="B129" s="6"/>
      <c r="C129" s="6"/>
      <c r="D129" s="6"/>
      <c r="E129" s="6"/>
      <c r="F129" s="6"/>
      <c r="G129" s="6"/>
      <c r="N129" s="6"/>
      <c r="O129" s="6"/>
    </row>
    <row r="130" spans="1:15" x14ac:dyDescent="0.2">
      <c r="A130" s="21"/>
      <c r="B130" s="6"/>
      <c r="C130" s="6"/>
      <c r="D130" s="6"/>
      <c r="E130" s="6"/>
      <c r="F130" s="6"/>
      <c r="G130" s="6"/>
      <c r="N130" s="6"/>
      <c r="O130" s="6"/>
    </row>
    <row r="131" spans="1:15" x14ac:dyDescent="0.2">
      <c r="A131" s="21"/>
      <c r="B131" s="6"/>
      <c r="C131" s="6"/>
      <c r="D131" s="6"/>
      <c r="E131" s="6"/>
      <c r="F131" s="6"/>
      <c r="G131" s="6"/>
      <c r="N131" s="6"/>
      <c r="O131" s="6"/>
    </row>
    <row r="132" spans="1:15" x14ac:dyDescent="0.2">
      <c r="A132" s="21"/>
      <c r="B132" s="6"/>
      <c r="C132" s="6"/>
      <c r="D132" s="6"/>
      <c r="E132" s="6"/>
      <c r="F132" s="6"/>
      <c r="G132" s="6"/>
      <c r="N132" s="6"/>
      <c r="O132" s="6"/>
    </row>
    <row r="133" spans="1:15" x14ac:dyDescent="0.2">
      <c r="A133" s="21"/>
      <c r="B133" s="6"/>
      <c r="C133" s="6"/>
      <c r="D133" s="6"/>
      <c r="E133" s="6"/>
      <c r="F133" s="6"/>
      <c r="G133" s="6"/>
      <c r="N133" s="6"/>
      <c r="O133" s="6"/>
    </row>
    <row r="134" spans="1:15" x14ac:dyDescent="0.2">
      <c r="A134" s="21"/>
      <c r="B134" s="6"/>
      <c r="C134" s="6"/>
      <c r="D134" s="6"/>
      <c r="E134" s="6"/>
      <c r="F134" s="6"/>
      <c r="G134" s="6"/>
      <c r="N134" s="6"/>
      <c r="O134" s="6"/>
    </row>
    <row r="135" spans="1:15" x14ac:dyDescent="0.2">
      <c r="A135" s="21"/>
      <c r="B135" s="6"/>
      <c r="C135" s="6"/>
      <c r="D135" s="6"/>
      <c r="E135" s="6"/>
      <c r="F135" s="6"/>
      <c r="G135" s="6"/>
      <c r="N135" s="6"/>
      <c r="O135" s="6"/>
    </row>
    <row r="136" spans="1:15" x14ac:dyDescent="0.2">
      <c r="A136" s="21"/>
      <c r="B136" s="6"/>
      <c r="C136" s="6"/>
      <c r="D136" s="6"/>
      <c r="E136" s="6"/>
      <c r="F136" s="6"/>
      <c r="G136" s="6"/>
      <c r="N136" s="6"/>
      <c r="O136" s="6"/>
    </row>
    <row r="137" spans="1:15" x14ac:dyDescent="0.2">
      <c r="A137" s="21"/>
      <c r="B137" s="6"/>
      <c r="C137" s="6"/>
      <c r="D137" s="6"/>
      <c r="E137" s="6"/>
      <c r="F137" s="6"/>
      <c r="G137" s="6"/>
      <c r="N137" s="6"/>
      <c r="O137" s="6"/>
    </row>
    <row r="138" spans="1:15" x14ac:dyDescent="0.2">
      <c r="A138" s="21"/>
      <c r="B138" s="6"/>
      <c r="C138" s="6"/>
      <c r="D138" s="6"/>
      <c r="E138" s="6"/>
      <c r="F138" s="6"/>
      <c r="G138" s="6"/>
      <c r="N138" s="6"/>
      <c r="O138" s="6"/>
    </row>
    <row r="139" spans="1:15" x14ac:dyDescent="0.2">
      <c r="A139" s="21"/>
      <c r="B139" s="6"/>
      <c r="C139" s="6"/>
      <c r="D139" s="6"/>
      <c r="E139" s="6"/>
      <c r="F139" s="6"/>
      <c r="G139" s="6"/>
      <c r="N139" s="6"/>
      <c r="O139" s="6"/>
    </row>
    <row r="140" spans="1:15" x14ac:dyDescent="0.2">
      <c r="A140" s="21"/>
      <c r="B140" s="6"/>
      <c r="C140" s="6"/>
      <c r="D140" s="6"/>
      <c r="E140" s="6"/>
      <c r="F140" s="6"/>
      <c r="G140" s="6"/>
      <c r="N140" s="6"/>
      <c r="O140" s="6"/>
    </row>
    <row r="141" spans="1:15" x14ac:dyDescent="0.2">
      <c r="A141" s="21"/>
      <c r="B141" s="6"/>
      <c r="C141" s="6"/>
      <c r="D141" s="6"/>
      <c r="E141" s="6"/>
      <c r="F141" s="6"/>
      <c r="G141" s="6"/>
      <c r="N141" s="6"/>
      <c r="O141" s="6"/>
    </row>
    <row r="142" spans="1:15" x14ac:dyDescent="0.2">
      <c r="A142" s="21"/>
      <c r="B142" s="6"/>
      <c r="C142" s="6"/>
      <c r="D142" s="6"/>
      <c r="E142" s="6"/>
      <c r="F142" s="6"/>
      <c r="G142" s="6"/>
      <c r="N142" s="6"/>
      <c r="O142" s="6"/>
    </row>
    <row r="143" spans="1:15" x14ac:dyDescent="0.2">
      <c r="A143" s="21"/>
      <c r="B143" s="6"/>
      <c r="C143" s="6"/>
      <c r="D143" s="6"/>
      <c r="E143" s="6"/>
      <c r="F143" s="6"/>
      <c r="G143" s="6"/>
      <c r="N143" s="6"/>
      <c r="O143" s="6"/>
    </row>
    <row r="144" spans="1:15" x14ac:dyDescent="0.2">
      <c r="A144" s="21"/>
      <c r="B144" s="6"/>
      <c r="C144" s="6"/>
      <c r="D144" s="6"/>
      <c r="E144" s="6"/>
      <c r="F144" s="6"/>
      <c r="G144" s="6"/>
      <c r="N144" s="6"/>
      <c r="O144" s="6"/>
    </row>
    <row r="145" spans="1:15" x14ac:dyDescent="0.2">
      <c r="A145" s="21"/>
      <c r="B145" s="6"/>
      <c r="C145" s="6"/>
      <c r="D145" s="6"/>
      <c r="E145" s="6"/>
      <c r="F145" s="6"/>
      <c r="G145" s="6"/>
      <c r="N145" s="6"/>
      <c r="O145" s="6"/>
    </row>
    <row r="146" spans="1:15" x14ac:dyDescent="0.2">
      <c r="A146" s="21"/>
      <c r="B146" s="6"/>
      <c r="C146" s="6"/>
      <c r="D146" s="6"/>
      <c r="E146" s="6"/>
      <c r="F146" s="6"/>
      <c r="G146" s="6"/>
      <c r="N146" s="6"/>
      <c r="O146" s="6"/>
    </row>
    <row r="147" spans="1:15" x14ac:dyDescent="0.2">
      <c r="A147" s="21"/>
      <c r="B147" s="6"/>
      <c r="C147" s="6"/>
      <c r="D147" s="6"/>
      <c r="E147" s="6"/>
      <c r="F147" s="6"/>
      <c r="G147" s="6"/>
      <c r="N147" s="6"/>
      <c r="O147" s="6"/>
    </row>
    <row r="148" spans="1:15" x14ac:dyDescent="0.2">
      <c r="A148" s="21"/>
      <c r="B148" s="6"/>
      <c r="C148" s="6"/>
      <c r="D148" s="6"/>
      <c r="E148" s="6"/>
      <c r="F148" s="6"/>
      <c r="G148" s="6"/>
      <c r="N148" s="6"/>
      <c r="O148" s="6"/>
    </row>
    <row r="149" spans="1:15" x14ac:dyDescent="0.2">
      <c r="A149" s="21"/>
      <c r="B149" s="6"/>
      <c r="C149" s="6"/>
      <c r="D149" s="6"/>
      <c r="E149" s="6"/>
      <c r="F149" s="6"/>
      <c r="G149" s="6"/>
      <c r="N149" s="6"/>
      <c r="O149" s="6"/>
    </row>
    <row r="150" spans="1:15" x14ac:dyDescent="0.2">
      <c r="A150" s="21"/>
      <c r="B150" s="6"/>
      <c r="C150" s="6"/>
      <c r="D150" s="6"/>
      <c r="E150" s="6"/>
      <c r="F150" s="6"/>
      <c r="G150" s="6"/>
      <c r="N150" s="6"/>
      <c r="O150" s="6"/>
    </row>
    <row r="151" spans="1:15" x14ac:dyDescent="0.2">
      <c r="A151" s="21"/>
      <c r="B151" s="6"/>
      <c r="C151" s="6"/>
      <c r="D151" s="6"/>
      <c r="E151" s="6"/>
      <c r="F151" s="6"/>
      <c r="G151" s="6"/>
      <c r="N151" s="6"/>
      <c r="O151" s="6"/>
    </row>
    <row r="152" spans="1:15" x14ac:dyDescent="0.2">
      <c r="A152" s="21"/>
      <c r="B152" s="6"/>
      <c r="C152" s="6"/>
      <c r="D152" s="6"/>
      <c r="E152" s="6"/>
      <c r="F152" s="6"/>
      <c r="G152" s="6"/>
      <c r="N152" s="6"/>
      <c r="O152" s="6"/>
    </row>
    <row r="153" spans="1:15" x14ac:dyDescent="0.2">
      <c r="A153" s="21"/>
      <c r="B153" s="6"/>
      <c r="C153" s="6"/>
      <c r="D153" s="6"/>
      <c r="E153" s="6"/>
      <c r="F153" s="6"/>
      <c r="G153" s="6"/>
      <c r="N153" s="6"/>
      <c r="O153" s="6"/>
    </row>
    <row r="154" spans="1:15" x14ac:dyDescent="0.2">
      <c r="A154" s="21"/>
      <c r="B154" s="6"/>
      <c r="C154" s="6"/>
      <c r="D154" s="6"/>
      <c r="E154" s="6"/>
      <c r="F154" s="6"/>
      <c r="G154" s="6"/>
      <c r="N154" s="6"/>
      <c r="O154" s="6"/>
    </row>
    <row r="155" spans="1:15" x14ac:dyDescent="0.2">
      <c r="A155" s="21"/>
      <c r="B155" s="6"/>
      <c r="C155" s="6"/>
      <c r="D155" s="6"/>
      <c r="E155" s="6"/>
      <c r="F155" s="6"/>
      <c r="G155" s="6"/>
      <c r="N155" s="6"/>
      <c r="O155" s="6"/>
    </row>
    <row r="156" spans="1:15" x14ac:dyDescent="0.2">
      <c r="A156" s="21"/>
      <c r="B156" s="6"/>
      <c r="C156" s="6"/>
      <c r="D156" s="6"/>
      <c r="E156" s="6"/>
      <c r="F156" s="6"/>
      <c r="G156" s="6"/>
      <c r="N156" s="6"/>
      <c r="O156" s="6"/>
    </row>
    <row r="157" spans="1:15" x14ac:dyDescent="0.2">
      <c r="A157" s="21"/>
      <c r="B157" s="6"/>
      <c r="C157" s="6"/>
      <c r="D157" s="6"/>
      <c r="E157" s="6"/>
      <c r="F157" s="6"/>
      <c r="G157" s="6"/>
      <c r="N157" s="6"/>
      <c r="O157" s="6"/>
    </row>
    <row r="158" spans="1:15" x14ac:dyDescent="0.2">
      <c r="A158" s="21"/>
      <c r="B158" s="6"/>
      <c r="C158" s="6"/>
      <c r="D158" s="6"/>
      <c r="E158" s="6"/>
      <c r="F158" s="6"/>
      <c r="G158" s="6"/>
      <c r="N158" s="6"/>
      <c r="O158" s="6"/>
    </row>
    <row r="159" spans="1:15" x14ac:dyDescent="0.2">
      <c r="A159" s="21"/>
      <c r="B159" s="6"/>
      <c r="C159" s="6"/>
      <c r="D159" s="6"/>
      <c r="E159" s="6"/>
      <c r="F159" s="6"/>
      <c r="G159" s="6"/>
      <c r="N159" s="6"/>
      <c r="O159" s="6"/>
    </row>
    <row r="160" spans="1:15" x14ac:dyDescent="0.2">
      <c r="A160" s="21"/>
      <c r="B160" s="6"/>
      <c r="C160" s="6"/>
      <c r="D160" s="6"/>
      <c r="E160" s="6"/>
      <c r="F160" s="6"/>
      <c r="G160" s="6"/>
      <c r="N160" s="6"/>
      <c r="O160" s="6"/>
    </row>
    <row r="161" spans="1:15" x14ac:dyDescent="0.2">
      <c r="A161" s="21"/>
      <c r="B161" s="6"/>
      <c r="C161" s="6"/>
      <c r="D161" s="6"/>
      <c r="E161" s="6"/>
      <c r="F161" s="6"/>
      <c r="G161" s="6"/>
      <c r="N161" s="6"/>
      <c r="O161" s="6"/>
    </row>
    <row r="162" spans="1:15" x14ac:dyDescent="0.2">
      <c r="A162" s="21"/>
      <c r="B162" s="6"/>
      <c r="C162" s="6"/>
      <c r="D162" s="6"/>
      <c r="E162" s="6"/>
      <c r="F162" s="6"/>
      <c r="G162" s="6"/>
      <c r="N162" s="6"/>
      <c r="O162" s="6"/>
    </row>
    <row r="163" spans="1:15" x14ac:dyDescent="0.2">
      <c r="A163" s="21"/>
      <c r="B163" s="6"/>
      <c r="C163" s="6"/>
      <c r="D163" s="6"/>
      <c r="E163" s="6"/>
      <c r="F163" s="6"/>
      <c r="G163" s="6"/>
      <c r="N163" s="6"/>
      <c r="O163" s="6"/>
    </row>
    <row r="164" spans="1:15" x14ac:dyDescent="0.2">
      <c r="A164" s="21"/>
      <c r="B164" s="6"/>
      <c r="C164" s="6"/>
      <c r="D164" s="6"/>
      <c r="E164" s="6"/>
      <c r="F164" s="6"/>
      <c r="G164" s="6"/>
      <c r="N164" s="6"/>
      <c r="O164" s="6"/>
    </row>
    <row r="165" spans="1:15" x14ac:dyDescent="0.2">
      <c r="A165" s="21"/>
      <c r="B165" s="6"/>
      <c r="C165" s="6"/>
      <c r="D165" s="6"/>
      <c r="E165" s="6"/>
      <c r="F165" s="6"/>
      <c r="G165" s="6"/>
      <c r="N165" s="6"/>
      <c r="O165" s="6"/>
    </row>
    <row r="166" spans="1:15" x14ac:dyDescent="0.2">
      <c r="A166" s="21"/>
      <c r="B166" s="6"/>
      <c r="C166" s="6"/>
      <c r="D166" s="6"/>
      <c r="E166" s="6"/>
      <c r="F166" s="6"/>
      <c r="G166" s="6"/>
      <c r="N166" s="6"/>
      <c r="O166" s="6"/>
    </row>
    <row r="167" spans="1:15" x14ac:dyDescent="0.2">
      <c r="A167" s="21"/>
      <c r="B167" s="6"/>
      <c r="C167" s="6"/>
      <c r="D167" s="6"/>
      <c r="E167" s="6"/>
      <c r="F167" s="6"/>
      <c r="G167" s="6"/>
      <c r="N167" s="6"/>
      <c r="O167" s="6"/>
    </row>
    <row r="168" spans="1:15" x14ac:dyDescent="0.2">
      <c r="A168" s="21"/>
      <c r="B168" s="6"/>
      <c r="C168" s="6"/>
      <c r="D168" s="6"/>
      <c r="E168" s="6"/>
      <c r="F168" s="6"/>
      <c r="G168" s="6"/>
      <c r="N168" s="6"/>
      <c r="O168" s="6"/>
    </row>
    <row r="169" spans="1:15" x14ac:dyDescent="0.2">
      <c r="A169" s="21"/>
      <c r="B169" s="6"/>
      <c r="C169" s="6"/>
      <c r="D169" s="6"/>
      <c r="E169" s="6"/>
      <c r="F169" s="6"/>
      <c r="G169" s="6"/>
      <c r="N169" s="6"/>
      <c r="O169" s="6"/>
    </row>
    <row r="170" spans="1:15" x14ac:dyDescent="0.2">
      <c r="A170" s="21"/>
      <c r="B170" s="6"/>
      <c r="C170" s="6"/>
      <c r="D170" s="6"/>
      <c r="E170" s="6"/>
      <c r="F170" s="6"/>
      <c r="G170" s="6"/>
      <c r="N170" s="6"/>
      <c r="O170" s="6"/>
    </row>
    <row r="171" spans="1:15" x14ac:dyDescent="0.2">
      <c r="A171" s="21"/>
      <c r="B171" s="6"/>
      <c r="C171" s="6"/>
      <c r="D171" s="6"/>
      <c r="E171" s="6"/>
      <c r="F171" s="6"/>
      <c r="G171" s="6"/>
      <c r="N171" s="6"/>
      <c r="O171" s="6"/>
    </row>
    <row r="172" spans="1:15" x14ac:dyDescent="0.2">
      <c r="A172" s="21"/>
      <c r="B172" s="6"/>
      <c r="C172" s="6"/>
      <c r="D172" s="6"/>
      <c r="E172" s="6"/>
      <c r="F172" s="6"/>
      <c r="G172" s="6"/>
      <c r="N172" s="6"/>
      <c r="O172" s="6"/>
    </row>
    <row r="173" spans="1:15" x14ac:dyDescent="0.2">
      <c r="A173" s="21"/>
      <c r="B173" s="6"/>
      <c r="C173" s="6"/>
      <c r="D173" s="6"/>
      <c r="E173" s="6"/>
      <c r="F173" s="6"/>
      <c r="G173" s="6"/>
      <c r="N173" s="6"/>
      <c r="O173" s="6"/>
    </row>
    <row r="174" spans="1:15" x14ac:dyDescent="0.2">
      <c r="A174" s="21"/>
      <c r="B174" s="6"/>
      <c r="C174" s="6"/>
      <c r="D174" s="6"/>
      <c r="E174" s="6"/>
      <c r="F174" s="6"/>
      <c r="G174" s="6"/>
      <c r="N174" s="6"/>
      <c r="O174" s="6"/>
    </row>
    <row r="175" spans="1:15" x14ac:dyDescent="0.2">
      <c r="A175" s="21"/>
      <c r="B175" s="6"/>
      <c r="C175" s="6"/>
      <c r="D175" s="6"/>
      <c r="E175" s="6"/>
      <c r="F175" s="6"/>
      <c r="G175" s="6"/>
      <c r="N175" s="6"/>
      <c r="O175" s="6"/>
    </row>
    <row r="176" spans="1:15" x14ac:dyDescent="0.2">
      <c r="A176" s="21"/>
      <c r="B176" s="6"/>
      <c r="C176" s="6"/>
      <c r="D176" s="6"/>
      <c r="E176" s="6"/>
      <c r="F176" s="6"/>
      <c r="G176" s="6"/>
      <c r="N176" s="6"/>
      <c r="O176" s="6"/>
    </row>
    <row r="177" spans="1:15" x14ac:dyDescent="0.2">
      <c r="A177" s="21"/>
      <c r="B177" s="6"/>
      <c r="C177" s="6"/>
      <c r="D177" s="6"/>
      <c r="E177" s="6"/>
      <c r="F177" s="6"/>
      <c r="G177" s="6"/>
      <c r="N177" s="6"/>
      <c r="O177" s="6"/>
    </row>
    <row r="178" spans="1:15" x14ac:dyDescent="0.2">
      <c r="A178" s="21"/>
      <c r="B178" s="6"/>
      <c r="C178" s="6"/>
      <c r="D178" s="6"/>
      <c r="E178" s="6"/>
      <c r="F178" s="6"/>
      <c r="G178" s="6"/>
      <c r="N178" s="6"/>
      <c r="O178" s="6"/>
    </row>
    <row r="179" spans="1:15" x14ac:dyDescent="0.2">
      <c r="A179" s="21"/>
      <c r="B179" s="6"/>
      <c r="C179" s="6"/>
      <c r="D179" s="6"/>
      <c r="E179" s="6"/>
      <c r="F179" s="6"/>
      <c r="G179" s="6"/>
      <c r="N179" s="6"/>
      <c r="O179" s="6"/>
    </row>
    <row r="180" spans="1:15" x14ac:dyDescent="0.2">
      <c r="A180" s="21"/>
      <c r="B180" s="6"/>
      <c r="C180" s="6"/>
      <c r="D180" s="6"/>
      <c r="E180" s="6"/>
      <c r="F180" s="6"/>
      <c r="G180" s="6"/>
      <c r="N180" s="6"/>
      <c r="O180" s="6"/>
    </row>
    <row r="181" spans="1:15" x14ac:dyDescent="0.2">
      <c r="A181" s="21"/>
      <c r="B181" s="6"/>
      <c r="C181" s="6"/>
      <c r="D181" s="6"/>
      <c r="E181" s="6"/>
      <c r="F181" s="6"/>
      <c r="G181" s="6"/>
      <c r="N181" s="6"/>
      <c r="O181" s="6"/>
    </row>
    <row r="182" spans="1:15" x14ac:dyDescent="0.2">
      <c r="A182" s="21"/>
      <c r="B182" s="6"/>
      <c r="C182" s="6"/>
      <c r="D182" s="6"/>
      <c r="E182" s="6"/>
      <c r="F182" s="6"/>
      <c r="G182" s="6"/>
      <c r="N182" s="6"/>
      <c r="O182" s="6"/>
    </row>
    <row r="183" spans="1:15" x14ac:dyDescent="0.2">
      <c r="A183" s="21"/>
      <c r="B183" s="6"/>
      <c r="C183" s="6"/>
      <c r="D183" s="6"/>
      <c r="E183" s="6"/>
      <c r="F183" s="6"/>
      <c r="G183" s="6"/>
      <c r="N183" s="6"/>
      <c r="O183" s="6"/>
    </row>
    <row r="184" spans="1:15" x14ac:dyDescent="0.2">
      <c r="A184" s="21"/>
      <c r="B184" s="6"/>
      <c r="C184" s="6"/>
      <c r="D184" s="6"/>
      <c r="E184" s="6"/>
      <c r="F184" s="6"/>
      <c r="G184" s="6"/>
      <c r="N184" s="6"/>
      <c r="O184" s="6"/>
    </row>
    <row r="185" spans="1:15" x14ac:dyDescent="0.2">
      <c r="A185" s="21"/>
      <c r="B185" s="6"/>
      <c r="C185" s="6"/>
      <c r="D185" s="6"/>
      <c r="E185" s="6"/>
      <c r="F185" s="6"/>
      <c r="G185" s="6"/>
      <c r="N185" s="6"/>
      <c r="O185" s="6"/>
    </row>
    <row r="186" spans="1:15" x14ac:dyDescent="0.2">
      <c r="A186" s="21"/>
      <c r="B186" s="6"/>
      <c r="C186" s="6"/>
      <c r="D186" s="6"/>
      <c r="E186" s="6"/>
      <c r="F186" s="6"/>
      <c r="G186" s="6"/>
      <c r="N186" s="6"/>
      <c r="O186" s="6"/>
    </row>
    <row r="187" spans="1:15" x14ac:dyDescent="0.2">
      <c r="A187" s="21"/>
      <c r="B187" s="6"/>
      <c r="C187" s="6"/>
      <c r="D187" s="6"/>
      <c r="E187" s="6"/>
      <c r="F187" s="6"/>
      <c r="G187" s="6"/>
      <c r="N187" s="6"/>
      <c r="O187" s="6"/>
    </row>
    <row r="188" spans="1:15" x14ac:dyDescent="0.2">
      <c r="A188" s="21"/>
      <c r="B188" s="6"/>
      <c r="C188" s="6"/>
      <c r="D188" s="6"/>
      <c r="E188" s="6"/>
      <c r="F188" s="6"/>
      <c r="G188" s="6"/>
      <c r="N188" s="6"/>
      <c r="O188" s="6"/>
    </row>
    <row r="189" spans="1:15" x14ac:dyDescent="0.2">
      <c r="A189" s="21"/>
      <c r="B189" s="6"/>
      <c r="C189" s="6"/>
      <c r="D189" s="6"/>
      <c r="E189" s="6"/>
      <c r="F189" s="6"/>
      <c r="G189" s="6"/>
      <c r="N189" s="6"/>
      <c r="O189" s="6"/>
    </row>
    <row r="190" spans="1:15" x14ac:dyDescent="0.2">
      <c r="A190" s="21"/>
      <c r="B190" s="6"/>
      <c r="C190" s="6"/>
      <c r="D190" s="6"/>
      <c r="E190" s="6"/>
      <c r="F190" s="6"/>
      <c r="G190" s="6"/>
      <c r="N190" s="6"/>
      <c r="O190" s="6"/>
    </row>
    <row r="191" spans="1:15" x14ac:dyDescent="0.2">
      <c r="A191" s="21"/>
      <c r="B191" s="6"/>
      <c r="C191" s="6"/>
      <c r="D191" s="6"/>
      <c r="E191" s="6"/>
      <c r="F191" s="6"/>
      <c r="G191" s="6"/>
      <c r="N191" s="6"/>
      <c r="O191" s="6"/>
    </row>
    <row r="192" spans="1:15" x14ac:dyDescent="0.2">
      <c r="A192" s="21"/>
      <c r="B192" s="6"/>
      <c r="C192" s="6"/>
      <c r="D192" s="6"/>
      <c r="E192" s="6"/>
      <c r="F192" s="6"/>
      <c r="G192" s="6"/>
      <c r="N192" s="6"/>
      <c r="O192" s="6"/>
    </row>
    <row r="193" spans="1:15" x14ac:dyDescent="0.2">
      <c r="A193" s="21"/>
      <c r="B193" s="6"/>
      <c r="C193" s="6"/>
      <c r="D193" s="6"/>
      <c r="E193" s="6"/>
      <c r="F193" s="6"/>
      <c r="G193" s="6"/>
      <c r="N193" s="6"/>
      <c r="O193" s="6"/>
    </row>
    <row r="194" spans="1:15" x14ac:dyDescent="0.2">
      <c r="A194" s="21"/>
      <c r="B194" s="6"/>
      <c r="C194" s="6"/>
      <c r="D194" s="6"/>
      <c r="E194" s="6"/>
      <c r="F194" s="6"/>
      <c r="G194" s="6"/>
      <c r="N194" s="6"/>
      <c r="O194" s="6"/>
    </row>
    <row r="195" spans="1:15" x14ac:dyDescent="0.2">
      <c r="A195" s="21"/>
      <c r="B195" s="6"/>
      <c r="C195" s="6"/>
      <c r="D195" s="6"/>
      <c r="E195" s="6"/>
      <c r="F195" s="6"/>
      <c r="G195" s="6"/>
      <c r="N195" s="6"/>
      <c r="O195" s="6"/>
    </row>
    <row r="196" spans="1:15" x14ac:dyDescent="0.2">
      <c r="A196" s="21"/>
      <c r="B196" s="6"/>
      <c r="C196" s="6"/>
      <c r="D196" s="6"/>
      <c r="E196" s="6"/>
      <c r="F196" s="6"/>
      <c r="G196" s="6"/>
      <c r="N196" s="6"/>
      <c r="O196" s="6"/>
    </row>
    <row r="197" spans="1:15" x14ac:dyDescent="0.2">
      <c r="A197" s="21"/>
      <c r="B197" s="6"/>
      <c r="C197" s="6"/>
      <c r="D197" s="6"/>
      <c r="E197" s="6"/>
      <c r="F197" s="6"/>
      <c r="G197" s="6"/>
      <c r="N197" s="6"/>
      <c r="O197" s="6"/>
    </row>
    <row r="198" spans="1:15" x14ac:dyDescent="0.2">
      <c r="A198" s="21"/>
      <c r="B198" s="6"/>
      <c r="C198" s="6"/>
      <c r="D198" s="6"/>
      <c r="E198" s="6"/>
      <c r="F198" s="6"/>
      <c r="G198" s="6"/>
      <c r="N198" s="6"/>
      <c r="O198" s="6"/>
    </row>
    <row r="199" spans="1:15" x14ac:dyDescent="0.2">
      <c r="A199" s="21"/>
      <c r="B199" s="6"/>
      <c r="C199" s="6"/>
      <c r="D199" s="6"/>
      <c r="E199" s="6"/>
      <c r="F199" s="6"/>
      <c r="G199" s="6"/>
      <c r="N199" s="6"/>
      <c r="O199" s="6"/>
    </row>
    <row r="200" spans="1:15" x14ac:dyDescent="0.2">
      <c r="A200" s="21"/>
      <c r="B200" s="6"/>
      <c r="C200" s="6"/>
      <c r="D200" s="6"/>
      <c r="E200" s="6"/>
      <c r="F200" s="6"/>
      <c r="G200" s="6"/>
      <c r="N200" s="6"/>
      <c r="O200" s="6"/>
    </row>
    <row r="201" spans="1:15" x14ac:dyDescent="0.2">
      <c r="A201" s="21"/>
      <c r="B201" s="6"/>
      <c r="C201" s="6"/>
      <c r="D201" s="6"/>
      <c r="E201" s="6"/>
      <c r="F201" s="6"/>
      <c r="G201" s="6"/>
      <c r="N201" s="6"/>
      <c r="O201" s="6"/>
    </row>
    <row r="202" spans="1:15" x14ac:dyDescent="0.2">
      <c r="A202" s="21"/>
      <c r="B202" s="6"/>
      <c r="C202" s="6"/>
      <c r="D202" s="6"/>
      <c r="E202" s="6"/>
      <c r="F202" s="6"/>
      <c r="G202" s="6"/>
      <c r="N202" s="6"/>
      <c r="O202" s="6"/>
    </row>
    <row r="203" spans="1:15" x14ac:dyDescent="0.2">
      <c r="A203" s="21"/>
      <c r="B203" s="6"/>
      <c r="C203" s="6"/>
      <c r="D203" s="6"/>
      <c r="E203" s="6"/>
      <c r="F203" s="6"/>
      <c r="G203" s="6"/>
      <c r="N203" s="6"/>
      <c r="O203" s="6"/>
    </row>
    <row r="204" spans="1:15" x14ac:dyDescent="0.2">
      <c r="A204" s="21"/>
      <c r="B204" s="6"/>
      <c r="C204" s="6"/>
      <c r="D204" s="6"/>
      <c r="E204" s="6"/>
      <c r="F204" s="6"/>
      <c r="G204" s="6"/>
      <c r="N204" s="6"/>
      <c r="O204" s="6"/>
    </row>
    <row r="205" spans="1:15" x14ac:dyDescent="0.2">
      <c r="A205" s="21"/>
      <c r="B205" s="6"/>
      <c r="C205" s="6"/>
      <c r="D205" s="6"/>
      <c r="E205" s="6"/>
      <c r="F205" s="6"/>
      <c r="G205" s="6"/>
      <c r="N205" s="6"/>
      <c r="O205" s="6"/>
    </row>
    <row r="206" spans="1:15" x14ac:dyDescent="0.2">
      <c r="A206" s="21"/>
      <c r="B206" s="6"/>
      <c r="C206" s="6"/>
      <c r="D206" s="6"/>
      <c r="E206" s="6"/>
      <c r="F206" s="6"/>
      <c r="G206" s="6"/>
      <c r="N206" s="6"/>
      <c r="O206" s="6"/>
    </row>
    <row r="207" spans="1:15" x14ac:dyDescent="0.2">
      <c r="A207" s="21"/>
      <c r="B207" s="6"/>
      <c r="C207" s="6"/>
      <c r="D207" s="6"/>
      <c r="E207" s="6"/>
      <c r="F207" s="6"/>
      <c r="G207" s="6"/>
      <c r="N207" s="6"/>
      <c r="O207" s="6"/>
    </row>
    <row r="208" spans="1:15" x14ac:dyDescent="0.2">
      <c r="A208" s="21"/>
      <c r="B208" s="6"/>
      <c r="C208" s="6"/>
      <c r="D208" s="6"/>
      <c r="E208" s="6"/>
      <c r="F208" s="6"/>
      <c r="G208" s="6"/>
      <c r="N208" s="6"/>
      <c r="O208" s="6"/>
    </row>
    <row r="209" spans="1:15" x14ac:dyDescent="0.2">
      <c r="A209" s="21"/>
      <c r="B209" s="6"/>
      <c r="C209" s="6"/>
      <c r="D209" s="6"/>
      <c r="E209" s="6"/>
      <c r="F209" s="6"/>
      <c r="G209" s="6"/>
      <c r="N209" s="6"/>
      <c r="O209" s="6"/>
    </row>
    <row r="210" spans="1:15" x14ac:dyDescent="0.2">
      <c r="A210" s="21"/>
      <c r="B210" s="6"/>
      <c r="C210" s="6"/>
      <c r="D210" s="6"/>
      <c r="E210" s="6"/>
      <c r="F210" s="6"/>
      <c r="G210" s="6"/>
      <c r="N210" s="6"/>
      <c r="O210" s="6"/>
    </row>
    <row r="211" spans="1:15" x14ac:dyDescent="0.2">
      <c r="A211" s="21"/>
      <c r="B211" s="6"/>
      <c r="C211" s="6"/>
      <c r="D211" s="6"/>
      <c r="E211" s="6"/>
      <c r="F211" s="6"/>
      <c r="G211" s="6"/>
      <c r="N211" s="6"/>
      <c r="O211" s="6"/>
    </row>
    <row r="212" spans="1:15" x14ac:dyDescent="0.2">
      <c r="A212" s="21"/>
      <c r="B212" s="6"/>
      <c r="C212" s="6"/>
      <c r="D212" s="6"/>
      <c r="E212" s="6"/>
      <c r="F212" s="6"/>
      <c r="G212" s="6"/>
      <c r="N212" s="6"/>
      <c r="O212" s="6"/>
    </row>
    <row r="213" spans="1:15" x14ac:dyDescent="0.2">
      <c r="A213" s="21"/>
      <c r="B213" s="6"/>
      <c r="C213" s="6"/>
      <c r="D213" s="6"/>
      <c r="E213" s="6"/>
      <c r="F213" s="6"/>
      <c r="G213" s="6"/>
      <c r="N213" s="6"/>
      <c r="O213" s="6"/>
    </row>
    <row r="214" spans="1:15" x14ac:dyDescent="0.2">
      <c r="A214" s="21"/>
      <c r="B214" s="6"/>
      <c r="C214" s="6"/>
      <c r="D214" s="6"/>
      <c r="E214" s="6"/>
      <c r="F214" s="6"/>
      <c r="G214" s="6"/>
      <c r="N214" s="6"/>
      <c r="O214" s="6"/>
    </row>
    <row r="215" spans="1:15" x14ac:dyDescent="0.2">
      <c r="A215" s="21"/>
      <c r="B215" s="6"/>
      <c r="C215" s="6"/>
      <c r="D215" s="6"/>
      <c r="E215" s="6"/>
      <c r="F215" s="6"/>
      <c r="G215" s="6"/>
      <c r="N215" s="6"/>
      <c r="O215" s="6"/>
    </row>
    <row r="216" spans="1:15" x14ac:dyDescent="0.2">
      <c r="A216" s="21"/>
      <c r="B216" s="6"/>
      <c r="C216" s="6"/>
      <c r="D216" s="6"/>
      <c r="E216" s="6"/>
      <c r="F216" s="6"/>
      <c r="G216" s="6"/>
      <c r="N216" s="6"/>
      <c r="O216" s="6"/>
    </row>
    <row r="217" spans="1:15" x14ac:dyDescent="0.2">
      <c r="A217" s="21"/>
      <c r="B217" s="6"/>
      <c r="C217" s="6"/>
      <c r="D217" s="6"/>
      <c r="E217" s="6"/>
      <c r="F217" s="6"/>
      <c r="G217" s="6"/>
      <c r="N217" s="6"/>
      <c r="O217" s="6"/>
    </row>
    <row r="218" spans="1:15" x14ac:dyDescent="0.2">
      <c r="A218" s="21"/>
      <c r="B218" s="6"/>
      <c r="C218" s="6"/>
      <c r="D218" s="6"/>
      <c r="E218" s="6"/>
      <c r="F218" s="6"/>
      <c r="G218" s="6"/>
      <c r="N218" s="6"/>
      <c r="O218" s="6"/>
    </row>
    <row r="219" spans="1:15" x14ac:dyDescent="0.2">
      <c r="A219" s="21"/>
      <c r="B219" s="6"/>
      <c r="C219" s="6"/>
      <c r="D219" s="6"/>
      <c r="E219" s="6"/>
      <c r="F219" s="6"/>
      <c r="G219" s="6"/>
      <c r="N219" s="6"/>
      <c r="O219" s="6"/>
    </row>
    <row r="220" spans="1:15" x14ac:dyDescent="0.2">
      <c r="A220" s="21"/>
      <c r="B220" s="6"/>
      <c r="C220" s="6"/>
      <c r="D220" s="6"/>
      <c r="E220" s="6"/>
      <c r="F220" s="6"/>
      <c r="G220" s="6"/>
      <c r="N220" s="6"/>
      <c r="O220" s="6"/>
    </row>
    <row r="221" spans="1:15" x14ac:dyDescent="0.2">
      <c r="A221" s="21"/>
      <c r="B221" s="6"/>
      <c r="C221" s="6"/>
      <c r="D221" s="6"/>
      <c r="E221" s="6"/>
      <c r="F221" s="6"/>
      <c r="G221" s="6"/>
      <c r="N221" s="6"/>
      <c r="O221" s="6"/>
    </row>
    <row r="222" spans="1:15" x14ac:dyDescent="0.2">
      <c r="A222" s="21"/>
      <c r="B222" s="6"/>
      <c r="C222" s="6"/>
      <c r="D222" s="6"/>
      <c r="E222" s="6"/>
      <c r="F222" s="6"/>
      <c r="G222" s="6"/>
      <c r="N222" s="6"/>
      <c r="O222" s="6"/>
    </row>
    <row r="223" spans="1:15" x14ac:dyDescent="0.2">
      <c r="A223" s="21"/>
      <c r="B223" s="6"/>
      <c r="C223" s="6"/>
      <c r="D223" s="6"/>
      <c r="E223" s="6"/>
      <c r="F223" s="6"/>
      <c r="G223" s="6"/>
      <c r="N223" s="6"/>
      <c r="O223" s="6"/>
    </row>
    <row r="224" spans="1:15" x14ac:dyDescent="0.2">
      <c r="A224" s="21"/>
      <c r="B224" s="6"/>
      <c r="C224" s="6"/>
      <c r="D224" s="6"/>
      <c r="E224" s="6"/>
      <c r="F224" s="6"/>
      <c r="G224" s="6"/>
      <c r="N224" s="6"/>
      <c r="O224" s="6"/>
    </row>
    <row r="225" spans="1:15" x14ac:dyDescent="0.2">
      <c r="A225" s="21"/>
      <c r="B225" s="6"/>
      <c r="C225" s="6"/>
      <c r="D225" s="6"/>
      <c r="E225" s="6"/>
      <c r="F225" s="6"/>
      <c r="G225" s="6"/>
      <c r="N225" s="6"/>
      <c r="O225" s="6"/>
    </row>
    <row r="226" spans="1:15" x14ac:dyDescent="0.2">
      <c r="A226" s="21"/>
      <c r="B226" s="6"/>
      <c r="C226" s="6"/>
      <c r="D226" s="6"/>
      <c r="E226" s="6"/>
      <c r="F226" s="6"/>
      <c r="G226" s="6"/>
      <c r="N226" s="6"/>
      <c r="O226" s="6"/>
    </row>
    <row r="227" spans="1:15" x14ac:dyDescent="0.2">
      <c r="A227" s="21"/>
      <c r="B227" s="6"/>
      <c r="C227" s="6"/>
      <c r="D227" s="6"/>
      <c r="E227" s="6"/>
      <c r="F227" s="6"/>
      <c r="G227" s="6"/>
      <c r="N227" s="6"/>
      <c r="O227" s="6"/>
    </row>
    <row r="228" spans="1:15" x14ac:dyDescent="0.2">
      <c r="A228" s="21"/>
      <c r="B228" s="6"/>
      <c r="C228" s="6"/>
      <c r="D228" s="6"/>
      <c r="E228" s="6"/>
      <c r="F228" s="6"/>
      <c r="G228" s="6"/>
      <c r="N228" s="6"/>
      <c r="O228" s="6"/>
    </row>
    <row r="229" spans="1:15" x14ac:dyDescent="0.2">
      <c r="A229" s="21"/>
      <c r="B229" s="6"/>
      <c r="C229" s="6"/>
      <c r="D229" s="6"/>
      <c r="E229" s="6"/>
      <c r="F229" s="6"/>
      <c r="G229" s="6"/>
      <c r="N229" s="6"/>
      <c r="O229" s="6"/>
    </row>
    <row r="230" spans="1:15" x14ac:dyDescent="0.2">
      <c r="A230" s="21"/>
      <c r="B230" s="6"/>
      <c r="C230" s="6"/>
      <c r="D230" s="6"/>
      <c r="E230" s="6"/>
      <c r="F230" s="6"/>
      <c r="G230" s="6"/>
      <c r="N230" s="6"/>
      <c r="O230" s="6"/>
    </row>
    <row r="231" spans="1:15" x14ac:dyDescent="0.2">
      <c r="A231" s="21"/>
      <c r="B231" s="6"/>
      <c r="C231" s="6"/>
      <c r="D231" s="6"/>
      <c r="E231" s="6"/>
      <c r="F231" s="6"/>
      <c r="G231" s="6"/>
      <c r="N231" s="6"/>
      <c r="O231" s="6"/>
    </row>
    <row r="232" spans="1:15" x14ac:dyDescent="0.2">
      <c r="A232" s="21"/>
      <c r="B232" s="6"/>
      <c r="C232" s="6"/>
      <c r="D232" s="6"/>
      <c r="E232" s="6"/>
      <c r="F232" s="6"/>
      <c r="G232" s="6"/>
      <c r="N232" s="6"/>
      <c r="O232" s="6"/>
    </row>
    <row r="233" spans="1:15" x14ac:dyDescent="0.2">
      <c r="A233" s="21"/>
      <c r="B233" s="6"/>
      <c r="C233" s="6"/>
      <c r="D233" s="6"/>
      <c r="E233" s="6"/>
      <c r="F233" s="6"/>
      <c r="G233" s="6"/>
      <c r="N233" s="6"/>
      <c r="O233" s="6"/>
    </row>
    <row r="234" spans="1:15" x14ac:dyDescent="0.2">
      <c r="A234" s="21"/>
      <c r="B234" s="6"/>
      <c r="C234" s="6"/>
      <c r="D234" s="6"/>
      <c r="E234" s="6"/>
      <c r="F234" s="6"/>
      <c r="G234" s="6"/>
      <c r="N234" s="6"/>
      <c r="O234" s="6"/>
    </row>
    <row r="235" spans="1:15" x14ac:dyDescent="0.2">
      <c r="A235" s="21"/>
      <c r="B235" s="6"/>
      <c r="C235" s="6"/>
      <c r="D235" s="6"/>
      <c r="E235" s="6"/>
      <c r="F235" s="6"/>
      <c r="G235" s="6"/>
      <c r="N235" s="6"/>
      <c r="O235" s="6"/>
    </row>
    <row r="236" spans="1:15" x14ac:dyDescent="0.2">
      <c r="A236" s="21"/>
      <c r="B236" s="6"/>
      <c r="C236" s="6"/>
      <c r="D236" s="6"/>
      <c r="E236" s="6"/>
      <c r="F236" s="6"/>
      <c r="G236" s="6"/>
      <c r="N236" s="6"/>
      <c r="O236" s="6"/>
    </row>
    <row r="237" spans="1:15" x14ac:dyDescent="0.2">
      <c r="A237" s="21"/>
      <c r="B237" s="6"/>
      <c r="C237" s="6"/>
      <c r="D237" s="6"/>
      <c r="E237" s="6"/>
      <c r="F237" s="6"/>
      <c r="G237" s="6"/>
      <c r="N237" s="6"/>
      <c r="O237" s="6"/>
    </row>
    <row r="238" spans="1:15" x14ac:dyDescent="0.2">
      <c r="A238" s="21"/>
      <c r="B238" s="6"/>
      <c r="C238" s="6"/>
      <c r="D238" s="6"/>
      <c r="E238" s="6"/>
      <c r="F238" s="6"/>
      <c r="G238" s="6"/>
      <c r="N238" s="6"/>
      <c r="O238" s="6"/>
    </row>
    <row r="239" spans="1:15" x14ac:dyDescent="0.2">
      <c r="A239" s="21"/>
      <c r="B239" s="6"/>
      <c r="C239" s="6"/>
      <c r="D239" s="6"/>
      <c r="E239" s="6"/>
      <c r="F239" s="6"/>
      <c r="G239" s="6"/>
      <c r="N239" s="6"/>
      <c r="O239" s="6"/>
    </row>
    <row r="240" spans="1:15" x14ac:dyDescent="0.2">
      <c r="A240" s="21"/>
      <c r="B240" s="6"/>
      <c r="C240" s="6"/>
      <c r="D240" s="6"/>
      <c r="E240" s="6"/>
      <c r="F240" s="6"/>
      <c r="G240" s="6"/>
      <c r="N240" s="6"/>
      <c r="O240" s="6"/>
    </row>
    <row r="241" spans="1:15" x14ac:dyDescent="0.2">
      <c r="A241" s="21"/>
      <c r="B241" s="6"/>
      <c r="C241" s="6"/>
      <c r="D241" s="6"/>
      <c r="E241" s="6"/>
      <c r="F241" s="6"/>
      <c r="G241" s="6"/>
      <c r="N241" s="6"/>
      <c r="O241" s="6"/>
    </row>
    <row r="242" spans="1:15" x14ac:dyDescent="0.2">
      <c r="A242" s="21"/>
      <c r="B242" s="6"/>
      <c r="C242" s="6"/>
      <c r="D242" s="6"/>
      <c r="E242" s="6"/>
      <c r="F242" s="6"/>
      <c r="G242" s="6"/>
      <c r="N242" s="6"/>
      <c r="O242" s="6"/>
    </row>
    <row r="243" spans="1:15" x14ac:dyDescent="0.2">
      <c r="A243" s="21"/>
      <c r="B243" s="6"/>
      <c r="C243" s="6"/>
      <c r="D243" s="6"/>
      <c r="E243" s="6"/>
      <c r="F243" s="6"/>
      <c r="G243" s="6"/>
      <c r="N243" s="6"/>
      <c r="O243" s="6"/>
    </row>
    <row r="244" spans="1:15" x14ac:dyDescent="0.2">
      <c r="A244" s="21"/>
      <c r="B244" s="6"/>
      <c r="C244" s="6"/>
      <c r="D244" s="6"/>
      <c r="E244" s="6"/>
      <c r="F244" s="6"/>
      <c r="G244" s="6"/>
      <c r="N244" s="6"/>
      <c r="O244" s="6"/>
    </row>
    <row r="245" spans="1:15" x14ac:dyDescent="0.2">
      <c r="A245" s="21"/>
      <c r="B245" s="6"/>
      <c r="C245" s="6"/>
      <c r="D245" s="6"/>
      <c r="E245" s="6"/>
      <c r="F245" s="6"/>
      <c r="G245" s="6"/>
      <c r="N245" s="6"/>
      <c r="O245" s="6"/>
    </row>
    <row r="246" spans="1:15" x14ac:dyDescent="0.2">
      <c r="A246" s="21"/>
      <c r="B246" s="6"/>
      <c r="C246" s="6"/>
      <c r="D246" s="6"/>
      <c r="E246" s="6"/>
      <c r="F246" s="6"/>
      <c r="G246" s="6"/>
      <c r="N246" s="6"/>
      <c r="O246" s="6"/>
    </row>
    <row r="247" spans="1:15" x14ac:dyDescent="0.2">
      <c r="A247" s="21"/>
      <c r="B247" s="6"/>
      <c r="C247" s="6"/>
      <c r="D247" s="6"/>
      <c r="E247" s="6"/>
      <c r="F247" s="6"/>
      <c r="G247" s="6"/>
      <c r="N247" s="6"/>
      <c r="O247" s="6"/>
    </row>
    <row r="248" spans="1:15" x14ac:dyDescent="0.2">
      <c r="A248" s="21"/>
      <c r="B248" s="6"/>
      <c r="C248" s="6"/>
      <c r="D248" s="6"/>
      <c r="E248" s="6"/>
      <c r="F248" s="6"/>
      <c r="G248" s="6"/>
      <c r="N248" s="6"/>
      <c r="O248" s="6"/>
    </row>
    <row r="249" spans="1:15" x14ac:dyDescent="0.2">
      <c r="A249" s="21"/>
      <c r="B249" s="6"/>
      <c r="C249" s="6"/>
      <c r="D249" s="6"/>
      <c r="E249" s="6"/>
      <c r="F249" s="6"/>
      <c r="G249" s="6"/>
      <c r="N249" s="6"/>
      <c r="O249" s="6"/>
    </row>
    <row r="250" spans="1:15" x14ac:dyDescent="0.2">
      <c r="A250" s="21"/>
      <c r="B250" s="6"/>
      <c r="C250" s="6"/>
      <c r="D250" s="6"/>
      <c r="E250" s="6"/>
      <c r="F250" s="6"/>
      <c r="G250" s="6"/>
      <c r="N250" s="6"/>
      <c r="O250" s="6"/>
    </row>
    <row r="251" spans="1:15" x14ac:dyDescent="0.2">
      <c r="A251" s="21"/>
      <c r="B251" s="6"/>
      <c r="C251" s="6"/>
      <c r="D251" s="6"/>
      <c r="E251" s="6"/>
      <c r="F251" s="6"/>
      <c r="G251" s="6"/>
      <c r="N251" s="6"/>
      <c r="O251" s="6"/>
    </row>
    <row r="252" spans="1:15" x14ac:dyDescent="0.2">
      <c r="A252" s="21"/>
      <c r="B252" s="6"/>
      <c r="C252" s="6"/>
      <c r="D252" s="6"/>
      <c r="E252" s="6"/>
      <c r="F252" s="6"/>
      <c r="G252" s="6"/>
      <c r="N252" s="6"/>
      <c r="O252" s="6"/>
    </row>
    <row r="253" spans="1:15" x14ac:dyDescent="0.2">
      <c r="A253" s="21"/>
      <c r="B253" s="6"/>
      <c r="C253" s="6"/>
      <c r="D253" s="6"/>
      <c r="E253" s="6"/>
      <c r="F253" s="6"/>
      <c r="G253" s="6"/>
      <c r="N253" s="6"/>
      <c r="O253" s="6"/>
    </row>
    <row r="254" spans="1:15" x14ac:dyDescent="0.2">
      <c r="A254" s="21"/>
      <c r="B254" s="6"/>
      <c r="C254" s="6"/>
      <c r="D254" s="6"/>
      <c r="E254" s="6"/>
      <c r="F254" s="6"/>
      <c r="G254" s="6"/>
      <c r="N254" s="6"/>
      <c r="O254" s="6"/>
    </row>
    <row r="255" spans="1:15" x14ac:dyDescent="0.2">
      <c r="A255" s="21"/>
      <c r="B255" s="6"/>
      <c r="C255" s="6"/>
      <c r="D255" s="6"/>
      <c r="E255" s="6"/>
      <c r="F255" s="6"/>
      <c r="G255" s="6"/>
      <c r="N255" s="6"/>
      <c r="O255" s="6"/>
    </row>
    <row r="256" spans="1:15" x14ac:dyDescent="0.2">
      <c r="A256" s="21"/>
      <c r="B256" s="6"/>
      <c r="C256" s="6"/>
      <c r="D256" s="6"/>
      <c r="E256" s="6"/>
      <c r="F256" s="6"/>
      <c r="G256" s="6"/>
      <c r="N256" s="6"/>
      <c r="O256" s="6"/>
    </row>
    <row r="257" spans="1:15" x14ac:dyDescent="0.2">
      <c r="A257" s="21"/>
      <c r="B257" s="6"/>
      <c r="C257" s="6"/>
      <c r="D257" s="6"/>
      <c r="E257" s="6"/>
      <c r="F257" s="6"/>
      <c r="G257" s="6"/>
      <c r="N257" s="6"/>
      <c r="O257" s="6"/>
    </row>
    <row r="258" spans="1:15" x14ac:dyDescent="0.2">
      <c r="A258" s="21"/>
      <c r="B258" s="6"/>
      <c r="C258" s="6"/>
      <c r="D258" s="6"/>
      <c r="E258" s="6"/>
      <c r="F258" s="6"/>
      <c r="G258" s="6"/>
      <c r="N258" s="6"/>
      <c r="O258" s="6"/>
    </row>
    <row r="259" spans="1:15" x14ac:dyDescent="0.2">
      <c r="A259" s="21"/>
      <c r="B259" s="6"/>
      <c r="C259" s="6"/>
      <c r="D259" s="6"/>
      <c r="E259" s="6"/>
      <c r="F259" s="6"/>
      <c r="G259" s="6"/>
      <c r="N259" s="6"/>
      <c r="O259" s="6"/>
    </row>
    <row r="260" spans="1:15" x14ac:dyDescent="0.2">
      <c r="A260" s="21"/>
      <c r="B260" s="6"/>
      <c r="C260" s="6"/>
      <c r="D260" s="6"/>
      <c r="E260" s="6"/>
      <c r="F260" s="6"/>
      <c r="G260" s="6"/>
      <c r="N260" s="6"/>
      <c r="O260" s="6"/>
    </row>
    <row r="261" spans="1:15" x14ac:dyDescent="0.2">
      <c r="A261" s="21"/>
      <c r="B261" s="6"/>
      <c r="C261" s="6"/>
      <c r="D261" s="6"/>
      <c r="E261" s="6"/>
      <c r="F261" s="6"/>
      <c r="G261" s="6"/>
      <c r="N261" s="6"/>
      <c r="O261" s="6"/>
    </row>
    <row r="262" spans="1:15" x14ac:dyDescent="0.2">
      <c r="A262" s="21"/>
      <c r="B262" s="6"/>
      <c r="C262" s="6"/>
      <c r="D262" s="6"/>
      <c r="E262" s="6"/>
      <c r="F262" s="6"/>
      <c r="G262" s="6"/>
      <c r="N262" s="6"/>
      <c r="O262" s="6"/>
    </row>
    <row r="263" spans="1:15" x14ac:dyDescent="0.2">
      <c r="A263" s="21"/>
      <c r="B263" s="6"/>
      <c r="C263" s="6"/>
      <c r="D263" s="6"/>
      <c r="E263" s="6"/>
      <c r="F263" s="6"/>
      <c r="G263" s="6"/>
      <c r="N263" s="6"/>
      <c r="O263" s="6"/>
    </row>
    <row r="264" spans="1:15" x14ac:dyDescent="0.2">
      <c r="A264" s="21"/>
      <c r="B264" s="6"/>
      <c r="C264" s="6"/>
      <c r="D264" s="6"/>
      <c r="E264" s="6"/>
      <c r="F264" s="6"/>
      <c r="G264" s="6"/>
      <c r="N264" s="6"/>
      <c r="O264" s="6"/>
    </row>
    <row r="265" spans="1:15" x14ac:dyDescent="0.2">
      <c r="A265" s="21"/>
      <c r="B265" s="6"/>
      <c r="C265" s="6"/>
      <c r="D265" s="6"/>
      <c r="E265" s="6"/>
      <c r="F265" s="6"/>
      <c r="G265" s="6"/>
      <c r="N265" s="6"/>
      <c r="O265" s="6"/>
    </row>
    <row r="266" spans="1:15" x14ac:dyDescent="0.2">
      <c r="A266" s="21"/>
      <c r="B266" s="6"/>
      <c r="C266" s="6"/>
      <c r="D266" s="6"/>
      <c r="E266" s="6"/>
      <c r="F266" s="6"/>
      <c r="G266" s="6"/>
      <c r="N266" s="6"/>
      <c r="O266" s="6"/>
    </row>
    <row r="267" spans="1:15" x14ac:dyDescent="0.2">
      <c r="A267" s="21"/>
      <c r="B267" s="6"/>
      <c r="C267" s="6"/>
      <c r="D267" s="6"/>
      <c r="E267" s="6"/>
      <c r="F267" s="6"/>
      <c r="G267" s="6"/>
      <c r="N267" s="6"/>
      <c r="O267" s="6"/>
    </row>
    <row r="268" spans="1:15" x14ac:dyDescent="0.2">
      <c r="A268" s="21"/>
      <c r="B268" s="6"/>
      <c r="C268" s="6"/>
      <c r="D268" s="6"/>
      <c r="E268" s="6"/>
      <c r="F268" s="6"/>
      <c r="G268" s="6"/>
      <c r="N268" s="6"/>
      <c r="O268" s="6"/>
    </row>
    <row r="269" spans="1:15" x14ac:dyDescent="0.2">
      <c r="A269" s="21"/>
      <c r="B269" s="6"/>
      <c r="C269" s="6"/>
      <c r="D269" s="6"/>
      <c r="E269" s="6"/>
      <c r="F269" s="6"/>
      <c r="G269" s="6"/>
      <c r="N269" s="6"/>
      <c r="O269" s="6"/>
    </row>
    <row r="270" spans="1:15" x14ac:dyDescent="0.2">
      <c r="A270" s="21"/>
      <c r="B270" s="6"/>
      <c r="C270" s="6"/>
      <c r="D270" s="6"/>
      <c r="E270" s="6"/>
      <c r="F270" s="6"/>
      <c r="G270" s="6"/>
      <c r="N270" s="6"/>
      <c r="O270" s="6"/>
    </row>
    <row r="271" spans="1:15" x14ac:dyDescent="0.2">
      <c r="A271" s="21"/>
      <c r="B271" s="6"/>
      <c r="C271" s="6"/>
      <c r="D271" s="6"/>
      <c r="E271" s="6"/>
      <c r="F271" s="6"/>
      <c r="G271" s="6"/>
      <c r="N271" s="6"/>
      <c r="O271" s="6"/>
    </row>
    <row r="272" spans="1:15" x14ac:dyDescent="0.2">
      <c r="A272" s="21"/>
      <c r="B272" s="6"/>
      <c r="C272" s="6"/>
      <c r="D272" s="6"/>
      <c r="E272" s="6"/>
      <c r="F272" s="6"/>
      <c r="G272" s="6"/>
      <c r="N272" s="6"/>
      <c r="O272" s="6"/>
    </row>
    <row r="273" spans="1:15" x14ac:dyDescent="0.2">
      <c r="A273" s="21"/>
      <c r="B273" s="6"/>
      <c r="C273" s="6"/>
      <c r="D273" s="6"/>
      <c r="E273" s="6"/>
      <c r="F273" s="6"/>
      <c r="G273" s="6"/>
      <c r="N273" s="6"/>
      <c r="O273" s="6"/>
    </row>
    <row r="274" spans="1:15" x14ac:dyDescent="0.2">
      <c r="A274" s="21"/>
      <c r="B274" s="6"/>
      <c r="C274" s="6"/>
      <c r="D274" s="6"/>
      <c r="E274" s="6"/>
      <c r="F274" s="6"/>
      <c r="G274" s="6"/>
      <c r="N274" s="6"/>
      <c r="O274" s="6"/>
    </row>
    <row r="275" spans="1:15" x14ac:dyDescent="0.2">
      <c r="A275" s="21"/>
      <c r="B275" s="6"/>
      <c r="C275" s="6"/>
      <c r="D275" s="6"/>
      <c r="E275" s="6"/>
      <c r="F275" s="6"/>
      <c r="G275" s="6"/>
      <c r="N275" s="6"/>
      <c r="O275" s="6"/>
    </row>
    <row r="276" spans="1:15" x14ac:dyDescent="0.2">
      <c r="A276" s="21"/>
      <c r="B276" s="6"/>
      <c r="C276" s="6"/>
      <c r="D276" s="6"/>
      <c r="E276" s="6"/>
      <c r="F276" s="6"/>
      <c r="G276" s="6"/>
      <c r="N276" s="6"/>
      <c r="O276" s="6"/>
    </row>
    <row r="277" spans="1:15" x14ac:dyDescent="0.2">
      <c r="A277" s="21"/>
      <c r="B277" s="6"/>
      <c r="C277" s="6"/>
      <c r="D277" s="6"/>
      <c r="E277" s="6"/>
      <c r="F277" s="6"/>
      <c r="G277" s="6"/>
      <c r="N277" s="6"/>
      <c r="O277" s="6"/>
    </row>
    <row r="278" spans="1:15" x14ac:dyDescent="0.2">
      <c r="A278" s="21"/>
      <c r="B278" s="6"/>
      <c r="C278" s="6"/>
      <c r="D278" s="6"/>
      <c r="E278" s="6"/>
      <c r="F278" s="6"/>
      <c r="G278" s="6"/>
      <c r="N278" s="6"/>
      <c r="O278" s="6"/>
    </row>
    <row r="279" spans="1:15" x14ac:dyDescent="0.2">
      <c r="A279" s="21"/>
      <c r="B279" s="6"/>
      <c r="C279" s="6"/>
      <c r="D279" s="6"/>
      <c r="E279" s="6"/>
      <c r="F279" s="6"/>
      <c r="G279" s="6"/>
      <c r="N279" s="6"/>
      <c r="O279" s="6"/>
    </row>
    <row r="280" spans="1:15" x14ac:dyDescent="0.2">
      <c r="A280" s="21"/>
      <c r="B280" s="6"/>
      <c r="C280" s="6"/>
      <c r="D280" s="6"/>
      <c r="E280" s="6"/>
      <c r="F280" s="6"/>
      <c r="G280" s="6"/>
      <c r="N280" s="6"/>
      <c r="O280" s="6"/>
    </row>
    <row r="281" spans="1:15" x14ac:dyDescent="0.2">
      <c r="A281" s="21"/>
      <c r="B281" s="6"/>
      <c r="C281" s="6"/>
      <c r="D281" s="6"/>
      <c r="E281" s="6"/>
      <c r="F281" s="6"/>
      <c r="G281" s="6"/>
      <c r="N281" s="6"/>
      <c r="O281" s="6"/>
    </row>
    <row r="282" spans="1:15" x14ac:dyDescent="0.2">
      <c r="A282" s="21"/>
      <c r="B282" s="6"/>
      <c r="C282" s="6"/>
      <c r="D282" s="6"/>
      <c r="E282" s="6"/>
      <c r="F282" s="6"/>
      <c r="G282" s="6"/>
      <c r="N282" s="6"/>
      <c r="O282" s="6"/>
    </row>
    <row r="283" spans="1:15" x14ac:dyDescent="0.2">
      <c r="A283" s="21"/>
      <c r="B283" s="6"/>
      <c r="C283" s="6"/>
      <c r="D283" s="6"/>
      <c r="E283" s="6"/>
      <c r="F283" s="6"/>
      <c r="G283" s="6"/>
      <c r="N283" s="6"/>
      <c r="O283" s="6"/>
    </row>
    <row r="284" spans="1:15" x14ac:dyDescent="0.2">
      <c r="A284" s="21"/>
      <c r="B284" s="6"/>
      <c r="C284" s="6"/>
      <c r="D284" s="6"/>
      <c r="E284" s="6"/>
      <c r="F284" s="6"/>
      <c r="G284" s="6"/>
      <c r="N284" s="6"/>
      <c r="O284" s="6"/>
    </row>
    <row r="285" spans="1:15" x14ac:dyDescent="0.2">
      <c r="A285" s="21"/>
      <c r="B285" s="6"/>
      <c r="C285" s="6"/>
      <c r="D285" s="6"/>
      <c r="E285" s="6"/>
      <c r="F285" s="6"/>
      <c r="G285" s="6"/>
      <c r="N285" s="6"/>
      <c r="O285" s="6"/>
    </row>
    <row r="286" spans="1:15" x14ac:dyDescent="0.2">
      <c r="A286" s="21"/>
      <c r="B286" s="6"/>
      <c r="C286" s="6"/>
      <c r="D286" s="6"/>
      <c r="E286" s="6"/>
      <c r="F286" s="6"/>
      <c r="G286" s="6"/>
      <c r="N286" s="6"/>
      <c r="O286" s="6"/>
    </row>
    <row r="287" spans="1:15" x14ac:dyDescent="0.2">
      <c r="A287" s="21"/>
      <c r="B287" s="6"/>
      <c r="C287" s="6"/>
      <c r="D287" s="6"/>
      <c r="E287" s="6"/>
      <c r="F287" s="6"/>
      <c r="G287" s="6"/>
      <c r="N287" s="6"/>
      <c r="O287" s="6"/>
    </row>
    <row r="288" spans="1:15" x14ac:dyDescent="0.2">
      <c r="A288" s="21"/>
      <c r="B288" s="6"/>
      <c r="C288" s="6"/>
      <c r="D288" s="6"/>
      <c r="E288" s="6"/>
      <c r="F288" s="6"/>
      <c r="G288" s="6"/>
      <c r="N288" s="6"/>
      <c r="O288" s="6"/>
    </row>
    <row r="289" spans="1:15" x14ac:dyDescent="0.2">
      <c r="A289" s="21"/>
      <c r="B289" s="6"/>
      <c r="C289" s="6"/>
      <c r="D289" s="6"/>
      <c r="E289" s="6"/>
      <c r="F289" s="6"/>
      <c r="G289" s="6"/>
      <c r="N289" s="6"/>
      <c r="O289" s="6"/>
    </row>
    <row r="290" spans="1:15" x14ac:dyDescent="0.2">
      <c r="A290" s="21"/>
      <c r="B290" s="6"/>
      <c r="C290" s="6"/>
      <c r="D290" s="6"/>
      <c r="E290" s="6"/>
      <c r="F290" s="6"/>
      <c r="G290" s="6"/>
      <c r="N290" s="6"/>
      <c r="O290" s="6"/>
    </row>
    <row r="291" spans="1:15" x14ac:dyDescent="0.2">
      <c r="A291" s="21"/>
      <c r="B291" s="6"/>
      <c r="C291" s="6"/>
      <c r="D291" s="6"/>
      <c r="E291" s="6"/>
      <c r="F291" s="6"/>
      <c r="G291" s="6"/>
      <c r="N291" s="6"/>
      <c r="O291" s="6"/>
    </row>
    <row r="292" spans="1:15" x14ac:dyDescent="0.2">
      <c r="A292" s="21"/>
      <c r="B292" s="6"/>
      <c r="C292" s="6"/>
      <c r="D292" s="6"/>
      <c r="E292" s="6"/>
      <c r="F292" s="6"/>
      <c r="G292" s="6"/>
      <c r="N292" s="6"/>
      <c r="O292" s="6"/>
    </row>
    <row r="293" spans="1:15" x14ac:dyDescent="0.2">
      <c r="A293" s="21"/>
      <c r="B293" s="6"/>
      <c r="C293" s="6"/>
      <c r="D293" s="6"/>
      <c r="E293" s="6"/>
      <c r="F293" s="6"/>
      <c r="G293" s="6"/>
      <c r="N293" s="6"/>
      <c r="O293" s="6"/>
    </row>
    <row r="294" spans="1:15" x14ac:dyDescent="0.2">
      <c r="A294" s="21"/>
      <c r="B294" s="6"/>
      <c r="C294" s="6"/>
      <c r="D294" s="6"/>
      <c r="E294" s="6"/>
      <c r="F294" s="6"/>
      <c r="G294" s="6"/>
      <c r="N294" s="6"/>
      <c r="O294" s="6"/>
    </row>
    <row r="295" spans="1:15" x14ac:dyDescent="0.2">
      <c r="A295" s="21"/>
      <c r="B295" s="6"/>
      <c r="C295" s="6"/>
      <c r="D295" s="6"/>
      <c r="E295" s="6"/>
      <c r="F295" s="6"/>
      <c r="G295" s="6"/>
      <c r="N295" s="6"/>
      <c r="O295" s="6"/>
    </row>
    <row r="296" spans="1:15" x14ac:dyDescent="0.2">
      <c r="A296" s="21"/>
      <c r="B296" s="6"/>
      <c r="C296" s="6"/>
      <c r="D296" s="6"/>
      <c r="E296" s="6"/>
      <c r="F296" s="6"/>
      <c r="G296" s="6"/>
      <c r="N296" s="6"/>
      <c r="O296" s="6"/>
    </row>
    <row r="297" spans="1:15" x14ac:dyDescent="0.2">
      <c r="A297" s="21"/>
      <c r="B297" s="6"/>
      <c r="C297" s="6"/>
      <c r="D297" s="6"/>
      <c r="E297" s="6"/>
      <c r="F297" s="6"/>
      <c r="G297" s="6"/>
      <c r="N297" s="6"/>
      <c r="O297" s="6"/>
    </row>
    <row r="298" spans="1:15" x14ac:dyDescent="0.2">
      <c r="A298" s="21"/>
      <c r="B298" s="6"/>
      <c r="C298" s="6"/>
      <c r="D298" s="6"/>
      <c r="E298" s="6"/>
      <c r="F298" s="6"/>
      <c r="G298" s="6"/>
      <c r="N298" s="6"/>
      <c r="O298" s="6"/>
    </row>
    <row r="299" spans="1:15" x14ac:dyDescent="0.2">
      <c r="A299" s="21"/>
      <c r="B299" s="6"/>
      <c r="C299" s="6"/>
      <c r="D299" s="6"/>
      <c r="E299" s="6"/>
      <c r="F299" s="6"/>
      <c r="G299" s="6"/>
      <c r="N299" s="6"/>
      <c r="O299" s="6"/>
    </row>
    <row r="300" spans="1:15" x14ac:dyDescent="0.2">
      <c r="A300" s="21"/>
      <c r="B300" s="6"/>
      <c r="C300" s="6"/>
      <c r="D300" s="6"/>
      <c r="E300" s="6"/>
      <c r="F300" s="6"/>
      <c r="G300" s="6"/>
      <c r="N300" s="6"/>
      <c r="O300" s="6"/>
    </row>
    <row r="301" spans="1:15" x14ac:dyDescent="0.2">
      <c r="A301" s="21"/>
      <c r="B301" s="6"/>
      <c r="C301" s="6"/>
      <c r="D301" s="6"/>
      <c r="E301" s="6"/>
      <c r="F301" s="6"/>
      <c r="G301" s="6"/>
      <c r="N301" s="6"/>
      <c r="O301" s="6"/>
    </row>
    <row r="302" spans="1:15" x14ac:dyDescent="0.2">
      <c r="A302" s="21"/>
      <c r="B302" s="6"/>
      <c r="C302" s="6"/>
      <c r="D302" s="6"/>
      <c r="E302" s="6"/>
      <c r="F302" s="6"/>
      <c r="G302" s="6"/>
      <c r="N302" s="6"/>
      <c r="O302" s="6"/>
    </row>
    <row r="303" spans="1:15" x14ac:dyDescent="0.2">
      <c r="A303" s="21"/>
      <c r="B303" s="6"/>
      <c r="C303" s="6"/>
      <c r="D303" s="6"/>
      <c r="E303" s="6"/>
      <c r="F303" s="6"/>
      <c r="G303" s="6"/>
      <c r="N303" s="6"/>
      <c r="O303" s="6"/>
    </row>
    <row r="304" spans="1:15" x14ac:dyDescent="0.2">
      <c r="A304" s="21"/>
      <c r="B304" s="6"/>
      <c r="C304" s="6"/>
      <c r="D304" s="6"/>
      <c r="E304" s="6"/>
      <c r="F304" s="6"/>
      <c r="G304" s="6"/>
      <c r="N304" s="6"/>
      <c r="O304" s="6"/>
    </row>
    <row r="305" spans="1:15" x14ac:dyDescent="0.2">
      <c r="A305" s="21"/>
      <c r="B305" s="6"/>
      <c r="C305" s="6"/>
      <c r="D305" s="6"/>
      <c r="E305" s="6"/>
      <c r="F305" s="6"/>
      <c r="G305" s="6"/>
      <c r="N305" s="6"/>
      <c r="O305" s="6"/>
    </row>
    <row r="306" spans="1:15" x14ac:dyDescent="0.2">
      <c r="A306" s="21"/>
      <c r="B306" s="6"/>
      <c r="C306" s="6"/>
      <c r="D306" s="6"/>
      <c r="E306" s="6"/>
      <c r="F306" s="6"/>
      <c r="G306" s="6"/>
      <c r="N306" s="6"/>
      <c r="O306" s="6"/>
    </row>
    <row r="307" spans="1:15" x14ac:dyDescent="0.2">
      <c r="A307" s="21"/>
      <c r="B307" s="6"/>
      <c r="C307" s="6"/>
      <c r="D307" s="6"/>
      <c r="E307" s="6"/>
      <c r="F307" s="6"/>
      <c r="G307" s="6"/>
      <c r="N307" s="6"/>
      <c r="O307" s="6"/>
    </row>
    <row r="308" spans="1:15" x14ac:dyDescent="0.2">
      <c r="A308" s="6"/>
      <c r="B308" s="6"/>
      <c r="C308" s="6"/>
      <c r="D308" s="6"/>
      <c r="E308" s="6"/>
      <c r="F308" s="6"/>
      <c r="G308" s="6"/>
      <c r="N308" s="6"/>
      <c r="O308" s="6"/>
    </row>
    <row r="309" spans="1:15" x14ac:dyDescent="0.2">
      <c r="A309" s="6"/>
      <c r="B309" s="6"/>
      <c r="C309" s="6"/>
      <c r="D309" s="6"/>
      <c r="E309" s="6"/>
      <c r="F309" s="6"/>
      <c r="G309" s="6"/>
      <c r="N309" s="6"/>
      <c r="O309" s="6"/>
    </row>
    <row r="310" spans="1:15" x14ac:dyDescent="0.2">
      <c r="A310" s="6"/>
      <c r="B310" s="6"/>
      <c r="C310" s="6"/>
      <c r="D310" s="6"/>
      <c r="E310" s="6"/>
      <c r="F310" s="6"/>
      <c r="G310" s="6"/>
      <c r="N310" s="6"/>
      <c r="O310" s="6"/>
    </row>
    <row r="311" spans="1:15" x14ac:dyDescent="0.2">
      <c r="A311" s="6"/>
      <c r="B311" s="6"/>
      <c r="C311" s="6"/>
      <c r="D311" s="6"/>
      <c r="E311" s="6"/>
      <c r="F311" s="6"/>
      <c r="G311" s="6"/>
      <c r="N311" s="6"/>
      <c r="O311" s="6"/>
    </row>
    <row r="312" spans="1:15" x14ac:dyDescent="0.2">
      <c r="A312" s="6"/>
      <c r="B312" s="6"/>
      <c r="C312" s="6"/>
      <c r="D312" s="6"/>
      <c r="E312" s="6"/>
      <c r="F312" s="6"/>
      <c r="G312" s="6"/>
      <c r="N312" s="6"/>
      <c r="O312" s="6"/>
    </row>
    <row r="313" spans="1:15" x14ac:dyDescent="0.2">
      <c r="A313" s="6"/>
      <c r="B313" s="6"/>
      <c r="C313" s="6"/>
      <c r="D313" s="6"/>
      <c r="E313" s="6"/>
      <c r="F313" s="6"/>
      <c r="G313" s="6"/>
      <c r="N313" s="6"/>
      <c r="O313" s="6"/>
    </row>
    <row r="314" spans="1:15" x14ac:dyDescent="0.2">
      <c r="A314" s="6"/>
      <c r="B314" s="6"/>
      <c r="C314" s="6"/>
      <c r="D314" s="6"/>
      <c r="E314" s="6"/>
      <c r="F314" s="6"/>
      <c r="G314" s="6"/>
      <c r="N314" s="6"/>
      <c r="O314" s="6"/>
    </row>
    <row r="315" spans="1:15" x14ac:dyDescent="0.2">
      <c r="A315" s="6"/>
      <c r="B315" s="6"/>
      <c r="C315" s="6"/>
      <c r="D315" s="6"/>
      <c r="E315" s="6"/>
      <c r="F315" s="6"/>
      <c r="G315" s="6"/>
      <c r="N315" s="6"/>
      <c r="O315" s="6"/>
    </row>
    <row r="316" spans="1:15" x14ac:dyDescent="0.2">
      <c r="A316" s="6"/>
      <c r="B316" s="6"/>
      <c r="C316" s="6"/>
      <c r="D316" s="6"/>
      <c r="E316" s="6"/>
      <c r="F316" s="6"/>
      <c r="G316" s="6"/>
      <c r="N316" s="6"/>
      <c r="O316" s="6"/>
    </row>
    <row r="317" spans="1:15" x14ac:dyDescent="0.2">
      <c r="A317" s="6"/>
      <c r="B317" s="6"/>
      <c r="C317" s="6"/>
      <c r="D317" s="6"/>
      <c r="E317" s="6"/>
      <c r="F317" s="6"/>
      <c r="G317" s="6"/>
      <c r="N317" s="6"/>
      <c r="O317" s="6"/>
    </row>
    <row r="318" spans="1:15" x14ac:dyDescent="0.2">
      <c r="A318" s="6"/>
      <c r="B318" s="6"/>
      <c r="C318" s="6"/>
      <c r="D318" s="6"/>
      <c r="E318" s="6"/>
      <c r="F318" s="6"/>
      <c r="G318" s="6"/>
      <c r="N318" s="6"/>
      <c r="O318" s="6"/>
    </row>
    <row r="319" spans="1:15" x14ac:dyDescent="0.2">
      <c r="A319" s="6"/>
      <c r="B319" s="6"/>
      <c r="C319" s="6"/>
      <c r="D319" s="6"/>
      <c r="E319" s="6"/>
      <c r="F319" s="6"/>
      <c r="G319" s="6"/>
      <c r="N319" s="6"/>
      <c r="O319" s="6"/>
    </row>
    <row r="320" spans="1:15" x14ac:dyDescent="0.2">
      <c r="A320" s="6"/>
      <c r="B320" s="6"/>
      <c r="C320" s="6"/>
      <c r="D320" s="6"/>
      <c r="E320" s="6"/>
      <c r="F320" s="6"/>
      <c r="G320" s="6"/>
      <c r="N320" s="6"/>
      <c r="O320" s="6"/>
    </row>
    <row r="321" spans="1:15" x14ac:dyDescent="0.2">
      <c r="A321" s="6"/>
      <c r="B321" s="6"/>
      <c r="C321" s="6"/>
      <c r="D321" s="6"/>
      <c r="E321" s="6"/>
      <c r="F321" s="6"/>
      <c r="G321" s="6"/>
      <c r="N321" s="6"/>
      <c r="O321" s="6"/>
    </row>
    <row r="322" spans="1:15" x14ac:dyDescent="0.2">
      <c r="A322" s="6"/>
      <c r="B322" s="6"/>
      <c r="C322" s="6"/>
      <c r="D322" s="6"/>
      <c r="E322" s="6"/>
      <c r="F322" s="6"/>
      <c r="G322" s="6"/>
      <c r="N322" s="6"/>
      <c r="O322" s="6"/>
    </row>
    <row r="323" spans="1:15" x14ac:dyDescent="0.2">
      <c r="A323" s="6"/>
      <c r="B323" s="6"/>
      <c r="C323" s="6"/>
      <c r="D323" s="6"/>
      <c r="E323" s="6"/>
      <c r="F323" s="6"/>
      <c r="G323" s="6"/>
      <c r="N323" s="6"/>
      <c r="O323" s="6"/>
    </row>
    <row r="324" spans="1:15" x14ac:dyDescent="0.2">
      <c r="A324" s="6"/>
      <c r="B324" s="6"/>
      <c r="C324" s="6"/>
      <c r="D324" s="6"/>
      <c r="E324" s="6"/>
      <c r="F324" s="6"/>
      <c r="G324" s="6"/>
      <c r="N324" s="6"/>
      <c r="O324" s="6"/>
    </row>
    <row r="325" spans="1:15" x14ac:dyDescent="0.2">
      <c r="A325" s="6"/>
      <c r="B325" s="6"/>
      <c r="C325" s="6"/>
      <c r="D325" s="6"/>
      <c r="E325" s="6"/>
      <c r="F325" s="6"/>
      <c r="G325" s="6"/>
      <c r="N325" s="6"/>
      <c r="O325" s="6"/>
    </row>
  </sheetData>
  <phoneticPr fontId="3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/>
  </sheetViews>
  <sheetFormatPr defaultRowHeight="12.75" x14ac:dyDescent="0.2"/>
  <cols>
    <col min="1" max="1" width="9.140625" style="180"/>
    <col min="2" max="2" width="12.28515625" style="180" customWidth="1"/>
    <col min="3" max="3" width="23.85546875" style="180" customWidth="1"/>
    <col min="4" max="4" width="24.28515625" style="180" customWidth="1"/>
    <col min="5" max="5" width="14.42578125" style="180" customWidth="1"/>
    <col min="6" max="16384" width="9.140625" style="180"/>
  </cols>
  <sheetData>
    <row r="1" spans="2:5" ht="26.25" x14ac:dyDescent="0.4">
      <c r="B1" s="181" t="s">
        <v>76</v>
      </c>
      <c r="C1" s="182"/>
      <c r="D1" s="183"/>
      <c r="E1" s="184"/>
    </row>
    <row r="2" spans="2:5" ht="15.75" x14ac:dyDescent="0.25">
      <c r="B2" s="185" t="s">
        <v>77</v>
      </c>
      <c r="C2" s="186">
        <v>36830</v>
      </c>
      <c r="D2" s="187"/>
      <c r="E2" s="187"/>
    </row>
    <row r="3" spans="2:5" ht="15.75" x14ac:dyDescent="0.25">
      <c r="B3" s="185" t="s">
        <v>78</v>
      </c>
      <c r="C3" s="186">
        <v>36831</v>
      </c>
      <c r="D3" s="187"/>
      <c r="E3" s="187"/>
    </row>
    <row r="4" spans="2:5" ht="15.75" x14ac:dyDescent="0.25">
      <c r="B4" s="185"/>
      <c r="C4" s="186"/>
      <c r="D4" s="187"/>
      <c r="E4" s="187"/>
    </row>
    <row r="5" spans="2:5" ht="15.75" x14ac:dyDescent="0.25">
      <c r="B5" s="185" t="s">
        <v>79</v>
      </c>
      <c r="C5" s="187" t="s">
        <v>80</v>
      </c>
      <c r="D5" s="187"/>
      <c r="E5" s="187"/>
    </row>
    <row r="6" spans="2:5" ht="15.75" x14ac:dyDescent="0.25">
      <c r="B6" s="185" t="s">
        <v>81</v>
      </c>
      <c r="C6" s="187" t="s">
        <v>82</v>
      </c>
      <c r="D6" s="187"/>
      <c r="E6" s="187"/>
    </row>
    <row r="7" spans="2:5" ht="15.75" x14ac:dyDescent="0.25">
      <c r="B7" s="185" t="s">
        <v>83</v>
      </c>
      <c r="C7" s="187" t="s">
        <v>84</v>
      </c>
      <c r="D7" s="187"/>
      <c r="E7" s="187"/>
    </row>
    <row r="8" spans="2:5" ht="15.75" x14ac:dyDescent="0.25">
      <c r="B8" s="185"/>
      <c r="C8" s="187"/>
      <c r="D8" s="187"/>
      <c r="E8" s="187"/>
    </row>
    <row r="9" spans="2:5" ht="15.75" x14ac:dyDescent="0.25">
      <c r="B9" s="185" t="s">
        <v>85</v>
      </c>
      <c r="C9" s="187" t="s">
        <v>86</v>
      </c>
      <c r="D9" s="187">
        <v>1</v>
      </c>
      <c r="E9" s="187"/>
    </row>
    <row r="10" spans="2:5" ht="15.75" x14ac:dyDescent="0.25">
      <c r="B10" s="185" t="s">
        <v>81</v>
      </c>
      <c r="C10" s="187" t="s">
        <v>87</v>
      </c>
      <c r="D10" s="187"/>
      <c r="E10" s="187"/>
    </row>
    <row r="11" spans="2:5" ht="15.75" x14ac:dyDescent="0.25">
      <c r="B11" s="185" t="s">
        <v>81</v>
      </c>
      <c r="C11" s="188" t="s">
        <v>88</v>
      </c>
      <c r="D11" s="187"/>
      <c r="E11" s="187"/>
    </row>
    <row r="12" spans="2:5" ht="15.75" x14ac:dyDescent="0.25">
      <c r="B12" s="185" t="s">
        <v>83</v>
      </c>
      <c r="C12" s="188" t="s">
        <v>89</v>
      </c>
      <c r="D12" s="189"/>
      <c r="E12" s="190"/>
    </row>
    <row r="13" spans="2:5" ht="15" x14ac:dyDescent="0.2">
      <c r="B13" s="187"/>
      <c r="C13" s="187"/>
      <c r="D13" s="187"/>
      <c r="E13" s="187"/>
    </row>
    <row r="14" spans="2:5" ht="18" x14ac:dyDescent="0.25">
      <c r="B14" s="191" t="s">
        <v>90</v>
      </c>
      <c r="C14" s="192"/>
      <c r="D14" s="192"/>
      <c r="E14" s="193"/>
    </row>
    <row r="15" spans="2:5" ht="15.75" x14ac:dyDescent="0.25">
      <c r="B15" s="194" t="s">
        <v>91</v>
      </c>
      <c r="C15" s="195" t="s">
        <v>92</v>
      </c>
      <c r="D15" s="195" t="s">
        <v>93</v>
      </c>
      <c r="E15" s="195" t="s">
        <v>94</v>
      </c>
    </row>
    <row r="16" spans="2:5" ht="15.75" x14ac:dyDescent="0.25">
      <c r="B16" s="196" t="s">
        <v>95</v>
      </c>
      <c r="C16" s="197" t="s">
        <v>96</v>
      </c>
      <c r="D16" s="198">
        <v>95.979166666666657</v>
      </c>
      <c r="E16" s="199">
        <v>4800</v>
      </c>
    </row>
    <row r="17" spans="2:5" ht="15.75" x14ac:dyDescent="0.25">
      <c r="B17" s="200"/>
      <c r="C17" s="197" t="s">
        <v>97</v>
      </c>
      <c r="D17" s="201">
        <v>95.416666666666657</v>
      </c>
      <c r="E17" s="202">
        <v>1200</v>
      </c>
    </row>
    <row r="18" spans="2:5" ht="15.75" x14ac:dyDescent="0.25">
      <c r="B18" s="196" t="s">
        <v>98</v>
      </c>
      <c r="C18" s="203" t="s">
        <v>96</v>
      </c>
      <c r="D18" s="204" t="e">
        <v>#DIV/0!</v>
      </c>
      <c r="E18" s="202">
        <v>0</v>
      </c>
    </row>
    <row r="19" spans="2:5" ht="15.75" x14ac:dyDescent="0.25">
      <c r="B19" s="205"/>
      <c r="C19" s="197" t="s">
        <v>97</v>
      </c>
      <c r="D19" s="204" t="e">
        <v>#DIV/0!</v>
      </c>
      <c r="E19" s="202">
        <v>0</v>
      </c>
    </row>
    <row r="20" spans="2:5" ht="15.75" x14ac:dyDescent="0.25">
      <c r="B20" s="206"/>
      <c r="C20" s="187"/>
      <c r="D20" s="207"/>
      <c r="E20" s="208"/>
    </row>
    <row r="21" spans="2:5" ht="18" x14ac:dyDescent="0.25">
      <c r="B21" s="191" t="s">
        <v>99</v>
      </c>
      <c r="C21" s="192"/>
      <c r="D21" s="209"/>
      <c r="E21" s="210"/>
    </row>
    <row r="22" spans="2:5" ht="15.75" x14ac:dyDescent="0.25">
      <c r="B22" s="194" t="s">
        <v>91</v>
      </c>
      <c r="C22" s="195" t="s">
        <v>92</v>
      </c>
      <c r="D22" s="195" t="s">
        <v>93</v>
      </c>
      <c r="E22" s="195" t="s">
        <v>94</v>
      </c>
    </row>
    <row r="23" spans="2:5" ht="15.75" x14ac:dyDescent="0.25">
      <c r="B23" s="200" t="s">
        <v>95</v>
      </c>
      <c r="C23" s="197" t="s">
        <v>96</v>
      </c>
      <c r="D23" s="204">
        <v>90.15625</v>
      </c>
      <c r="E23" s="202">
        <v>6400</v>
      </c>
    </row>
    <row r="24" spans="2:5" ht="15.75" x14ac:dyDescent="0.25">
      <c r="B24" s="205"/>
      <c r="C24" s="197" t="s">
        <v>97</v>
      </c>
      <c r="D24" s="204" t="e">
        <v>#DIV/0!</v>
      </c>
      <c r="E24" s="202">
        <v>0</v>
      </c>
    </row>
    <row r="25" spans="2:5" ht="15.75" x14ac:dyDescent="0.25">
      <c r="B25" s="200" t="s">
        <v>98</v>
      </c>
      <c r="C25" s="197" t="s">
        <v>96</v>
      </c>
      <c r="D25" s="204">
        <v>81</v>
      </c>
      <c r="E25" s="202">
        <v>400</v>
      </c>
    </row>
    <row r="26" spans="2:5" ht="15.75" x14ac:dyDescent="0.25">
      <c r="B26" s="205"/>
      <c r="C26" s="197" t="s">
        <v>97</v>
      </c>
      <c r="D26" s="204" t="e">
        <v>#DIV/0!</v>
      </c>
      <c r="E26" s="202">
        <v>0</v>
      </c>
    </row>
    <row r="27" spans="2:5" ht="15.75" x14ac:dyDescent="0.25">
      <c r="B27" s="190"/>
      <c r="C27" s="187"/>
      <c r="D27" s="207"/>
      <c r="E27" s="208"/>
    </row>
    <row r="28" spans="2:5" ht="18" x14ac:dyDescent="0.25">
      <c r="B28" s="191" t="s">
        <v>6</v>
      </c>
      <c r="C28" s="192"/>
      <c r="D28" s="209"/>
      <c r="E28" s="210"/>
    </row>
    <row r="29" spans="2:5" ht="15.75" x14ac:dyDescent="0.25">
      <c r="B29" s="194" t="s">
        <v>91</v>
      </c>
      <c r="C29" s="195" t="s">
        <v>92</v>
      </c>
      <c r="D29" s="195" t="s">
        <v>93</v>
      </c>
      <c r="E29" s="195" t="s">
        <v>94</v>
      </c>
    </row>
    <row r="30" spans="2:5" ht="15.75" x14ac:dyDescent="0.25">
      <c r="B30" s="196" t="s">
        <v>95</v>
      </c>
      <c r="C30" s="197" t="s">
        <v>96</v>
      </c>
      <c r="D30" s="204">
        <v>70.017857142857153</v>
      </c>
      <c r="E30" s="202">
        <v>5600</v>
      </c>
    </row>
    <row r="31" spans="2:5" ht="15.75" x14ac:dyDescent="0.25">
      <c r="B31" s="200"/>
      <c r="C31" s="197" t="s">
        <v>97</v>
      </c>
      <c r="D31" s="204">
        <v>69.55</v>
      </c>
      <c r="E31" s="202">
        <v>2000</v>
      </c>
    </row>
    <row r="32" spans="2:5" ht="15.75" x14ac:dyDescent="0.25">
      <c r="B32" s="196" t="s">
        <v>98</v>
      </c>
      <c r="C32" s="197" t="s">
        <v>96</v>
      </c>
      <c r="D32" s="198">
        <v>27.333333333333332</v>
      </c>
      <c r="E32" s="199">
        <v>1200</v>
      </c>
    </row>
    <row r="33" spans="2:5" ht="15.75" x14ac:dyDescent="0.25">
      <c r="B33" s="205"/>
      <c r="C33" s="197" t="s">
        <v>97</v>
      </c>
      <c r="D33" s="204" t="e">
        <v>#DIV/0!</v>
      </c>
      <c r="E33" s="202">
        <v>0</v>
      </c>
    </row>
    <row r="35" spans="2:5" ht="18" x14ac:dyDescent="0.25">
      <c r="B35" s="191" t="s">
        <v>100</v>
      </c>
      <c r="C35" s="192"/>
      <c r="D35" s="209"/>
      <c r="E35" s="210"/>
    </row>
    <row r="36" spans="2:5" ht="15.75" x14ac:dyDescent="0.25">
      <c r="B36" s="194" t="s">
        <v>91</v>
      </c>
      <c r="C36" s="195" t="s">
        <v>92</v>
      </c>
      <c r="D36" s="195" t="s">
        <v>93</v>
      </c>
      <c r="E36" s="195" t="s">
        <v>94</v>
      </c>
    </row>
    <row r="37" spans="2:5" ht="15.75" x14ac:dyDescent="0.25">
      <c r="B37" s="196" t="s">
        <v>95</v>
      </c>
      <c r="C37" s="197" t="s">
        <v>96</v>
      </c>
      <c r="D37" s="211" t="e">
        <v>#DIV/0!</v>
      </c>
      <c r="E37" s="212">
        <v>0</v>
      </c>
    </row>
    <row r="38" spans="2:5" ht="15.75" x14ac:dyDescent="0.25">
      <c r="B38" s="200"/>
      <c r="C38" s="197" t="s">
        <v>97</v>
      </c>
      <c r="D38" s="213" t="e">
        <v>#DIV/0!</v>
      </c>
      <c r="E38" s="212">
        <v>0</v>
      </c>
    </row>
    <row r="39" spans="2:5" ht="15.75" x14ac:dyDescent="0.25">
      <c r="B39" s="196" t="s">
        <v>98</v>
      </c>
      <c r="C39" s="197" t="s">
        <v>96</v>
      </c>
      <c r="D39" s="211" t="e">
        <v>#DIV/0!</v>
      </c>
      <c r="E39" s="212">
        <v>0</v>
      </c>
    </row>
    <row r="40" spans="2:5" ht="15.75" x14ac:dyDescent="0.25">
      <c r="B40" s="205"/>
      <c r="C40" s="197" t="s">
        <v>97</v>
      </c>
      <c r="D40" s="212" t="e">
        <v>#DIV/0!</v>
      </c>
      <c r="E40" s="212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B3:D18"/>
  <sheetViews>
    <sheetView workbookViewId="0"/>
  </sheetViews>
  <sheetFormatPr defaultRowHeight="12.75" x14ac:dyDescent="0.2"/>
  <cols>
    <col min="2" max="2" width="20.140625" bestFit="1" customWidth="1"/>
    <col min="3" max="3" width="8.7109375" bestFit="1" customWidth="1"/>
    <col min="4" max="4" width="9.7109375" bestFit="1" customWidth="1"/>
  </cols>
  <sheetData>
    <row r="3" spans="2:4" ht="13.5" thickBot="1" x14ac:dyDescent="0.25"/>
    <row r="4" spans="2:4" ht="13.5" thickBot="1" x14ac:dyDescent="0.25">
      <c r="B4" s="376" t="s">
        <v>23</v>
      </c>
      <c r="C4" s="377"/>
      <c r="D4" s="378"/>
    </row>
    <row r="5" spans="2:4" x14ac:dyDescent="0.2">
      <c r="B5" s="56"/>
      <c r="C5" s="28"/>
      <c r="D5" s="57"/>
    </row>
    <row r="6" spans="2:4" x14ac:dyDescent="0.2">
      <c r="B6" s="58" t="s">
        <v>24</v>
      </c>
      <c r="C6" s="59">
        <v>3.03</v>
      </c>
      <c r="D6" s="57"/>
    </row>
    <row r="7" spans="2:4" x14ac:dyDescent="0.2">
      <c r="B7" s="56"/>
      <c r="C7" s="28"/>
      <c r="D7" s="57"/>
    </row>
    <row r="8" spans="2:4" x14ac:dyDescent="0.2">
      <c r="B8" s="60" t="s">
        <v>25</v>
      </c>
      <c r="C8" s="61" t="s">
        <v>26</v>
      </c>
      <c r="D8" s="62" t="s">
        <v>27</v>
      </c>
    </row>
    <row r="9" spans="2:4" x14ac:dyDescent="0.2">
      <c r="B9" s="60" t="s">
        <v>40</v>
      </c>
      <c r="C9" s="63">
        <f>+C6/(1-D16)*10.065+1.75</f>
        <v>32.400201005025124</v>
      </c>
      <c r="D9" s="64">
        <f>+C6/(1-D16)*13.5+1.75</f>
        <v>42.860552763819094</v>
      </c>
    </row>
    <row r="10" spans="2:4" x14ac:dyDescent="0.2">
      <c r="B10" s="60" t="s">
        <v>28</v>
      </c>
      <c r="C10" s="63">
        <f>+C6/(1-D18)*10+1.75</f>
        <v>33.148963730569946</v>
      </c>
      <c r="D10" s="64">
        <f>+C6/(1-D19)*13.5+1.75+1.75</f>
        <v>44.404999999999994</v>
      </c>
    </row>
    <row r="11" spans="2:4" x14ac:dyDescent="0.2">
      <c r="B11" s="60" t="s">
        <v>29</v>
      </c>
      <c r="C11" s="63">
        <f>+C6/(1-D17)*10+1.75</f>
        <v>34.121794871794876</v>
      </c>
      <c r="D11" s="64">
        <f>+C6/(1-D17)*13.5+1.75</f>
        <v>45.45192307692308</v>
      </c>
    </row>
    <row r="12" spans="2:4" ht="13.5" thickBot="1" x14ac:dyDescent="0.25">
      <c r="B12" s="65"/>
      <c r="C12" s="66"/>
      <c r="D12" s="67"/>
    </row>
    <row r="15" spans="2:4" x14ac:dyDescent="0.2">
      <c r="B15" s="44" t="s">
        <v>17</v>
      </c>
    </row>
    <row r="16" spans="2:4" x14ac:dyDescent="0.2">
      <c r="B16" t="s">
        <v>30</v>
      </c>
      <c r="D16">
        <v>5.0000000000000001E-3</v>
      </c>
    </row>
    <row r="17" spans="2:4" x14ac:dyDescent="0.2">
      <c r="B17" t="s">
        <v>31</v>
      </c>
      <c r="D17">
        <v>6.4000000000000001E-2</v>
      </c>
    </row>
    <row r="18" spans="2:4" x14ac:dyDescent="0.2">
      <c r="B18" t="s">
        <v>32</v>
      </c>
      <c r="D18">
        <v>3.5000000000000003E-2</v>
      </c>
    </row>
  </sheetData>
  <mergeCells count="1">
    <mergeCell ref="B4:D4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3"/>
  <sheetViews>
    <sheetView workbookViewId="0"/>
  </sheetViews>
  <sheetFormatPr defaultRowHeight="12.75" x14ac:dyDescent="0.2"/>
  <cols>
    <col min="1" max="1" width="10.28515625" customWidth="1"/>
    <col min="2" max="6" width="16.7109375" customWidth="1"/>
    <col min="7" max="7" width="15" customWidth="1"/>
    <col min="8" max="9" width="14.28515625" customWidth="1"/>
    <col min="10" max="10" width="11.7109375" customWidth="1"/>
    <col min="11" max="11" width="15.28515625" customWidth="1"/>
    <col min="12" max="12" width="10.85546875" customWidth="1"/>
    <col min="13" max="13" width="11" customWidth="1"/>
    <col min="14" max="16" width="6.5703125" customWidth="1"/>
    <col min="17" max="17" width="7.85546875" customWidth="1"/>
    <col min="18" max="18" width="7.5703125" customWidth="1"/>
    <col min="19" max="19" width="7.42578125" customWidth="1"/>
    <col min="20" max="20" width="9.28515625" customWidth="1"/>
    <col min="21" max="21" width="7.85546875" customWidth="1"/>
    <col min="22" max="22" width="12.28515625" customWidth="1"/>
  </cols>
  <sheetData>
    <row r="1" spans="1:12" x14ac:dyDescent="0.2">
      <c r="A1" s="88">
        <f>+'PV-SHAPE'!A1-1</f>
        <v>37249</v>
      </c>
      <c r="B1" s="153">
        <f>WEEKDAY(A1)</f>
        <v>2</v>
      </c>
    </row>
    <row r="2" spans="1:12" ht="15" x14ac:dyDescent="0.2">
      <c r="A2" s="38" t="s">
        <v>19</v>
      </c>
      <c r="C2" s="224" t="s">
        <v>117</v>
      </c>
      <c r="G2" s="224" t="s">
        <v>117</v>
      </c>
    </row>
    <row r="3" spans="1:12" x14ac:dyDescent="0.2">
      <c r="A3" s="39" t="s">
        <v>20</v>
      </c>
    </row>
    <row r="4" spans="1:12" x14ac:dyDescent="0.2">
      <c r="A4" s="30" t="s">
        <v>14</v>
      </c>
      <c r="B4" s="40" t="s">
        <v>58</v>
      </c>
      <c r="C4" s="158"/>
      <c r="D4" s="69" t="s">
        <v>46</v>
      </c>
      <c r="E4" s="158" t="s">
        <v>101</v>
      </c>
      <c r="F4" s="158" t="s">
        <v>67</v>
      </c>
      <c r="G4" s="48" t="s">
        <v>50</v>
      </c>
      <c r="H4" s="48"/>
      <c r="I4" s="48" t="s">
        <v>131</v>
      </c>
      <c r="J4" s="48"/>
      <c r="K4" s="48"/>
      <c r="L4" s="100" t="s">
        <v>18</v>
      </c>
    </row>
    <row r="5" spans="1:12" x14ac:dyDescent="0.2">
      <c r="A5" s="31" t="s">
        <v>15</v>
      </c>
      <c r="B5" s="42" t="s">
        <v>21</v>
      </c>
      <c r="C5" s="159" t="s">
        <v>118</v>
      </c>
      <c r="D5" s="85" t="s">
        <v>41</v>
      </c>
      <c r="E5" s="159" t="s">
        <v>66</v>
      </c>
      <c r="F5" s="159" t="s">
        <v>66</v>
      </c>
      <c r="G5" s="49" t="s">
        <v>41</v>
      </c>
      <c r="H5" s="107" t="s">
        <v>43</v>
      </c>
      <c r="I5" s="107" t="s">
        <v>64</v>
      </c>
      <c r="J5" s="49"/>
      <c r="K5" s="49"/>
      <c r="L5" s="104"/>
    </row>
    <row r="6" spans="1:12" x14ac:dyDescent="0.2">
      <c r="A6" s="32" t="s">
        <v>16</v>
      </c>
      <c r="B6" s="41"/>
      <c r="C6" s="161" t="s">
        <v>75</v>
      </c>
      <c r="D6" s="123"/>
      <c r="E6" s="159"/>
      <c r="F6" s="123"/>
      <c r="G6" s="133"/>
      <c r="H6" s="109" t="s">
        <v>102</v>
      </c>
      <c r="I6" s="91"/>
      <c r="J6" s="34"/>
      <c r="K6" s="54"/>
      <c r="L6" s="105"/>
    </row>
    <row r="7" spans="1:12" x14ac:dyDescent="0.2">
      <c r="A7" s="99"/>
      <c r="B7" s="96"/>
      <c r="C7" s="229"/>
      <c r="D7" s="97"/>
      <c r="E7" s="162"/>
      <c r="F7" s="97">
        <v>165</v>
      </c>
      <c r="G7" s="93"/>
      <c r="H7" s="94"/>
      <c r="I7" s="94"/>
      <c r="J7" s="93"/>
      <c r="K7" s="93"/>
      <c r="L7" s="106"/>
    </row>
    <row r="8" spans="1:12" x14ac:dyDescent="0.2">
      <c r="A8" s="36">
        <v>100</v>
      </c>
      <c r="B8">
        <v>0</v>
      </c>
      <c r="C8" s="117"/>
      <c r="D8" s="117"/>
      <c r="E8" s="169"/>
      <c r="F8" s="46"/>
      <c r="G8" s="171">
        <v>0</v>
      </c>
      <c r="H8" s="115"/>
      <c r="I8" s="115"/>
      <c r="J8" s="50"/>
      <c r="K8" s="50"/>
      <c r="L8" s="101">
        <f t="shared" ref="L8:L31" si="0">SUM(B8:K8)</f>
        <v>0</v>
      </c>
    </row>
    <row r="9" spans="1:12" x14ac:dyDescent="0.2">
      <c r="A9" s="29">
        <v>200</v>
      </c>
      <c r="B9">
        <v>0</v>
      </c>
      <c r="C9" s="117"/>
      <c r="D9" s="117"/>
      <c r="E9" s="169"/>
      <c r="F9" s="46"/>
      <c r="G9" s="171">
        <v>0</v>
      </c>
      <c r="H9" s="115"/>
      <c r="I9" s="115"/>
      <c r="J9" s="50"/>
      <c r="K9" s="50"/>
      <c r="L9" s="102">
        <f t="shared" si="0"/>
        <v>0</v>
      </c>
    </row>
    <row r="10" spans="1:12" x14ac:dyDescent="0.2">
      <c r="A10" s="29">
        <v>300</v>
      </c>
      <c r="B10">
        <v>0</v>
      </c>
      <c r="C10" s="117"/>
      <c r="D10" s="117"/>
      <c r="E10" s="169"/>
      <c r="F10" s="46"/>
      <c r="G10" s="171">
        <v>0</v>
      </c>
      <c r="H10" s="115"/>
      <c r="I10" s="115"/>
      <c r="J10" s="50"/>
      <c r="K10" s="50"/>
      <c r="L10" s="102">
        <f t="shared" si="0"/>
        <v>0</v>
      </c>
    </row>
    <row r="11" spans="1:12" x14ac:dyDescent="0.2">
      <c r="A11" s="29">
        <v>400</v>
      </c>
      <c r="B11">
        <v>0</v>
      </c>
      <c r="C11" s="117"/>
      <c r="D11" s="117"/>
      <c r="E11" s="169"/>
      <c r="F11" s="46"/>
      <c r="G11" s="171">
        <v>0</v>
      </c>
      <c r="H11" s="115"/>
      <c r="I11" s="115"/>
      <c r="J11" s="50"/>
      <c r="K11" s="50"/>
      <c r="L11" s="102">
        <f t="shared" si="0"/>
        <v>0</v>
      </c>
    </row>
    <row r="12" spans="1:12" x14ac:dyDescent="0.2">
      <c r="A12" s="29">
        <v>500</v>
      </c>
      <c r="B12">
        <v>0</v>
      </c>
      <c r="C12" s="117"/>
      <c r="D12" s="117"/>
      <c r="E12" s="169"/>
      <c r="F12" s="46"/>
      <c r="G12" s="171">
        <v>0</v>
      </c>
      <c r="H12" s="115"/>
      <c r="I12" s="115"/>
      <c r="J12" s="50"/>
      <c r="K12" s="50"/>
      <c r="L12" s="102">
        <f t="shared" si="0"/>
        <v>0</v>
      </c>
    </row>
    <row r="13" spans="1:12" x14ac:dyDescent="0.2">
      <c r="A13" s="29">
        <v>600</v>
      </c>
      <c r="B13">
        <v>0</v>
      </c>
      <c r="C13" s="117"/>
      <c r="D13" s="117"/>
      <c r="E13" s="169"/>
      <c r="F13" s="46"/>
      <c r="G13" s="171">
        <v>0</v>
      </c>
      <c r="H13" s="115"/>
      <c r="I13" s="115"/>
      <c r="J13" s="50"/>
      <c r="K13" s="50"/>
      <c r="L13" s="102">
        <f t="shared" si="0"/>
        <v>0</v>
      </c>
    </row>
    <row r="14" spans="1:12" x14ac:dyDescent="0.2">
      <c r="A14" s="29">
        <v>700</v>
      </c>
      <c r="B14">
        <v>0</v>
      </c>
      <c r="C14" s="117"/>
      <c r="D14" s="117"/>
      <c r="E14" s="169"/>
      <c r="F14" s="169"/>
      <c r="G14" s="171">
        <v>0</v>
      </c>
      <c r="H14" s="115"/>
      <c r="I14" s="50"/>
      <c r="J14" s="50"/>
      <c r="K14" s="50"/>
      <c r="L14" s="102">
        <f t="shared" si="0"/>
        <v>0</v>
      </c>
    </row>
    <row r="15" spans="1:12" x14ac:dyDescent="0.2">
      <c r="A15" s="29">
        <v>800</v>
      </c>
      <c r="B15">
        <v>0</v>
      </c>
      <c r="C15" s="117"/>
      <c r="D15" s="117"/>
      <c r="E15" s="169"/>
      <c r="F15" s="169"/>
      <c r="G15" s="171">
        <v>0</v>
      </c>
      <c r="H15" s="115"/>
      <c r="I15" s="50"/>
      <c r="J15" s="50"/>
      <c r="K15" s="50"/>
      <c r="L15" s="102">
        <f t="shared" si="0"/>
        <v>0</v>
      </c>
    </row>
    <row r="16" spans="1:12" x14ac:dyDescent="0.2">
      <c r="A16" s="29">
        <v>900</v>
      </c>
      <c r="B16">
        <v>0</v>
      </c>
      <c r="C16" s="117"/>
      <c r="D16" s="117"/>
      <c r="E16" s="169"/>
      <c r="F16" s="169"/>
      <c r="G16" s="171">
        <v>0</v>
      </c>
      <c r="H16" s="115"/>
      <c r="I16" s="50"/>
      <c r="J16" s="50"/>
      <c r="K16" s="50"/>
      <c r="L16" s="102">
        <f t="shared" si="0"/>
        <v>0</v>
      </c>
    </row>
    <row r="17" spans="1:12" x14ac:dyDescent="0.2">
      <c r="A17" s="29">
        <v>1000</v>
      </c>
      <c r="B17">
        <v>0</v>
      </c>
      <c r="C17" s="117"/>
      <c r="D17" s="117"/>
      <c r="E17" s="169"/>
      <c r="F17" s="169"/>
      <c r="G17" s="171">
        <v>0</v>
      </c>
      <c r="H17" s="115"/>
      <c r="I17" s="50"/>
      <c r="J17" s="50"/>
      <c r="K17" s="50"/>
      <c r="L17" s="102">
        <f t="shared" si="0"/>
        <v>0</v>
      </c>
    </row>
    <row r="18" spans="1:12" x14ac:dyDescent="0.2">
      <c r="A18" s="29">
        <v>1100</v>
      </c>
      <c r="B18">
        <v>0</v>
      </c>
      <c r="C18" s="117"/>
      <c r="D18" s="117"/>
      <c r="E18" s="169"/>
      <c r="F18" s="169"/>
      <c r="G18" s="171">
        <v>0</v>
      </c>
      <c r="H18" s="115"/>
      <c r="I18" s="50"/>
      <c r="J18" s="50"/>
      <c r="K18" s="50"/>
      <c r="L18" s="102">
        <f t="shared" si="0"/>
        <v>0</v>
      </c>
    </row>
    <row r="19" spans="1:12" x14ac:dyDescent="0.2">
      <c r="A19" s="29">
        <v>1200</v>
      </c>
      <c r="B19">
        <v>0</v>
      </c>
      <c r="C19" s="117"/>
      <c r="D19" s="117"/>
      <c r="E19" s="169"/>
      <c r="F19" s="169"/>
      <c r="G19" s="171">
        <v>0</v>
      </c>
      <c r="H19" s="115"/>
      <c r="I19" s="50"/>
      <c r="J19" s="50"/>
      <c r="K19" s="50"/>
      <c r="L19" s="102">
        <f t="shared" si="0"/>
        <v>0</v>
      </c>
    </row>
    <row r="20" spans="1:12" x14ac:dyDescent="0.2">
      <c r="A20" s="29">
        <v>1300</v>
      </c>
      <c r="B20">
        <v>0</v>
      </c>
      <c r="C20" s="117"/>
      <c r="D20" s="117"/>
      <c r="E20" s="169"/>
      <c r="F20" s="169"/>
      <c r="G20" s="171">
        <v>0</v>
      </c>
      <c r="H20" s="115"/>
      <c r="I20" s="50"/>
      <c r="J20" s="50"/>
      <c r="K20" s="50"/>
      <c r="L20" s="102">
        <f t="shared" si="0"/>
        <v>0</v>
      </c>
    </row>
    <row r="21" spans="1:12" x14ac:dyDescent="0.2">
      <c r="A21" s="29">
        <v>1400</v>
      </c>
      <c r="B21">
        <v>0</v>
      </c>
      <c r="C21" s="117"/>
      <c r="D21" s="117"/>
      <c r="E21" s="169"/>
      <c r="F21" s="169"/>
      <c r="G21" s="171">
        <v>0</v>
      </c>
      <c r="H21" s="115"/>
      <c r="I21" s="50"/>
      <c r="J21" s="50"/>
      <c r="K21" s="50"/>
      <c r="L21" s="102">
        <f t="shared" si="0"/>
        <v>0</v>
      </c>
    </row>
    <row r="22" spans="1:12" x14ac:dyDescent="0.2">
      <c r="A22" s="29">
        <v>1500</v>
      </c>
      <c r="B22">
        <v>0</v>
      </c>
      <c r="C22" s="117"/>
      <c r="D22" s="117"/>
      <c r="E22" s="169"/>
      <c r="F22" s="169"/>
      <c r="G22" s="171">
        <v>0</v>
      </c>
      <c r="H22" s="115"/>
      <c r="I22" s="50"/>
      <c r="J22" s="50"/>
      <c r="K22" s="50"/>
      <c r="L22" s="102">
        <f t="shared" si="0"/>
        <v>0</v>
      </c>
    </row>
    <row r="23" spans="1:12" x14ac:dyDescent="0.2">
      <c r="A23" s="29">
        <v>1600</v>
      </c>
      <c r="B23">
        <v>0</v>
      </c>
      <c r="C23" s="117"/>
      <c r="D23" s="117"/>
      <c r="E23" s="169"/>
      <c r="F23" s="169"/>
      <c r="G23" s="171">
        <v>0</v>
      </c>
      <c r="H23" s="115"/>
      <c r="I23" s="50"/>
      <c r="J23" s="50"/>
      <c r="K23" s="50"/>
      <c r="L23" s="102">
        <f t="shared" si="0"/>
        <v>0</v>
      </c>
    </row>
    <row r="24" spans="1:12" x14ac:dyDescent="0.2">
      <c r="A24" s="29">
        <v>1700</v>
      </c>
      <c r="B24">
        <v>0</v>
      </c>
      <c r="C24" s="117"/>
      <c r="D24" s="117"/>
      <c r="E24" s="169"/>
      <c r="F24" s="46"/>
      <c r="G24" s="171">
        <v>0</v>
      </c>
      <c r="H24" s="115"/>
      <c r="I24" s="50"/>
      <c r="J24" s="50"/>
      <c r="K24" s="50"/>
      <c r="L24" s="102">
        <f t="shared" si="0"/>
        <v>0</v>
      </c>
    </row>
    <row r="25" spans="1:12" x14ac:dyDescent="0.2">
      <c r="A25" s="29">
        <v>1800</v>
      </c>
      <c r="B25">
        <v>0</v>
      </c>
      <c r="C25" s="117"/>
      <c r="D25" s="117"/>
      <c r="E25" s="169"/>
      <c r="F25" s="46"/>
      <c r="G25" s="171">
        <v>0</v>
      </c>
      <c r="H25" s="115"/>
      <c r="I25" s="50"/>
      <c r="J25" s="50"/>
      <c r="K25" s="50"/>
      <c r="L25" s="102">
        <f t="shared" si="0"/>
        <v>0</v>
      </c>
    </row>
    <row r="26" spans="1:12" x14ac:dyDescent="0.2">
      <c r="A26" s="29">
        <v>1900</v>
      </c>
      <c r="B26">
        <v>0</v>
      </c>
      <c r="C26" s="117"/>
      <c r="D26" s="117"/>
      <c r="E26" s="169"/>
      <c r="F26" s="46"/>
      <c r="G26" s="171">
        <v>0</v>
      </c>
      <c r="H26" s="115"/>
      <c r="I26" s="50"/>
      <c r="J26" s="50"/>
      <c r="K26" s="50"/>
      <c r="L26" s="102">
        <f t="shared" si="0"/>
        <v>0</v>
      </c>
    </row>
    <row r="27" spans="1:12" x14ac:dyDescent="0.2">
      <c r="A27" s="29">
        <v>2000</v>
      </c>
      <c r="B27">
        <v>0</v>
      </c>
      <c r="C27" s="117"/>
      <c r="D27" s="117"/>
      <c r="E27" s="169"/>
      <c r="F27" s="46"/>
      <c r="G27" s="171">
        <v>0</v>
      </c>
      <c r="H27" s="115"/>
      <c r="I27" s="50"/>
      <c r="J27" s="50"/>
      <c r="K27" s="50"/>
      <c r="L27" s="102">
        <f t="shared" si="0"/>
        <v>0</v>
      </c>
    </row>
    <row r="28" spans="1:12" x14ac:dyDescent="0.2">
      <c r="A28" s="29">
        <v>2100</v>
      </c>
      <c r="B28">
        <v>0</v>
      </c>
      <c r="C28" s="117"/>
      <c r="D28" s="117"/>
      <c r="E28" s="169"/>
      <c r="F28" s="46"/>
      <c r="G28" s="171">
        <v>0</v>
      </c>
      <c r="H28" s="115"/>
      <c r="I28" s="50"/>
      <c r="J28" s="50"/>
      <c r="K28" s="50"/>
      <c r="L28" s="102">
        <f t="shared" si="0"/>
        <v>0</v>
      </c>
    </row>
    <row r="29" spans="1:12" x14ac:dyDescent="0.2">
      <c r="A29" s="29">
        <v>2200</v>
      </c>
      <c r="B29">
        <v>0</v>
      </c>
      <c r="C29" s="117"/>
      <c r="D29" s="117"/>
      <c r="E29" s="169"/>
      <c r="F29" s="46"/>
      <c r="G29" s="171">
        <v>0</v>
      </c>
      <c r="H29" s="115"/>
      <c r="I29" s="50"/>
      <c r="J29" s="50"/>
      <c r="K29" s="50"/>
      <c r="L29" s="102">
        <f t="shared" si="0"/>
        <v>0</v>
      </c>
    </row>
    <row r="30" spans="1:12" x14ac:dyDescent="0.2">
      <c r="A30" s="29">
        <v>2300</v>
      </c>
      <c r="B30">
        <v>0</v>
      </c>
      <c r="C30" s="117"/>
      <c r="D30" s="117"/>
      <c r="E30" s="169"/>
      <c r="F30" s="46"/>
      <c r="G30" s="171">
        <v>0</v>
      </c>
      <c r="H30" s="115"/>
      <c r="I30" s="115"/>
      <c r="J30" s="50"/>
      <c r="K30" s="50"/>
      <c r="L30" s="102">
        <f t="shared" si="0"/>
        <v>0</v>
      </c>
    </row>
    <row r="31" spans="1:12" x14ac:dyDescent="0.2">
      <c r="A31" s="37">
        <v>2400</v>
      </c>
      <c r="B31" s="43">
        <v>0</v>
      </c>
      <c r="C31" s="118"/>
      <c r="D31" s="118"/>
      <c r="E31" s="170"/>
      <c r="F31" s="47"/>
      <c r="G31" s="214">
        <v>0</v>
      </c>
      <c r="H31" s="116"/>
      <c r="I31" s="116"/>
      <c r="J31" s="33"/>
      <c r="K31" s="33"/>
      <c r="L31" s="103">
        <f t="shared" si="0"/>
        <v>0</v>
      </c>
    </row>
    <row r="33" spans="2:12" x14ac:dyDescent="0.2">
      <c r="B33" s="44">
        <f>SUM(B8:B32)</f>
        <v>0</v>
      </c>
      <c r="C33" s="177">
        <f t="shared" ref="C33:K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 t="shared" si="1"/>
        <v>0</v>
      </c>
      <c r="J33" s="177">
        <f t="shared" si="1"/>
        <v>0</v>
      </c>
      <c r="K33" s="177">
        <f t="shared" si="1"/>
        <v>0</v>
      </c>
      <c r="L33" s="44">
        <f>SUM(L8:L32)</f>
        <v>0</v>
      </c>
    </row>
  </sheetData>
  <phoneticPr fontId="3" type="noConversion"/>
  <pageMargins left="0.22" right="0.34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5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4.140625" customWidth="1"/>
    <col min="6" max="6" width="13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+'PV-SHAPE'!A1+1</f>
        <v>37251</v>
      </c>
      <c r="B1" s="153">
        <f>WEEKDAY(A1)</f>
        <v>4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 t="s">
        <v>147</v>
      </c>
      <c r="F3" s="219" t="s">
        <v>148</v>
      </c>
      <c r="H3" t="s">
        <v>148</v>
      </c>
      <c r="I3" t="s">
        <v>148</v>
      </c>
    </row>
    <row r="4" spans="1:10" x14ac:dyDescent="0.2">
      <c r="A4" s="30" t="s">
        <v>14</v>
      </c>
      <c r="B4" s="40" t="s">
        <v>151</v>
      </c>
      <c r="C4" s="158" t="s">
        <v>67</v>
      </c>
      <c r="D4" s="158"/>
      <c r="E4" s="127" t="s">
        <v>145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146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">
      <c r="A7" s="95"/>
      <c r="B7" s="96"/>
      <c r="C7" s="162"/>
      <c r="D7" s="162"/>
      <c r="E7" s="280" t="s">
        <v>155</v>
      </c>
      <c r="F7" s="167"/>
      <c r="G7" s="240"/>
      <c r="H7" s="283" t="s">
        <v>156</v>
      </c>
      <c r="I7" s="283"/>
      <c r="J7" s="106"/>
    </row>
    <row r="8" spans="1:10" x14ac:dyDescent="0.2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>
        <v>15</v>
      </c>
      <c r="F30" s="46"/>
      <c r="G30" s="171"/>
      <c r="H30" s="171">
        <v>-15</v>
      </c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>
        <v>15</v>
      </c>
      <c r="F31" s="47"/>
      <c r="G31" s="214"/>
      <c r="H31" s="214">
        <v>-15</v>
      </c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180</v>
      </c>
      <c r="F33" s="177">
        <f t="shared" si="1"/>
        <v>0</v>
      </c>
      <c r="G33" s="177">
        <f t="shared" si="1"/>
        <v>0</v>
      </c>
      <c r="H33" s="177">
        <f t="shared" si="1"/>
        <v>-180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4">
    <pageSetUpPr fitToPage="1"/>
  </sheetPr>
  <dimension ref="A1:Y16391"/>
  <sheetViews>
    <sheetView workbookViewId="0"/>
  </sheetViews>
  <sheetFormatPr defaultRowHeight="12.75" zeroHeight="1" x14ac:dyDescent="0.2"/>
  <cols>
    <col min="1" max="1" width="12.42578125" customWidth="1"/>
    <col min="2" max="2" width="16.42578125" customWidth="1"/>
    <col min="3" max="8" width="16.5703125" customWidth="1"/>
    <col min="9" max="9" width="15.42578125" customWidth="1"/>
    <col min="10" max="10" width="16.5703125" customWidth="1"/>
    <col min="11" max="12" width="13.140625" customWidth="1"/>
    <col min="13" max="13" width="11.7109375" customWidth="1"/>
    <col min="14" max="14" width="12.5703125" customWidth="1"/>
    <col min="15" max="15" width="7.7109375" customWidth="1"/>
    <col min="16" max="16" width="10.85546875" customWidth="1"/>
    <col min="17" max="17" width="11" customWidth="1"/>
    <col min="18" max="18" width="10.28515625" bestFit="1" customWidth="1"/>
    <col min="19" max="19" width="10" customWidth="1"/>
    <col min="20" max="20" width="10.28515625" customWidth="1"/>
    <col min="21" max="26" width="6.5703125" customWidth="1"/>
    <col min="27" max="27" width="7.85546875" customWidth="1"/>
    <col min="28" max="28" width="7.5703125" customWidth="1"/>
    <col min="29" max="29" width="7.42578125" customWidth="1"/>
    <col min="30" max="30" width="9.28515625" customWidth="1"/>
    <col min="31" max="31" width="7.85546875" customWidth="1"/>
    <col min="32" max="32" width="12.28515625" customWidth="1"/>
  </cols>
  <sheetData>
    <row r="1" spans="1:21" x14ac:dyDescent="0.2">
      <c r="A1" s="88">
        <f>'PV-SHAPE'!A1+1</f>
        <v>37251</v>
      </c>
      <c r="B1" s="153">
        <f>WEEKDAY(A1)</f>
        <v>4</v>
      </c>
    </row>
    <row r="2" spans="1:21" ht="15" x14ac:dyDescent="0.2">
      <c r="A2" s="38" t="s">
        <v>19</v>
      </c>
      <c r="C2" s="224"/>
      <c r="D2" s="224"/>
      <c r="E2" s="224"/>
      <c r="F2" s="68"/>
      <c r="H2" s="224" t="s">
        <v>117</v>
      </c>
    </row>
    <row r="3" spans="1:21" x14ac:dyDescent="0.2">
      <c r="A3" s="39" t="s">
        <v>20</v>
      </c>
    </row>
    <row r="4" spans="1:21" ht="13.5" thickBot="1" x14ac:dyDescent="0.25">
      <c r="A4" s="30" t="s">
        <v>14</v>
      </c>
      <c r="B4" s="40" t="s">
        <v>7</v>
      </c>
      <c r="C4" s="127" t="s">
        <v>143</v>
      </c>
      <c r="D4" s="127" t="s">
        <v>73</v>
      </c>
      <c r="E4" s="127" t="s">
        <v>143</v>
      </c>
      <c r="F4" s="232" t="s">
        <v>196</v>
      </c>
      <c r="G4" s="232" t="s">
        <v>67</v>
      </c>
      <c r="H4" s="48" t="s">
        <v>116</v>
      </c>
      <c r="I4" s="141" t="s">
        <v>67</v>
      </c>
      <c r="J4" s="141" t="s">
        <v>106</v>
      </c>
      <c r="K4" s="100" t="s">
        <v>18</v>
      </c>
      <c r="T4" s="44"/>
    </row>
    <row r="5" spans="1:21" x14ac:dyDescent="0.2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144</v>
      </c>
      <c r="F5" s="230" t="s">
        <v>66</v>
      </c>
      <c r="G5" s="230" t="s">
        <v>66</v>
      </c>
      <c r="H5" s="107" t="s">
        <v>114</v>
      </c>
      <c r="I5" s="140" t="s">
        <v>64</v>
      </c>
      <c r="J5" s="140" t="s">
        <v>110</v>
      </c>
      <c r="K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284"/>
      <c r="D6" s="129"/>
      <c r="E6" s="284"/>
      <c r="F6" s="217">
        <v>20</v>
      </c>
      <c r="G6" s="239"/>
      <c r="H6" s="223" t="s">
        <v>107</v>
      </c>
      <c r="I6" s="288">
        <v>20</v>
      </c>
      <c r="J6" s="53"/>
      <c r="K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C7" s="169"/>
      <c r="D7" s="169"/>
      <c r="E7" s="169"/>
      <c r="F7" s="169"/>
      <c r="G7" s="169"/>
      <c r="H7" s="171">
        <v>0</v>
      </c>
      <c r="I7" s="50"/>
      <c r="J7" s="171"/>
      <c r="K7" s="136">
        <f t="shared" ref="K7:K30" si="0">SUM(B7:J7)</f>
        <v>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">
      <c r="A8" s="29">
        <v>200</v>
      </c>
      <c r="C8" s="169"/>
      <c r="D8" s="169"/>
      <c r="E8" s="169"/>
      <c r="F8" s="169"/>
      <c r="G8" s="169"/>
      <c r="H8" s="242">
        <v>0</v>
      </c>
      <c r="I8" s="50"/>
      <c r="J8" s="171"/>
      <c r="K8" s="136">
        <f t="shared" si="0"/>
        <v>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">
      <c r="A9" s="29">
        <v>300</v>
      </c>
      <c r="C9" s="169"/>
      <c r="D9" s="169"/>
      <c r="E9" s="169"/>
      <c r="F9" s="169"/>
      <c r="G9" s="169"/>
      <c r="H9" s="242">
        <v>0</v>
      </c>
      <c r="I9" s="50"/>
      <c r="J9" s="171"/>
      <c r="K9" s="136">
        <f t="shared" si="0"/>
        <v>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">
      <c r="A10" s="29">
        <v>400</v>
      </c>
      <c r="C10" s="169"/>
      <c r="D10" s="169"/>
      <c r="E10" s="169"/>
      <c r="F10" s="169"/>
      <c r="G10" s="169"/>
      <c r="H10" s="242">
        <v>0</v>
      </c>
      <c r="I10" s="50"/>
      <c r="J10" s="171"/>
      <c r="K10" s="136">
        <f t="shared" si="0"/>
        <v>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">
      <c r="A11" s="29">
        <v>500</v>
      </c>
      <c r="C11" s="169"/>
      <c r="D11" s="169"/>
      <c r="E11" s="169"/>
      <c r="F11" s="169"/>
      <c r="G11" s="169"/>
      <c r="H11" s="242">
        <v>0</v>
      </c>
      <c r="I11" s="50"/>
      <c r="J11" s="171"/>
      <c r="K11" s="136">
        <f t="shared" si="0"/>
        <v>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">
      <c r="A12" s="29">
        <v>600</v>
      </c>
      <c r="C12" s="169"/>
      <c r="D12" s="169"/>
      <c r="E12" s="169"/>
      <c r="F12" s="169"/>
      <c r="G12" s="169"/>
      <c r="H12" s="242">
        <v>0</v>
      </c>
      <c r="I12" s="50"/>
      <c r="J12" s="171"/>
      <c r="K12" s="136">
        <f t="shared" si="0"/>
        <v>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">
      <c r="A13" s="29">
        <v>700</v>
      </c>
      <c r="C13" s="169"/>
      <c r="D13" s="169"/>
      <c r="E13" s="169"/>
      <c r="F13" s="169"/>
      <c r="G13" s="169"/>
      <c r="H13" s="242">
        <v>0</v>
      </c>
      <c r="I13" s="171"/>
      <c r="J13" s="171"/>
      <c r="K13" s="136">
        <f t="shared" si="0"/>
        <v>0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">
      <c r="A14" s="29">
        <v>800</v>
      </c>
      <c r="C14" s="169"/>
      <c r="D14" s="169"/>
      <c r="E14" s="169"/>
      <c r="F14" s="169"/>
      <c r="G14" s="169"/>
      <c r="H14" s="242">
        <v>0</v>
      </c>
      <c r="I14" s="171"/>
      <c r="J14" s="171"/>
      <c r="K14" s="136">
        <f t="shared" si="0"/>
        <v>0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">
      <c r="A15" s="29">
        <v>900</v>
      </c>
      <c r="C15" s="169"/>
      <c r="D15" s="169"/>
      <c r="E15" s="169"/>
      <c r="F15" s="169"/>
      <c r="G15" s="169"/>
      <c r="H15" s="242">
        <v>0</v>
      </c>
      <c r="I15" s="171"/>
      <c r="J15" s="171"/>
      <c r="K15" s="136">
        <f t="shared" si="0"/>
        <v>0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">
      <c r="A16" s="29">
        <v>1000</v>
      </c>
      <c r="C16" s="169"/>
      <c r="D16" s="169"/>
      <c r="E16" s="169"/>
      <c r="F16" s="169"/>
      <c r="G16" s="169"/>
      <c r="H16" s="242">
        <v>0</v>
      </c>
      <c r="I16" s="171"/>
      <c r="J16" s="171"/>
      <c r="K16" s="136">
        <f t="shared" si="0"/>
        <v>0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">
      <c r="A17" s="29">
        <v>1100</v>
      </c>
      <c r="C17" s="169"/>
      <c r="D17" s="169"/>
      <c r="E17" s="169"/>
      <c r="F17" s="169"/>
      <c r="G17" s="169"/>
      <c r="H17" s="242">
        <v>0</v>
      </c>
      <c r="I17" s="171"/>
      <c r="J17" s="171"/>
      <c r="K17" s="136">
        <f t="shared" si="0"/>
        <v>0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">
      <c r="A18" s="29">
        <v>1200</v>
      </c>
      <c r="C18" s="169"/>
      <c r="D18" s="169"/>
      <c r="E18" s="169"/>
      <c r="F18" s="169"/>
      <c r="G18" s="169"/>
      <c r="H18" s="242">
        <v>0</v>
      </c>
      <c r="I18" s="171"/>
      <c r="J18" s="171"/>
      <c r="K18" s="136">
        <f t="shared" si="0"/>
        <v>0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">
      <c r="A19" s="29">
        <v>1300</v>
      </c>
      <c r="C19" s="169"/>
      <c r="D19" s="169"/>
      <c r="E19" s="169"/>
      <c r="F19" s="169">
        <v>13</v>
      </c>
      <c r="G19" s="169"/>
      <c r="H19" s="242">
        <v>0</v>
      </c>
      <c r="I19" s="171">
        <v>-13</v>
      </c>
      <c r="J19" s="171"/>
      <c r="K19" s="136">
        <f t="shared" si="0"/>
        <v>0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">
      <c r="A20" s="29">
        <v>1400</v>
      </c>
      <c r="C20" s="169"/>
      <c r="D20" s="169"/>
      <c r="E20" s="169"/>
      <c r="F20" s="169">
        <v>13</v>
      </c>
      <c r="G20" s="169"/>
      <c r="H20" s="242">
        <v>0</v>
      </c>
      <c r="I20" s="171">
        <v>-13</v>
      </c>
      <c r="J20" s="171"/>
      <c r="K20" s="136">
        <f t="shared" si="0"/>
        <v>0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">
      <c r="A21" s="29">
        <v>1500</v>
      </c>
      <c r="C21" s="169"/>
      <c r="D21" s="169"/>
      <c r="E21" s="169"/>
      <c r="F21" s="169">
        <v>13</v>
      </c>
      <c r="G21" s="169"/>
      <c r="H21" s="242">
        <v>0</v>
      </c>
      <c r="I21" s="171">
        <v>-13</v>
      </c>
      <c r="J21" s="171"/>
      <c r="K21" s="136">
        <f t="shared" si="0"/>
        <v>0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">
      <c r="A22" s="29">
        <v>1600</v>
      </c>
      <c r="C22" s="169"/>
      <c r="D22" s="169"/>
      <c r="E22" s="169"/>
      <c r="F22" s="169">
        <v>13</v>
      </c>
      <c r="G22" s="169"/>
      <c r="H22" s="242">
        <v>0</v>
      </c>
      <c r="I22" s="171">
        <v>-13</v>
      </c>
      <c r="J22" s="171"/>
      <c r="K22" s="136">
        <f t="shared" si="0"/>
        <v>0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">
      <c r="A23" s="29">
        <v>1700</v>
      </c>
      <c r="C23" s="169"/>
      <c r="D23" s="169"/>
      <c r="E23" s="169"/>
      <c r="F23" s="169">
        <v>13</v>
      </c>
      <c r="G23" s="169"/>
      <c r="H23" s="242">
        <v>0</v>
      </c>
      <c r="I23" s="171">
        <v>-13</v>
      </c>
      <c r="J23" s="171"/>
      <c r="K23" s="136">
        <f t="shared" si="0"/>
        <v>0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">
      <c r="A24" s="29">
        <v>1800</v>
      </c>
      <c r="C24" s="169"/>
      <c r="D24" s="169"/>
      <c r="E24" s="169"/>
      <c r="F24" s="169">
        <v>13</v>
      </c>
      <c r="G24" s="169"/>
      <c r="H24" s="242">
        <v>0</v>
      </c>
      <c r="I24" s="171">
        <v>-13</v>
      </c>
      <c r="J24" s="171"/>
      <c r="K24" s="136">
        <f t="shared" si="0"/>
        <v>0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">
      <c r="A25" s="29">
        <v>1900</v>
      </c>
      <c r="C25" s="169"/>
      <c r="D25" s="169"/>
      <c r="E25" s="169"/>
      <c r="F25" s="169">
        <v>13</v>
      </c>
      <c r="G25" s="169"/>
      <c r="H25" s="242">
        <v>0</v>
      </c>
      <c r="I25" s="171">
        <v>-13</v>
      </c>
      <c r="J25" s="171"/>
      <c r="K25" s="136">
        <f t="shared" si="0"/>
        <v>0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">
      <c r="A26" s="29">
        <v>2000</v>
      </c>
      <c r="C26" s="169"/>
      <c r="D26" s="169"/>
      <c r="E26" s="169"/>
      <c r="F26" s="169">
        <v>13</v>
      </c>
      <c r="G26" s="169"/>
      <c r="H26" s="242">
        <v>0</v>
      </c>
      <c r="I26" s="171">
        <v>-13</v>
      </c>
      <c r="J26" s="171"/>
      <c r="K26" s="136">
        <f t="shared" si="0"/>
        <v>0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">
      <c r="A27" s="29">
        <v>2100</v>
      </c>
      <c r="C27" s="169"/>
      <c r="D27" s="169"/>
      <c r="E27" s="169"/>
      <c r="F27" s="169">
        <v>13</v>
      </c>
      <c r="G27" s="169"/>
      <c r="H27" s="242">
        <v>0</v>
      </c>
      <c r="I27" s="171">
        <v>-13</v>
      </c>
      <c r="J27" s="171"/>
      <c r="K27" s="136">
        <f t="shared" si="0"/>
        <v>0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">
      <c r="A28" s="29">
        <v>2200</v>
      </c>
      <c r="C28" s="169"/>
      <c r="D28" s="169"/>
      <c r="E28" s="169"/>
      <c r="F28" s="169"/>
      <c r="G28" s="169"/>
      <c r="H28" s="242">
        <v>0</v>
      </c>
      <c r="I28" s="171"/>
      <c r="J28" s="171"/>
      <c r="K28" s="136">
        <f t="shared" si="0"/>
        <v>0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">
      <c r="A29" s="29">
        <v>2300</v>
      </c>
      <c r="C29" s="169"/>
      <c r="D29" s="169"/>
      <c r="E29" s="169"/>
      <c r="F29" s="169"/>
      <c r="G29" s="169"/>
      <c r="H29" s="242">
        <v>0</v>
      </c>
      <c r="I29" s="50"/>
      <c r="J29" s="171"/>
      <c r="K29" s="136">
        <f t="shared" si="0"/>
        <v>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5" thickBot="1" x14ac:dyDescent="0.25">
      <c r="A30" s="37">
        <v>2400</v>
      </c>
      <c r="B30" s="43"/>
      <c r="C30" s="170"/>
      <c r="D30" s="170"/>
      <c r="E30" s="170"/>
      <c r="F30" s="170"/>
      <c r="G30" s="170"/>
      <c r="H30" s="214">
        <v>0</v>
      </c>
      <c r="I30" s="33"/>
      <c r="J30" s="214"/>
      <c r="K30" s="137">
        <f t="shared" si="0"/>
        <v>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5" thickBot="1" x14ac:dyDescent="0.25">
      <c r="K31" s="70"/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">
      <c r="B32" s="44">
        <f>SUM(B7:B31)</f>
        <v>0</v>
      </c>
      <c r="C32" s="177">
        <f t="shared" ref="C32:J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117</v>
      </c>
      <c r="G32" s="177">
        <f t="shared" si="4"/>
        <v>0</v>
      </c>
      <c r="H32" s="177">
        <f t="shared" si="4"/>
        <v>0</v>
      </c>
      <c r="I32" s="177">
        <f t="shared" si="4"/>
        <v>-117</v>
      </c>
      <c r="J32" s="177">
        <f t="shared" si="4"/>
        <v>0</v>
      </c>
      <c r="K32" s="268">
        <f>SUM(K7:K31)</f>
        <v>0</v>
      </c>
      <c r="L32" s="177"/>
      <c r="M32" s="177"/>
      <c r="N32" s="178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Y16391"/>
  <sheetViews>
    <sheetView workbookViewId="0"/>
  </sheetViews>
  <sheetFormatPr defaultRowHeight="12.75" zeroHeight="1" x14ac:dyDescent="0.2"/>
  <cols>
    <col min="1" max="1" width="10.28515625" customWidth="1"/>
    <col min="2" max="2" width="15.140625" customWidth="1"/>
    <col min="3" max="10" width="16.5703125" customWidth="1"/>
    <col min="11" max="11" width="15.42578125" customWidth="1"/>
    <col min="12" max="12" width="13.140625" customWidth="1"/>
    <col min="13" max="13" width="11.7109375" customWidth="1"/>
    <col min="14" max="14" width="12.5703125" customWidth="1"/>
    <col min="15" max="15" width="7.7109375" customWidth="1"/>
    <col min="16" max="16" width="10.85546875" customWidth="1"/>
    <col min="17" max="17" width="11" customWidth="1"/>
    <col min="18" max="18" width="10.28515625" bestFit="1" customWidth="1"/>
    <col min="19" max="19" width="10" customWidth="1"/>
    <col min="20" max="20" width="10.28515625" customWidth="1"/>
    <col min="21" max="26" width="6.5703125" customWidth="1"/>
    <col min="27" max="27" width="7.85546875" customWidth="1"/>
    <col min="28" max="28" width="7.5703125" customWidth="1"/>
    <col min="29" max="29" width="7.42578125" customWidth="1"/>
    <col min="30" max="30" width="9.28515625" customWidth="1"/>
    <col min="31" max="31" width="7.85546875" customWidth="1"/>
    <col min="32" max="32" width="12.28515625" customWidth="1"/>
  </cols>
  <sheetData>
    <row r="1" spans="1:21" x14ac:dyDescent="0.2">
      <c r="A1" s="88">
        <f>'PV-SHAPE'!A1</f>
        <v>37250</v>
      </c>
      <c r="B1" s="153">
        <f>WEEKDAY(A1)</f>
        <v>3</v>
      </c>
    </row>
    <row r="2" spans="1:21" ht="15" x14ac:dyDescent="0.2">
      <c r="A2" s="38" t="s">
        <v>19</v>
      </c>
      <c r="C2" s="68"/>
      <c r="D2" s="68"/>
      <c r="E2" s="68"/>
      <c r="F2" s="224" t="s">
        <v>117</v>
      </c>
      <c r="H2" s="224" t="s">
        <v>117</v>
      </c>
    </row>
    <row r="3" spans="1:21" x14ac:dyDescent="0.2">
      <c r="A3" s="39" t="s">
        <v>20</v>
      </c>
    </row>
    <row r="4" spans="1:21" ht="13.5" thickBot="1" x14ac:dyDescent="0.25">
      <c r="A4" s="30" t="s">
        <v>14</v>
      </c>
      <c r="B4" s="40" t="s">
        <v>22</v>
      </c>
      <c r="C4" s="127" t="s">
        <v>105</v>
      </c>
      <c r="D4" s="127" t="s">
        <v>125</v>
      </c>
      <c r="E4" s="127" t="s">
        <v>70</v>
      </c>
      <c r="F4" s="158" t="s">
        <v>41</v>
      </c>
      <c r="G4" s="158" t="s">
        <v>126</v>
      </c>
      <c r="H4" s="158" t="s">
        <v>69</v>
      </c>
      <c r="I4" s="158" t="s">
        <v>73</v>
      </c>
      <c r="J4" s="158" t="s">
        <v>69</v>
      </c>
      <c r="K4" s="130" t="s">
        <v>119</v>
      </c>
      <c r="L4" s="48" t="s">
        <v>123</v>
      </c>
      <c r="M4" s="52" t="s">
        <v>106</v>
      </c>
      <c r="N4" s="100" t="s">
        <v>18</v>
      </c>
      <c r="T4" s="44"/>
    </row>
    <row r="5" spans="1:21" x14ac:dyDescent="0.2">
      <c r="A5" s="31" t="s">
        <v>15</v>
      </c>
      <c r="B5" s="42" t="s">
        <v>21</v>
      </c>
      <c r="C5" s="128" t="s">
        <v>66</v>
      </c>
      <c r="D5" s="128" t="s">
        <v>66</v>
      </c>
      <c r="E5" s="128" t="s">
        <v>124</v>
      </c>
      <c r="F5" s="173" t="s">
        <v>115</v>
      </c>
      <c r="G5" s="230" t="s">
        <v>66</v>
      </c>
      <c r="H5" s="230" t="s">
        <v>120</v>
      </c>
      <c r="I5" s="230" t="s">
        <v>66</v>
      </c>
      <c r="J5" s="230" t="s">
        <v>66</v>
      </c>
      <c r="K5" s="140" t="s">
        <v>121</v>
      </c>
      <c r="L5" s="107" t="s">
        <v>64</v>
      </c>
      <c r="M5" s="138" t="s">
        <v>110</v>
      </c>
      <c r="N5" s="104"/>
      <c r="P5" s="76" t="s">
        <v>33</v>
      </c>
      <c r="Q5" s="71" t="s">
        <v>0</v>
      </c>
      <c r="R5" s="72" t="s">
        <v>0</v>
      </c>
      <c r="T5" s="86"/>
      <c r="U5" s="44"/>
    </row>
    <row r="6" spans="1:21" ht="13.5" thickBot="1" x14ac:dyDescent="0.25">
      <c r="A6" s="32" t="s">
        <v>16</v>
      </c>
      <c r="B6" s="41"/>
      <c r="C6" s="217"/>
      <c r="D6" s="217"/>
      <c r="E6" s="129" t="s">
        <v>120</v>
      </c>
      <c r="F6" s="222" t="s">
        <v>107</v>
      </c>
      <c r="G6" s="129"/>
      <c r="H6" s="217"/>
      <c r="I6" s="217">
        <v>110</v>
      </c>
      <c r="J6" s="217"/>
      <c r="K6" s="228"/>
      <c r="L6" s="221"/>
      <c r="M6" s="53"/>
      <c r="N6" s="105"/>
      <c r="P6" s="79" t="s">
        <v>20</v>
      </c>
      <c r="Q6" s="80" t="s">
        <v>35</v>
      </c>
      <c r="R6" s="81" t="s">
        <v>34</v>
      </c>
    </row>
    <row r="7" spans="1:21" x14ac:dyDescent="0.2">
      <c r="A7" s="36">
        <v>100</v>
      </c>
      <c r="B7" s="251">
        <v>-125</v>
      </c>
      <c r="C7" s="169"/>
      <c r="D7" s="169"/>
      <c r="E7" s="169"/>
      <c r="F7" s="169">
        <f>+'West Wing'!I7*-1</f>
        <v>0</v>
      </c>
      <c r="G7" s="169"/>
      <c r="H7" s="169"/>
      <c r="I7" s="169">
        <v>25</v>
      </c>
      <c r="J7" s="169"/>
      <c r="K7" s="171"/>
      <c r="L7" s="171"/>
      <c r="M7" s="171"/>
      <c r="N7" s="136">
        <f t="shared" ref="N7:N30" si="0">SUM(B7:M7)</f>
        <v>-100</v>
      </c>
      <c r="P7" s="77">
        <v>100</v>
      </c>
      <c r="Q7" s="73">
        <f t="shared" ref="Q7:Q30" si="1">$M7*-1</f>
        <v>0</v>
      </c>
      <c r="R7" s="74">
        <f t="shared" ref="R7:R30" si="2">L7*-1</f>
        <v>0</v>
      </c>
      <c r="S7">
        <v>-1</v>
      </c>
      <c r="T7">
        <f t="shared" ref="T7:T30" si="3">Q7*S7</f>
        <v>0</v>
      </c>
    </row>
    <row r="8" spans="1:21" x14ac:dyDescent="0.2">
      <c r="A8" s="29">
        <v>200</v>
      </c>
      <c r="B8" s="251">
        <v>-125</v>
      </c>
      <c r="C8" s="169"/>
      <c r="D8" s="169"/>
      <c r="E8" s="169"/>
      <c r="F8" s="169">
        <f>+'West Wing'!I8*-1</f>
        <v>0</v>
      </c>
      <c r="G8" s="169"/>
      <c r="H8" s="169"/>
      <c r="I8" s="169">
        <v>25</v>
      </c>
      <c r="J8" s="169"/>
      <c r="K8" s="171"/>
      <c r="L8" s="171"/>
      <c r="M8" s="171"/>
      <c r="N8" s="136">
        <f t="shared" si="0"/>
        <v>-100</v>
      </c>
      <c r="P8" s="77">
        <v>200</v>
      </c>
      <c r="Q8" s="73">
        <f t="shared" si="1"/>
        <v>0</v>
      </c>
      <c r="R8" s="74">
        <f t="shared" si="2"/>
        <v>0</v>
      </c>
      <c r="S8">
        <v>-1</v>
      </c>
      <c r="T8">
        <f t="shared" si="3"/>
        <v>0</v>
      </c>
    </row>
    <row r="9" spans="1:21" x14ac:dyDescent="0.2">
      <c r="A9" s="29">
        <v>300</v>
      </c>
      <c r="B9" s="251">
        <v>-125</v>
      </c>
      <c r="C9" s="169"/>
      <c r="D9" s="169"/>
      <c r="E9" s="169"/>
      <c r="F9" s="169">
        <f>+'West Wing'!I9*-1</f>
        <v>0</v>
      </c>
      <c r="G9" s="169"/>
      <c r="H9" s="169"/>
      <c r="I9" s="169">
        <v>25</v>
      </c>
      <c r="J9" s="169"/>
      <c r="K9" s="171"/>
      <c r="L9" s="171"/>
      <c r="M9" s="171"/>
      <c r="N9" s="136">
        <f t="shared" si="0"/>
        <v>-100</v>
      </c>
      <c r="P9" s="77">
        <v>300</v>
      </c>
      <c r="Q9" s="73">
        <f t="shared" si="1"/>
        <v>0</v>
      </c>
      <c r="R9" s="74">
        <f t="shared" si="2"/>
        <v>0</v>
      </c>
      <c r="S9">
        <v>-1</v>
      </c>
      <c r="T9">
        <f t="shared" si="3"/>
        <v>0</v>
      </c>
    </row>
    <row r="10" spans="1:21" x14ac:dyDescent="0.2">
      <c r="A10" s="29">
        <v>400</v>
      </c>
      <c r="B10" s="251">
        <v>-125</v>
      </c>
      <c r="C10" s="169"/>
      <c r="D10" s="169"/>
      <c r="E10" s="169"/>
      <c r="F10" s="169">
        <f>+'West Wing'!I10*-1</f>
        <v>0</v>
      </c>
      <c r="G10" s="169"/>
      <c r="H10" s="169"/>
      <c r="I10" s="169">
        <v>25</v>
      </c>
      <c r="J10" s="169"/>
      <c r="K10" s="171"/>
      <c r="L10" s="171"/>
      <c r="M10" s="171"/>
      <c r="N10" s="136">
        <f t="shared" si="0"/>
        <v>-100</v>
      </c>
      <c r="P10" s="77">
        <v>400</v>
      </c>
      <c r="Q10" s="73">
        <f t="shared" si="1"/>
        <v>0</v>
      </c>
      <c r="R10" s="74">
        <f t="shared" si="2"/>
        <v>0</v>
      </c>
      <c r="S10">
        <v>-1</v>
      </c>
      <c r="T10">
        <f t="shared" si="3"/>
        <v>0</v>
      </c>
    </row>
    <row r="11" spans="1:21" x14ac:dyDescent="0.2">
      <c r="A11" s="29">
        <v>500</v>
      </c>
      <c r="B11" s="251">
        <v>-125</v>
      </c>
      <c r="C11" s="169"/>
      <c r="D11" s="169"/>
      <c r="E11" s="169"/>
      <c r="F11" s="169">
        <f>+'West Wing'!I11*-1</f>
        <v>0</v>
      </c>
      <c r="G11" s="169"/>
      <c r="H11" s="169"/>
      <c r="I11" s="169">
        <v>25</v>
      </c>
      <c r="J11" s="169"/>
      <c r="K11" s="171"/>
      <c r="L11" s="171"/>
      <c r="M11" s="171"/>
      <c r="N11" s="136">
        <f t="shared" si="0"/>
        <v>-100</v>
      </c>
      <c r="P11" s="77">
        <v>500</v>
      </c>
      <c r="Q11" s="73">
        <f t="shared" si="1"/>
        <v>0</v>
      </c>
      <c r="R11" s="74">
        <f t="shared" si="2"/>
        <v>0</v>
      </c>
      <c r="S11">
        <v>-1</v>
      </c>
      <c r="T11">
        <f t="shared" si="3"/>
        <v>0</v>
      </c>
    </row>
    <row r="12" spans="1:21" x14ac:dyDescent="0.2">
      <c r="A12" s="29">
        <v>600</v>
      </c>
      <c r="B12" s="251">
        <v>-125</v>
      </c>
      <c r="C12" s="169"/>
      <c r="D12" s="169"/>
      <c r="E12" s="169"/>
      <c r="F12" s="169">
        <f>+'West Wing'!I12*-1</f>
        <v>0</v>
      </c>
      <c r="G12" s="169"/>
      <c r="H12" s="169"/>
      <c r="I12" s="169">
        <v>25</v>
      </c>
      <c r="J12" s="169"/>
      <c r="K12" s="171"/>
      <c r="L12" s="171"/>
      <c r="M12" s="171"/>
      <c r="N12" s="136">
        <f t="shared" si="0"/>
        <v>-100</v>
      </c>
      <c r="P12" s="77">
        <v>600</v>
      </c>
      <c r="Q12" s="73">
        <f t="shared" si="1"/>
        <v>0</v>
      </c>
      <c r="R12" s="74">
        <f t="shared" si="2"/>
        <v>0</v>
      </c>
      <c r="S12">
        <v>-1</v>
      </c>
      <c r="T12">
        <f t="shared" si="3"/>
        <v>0</v>
      </c>
    </row>
    <row r="13" spans="1:21" x14ac:dyDescent="0.2">
      <c r="A13" s="29">
        <v>700</v>
      </c>
      <c r="B13" s="251">
        <v>-75</v>
      </c>
      <c r="C13" s="169"/>
      <c r="D13" s="169"/>
      <c r="E13" s="169"/>
      <c r="F13" s="169">
        <f>+'West Wing'!I13*-1</f>
        <v>0</v>
      </c>
      <c r="G13" s="169"/>
      <c r="H13" s="169"/>
      <c r="I13" s="169"/>
      <c r="J13" s="169"/>
      <c r="K13" s="171"/>
      <c r="L13" s="171"/>
      <c r="M13" s="171"/>
      <c r="N13" s="136">
        <f t="shared" si="0"/>
        <v>-75</v>
      </c>
      <c r="P13" s="77">
        <v>700</v>
      </c>
      <c r="Q13" s="73">
        <f t="shared" si="1"/>
        <v>0</v>
      </c>
      <c r="R13" s="74">
        <f t="shared" si="2"/>
        <v>0</v>
      </c>
      <c r="S13">
        <v>-1</v>
      </c>
      <c r="T13">
        <f t="shared" si="3"/>
        <v>0</v>
      </c>
    </row>
    <row r="14" spans="1:21" x14ac:dyDescent="0.2">
      <c r="A14" s="29">
        <v>800</v>
      </c>
      <c r="B14" s="251">
        <v>-75</v>
      </c>
      <c r="C14" s="169"/>
      <c r="D14" s="169"/>
      <c r="E14" s="169"/>
      <c r="F14" s="169">
        <f>+'West Wing'!I14*-1</f>
        <v>0</v>
      </c>
      <c r="G14" s="169"/>
      <c r="H14" s="169"/>
      <c r="I14" s="169"/>
      <c r="J14" s="169"/>
      <c r="K14" s="171"/>
      <c r="L14" s="171"/>
      <c r="M14" s="171"/>
      <c r="N14" s="136">
        <f t="shared" si="0"/>
        <v>-75</v>
      </c>
      <c r="P14" s="77">
        <v>800</v>
      </c>
      <c r="Q14" s="73">
        <f t="shared" si="1"/>
        <v>0</v>
      </c>
      <c r="R14" s="74">
        <f t="shared" si="2"/>
        <v>0</v>
      </c>
      <c r="S14">
        <v>-1</v>
      </c>
      <c r="T14">
        <f t="shared" si="3"/>
        <v>0</v>
      </c>
    </row>
    <row r="15" spans="1:21" x14ac:dyDescent="0.2">
      <c r="A15" s="29">
        <v>900</v>
      </c>
      <c r="B15" s="251">
        <v>-75</v>
      </c>
      <c r="C15" s="169"/>
      <c r="D15" s="169"/>
      <c r="E15" s="169"/>
      <c r="F15" s="169">
        <f>+'West Wing'!I15*-1</f>
        <v>0</v>
      </c>
      <c r="G15" s="169"/>
      <c r="H15" s="169"/>
      <c r="I15" s="169"/>
      <c r="J15" s="169"/>
      <c r="K15" s="171"/>
      <c r="L15" s="171"/>
      <c r="M15" s="171"/>
      <c r="N15" s="136">
        <f t="shared" si="0"/>
        <v>-75</v>
      </c>
      <c r="P15" s="77">
        <v>900</v>
      </c>
      <c r="Q15" s="73">
        <f t="shared" si="1"/>
        <v>0</v>
      </c>
      <c r="R15" s="74">
        <f t="shared" si="2"/>
        <v>0</v>
      </c>
      <c r="S15">
        <v>-1</v>
      </c>
      <c r="T15">
        <f t="shared" si="3"/>
        <v>0</v>
      </c>
    </row>
    <row r="16" spans="1:21" x14ac:dyDescent="0.2">
      <c r="A16" s="29">
        <v>1000</v>
      </c>
      <c r="B16" s="251">
        <v>-75</v>
      </c>
      <c r="C16" s="169"/>
      <c r="D16" s="169"/>
      <c r="E16" s="169"/>
      <c r="F16" s="169">
        <f>+'West Wing'!I16*-1</f>
        <v>0</v>
      </c>
      <c r="G16" s="169"/>
      <c r="H16" s="169"/>
      <c r="I16" s="169"/>
      <c r="J16" s="169"/>
      <c r="K16" s="171"/>
      <c r="L16" s="171"/>
      <c r="M16" s="171"/>
      <c r="N16" s="136">
        <f t="shared" si="0"/>
        <v>-75</v>
      </c>
      <c r="P16" s="77">
        <v>1000</v>
      </c>
      <c r="Q16" s="73">
        <f t="shared" si="1"/>
        <v>0</v>
      </c>
      <c r="R16" s="74">
        <f t="shared" si="2"/>
        <v>0</v>
      </c>
      <c r="S16">
        <v>-1</v>
      </c>
      <c r="T16">
        <f t="shared" si="3"/>
        <v>0</v>
      </c>
    </row>
    <row r="17" spans="1:25" x14ac:dyDescent="0.2">
      <c r="A17" s="29">
        <v>1100</v>
      </c>
      <c r="B17" s="251">
        <v>-75</v>
      </c>
      <c r="C17" s="169"/>
      <c r="D17" s="169"/>
      <c r="E17" s="169"/>
      <c r="F17" s="169">
        <f>+'West Wing'!I17*-1</f>
        <v>0</v>
      </c>
      <c r="G17" s="169"/>
      <c r="H17" s="169"/>
      <c r="I17" s="169"/>
      <c r="J17" s="169"/>
      <c r="K17" s="171"/>
      <c r="L17" s="171"/>
      <c r="M17" s="171"/>
      <c r="N17" s="136">
        <f t="shared" si="0"/>
        <v>-75</v>
      </c>
      <c r="P17" s="77">
        <v>1100</v>
      </c>
      <c r="Q17" s="73">
        <f t="shared" si="1"/>
        <v>0</v>
      </c>
      <c r="R17" s="74">
        <f t="shared" si="2"/>
        <v>0</v>
      </c>
      <c r="S17">
        <v>-1</v>
      </c>
      <c r="T17">
        <f t="shared" si="3"/>
        <v>0</v>
      </c>
    </row>
    <row r="18" spans="1:25" x14ac:dyDescent="0.2">
      <c r="A18" s="29">
        <v>1200</v>
      </c>
      <c r="B18" s="251">
        <v>-75</v>
      </c>
      <c r="C18" s="169"/>
      <c r="D18" s="169"/>
      <c r="E18" s="169"/>
      <c r="F18" s="169">
        <f>+'West Wing'!I18*-1</f>
        <v>0</v>
      </c>
      <c r="G18" s="169"/>
      <c r="H18" s="169"/>
      <c r="I18" s="169"/>
      <c r="J18" s="169"/>
      <c r="K18" s="171"/>
      <c r="L18" s="171"/>
      <c r="M18" s="171"/>
      <c r="N18" s="136">
        <f t="shared" si="0"/>
        <v>-75</v>
      </c>
      <c r="P18" s="77">
        <v>1200</v>
      </c>
      <c r="Q18" s="73">
        <f t="shared" si="1"/>
        <v>0</v>
      </c>
      <c r="R18" s="74">
        <f t="shared" si="2"/>
        <v>0</v>
      </c>
      <c r="S18">
        <v>-1</v>
      </c>
      <c r="T18">
        <f t="shared" si="3"/>
        <v>0</v>
      </c>
    </row>
    <row r="19" spans="1:25" x14ac:dyDescent="0.2">
      <c r="A19" s="29">
        <v>1300</v>
      </c>
      <c r="B19" s="251">
        <v>-75</v>
      </c>
      <c r="C19" s="169"/>
      <c r="D19" s="169"/>
      <c r="E19" s="169"/>
      <c r="F19" s="169">
        <f>+'West Wing'!I19*-1</f>
        <v>0</v>
      </c>
      <c r="G19" s="169"/>
      <c r="H19" s="169"/>
      <c r="I19" s="169"/>
      <c r="J19" s="169"/>
      <c r="K19" s="171"/>
      <c r="L19" s="171"/>
      <c r="M19" s="171"/>
      <c r="N19" s="136">
        <f t="shared" si="0"/>
        <v>-75</v>
      </c>
      <c r="P19" s="77">
        <v>1300</v>
      </c>
      <c r="Q19" s="73">
        <f t="shared" si="1"/>
        <v>0</v>
      </c>
      <c r="R19" s="74">
        <f t="shared" si="2"/>
        <v>0</v>
      </c>
      <c r="S19">
        <v>-1</v>
      </c>
      <c r="T19">
        <f t="shared" si="3"/>
        <v>0</v>
      </c>
    </row>
    <row r="20" spans="1:25" x14ac:dyDescent="0.2">
      <c r="A20" s="29">
        <v>1400</v>
      </c>
      <c r="B20" s="251">
        <v>-75</v>
      </c>
      <c r="C20" s="169"/>
      <c r="D20" s="169"/>
      <c r="E20" s="169"/>
      <c r="F20" s="169">
        <f>+'West Wing'!I20*-1</f>
        <v>0</v>
      </c>
      <c r="G20" s="169"/>
      <c r="H20" s="169"/>
      <c r="I20" s="169"/>
      <c r="J20" s="169"/>
      <c r="K20" s="171"/>
      <c r="L20" s="171"/>
      <c r="M20" s="171"/>
      <c r="N20" s="136">
        <f t="shared" si="0"/>
        <v>-75</v>
      </c>
      <c r="P20" s="77">
        <v>1400</v>
      </c>
      <c r="Q20" s="73">
        <f t="shared" si="1"/>
        <v>0</v>
      </c>
      <c r="R20" s="74">
        <f t="shared" si="2"/>
        <v>0</v>
      </c>
      <c r="S20">
        <v>-1</v>
      </c>
      <c r="T20">
        <f t="shared" si="3"/>
        <v>0</v>
      </c>
    </row>
    <row r="21" spans="1:25" x14ac:dyDescent="0.2">
      <c r="A21" s="29">
        <v>1500</v>
      </c>
      <c r="B21" s="251">
        <v>-75</v>
      </c>
      <c r="C21" s="169"/>
      <c r="D21" s="169"/>
      <c r="E21" s="169"/>
      <c r="F21" s="169">
        <f>+'West Wing'!I21*-1</f>
        <v>0</v>
      </c>
      <c r="G21" s="169"/>
      <c r="H21" s="169"/>
      <c r="I21" s="169"/>
      <c r="J21" s="169"/>
      <c r="K21" s="171"/>
      <c r="L21" s="171"/>
      <c r="M21" s="171"/>
      <c r="N21" s="136">
        <f t="shared" si="0"/>
        <v>-75</v>
      </c>
      <c r="P21" s="77">
        <v>1500</v>
      </c>
      <c r="Q21" s="73">
        <f t="shared" si="1"/>
        <v>0</v>
      </c>
      <c r="R21" s="74">
        <f t="shared" si="2"/>
        <v>0</v>
      </c>
      <c r="S21">
        <v>-1</v>
      </c>
      <c r="T21">
        <f t="shared" si="3"/>
        <v>0</v>
      </c>
    </row>
    <row r="22" spans="1:25" x14ac:dyDescent="0.2">
      <c r="A22" s="29">
        <v>1600</v>
      </c>
      <c r="B22" s="251">
        <v>-75</v>
      </c>
      <c r="C22" s="169"/>
      <c r="D22" s="169"/>
      <c r="E22" s="169"/>
      <c r="F22" s="169">
        <f>+'West Wing'!I22*-1</f>
        <v>0</v>
      </c>
      <c r="G22" s="169"/>
      <c r="H22" s="169"/>
      <c r="I22" s="169"/>
      <c r="J22" s="169"/>
      <c r="K22" s="171"/>
      <c r="L22" s="171"/>
      <c r="M22" s="171"/>
      <c r="N22" s="136">
        <f t="shared" si="0"/>
        <v>-75</v>
      </c>
      <c r="P22" s="77">
        <v>1600</v>
      </c>
      <c r="Q22" s="73">
        <f t="shared" si="1"/>
        <v>0</v>
      </c>
      <c r="R22" s="74">
        <f t="shared" si="2"/>
        <v>0</v>
      </c>
      <c r="S22">
        <v>-1</v>
      </c>
      <c r="T22">
        <f t="shared" si="3"/>
        <v>0</v>
      </c>
    </row>
    <row r="23" spans="1:25" x14ac:dyDescent="0.2">
      <c r="A23" s="29">
        <v>1700</v>
      </c>
      <c r="B23" s="251">
        <v>-75</v>
      </c>
      <c r="C23" s="169"/>
      <c r="D23" s="169"/>
      <c r="E23" s="169"/>
      <c r="F23" s="169">
        <f>+'West Wing'!I23*-1</f>
        <v>0</v>
      </c>
      <c r="G23" s="169"/>
      <c r="H23" s="169"/>
      <c r="I23" s="169"/>
      <c r="J23" s="169"/>
      <c r="K23" s="171"/>
      <c r="L23" s="171"/>
      <c r="M23" s="171"/>
      <c r="N23" s="136">
        <f t="shared" si="0"/>
        <v>-75</v>
      </c>
      <c r="P23" s="77">
        <v>1700</v>
      </c>
      <c r="Q23" s="73">
        <f t="shared" si="1"/>
        <v>0</v>
      </c>
      <c r="R23" s="74">
        <f t="shared" si="2"/>
        <v>0</v>
      </c>
      <c r="S23">
        <v>-1</v>
      </c>
      <c r="T23">
        <f t="shared" si="3"/>
        <v>0</v>
      </c>
    </row>
    <row r="24" spans="1:25" x14ac:dyDescent="0.2">
      <c r="A24" s="29">
        <v>1800</v>
      </c>
      <c r="B24" s="251">
        <v>-75</v>
      </c>
      <c r="C24" s="169"/>
      <c r="D24" s="169"/>
      <c r="E24" s="169"/>
      <c r="F24" s="169">
        <f>+'West Wing'!I24*-1</f>
        <v>0</v>
      </c>
      <c r="G24" s="169"/>
      <c r="H24" s="169"/>
      <c r="I24" s="169"/>
      <c r="J24" s="169"/>
      <c r="K24" s="171"/>
      <c r="L24" s="171"/>
      <c r="M24" s="171"/>
      <c r="N24" s="136">
        <f t="shared" si="0"/>
        <v>-75</v>
      </c>
      <c r="P24" s="77">
        <v>1800</v>
      </c>
      <c r="Q24" s="73">
        <f t="shared" si="1"/>
        <v>0</v>
      </c>
      <c r="R24" s="74">
        <f t="shared" si="2"/>
        <v>0</v>
      </c>
      <c r="S24">
        <v>-1</v>
      </c>
      <c r="T24">
        <f t="shared" si="3"/>
        <v>0</v>
      </c>
    </row>
    <row r="25" spans="1:25" x14ac:dyDescent="0.2">
      <c r="A25" s="29">
        <v>1900</v>
      </c>
      <c r="B25" s="251">
        <v>-75</v>
      </c>
      <c r="C25" s="169"/>
      <c r="D25" s="169"/>
      <c r="E25" s="169"/>
      <c r="F25" s="169">
        <f>+'West Wing'!I25*-1</f>
        <v>0</v>
      </c>
      <c r="G25" s="169"/>
      <c r="H25" s="169"/>
      <c r="I25" s="169"/>
      <c r="J25" s="169"/>
      <c r="K25" s="171"/>
      <c r="L25" s="171"/>
      <c r="M25" s="171"/>
      <c r="N25" s="136">
        <f t="shared" si="0"/>
        <v>-75</v>
      </c>
      <c r="P25" s="77">
        <v>1900</v>
      </c>
      <c r="Q25" s="73">
        <f t="shared" si="1"/>
        <v>0</v>
      </c>
      <c r="R25" s="74">
        <f t="shared" si="2"/>
        <v>0</v>
      </c>
      <c r="S25">
        <v>-1</v>
      </c>
      <c r="T25">
        <f t="shared" si="3"/>
        <v>0</v>
      </c>
    </row>
    <row r="26" spans="1:25" x14ac:dyDescent="0.2">
      <c r="A26" s="29">
        <v>2000</v>
      </c>
      <c r="B26" s="251">
        <v>-75</v>
      </c>
      <c r="C26" s="169"/>
      <c r="D26" s="169"/>
      <c r="E26" s="169"/>
      <c r="F26" s="169">
        <f>+'West Wing'!I26*-1</f>
        <v>0</v>
      </c>
      <c r="G26" s="169"/>
      <c r="H26" s="169"/>
      <c r="I26" s="169"/>
      <c r="J26" s="169"/>
      <c r="K26" s="171"/>
      <c r="L26" s="171"/>
      <c r="M26" s="171"/>
      <c r="N26" s="136">
        <f t="shared" si="0"/>
        <v>-75</v>
      </c>
      <c r="P26" s="77">
        <v>2000</v>
      </c>
      <c r="Q26" s="73">
        <f t="shared" si="1"/>
        <v>0</v>
      </c>
      <c r="R26" s="74">
        <f t="shared" si="2"/>
        <v>0</v>
      </c>
      <c r="S26">
        <v>-1</v>
      </c>
      <c r="T26">
        <f t="shared" si="3"/>
        <v>0</v>
      </c>
    </row>
    <row r="27" spans="1:25" x14ac:dyDescent="0.2">
      <c r="A27" s="29">
        <v>2100</v>
      </c>
      <c r="B27" s="251">
        <v>-75</v>
      </c>
      <c r="C27" s="169"/>
      <c r="D27" s="169"/>
      <c r="E27" s="169"/>
      <c r="F27" s="169">
        <f>+'West Wing'!I27*-1</f>
        <v>0</v>
      </c>
      <c r="G27" s="169"/>
      <c r="H27" s="169"/>
      <c r="I27" s="169"/>
      <c r="J27" s="169"/>
      <c r="K27" s="171"/>
      <c r="L27" s="171"/>
      <c r="M27" s="171"/>
      <c r="N27" s="136">
        <f t="shared" si="0"/>
        <v>-75</v>
      </c>
      <c r="P27" s="77">
        <v>2100</v>
      </c>
      <c r="Q27" s="73">
        <f t="shared" si="1"/>
        <v>0</v>
      </c>
      <c r="R27" s="74">
        <f t="shared" si="2"/>
        <v>0</v>
      </c>
      <c r="S27">
        <v>-1</v>
      </c>
      <c r="T27">
        <f t="shared" si="3"/>
        <v>0</v>
      </c>
    </row>
    <row r="28" spans="1:25" x14ac:dyDescent="0.2">
      <c r="A28" s="29">
        <v>2200</v>
      </c>
      <c r="B28" s="251">
        <v>-75</v>
      </c>
      <c r="C28" s="169"/>
      <c r="D28" s="169"/>
      <c r="E28" s="169"/>
      <c r="F28" s="169">
        <f>+'West Wing'!I28*-1</f>
        <v>0</v>
      </c>
      <c r="G28" s="169"/>
      <c r="H28" s="169"/>
      <c r="I28" s="169"/>
      <c r="J28" s="169"/>
      <c r="K28" s="171"/>
      <c r="L28" s="171"/>
      <c r="M28" s="171"/>
      <c r="N28" s="136">
        <f t="shared" si="0"/>
        <v>-75</v>
      </c>
      <c r="P28" s="77">
        <v>2200</v>
      </c>
      <c r="Q28" s="73">
        <f t="shared" si="1"/>
        <v>0</v>
      </c>
      <c r="R28" s="74">
        <f t="shared" si="2"/>
        <v>0</v>
      </c>
      <c r="S28">
        <v>-1</v>
      </c>
      <c r="T28">
        <f t="shared" si="3"/>
        <v>0</v>
      </c>
    </row>
    <row r="29" spans="1:25" x14ac:dyDescent="0.2">
      <c r="A29" s="29">
        <v>2300</v>
      </c>
      <c r="B29" s="251">
        <v>-125</v>
      </c>
      <c r="C29" s="169"/>
      <c r="D29" s="169"/>
      <c r="E29" s="169"/>
      <c r="F29" s="169">
        <f>+'West Wing'!I29*-1</f>
        <v>0</v>
      </c>
      <c r="G29" s="169"/>
      <c r="H29" s="169"/>
      <c r="I29" s="169">
        <v>25</v>
      </c>
      <c r="J29" s="169"/>
      <c r="K29" s="171"/>
      <c r="L29" s="171"/>
      <c r="M29" s="171"/>
      <c r="N29" s="136">
        <f t="shared" si="0"/>
        <v>-100</v>
      </c>
      <c r="P29" s="77">
        <v>2300</v>
      </c>
      <c r="Q29" s="73">
        <f t="shared" si="1"/>
        <v>0</v>
      </c>
      <c r="R29" s="74">
        <f t="shared" si="2"/>
        <v>0</v>
      </c>
      <c r="S29">
        <v>-1</v>
      </c>
      <c r="T29">
        <f t="shared" si="3"/>
        <v>0</v>
      </c>
    </row>
    <row r="30" spans="1:25" ht="13.5" thickBot="1" x14ac:dyDescent="0.25">
      <c r="A30" s="37">
        <v>2400</v>
      </c>
      <c r="B30" s="252">
        <v>-125</v>
      </c>
      <c r="C30" s="170"/>
      <c r="D30" s="170"/>
      <c r="E30" s="170"/>
      <c r="F30" s="170">
        <f>+'West Wing'!I29*-1</f>
        <v>0</v>
      </c>
      <c r="G30" s="170"/>
      <c r="H30" s="170"/>
      <c r="I30" s="170">
        <v>25</v>
      </c>
      <c r="J30" s="170"/>
      <c r="K30" s="214"/>
      <c r="L30" s="214"/>
      <c r="M30" s="214"/>
      <c r="N30" s="137">
        <f t="shared" si="0"/>
        <v>-100</v>
      </c>
      <c r="P30" s="78">
        <v>2400</v>
      </c>
      <c r="Q30" s="73">
        <f t="shared" si="1"/>
        <v>0</v>
      </c>
      <c r="R30" s="75">
        <f t="shared" si="2"/>
        <v>0</v>
      </c>
      <c r="S30">
        <v>-1</v>
      </c>
      <c r="T30">
        <f t="shared" si="3"/>
        <v>0</v>
      </c>
    </row>
    <row r="31" spans="1:25" ht="13.5" thickBot="1" x14ac:dyDescent="0.25">
      <c r="N31" s="70"/>
      <c r="P31" s="82" t="s">
        <v>36</v>
      </c>
      <c r="Q31" s="83">
        <f>SUM(Q7:Q30)</f>
        <v>0</v>
      </c>
      <c r="R31" s="84">
        <f>SUM(R7:R30)</f>
        <v>0</v>
      </c>
      <c r="T31" s="83">
        <f>SUM(T7:T30)</f>
        <v>0</v>
      </c>
    </row>
    <row r="32" spans="1:25" x14ac:dyDescent="0.2">
      <c r="B32" s="44">
        <f>SUM(B7:B31)</f>
        <v>-2200</v>
      </c>
      <c r="C32" s="177">
        <f t="shared" ref="C32:M32" si="4">SUM(C7:C30)</f>
        <v>0</v>
      </c>
      <c r="D32" s="178">
        <f t="shared" si="4"/>
        <v>0</v>
      </c>
      <c r="E32" s="177">
        <f t="shared" si="4"/>
        <v>0</v>
      </c>
      <c r="F32" s="177">
        <f t="shared" si="4"/>
        <v>0</v>
      </c>
      <c r="G32" s="177">
        <f t="shared" si="4"/>
        <v>0</v>
      </c>
      <c r="H32" s="177">
        <f t="shared" si="4"/>
        <v>0</v>
      </c>
      <c r="I32" s="177">
        <f t="shared" si="4"/>
        <v>200</v>
      </c>
      <c r="J32" s="177">
        <f t="shared" si="4"/>
        <v>0</v>
      </c>
      <c r="K32" s="177">
        <f t="shared" si="4"/>
        <v>0</v>
      </c>
      <c r="L32" s="177">
        <f t="shared" si="4"/>
        <v>0</v>
      </c>
      <c r="M32" s="177">
        <f t="shared" si="4"/>
        <v>0</v>
      </c>
      <c r="N32" s="178">
        <f>SUM(N7:N31)</f>
        <v>-2000</v>
      </c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6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4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4.140625" customWidth="1"/>
    <col min="6" max="6" width="14.5703125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</f>
        <v>37250</v>
      </c>
      <c r="B1" s="153">
        <f>WEEKDAY(A1)</f>
        <v>3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/>
      <c r="F3" s="219" t="s">
        <v>148</v>
      </c>
      <c r="H3" t="s">
        <v>148</v>
      </c>
      <c r="I3" t="s">
        <v>148</v>
      </c>
    </row>
    <row r="4" spans="1:10" x14ac:dyDescent="0.2">
      <c r="A4" s="30" t="s">
        <v>14</v>
      </c>
      <c r="B4" s="40" t="s">
        <v>151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109"/>
      <c r="I6" s="91"/>
      <c r="J6" s="105"/>
    </row>
    <row r="7" spans="1:10" x14ac:dyDescent="0.2">
      <c r="A7" s="95"/>
      <c r="B7" s="96"/>
      <c r="C7" s="162"/>
      <c r="D7" s="162"/>
      <c r="E7" s="162"/>
      <c r="F7" s="280"/>
      <c r="G7" s="240"/>
      <c r="H7" s="283"/>
      <c r="I7" s="283"/>
      <c r="J7" s="106"/>
    </row>
    <row r="8" spans="1:10" x14ac:dyDescent="0.2">
      <c r="A8" s="36">
        <v>100</v>
      </c>
      <c r="C8" s="215"/>
      <c r="D8" s="215"/>
      <c r="E8" s="169"/>
      <c r="F8" s="169"/>
      <c r="G8" s="171"/>
      <c r="H8" s="171"/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/>
      <c r="F9" s="169"/>
      <c r="G9" s="171"/>
      <c r="H9" s="171"/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/>
      <c r="F10" s="169"/>
      <c r="G10" s="171"/>
      <c r="H10" s="171"/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/>
      <c r="F11" s="169"/>
      <c r="G11" s="171"/>
      <c r="H11" s="171"/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/>
      <c r="F12" s="169"/>
      <c r="G12" s="171"/>
      <c r="H12" s="171"/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/>
      <c r="F13" s="169"/>
      <c r="G13" s="171"/>
      <c r="H13" s="171"/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46"/>
      <c r="F14" s="46"/>
      <c r="G14" s="171"/>
      <c r="H14" s="171"/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46"/>
      <c r="F15" s="46"/>
      <c r="G15" s="171"/>
      <c r="H15" s="171"/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46"/>
      <c r="F16" s="46"/>
      <c r="G16" s="171"/>
      <c r="H16" s="171"/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46"/>
      <c r="F17" s="46"/>
      <c r="G17" s="171"/>
      <c r="H17" s="171"/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46"/>
      <c r="F18" s="46"/>
      <c r="G18" s="171"/>
      <c r="H18" s="171"/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46"/>
      <c r="F19" s="46"/>
      <c r="G19" s="171"/>
      <c r="H19" s="171"/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46"/>
      <c r="F20" s="46"/>
      <c r="G20" s="171"/>
      <c r="H20" s="171"/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46"/>
      <c r="F21" s="46"/>
      <c r="G21" s="171"/>
      <c r="H21" s="171"/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46"/>
      <c r="F22" s="46"/>
      <c r="G22" s="171"/>
      <c r="H22" s="171"/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46"/>
      <c r="F23" s="46"/>
      <c r="G23" s="171"/>
      <c r="H23" s="171"/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46"/>
      <c r="F24" s="46"/>
      <c r="G24" s="171"/>
      <c r="H24" s="171"/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46"/>
      <c r="F25" s="46"/>
      <c r="G25" s="171"/>
      <c r="H25" s="171"/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46"/>
      <c r="F26" s="46"/>
      <c r="G26" s="171"/>
      <c r="H26" s="171"/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46"/>
      <c r="F27" s="46"/>
      <c r="G27" s="171"/>
      <c r="H27" s="171"/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46"/>
      <c r="F28" s="46"/>
      <c r="G28" s="171"/>
      <c r="H28" s="171"/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46"/>
      <c r="F29" s="46"/>
      <c r="G29" s="171"/>
      <c r="H29" s="171"/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/>
      <c r="F30" s="169"/>
      <c r="G30" s="171"/>
      <c r="H30" s="171"/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/>
      <c r="F31" s="170"/>
      <c r="G31" s="214"/>
      <c r="H31" s="214"/>
      <c r="I31" s="214"/>
      <c r="J31" s="103">
        <f t="shared" si="0"/>
        <v>0</v>
      </c>
    </row>
    <row r="33" spans="2:10" x14ac:dyDescent="0.2">
      <c r="B33" s="44">
        <f>SUM(B8:B32)</f>
        <v>0</v>
      </c>
      <c r="C33" s="44">
        <f t="shared" ref="C33:H33" si="1">SUM(C8:C31)</f>
        <v>0</v>
      </c>
      <c r="D33" s="177">
        <f t="shared" si="1"/>
        <v>0</v>
      </c>
      <c r="E33" s="177">
        <f t="shared" si="1"/>
        <v>0</v>
      </c>
      <c r="F33" s="177">
        <f t="shared" si="1"/>
        <v>0</v>
      </c>
      <c r="G33" s="177">
        <f t="shared" si="1"/>
        <v>0</v>
      </c>
      <c r="H33" s="177">
        <f t="shared" si="1"/>
        <v>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3">
    <pageSetUpPr autoPageBreaks="0" fitToPage="1"/>
  </sheetPr>
  <dimension ref="A1:J33"/>
  <sheetViews>
    <sheetView workbookViewId="0"/>
  </sheetViews>
  <sheetFormatPr defaultRowHeight="12.75" x14ac:dyDescent="0.2"/>
  <cols>
    <col min="1" max="1" width="10.28515625" customWidth="1"/>
    <col min="2" max="2" width="16.7109375" customWidth="1"/>
    <col min="3" max="3" width="16.7109375" hidden="1" customWidth="1"/>
    <col min="4" max="4" width="14" customWidth="1"/>
    <col min="5" max="5" width="17.42578125" bestFit="1" customWidth="1"/>
    <col min="6" max="6" width="16.28515625" customWidth="1"/>
    <col min="7" max="7" width="11.7109375" customWidth="1"/>
    <col min="8" max="8" width="13" customWidth="1"/>
    <col min="9" max="9" width="11.7109375" customWidth="1"/>
    <col min="10" max="10" width="10.85546875" customWidth="1"/>
    <col min="11" max="11" width="11" customWidth="1"/>
    <col min="12" max="14" width="6.5703125" customWidth="1"/>
    <col min="15" max="15" width="7.85546875" customWidth="1"/>
    <col min="16" max="16" width="7.5703125" customWidth="1"/>
    <col min="17" max="17" width="7.42578125" customWidth="1"/>
    <col min="18" max="18" width="9.28515625" customWidth="1"/>
    <col min="19" max="19" width="7.85546875" customWidth="1"/>
    <col min="20" max="20" width="12.28515625" customWidth="1"/>
  </cols>
  <sheetData>
    <row r="1" spans="1:10" x14ac:dyDescent="0.2">
      <c r="A1" s="88">
        <f>+'PV-SHAPE'!A1+1</f>
        <v>37251</v>
      </c>
      <c r="B1" s="153">
        <f>WEEKDAY(A1)</f>
        <v>4</v>
      </c>
    </row>
    <row r="2" spans="1:10" x14ac:dyDescent="0.2">
      <c r="A2" s="38" t="s">
        <v>19</v>
      </c>
    </row>
    <row r="3" spans="1:10" x14ac:dyDescent="0.2">
      <c r="A3" s="39" t="s">
        <v>20</v>
      </c>
      <c r="E3" s="219"/>
      <c r="F3" s="219"/>
      <c r="H3" s="219" t="s">
        <v>148</v>
      </c>
      <c r="I3" s="219" t="s">
        <v>148</v>
      </c>
    </row>
    <row r="4" spans="1:10" x14ac:dyDescent="0.2">
      <c r="A4" s="30" t="s">
        <v>14</v>
      </c>
      <c r="B4" s="40" t="s">
        <v>111</v>
      </c>
      <c r="C4" s="158" t="s">
        <v>67</v>
      </c>
      <c r="D4" s="158"/>
      <c r="E4" s="127" t="s">
        <v>73</v>
      </c>
      <c r="F4" s="127" t="s">
        <v>145</v>
      </c>
      <c r="G4" s="141"/>
      <c r="H4" s="48" t="s">
        <v>149</v>
      </c>
      <c r="I4" s="48" t="s">
        <v>149</v>
      </c>
      <c r="J4" s="100" t="s">
        <v>18</v>
      </c>
    </row>
    <row r="5" spans="1:10" x14ac:dyDescent="0.2">
      <c r="A5" s="31" t="s">
        <v>15</v>
      </c>
      <c r="B5" s="42" t="s">
        <v>21</v>
      </c>
      <c r="C5" s="159" t="s">
        <v>103</v>
      </c>
      <c r="D5" s="159"/>
      <c r="E5" s="160" t="s">
        <v>66</v>
      </c>
      <c r="F5" s="160" t="s">
        <v>146</v>
      </c>
      <c r="G5" s="168"/>
      <c r="H5" s="107" t="s">
        <v>150</v>
      </c>
      <c r="I5" s="107" t="s">
        <v>150</v>
      </c>
      <c r="J5" s="104"/>
    </row>
    <row r="6" spans="1:10" x14ac:dyDescent="0.2">
      <c r="A6" s="32" t="s">
        <v>16</v>
      </c>
      <c r="B6" s="41"/>
      <c r="C6" s="172"/>
      <c r="D6" s="165"/>
      <c r="E6" s="179"/>
      <c r="F6" s="179"/>
      <c r="G6" s="90"/>
      <c r="H6" s="91"/>
      <c r="I6" s="91"/>
      <c r="J6" s="105"/>
    </row>
    <row r="7" spans="1:10" x14ac:dyDescent="0.2">
      <c r="A7" s="95"/>
      <c r="B7" s="96"/>
      <c r="C7" s="162"/>
      <c r="D7" s="162"/>
      <c r="E7" s="162">
        <v>19.75</v>
      </c>
      <c r="F7" s="98"/>
      <c r="G7" s="240"/>
      <c r="H7" s="283" t="s">
        <v>192</v>
      </c>
      <c r="I7" s="283"/>
      <c r="J7" s="106"/>
    </row>
    <row r="8" spans="1:10" x14ac:dyDescent="0.2">
      <c r="A8" s="36">
        <v>100</v>
      </c>
      <c r="C8" s="215"/>
      <c r="D8" s="215"/>
      <c r="E8" s="169">
        <v>25</v>
      </c>
      <c r="F8" s="169"/>
      <c r="G8" s="171"/>
      <c r="H8" s="171">
        <v>-25</v>
      </c>
      <c r="I8" s="171"/>
      <c r="J8" s="101">
        <f t="shared" ref="J8:J31" si="0">SUM(B8:I8)</f>
        <v>0</v>
      </c>
    </row>
    <row r="9" spans="1:10" x14ac:dyDescent="0.2">
      <c r="A9" s="29">
        <v>200</v>
      </c>
      <c r="C9" s="215"/>
      <c r="D9" s="215"/>
      <c r="E9" s="169">
        <v>25</v>
      </c>
      <c r="F9" s="169"/>
      <c r="G9" s="171"/>
      <c r="H9" s="171">
        <v>-25</v>
      </c>
      <c r="I9" s="171"/>
      <c r="J9" s="102">
        <f t="shared" si="0"/>
        <v>0</v>
      </c>
    </row>
    <row r="10" spans="1:10" x14ac:dyDescent="0.2">
      <c r="A10" s="29">
        <v>300</v>
      </c>
      <c r="C10" s="215"/>
      <c r="D10" s="215"/>
      <c r="E10" s="169">
        <v>25</v>
      </c>
      <c r="F10" s="169"/>
      <c r="G10" s="171"/>
      <c r="H10" s="171">
        <v>-25</v>
      </c>
      <c r="I10" s="171"/>
      <c r="J10" s="102">
        <f t="shared" si="0"/>
        <v>0</v>
      </c>
    </row>
    <row r="11" spans="1:10" x14ac:dyDescent="0.2">
      <c r="A11" s="29">
        <v>400</v>
      </c>
      <c r="C11" s="215"/>
      <c r="D11" s="215"/>
      <c r="E11" s="169">
        <v>25</v>
      </c>
      <c r="F11" s="169"/>
      <c r="G11" s="171"/>
      <c r="H11" s="171">
        <v>-25</v>
      </c>
      <c r="I11" s="171"/>
      <c r="J11" s="102">
        <f t="shared" si="0"/>
        <v>0</v>
      </c>
    </row>
    <row r="12" spans="1:10" x14ac:dyDescent="0.2">
      <c r="A12" s="29">
        <v>500</v>
      </c>
      <c r="C12" s="215"/>
      <c r="D12" s="215"/>
      <c r="E12" s="169">
        <v>25</v>
      </c>
      <c r="F12" s="169"/>
      <c r="G12" s="171"/>
      <c r="H12" s="171">
        <v>-25</v>
      </c>
      <c r="I12" s="171"/>
      <c r="J12" s="102">
        <f t="shared" si="0"/>
        <v>0</v>
      </c>
    </row>
    <row r="13" spans="1:10" x14ac:dyDescent="0.2">
      <c r="A13" s="29">
        <v>600</v>
      </c>
      <c r="C13" s="215"/>
      <c r="D13" s="215"/>
      <c r="E13" s="169">
        <v>25</v>
      </c>
      <c r="F13" s="169"/>
      <c r="G13" s="171"/>
      <c r="H13" s="171">
        <v>-25</v>
      </c>
      <c r="I13" s="171"/>
      <c r="J13" s="102">
        <f t="shared" si="0"/>
        <v>0</v>
      </c>
    </row>
    <row r="14" spans="1:10" x14ac:dyDescent="0.2">
      <c r="A14" s="29">
        <v>700</v>
      </c>
      <c r="C14" s="215"/>
      <c r="D14" s="215"/>
      <c r="E14" s="169">
        <v>25</v>
      </c>
      <c r="F14" s="169"/>
      <c r="G14" s="171"/>
      <c r="H14" s="171">
        <v>-25</v>
      </c>
      <c r="I14" s="171"/>
      <c r="J14" s="102">
        <f t="shared" si="0"/>
        <v>0</v>
      </c>
    </row>
    <row r="15" spans="1:10" x14ac:dyDescent="0.2">
      <c r="A15" s="29">
        <v>800</v>
      </c>
      <c r="C15" s="215"/>
      <c r="D15" s="215"/>
      <c r="E15" s="169">
        <v>25</v>
      </c>
      <c r="F15" s="169"/>
      <c r="G15" s="171"/>
      <c r="H15" s="171">
        <v>-25</v>
      </c>
      <c r="I15" s="171"/>
      <c r="J15" s="102">
        <f t="shared" si="0"/>
        <v>0</v>
      </c>
    </row>
    <row r="16" spans="1:10" x14ac:dyDescent="0.2">
      <c r="A16" s="29">
        <v>900</v>
      </c>
      <c r="C16" s="215"/>
      <c r="D16" s="215"/>
      <c r="E16" s="169">
        <v>25</v>
      </c>
      <c r="F16" s="169"/>
      <c r="G16" s="171"/>
      <c r="H16" s="171">
        <v>-25</v>
      </c>
      <c r="I16" s="171"/>
      <c r="J16" s="102">
        <f t="shared" si="0"/>
        <v>0</v>
      </c>
    </row>
    <row r="17" spans="1:10" x14ac:dyDescent="0.2">
      <c r="A17" s="29">
        <v>1000</v>
      </c>
      <c r="C17" s="215"/>
      <c r="D17" s="215"/>
      <c r="E17" s="169">
        <v>25</v>
      </c>
      <c r="F17" s="169"/>
      <c r="G17" s="171"/>
      <c r="H17" s="171">
        <v>-25</v>
      </c>
      <c r="I17" s="171"/>
      <c r="J17" s="102">
        <f t="shared" si="0"/>
        <v>0</v>
      </c>
    </row>
    <row r="18" spans="1:10" x14ac:dyDescent="0.2">
      <c r="A18" s="29">
        <v>1100</v>
      </c>
      <c r="C18" s="215"/>
      <c r="D18" s="215"/>
      <c r="E18" s="169">
        <v>25</v>
      </c>
      <c r="F18" s="169"/>
      <c r="G18" s="171"/>
      <c r="H18" s="171">
        <v>-25</v>
      </c>
      <c r="I18" s="171"/>
      <c r="J18" s="102">
        <f t="shared" si="0"/>
        <v>0</v>
      </c>
    </row>
    <row r="19" spans="1:10" x14ac:dyDescent="0.2">
      <c r="A19" s="29">
        <v>1200</v>
      </c>
      <c r="C19" s="215"/>
      <c r="D19" s="215"/>
      <c r="E19" s="169">
        <v>25</v>
      </c>
      <c r="F19" s="169"/>
      <c r="G19" s="171"/>
      <c r="H19" s="171">
        <v>-25</v>
      </c>
      <c r="I19" s="171"/>
      <c r="J19" s="102">
        <f t="shared" si="0"/>
        <v>0</v>
      </c>
    </row>
    <row r="20" spans="1:10" x14ac:dyDescent="0.2">
      <c r="A20" s="29">
        <v>1300</v>
      </c>
      <c r="C20" s="215"/>
      <c r="D20" s="215"/>
      <c r="E20" s="169">
        <v>25</v>
      </c>
      <c r="F20" s="169"/>
      <c r="G20" s="171"/>
      <c r="H20" s="171">
        <v>-25</v>
      </c>
      <c r="I20" s="171"/>
      <c r="J20" s="102">
        <f t="shared" si="0"/>
        <v>0</v>
      </c>
    </row>
    <row r="21" spans="1:10" x14ac:dyDescent="0.2">
      <c r="A21" s="29">
        <v>1400</v>
      </c>
      <c r="C21" s="215"/>
      <c r="D21" s="215"/>
      <c r="E21" s="169">
        <v>25</v>
      </c>
      <c r="F21" s="169"/>
      <c r="G21" s="171"/>
      <c r="H21" s="171">
        <v>-25</v>
      </c>
      <c r="I21" s="171"/>
      <c r="J21" s="102">
        <f t="shared" si="0"/>
        <v>0</v>
      </c>
    </row>
    <row r="22" spans="1:10" x14ac:dyDescent="0.2">
      <c r="A22" s="29">
        <v>1500</v>
      </c>
      <c r="C22" s="215"/>
      <c r="D22" s="215"/>
      <c r="E22" s="169">
        <v>25</v>
      </c>
      <c r="F22" s="169"/>
      <c r="G22" s="171"/>
      <c r="H22" s="171">
        <v>-25</v>
      </c>
      <c r="I22" s="171"/>
      <c r="J22" s="102">
        <f t="shared" si="0"/>
        <v>0</v>
      </c>
    </row>
    <row r="23" spans="1:10" x14ac:dyDescent="0.2">
      <c r="A23" s="29">
        <v>1600</v>
      </c>
      <c r="C23" s="215"/>
      <c r="D23" s="215"/>
      <c r="E23" s="169">
        <v>25</v>
      </c>
      <c r="F23" s="169"/>
      <c r="G23" s="171"/>
      <c r="H23" s="171">
        <v>-25</v>
      </c>
      <c r="I23" s="171"/>
      <c r="J23" s="102">
        <f t="shared" si="0"/>
        <v>0</v>
      </c>
    </row>
    <row r="24" spans="1:10" x14ac:dyDescent="0.2">
      <c r="A24" s="29">
        <v>1700</v>
      </c>
      <c r="C24" s="215"/>
      <c r="D24" s="215"/>
      <c r="E24" s="169">
        <v>25</v>
      </c>
      <c r="F24" s="169"/>
      <c r="G24" s="171"/>
      <c r="H24" s="171">
        <v>-25</v>
      </c>
      <c r="I24" s="171"/>
      <c r="J24" s="102">
        <f t="shared" si="0"/>
        <v>0</v>
      </c>
    </row>
    <row r="25" spans="1:10" x14ac:dyDescent="0.2">
      <c r="A25" s="29">
        <v>1800</v>
      </c>
      <c r="C25" s="215"/>
      <c r="D25" s="215"/>
      <c r="E25" s="169">
        <v>25</v>
      </c>
      <c r="F25" s="169"/>
      <c r="G25" s="171"/>
      <c r="H25" s="171">
        <v>-25</v>
      </c>
      <c r="I25" s="171"/>
      <c r="J25" s="102">
        <f t="shared" si="0"/>
        <v>0</v>
      </c>
    </row>
    <row r="26" spans="1:10" x14ac:dyDescent="0.2">
      <c r="A26" s="29">
        <v>1900</v>
      </c>
      <c r="C26" s="215"/>
      <c r="D26" s="215"/>
      <c r="E26" s="169">
        <v>25</v>
      </c>
      <c r="F26" s="169"/>
      <c r="G26" s="171"/>
      <c r="H26" s="171">
        <v>-25</v>
      </c>
      <c r="I26" s="171"/>
      <c r="J26" s="102">
        <f t="shared" si="0"/>
        <v>0</v>
      </c>
    </row>
    <row r="27" spans="1:10" x14ac:dyDescent="0.2">
      <c r="A27" s="29">
        <v>2000</v>
      </c>
      <c r="C27" s="215"/>
      <c r="D27" s="215"/>
      <c r="E27" s="169">
        <v>25</v>
      </c>
      <c r="F27" s="169"/>
      <c r="G27" s="171"/>
      <c r="H27" s="171">
        <v>-25</v>
      </c>
      <c r="I27" s="171"/>
      <c r="J27" s="102">
        <f t="shared" si="0"/>
        <v>0</v>
      </c>
    </row>
    <row r="28" spans="1:10" x14ac:dyDescent="0.2">
      <c r="A28" s="29">
        <v>2100</v>
      </c>
      <c r="C28" s="215"/>
      <c r="D28" s="215"/>
      <c r="E28" s="169">
        <v>25</v>
      </c>
      <c r="F28" s="169"/>
      <c r="G28" s="171"/>
      <c r="H28" s="171">
        <v>-25</v>
      </c>
      <c r="I28" s="171"/>
      <c r="J28" s="102">
        <f t="shared" si="0"/>
        <v>0</v>
      </c>
    </row>
    <row r="29" spans="1:10" x14ac:dyDescent="0.2">
      <c r="A29" s="29">
        <v>2200</v>
      </c>
      <c r="C29" s="215"/>
      <c r="D29" s="215"/>
      <c r="E29" s="169">
        <v>25</v>
      </c>
      <c r="F29" s="169"/>
      <c r="G29" s="171"/>
      <c r="H29" s="171">
        <v>-25</v>
      </c>
      <c r="I29" s="171"/>
      <c r="J29" s="102">
        <f t="shared" si="0"/>
        <v>0</v>
      </c>
    </row>
    <row r="30" spans="1:10" x14ac:dyDescent="0.2">
      <c r="A30" s="29">
        <v>2300</v>
      </c>
      <c r="C30" s="215"/>
      <c r="D30" s="215"/>
      <c r="E30" s="169">
        <v>25</v>
      </c>
      <c r="F30" s="169"/>
      <c r="G30" s="171"/>
      <c r="H30" s="171">
        <v>-25</v>
      </c>
      <c r="I30" s="171"/>
      <c r="J30" s="102">
        <f t="shared" si="0"/>
        <v>0</v>
      </c>
    </row>
    <row r="31" spans="1:10" x14ac:dyDescent="0.2">
      <c r="A31" s="37">
        <v>2400</v>
      </c>
      <c r="B31" s="43"/>
      <c r="C31" s="216"/>
      <c r="D31" s="216"/>
      <c r="E31" s="170">
        <v>25</v>
      </c>
      <c r="F31" s="170"/>
      <c r="G31" s="214"/>
      <c r="H31" s="214">
        <v>-25</v>
      </c>
      <c r="I31" s="214"/>
      <c r="J31" s="103">
        <f t="shared" si="0"/>
        <v>0</v>
      </c>
    </row>
    <row r="33" spans="2:10" x14ac:dyDescent="0.2">
      <c r="B33" s="269">
        <f>SUM(B8:B32)</f>
        <v>0</v>
      </c>
      <c r="C33" s="177">
        <f t="shared" ref="C33:H33" si="1">SUM(C8:C31)</f>
        <v>0</v>
      </c>
      <c r="D33" s="177">
        <f t="shared" si="1"/>
        <v>0</v>
      </c>
      <c r="E33" s="177">
        <f t="shared" si="1"/>
        <v>600</v>
      </c>
      <c r="F33" s="177">
        <f t="shared" si="1"/>
        <v>0</v>
      </c>
      <c r="G33" s="177">
        <f t="shared" si="1"/>
        <v>0</v>
      </c>
      <c r="H33" s="177">
        <f t="shared" si="1"/>
        <v>-600</v>
      </c>
      <c r="I33" s="177">
        <f>SUM(I31:I31)</f>
        <v>0</v>
      </c>
      <c r="J33" s="44">
        <f>SUM(J8:J32)</f>
        <v>0</v>
      </c>
    </row>
  </sheetData>
  <phoneticPr fontId="3" type="noConversion"/>
  <pageMargins left="0.75" right="0.75" top="1" bottom="1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5">
    <pageSetUpPr fitToPage="1"/>
  </sheetPr>
  <dimension ref="A1:W16391"/>
  <sheetViews>
    <sheetView workbookViewId="0"/>
  </sheetViews>
  <sheetFormatPr defaultRowHeight="12.75" zeroHeight="1" x14ac:dyDescent="0.2"/>
  <cols>
    <col min="1" max="1" width="10.28515625" customWidth="1"/>
    <col min="2" max="2" width="16.42578125" customWidth="1"/>
    <col min="3" max="9" width="16.5703125" customWidth="1"/>
    <col min="10" max="11" width="13.140625" customWidth="1"/>
    <col min="12" max="12" width="12.5703125" customWidth="1"/>
    <col min="13" max="13" width="7.7109375" customWidth="1"/>
    <col min="14" max="14" width="10.85546875" customWidth="1"/>
    <col min="15" max="15" width="11" customWidth="1"/>
    <col min="16" max="16" width="10.28515625" bestFit="1" customWidth="1"/>
    <col min="17" max="17" width="10" customWidth="1"/>
    <col min="18" max="18" width="10.28515625" customWidth="1"/>
    <col min="19" max="24" width="6.5703125" customWidth="1"/>
    <col min="25" max="25" width="7.85546875" customWidth="1"/>
    <col min="26" max="26" width="7.5703125" customWidth="1"/>
    <col min="27" max="27" width="7.42578125" customWidth="1"/>
    <col min="28" max="28" width="9.28515625" customWidth="1"/>
    <col min="29" max="29" width="7.85546875" customWidth="1"/>
    <col min="30" max="30" width="12.28515625" customWidth="1"/>
  </cols>
  <sheetData>
    <row r="1" spans="1:19" x14ac:dyDescent="0.2">
      <c r="A1" s="88">
        <f>'PV-SHAPE'!A1+1</f>
        <v>37251</v>
      </c>
      <c r="B1" s="153">
        <f>WEEKDAY(A1)</f>
        <v>4</v>
      </c>
    </row>
    <row r="2" spans="1:19" ht="15" x14ac:dyDescent="0.2">
      <c r="A2" s="38" t="s">
        <v>19</v>
      </c>
      <c r="C2" s="224"/>
      <c r="D2" s="224"/>
      <c r="E2" s="224"/>
      <c r="F2" s="219"/>
      <c r="I2" s="224"/>
    </row>
    <row r="3" spans="1:19" x14ac:dyDescent="0.2">
      <c r="A3" s="39" t="s">
        <v>20</v>
      </c>
      <c r="F3" s="219"/>
    </row>
    <row r="4" spans="1:19" ht="13.5" thickBot="1" x14ac:dyDescent="0.25">
      <c r="A4" s="30" t="s">
        <v>14</v>
      </c>
      <c r="B4" s="40" t="s">
        <v>7</v>
      </c>
      <c r="C4" s="127" t="s">
        <v>143</v>
      </c>
      <c r="D4" s="127" t="s">
        <v>67</v>
      </c>
      <c r="E4" s="127" t="s">
        <v>177</v>
      </c>
      <c r="F4" s="232" t="s">
        <v>69</v>
      </c>
      <c r="G4" s="232" t="s">
        <v>69</v>
      </c>
      <c r="H4" s="232" t="s">
        <v>173</v>
      </c>
      <c r="I4" s="48" t="s">
        <v>116</v>
      </c>
      <c r="J4" s="48" t="s">
        <v>69</v>
      </c>
      <c r="K4" s="52" t="s">
        <v>106</v>
      </c>
      <c r="L4" s="100" t="s">
        <v>18</v>
      </c>
      <c r="R4" s="44"/>
    </row>
    <row r="5" spans="1:19" x14ac:dyDescent="0.2">
      <c r="A5" s="31" t="s">
        <v>15</v>
      </c>
      <c r="B5" s="42" t="s">
        <v>113</v>
      </c>
      <c r="C5" s="128" t="s">
        <v>109</v>
      </c>
      <c r="D5" s="128" t="s">
        <v>66</v>
      </c>
      <c r="E5" s="128" t="s">
        <v>179</v>
      </c>
      <c r="F5" s="230" t="s">
        <v>114</v>
      </c>
      <c r="G5" s="230" t="s">
        <v>66</v>
      </c>
      <c r="H5" s="230" t="s">
        <v>71</v>
      </c>
      <c r="I5" s="107" t="s">
        <v>176</v>
      </c>
      <c r="J5" s="107" t="s">
        <v>64</v>
      </c>
      <c r="K5" s="138" t="s">
        <v>62</v>
      </c>
      <c r="L5" s="104"/>
      <c r="N5" s="76" t="s">
        <v>33</v>
      </c>
      <c r="O5" s="71" t="s">
        <v>0</v>
      </c>
      <c r="P5" s="72" t="s">
        <v>0</v>
      </c>
      <c r="R5" s="86"/>
      <c r="S5" s="44"/>
    </row>
    <row r="6" spans="1:19" ht="13.5" thickBot="1" x14ac:dyDescent="0.25">
      <c r="A6" s="32" t="s">
        <v>16</v>
      </c>
      <c r="B6" s="41"/>
      <c r="C6" s="222"/>
      <c r="D6" s="129"/>
      <c r="E6" s="217" t="s">
        <v>107</v>
      </c>
      <c r="F6" s="290" t="s">
        <v>174</v>
      </c>
      <c r="G6" s="239"/>
      <c r="H6" s="239"/>
      <c r="I6" s="223" t="s">
        <v>107</v>
      </c>
      <c r="J6" s="221"/>
      <c r="K6" s="119"/>
      <c r="L6" s="105"/>
      <c r="N6" s="79" t="s">
        <v>20</v>
      </c>
      <c r="O6" s="80" t="s">
        <v>35</v>
      </c>
      <c r="P6" s="81" t="s">
        <v>34</v>
      </c>
    </row>
    <row r="7" spans="1:19" x14ac:dyDescent="0.2">
      <c r="A7" s="36">
        <v>100</v>
      </c>
      <c r="C7" s="169">
        <v>0</v>
      </c>
      <c r="D7" s="169"/>
      <c r="E7" s="169">
        <v>0</v>
      </c>
      <c r="F7" s="169">
        <v>0</v>
      </c>
      <c r="G7" s="169"/>
      <c r="H7" s="169"/>
      <c r="I7" s="171">
        <v>0</v>
      </c>
      <c r="J7" s="50"/>
      <c r="K7" s="50"/>
      <c r="L7" s="136">
        <f t="shared" ref="L7:L30" si="0">SUM(B7:K7)</f>
        <v>0</v>
      </c>
      <c r="N7" s="77">
        <v>100</v>
      </c>
      <c r="O7" s="73" t="e">
        <f>#REF!*-1</f>
        <v>#REF!</v>
      </c>
      <c r="P7" s="74">
        <f t="shared" ref="P7:P30" si="1">K7*-1</f>
        <v>0</v>
      </c>
      <c r="Q7">
        <v>-1</v>
      </c>
      <c r="R7" t="e">
        <f t="shared" ref="R7:R30" si="2">O7*Q7</f>
        <v>#REF!</v>
      </c>
    </row>
    <row r="8" spans="1:19" x14ac:dyDescent="0.2">
      <c r="A8" s="29">
        <v>200</v>
      </c>
      <c r="C8" s="169">
        <v>0</v>
      </c>
      <c r="D8" s="169"/>
      <c r="E8" s="169">
        <v>0</v>
      </c>
      <c r="F8" s="169">
        <v>0</v>
      </c>
      <c r="G8" s="169"/>
      <c r="H8" s="169"/>
      <c r="I8" s="171">
        <v>0</v>
      </c>
      <c r="J8" s="50"/>
      <c r="K8" s="50"/>
      <c r="L8" s="136">
        <f t="shared" si="0"/>
        <v>0</v>
      </c>
      <c r="N8" s="77">
        <v>200</v>
      </c>
      <c r="O8" s="73" t="e">
        <f>#REF!*-1</f>
        <v>#REF!</v>
      </c>
      <c r="P8" s="74">
        <f t="shared" si="1"/>
        <v>0</v>
      </c>
      <c r="Q8">
        <v>-1</v>
      </c>
      <c r="R8" t="e">
        <f t="shared" si="2"/>
        <v>#REF!</v>
      </c>
    </row>
    <row r="9" spans="1:19" x14ac:dyDescent="0.2">
      <c r="A9" s="29">
        <v>300</v>
      </c>
      <c r="C9" s="169">
        <v>0</v>
      </c>
      <c r="D9" s="169"/>
      <c r="E9" s="169">
        <v>0</v>
      </c>
      <c r="F9" s="169">
        <v>0</v>
      </c>
      <c r="G9" s="169"/>
      <c r="H9" s="169"/>
      <c r="I9" s="171">
        <v>0</v>
      </c>
      <c r="J9" s="50"/>
      <c r="K9" s="50"/>
      <c r="L9" s="136">
        <f t="shared" si="0"/>
        <v>0</v>
      </c>
      <c r="N9" s="77">
        <v>300</v>
      </c>
      <c r="O9" s="73" t="e">
        <f>#REF!*-1</f>
        <v>#REF!</v>
      </c>
      <c r="P9" s="74">
        <f t="shared" si="1"/>
        <v>0</v>
      </c>
      <c r="Q9">
        <v>-1</v>
      </c>
      <c r="R9" t="e">
        <f t="shared" si="2"/>
        <v>#REF!</v>
      </c>
    </row>
    <row r="10" spans="1:19" x14ac:dyDescent="0.2">
      <c r="A10" s="29">
        <v>400</v>
      </c>
      <c r="C10" s="169">
        <v>0</v>
      </c>
      <c r="D10" s="169"/>
      <c r="E10" s="169">
        <v>0</v>
      </c>
      <c r="F10" s="169">
        <v>0</v>
      </c>
      <c r="G10" s="169"/>
      <c r="H10" s="169"/>
      <c r="I10" s="171">
        <v>0</v>
      </c>
      <c r="J10" s="50"/>
      <c r="K10" s="50"/>
      <c r="L10" s="136">
        <f t="shared" si="0"/>
        <v>0</v>
      </c>
      <c r="N10" s="77">
        <v>400</v>
      </c>
      <c r="O10" s="73" t="e">
        <f>#REF!*-1</f>
        <v>#REF!</v>
      </c>
      <c r="P10" s="74">
        <f t="shared" si="1"/>
        <v>0</v>
      </c>
      <c r="Q10">
        <v>-1</v>
      </c>
      <c r="R10" t="e">
        <f t="shared" si="2"/>
        <v>#REF!</v>
      </c>
    </row>
    <row r="11" spans="1:19" x14ac:dyDescent="0.2">
      <c r="A11" s="29">
        <v>500</v>
      </c>
      <c r="C11" s="169">
        <v>0</v>
      </c>
      <c r="D11" s="169"/>
      <c r="E11" s="169">
        <v>0</v>
      </c>
      <c r="F11" s="169">
        <v>0</v>
      </c>
      <c r="G11" s="169"/>
      <c r="H11" s="169"/>
      <c r="I11" s="171">
        <v>0</v>
      </c>
      <c r="J11" s="50"/>
      <c r="K11" s="50"/>
      <c r="L11" s="136">
        <f t="shared" si="0"/>
        <v>0</v>
      </c>
      <c r="N11" s="77">
        <v>500</v>
      </c>
      <c r="O11" s="73" t="e">
        <f>#REF!*-1</f>
        <v>#REF!</v>
      </c>
      <c r="P11" s="74">
        <f t="shared" si="1"/>
        <v>0</v>
      </c>
      <c r="Q11">
        <v>-1</v>
      </c>
      <c r="R11" t="e">
        <f t="shared" si="2"/>
        <v>#REF!</v>
      </c>
    </row>
    <row r="12" spans="1:19" x14ac:dyDescent="0.2">
      <c r="A12" s="29">
        <v>600</v>
      </c>
      <c r="C12" s="169">
        <v>0</v>
      </c>
      <c r="D12" s="169"/>
      <c r="E12" s="169">
        <v>0</v>
      </c>
      <c r="F12" s="169">
        <v>0</v>
      </c>
      <c r="G12" s="169"/>
      <c r="H12" s="169"/>
      <c r="I12" s="171">
        <v>0</v>
      </c>
      <c r="J12" s="50"/>
      <c r="K12" s="50"/>
      <c r="L12" s="136">
        <f t="shared" si="0"/>
        <v>0</v>
      </c>
      <c r="N12" s="77">
        <v>600</v>
      </c>
      <c r="O12" s="73" t="e">
        <f>#REF!*-1</f>
        <v>#REF!</v>
      </c>
      <c r="P12" s="74">
        <f t="shared" si="1"/>
        <v>0</v>
      </c>
      <c r="Q12">
        <v>-1</v>
      </c>
      <c r="R12" t="e">
        <f t="shared" si="2"/>
        <v>#REF!</v>
      </c>
    </row>
    <row r="13" spans="1:19" x14ac:dyDescent="0.2">
      <c r="A13" s="29">
        <v>700</v>
      </c>
      <c r="C13" s="169">
        <v>0</v>
      </c>
      <c r="D13" s="169"/>
      <c r="E13" s="169">
        <v>0</v>
      </c>
      <c r="F13" s="169">
        <v>0</v>
      </c>
      <c r="G13" s="169"/>
      <c r="H13" s="169"/>
      <c r="I13" s="171">
        <v>0</v>
      </c>
      <c r="J13" s="50"/>
      <c r="K13" s="50"/>
      <c r="L13" s="136">
        <f t="shared" si="0"/>
        <v>0</v>
      </c>
      <c r="N13" s="77">
        <v>700</v>
      </c>
      <c r="O13" s="73" t="e">
        <f>#REF!*-1</f>
        <v>#REF!</v>
      </c>
      <c r="P13" s="74">
        <f t="shared" si="1"/>
        <v>0</v>
      </c>
      <c r="Q13">
        <v>-1</v>
      </c>
      <c r="R13" t="e">
        <f t="shared" si="2"/>
        <v>#REF!</v>
      </c>
    </row>
    <row r="14" spans="1:19" x14ac:dyDescent="0.2">
      <c r="A14" s="29">
        <v>800</v>
      </c>
      <c r="C14" s="169">
        <v>0</v>
      </c>
      <c r="D14" s="169"/>
      <c r="E14" s="169">
        <v>0</v>
      </c>
      <c r="F14" s="169">
        <v>0</v>
      </c>
      <c r="G14" s="169"/>
      <c r="H14" s="169"/>
      <c r="I14" s="171">
        <v>0</v>
      </c>
      <c r="J14" s="50"/>
      <c r="K14" s="50"/>
      <c r="L14" s="136">
        <f t="shared" si="0"/>
        <v>0</v>
      </c>
      <c r="N14" s="77">
        <v>800</v>
      </c>
      <c r="O14" s="73" t="e">
        <f>#REF!*-1</f>
        <v>#REF!</v>
      </c>
      <c r="P14" s="74">
        <f t="shared" si="1"/>
        <v>0</v>
      </c>
      <c r="Q14">
        <v>-1</v>
      </c>
      <c r="R14" t="e">
        <f t="shared" si="2"/>
        <v>#REF!</v>
      </c>
    </row>
    <row r="15" spans="1:19" x14ac:dyDescent="0.2">
      <c r="A15" s="29">
        <v>900</v>
      </c>
      <c r="C15" s="169">
        <v>0</v>
      </c>
      <c r="D15" s="169"/>
      <c r="E15" s="169">
        <v>0</v>
      </c>
      <c r="F15" s="169">
        <v>0</v>
      </c>
      <c r="G15" s="169"/>
      <c r="H15" s="169"/>
      <c r="I15" s="171">
        <v>0</v>
      </c>
      <c r="J15" s="50"/>
      <c r="K15" s="50"/>
      <c r="L15" s="136">
        <f t="shared" si="0"/>
        <v>0</v>
      </c>
      <c r="N15" s="77">
        <v>900</v>
      </c>
      <c r="O15" s="73" t="e">
        <f>#REF!*-1</f>
        <v>#REF!</v>
      </c>
      <c r="P15" s="74">
        <f t="shared" si="1"/>
        <v>0</v>
      </c>
      <c r="Q15">
        <v>-1</v>
      </c>
      <c r="R15" t="e">
        <f t="shared" si="2"/>
        <v>#REF!</v>
      </c>
    </row>
    <row r="16" spans="1:19" x14ac:dyDescent="0.2">
      <c r="A16" s="29">
        <v>1000</v>
      </c>
      <c r="C16" s="169">
        <v>0</v>
      </c>
      <c r="D16" s="169"/>
      <c r="E16" s="169">
        <v>0</v>
      </c>
      <c r="F16" s="169">
        <v>0</v>
      </c>
      <c r="G16" s="169"/>
      <c r="H16" s="169"/>
      <c r="I16" s="171">
        <v>0</v>
      </c>
      <c r="J16" s="50"/>
      <c r="K16" s="50"/>
      <c r="L16" s="136">
        <f t="shared" si="0"/>
        <v>0</v>
      </c>
      <c r="N16" s="77">
        <v>1000</v>
      </c>
      <c r="O16" s="73" t="e">
        <f>#REF!*-1</f>
        <v>#REF!</v>
      </c>
      <c r="P16" s="74">
        <f t="shared" si="1"/>
        <v>0</v>
      </c>
      <c r="Q16">
        <v>-1</v>
      </c>
      <c r="R16" t="e">
        <f t="shared" si="2"/>
        <v>#REF!</v>
      </c>
    </row>
    <row r="17" spans="1:23" x14ac:dyDescent="0.2">
      <c r="A17" s="29">
        <v>1100</v>
      </c>
      <c r="C17" s="169">
        <v>0</v>
      </c>
      <c r="D17" s="169"/>
      <c r="E17" s="169">
        <v>0</v>
      </c>
      <c r="F17" s="169">
        <v>0</v>
      </c>
      <c r="G17" s="169"/>
      <c r="H17" s="169"/>
      <c r="I17" s="171">
        <v>0</v>
      </c>
      <c r="J17" s="50"/>
      <c r="K17" s="50"/>
      <c r="L17" s="136">
        <f t="shared" si="0"/>
        <v>0</v>
      </c>
      <c r="N17" s="77">
        <v>1100</v>
      </c>
      <c r="O17" s="73" t="e">
        <f>#REF!*-1</f>
        <v>#REF!</v>
      </c>
      <c r="P17" s="74">
        <f t="shared" si="1"/>
        <v>0</v>
      </c>
      <c r="Q17">
        <v>-1</v>
      </c>
      <c r="R17" t="e">
        <f t="shared" si="2"/>
        <v>#REF!</v>
      </c>
    </row>
    <row r="18" spans="1:23" x14ac:dyDescent="0.2">
      <c r="A18" s="29">
        <v>1200</v>
      </c>
      <c r="C18" s="169">
        <v>0</v>
      </c>
      <c r="D18" s="169"/>
      <c r="E18" s="169">
        <v>0</v>
      </c>
      <c r="F18" s="169">
        <v>0</v>
      </c>
      <c r="G18" s="169"/>
      <c r="H18" s="169"/>
      <c r="I18" s="171">
        <v>0</v>
      </c>
      <c r="J18" s="50"/>
      <c r="K18" s="50"/>
      <c r="L18" s="136">
        <f t="shared" si="0"/>
        <v>0</v>
      </c>
      <c r="N18" s="77">
        <v>1200</v>
      </c>
      <c r="O18" s="73" t="e">
        <f>#REF!*-1</f>
        <v>#REF!</v>
      </c>
      <c r="P18" s="74">
        <f t="shared" si="1"/>
        <v>0</v>
      </c>
      <c r="Q18">
        <v>-1</v>
      </c>
      <c r="R18" t="e">
        <f t="shared" si="2"/>
        <v>#REF!</v>
      </c>
    </row>
    <row r="19" spans="1:23" x14ac:dyDescent="0.2">
      <c r="A19" s="29">
        <v>1300</v>
      </c>
      <c r="C19" s="169">
        <v>0</v>
      </c>
      <c r="D19" s="169"/>
      <c r="E19" s="169">
        <v>0</v>
      </c>
      <c r="F19" s="169">
        <v>0</v>
      </c>
      <c r="G19" s="169"/>
      <c r="H19" s="169"/>
      <c r="I19" s="171">
        <v>0</v>
      </c>
      <c r="J19" s="50"/>
      <c r="K19" s="50"/>
      <c r="L19" s="136">
        <f t="shared" si="0"/>
        <v>0</v>
      </c>
      <c r="N19" s="77">
        <v>1300</v>
      </c>
      <c r="O19" s="73" t="e">
        <f>#REF!*-1</f>
        <v>#REF!</v>
      </c>
      <c r="P19" s="74">
        <f t="shared" si="1"/>
        <v>0</v>
      </c>
      <c r="Q19">
        <v>-1</v>
      </c>
      <c r="R19" t="e">
        <f t="shared" si="2"/>
        <v>#REF!</v>
      </c>
    </row>
    <row r="20" spans="1:23" x14ac:dyDescent="0.2">
      <c r="A20" s="29">
        <v>1400</v>
      </c>
      <c r="C20" s="169">
        <v>0</v>
      </c>
      <c r="D20" s="169"/>
      <c r="E20" s="169">
        <v>0</v>
      </c>
      <c r="F20" s="169">
        <v>0</v>
      </c>
      <c r="G20" s="169"/>
      <c r="H20" s="169"/>
      <c r="I20" s="171">
        <v>0</v>
      </c>
      <c r="J20" s="50"/>
      <c r="K20" s="50"/>
      <c r="L20" s="136">
        <f t="shared" si="0"/>
        <v>0</v>
      </c>
      <c r="N20" s="77">
        <v>1400</v>
      </c>
      <c r="O20" s="73" t="e">
        <f>#REF!*-1</f>
        <v>#REF!</v>
      </c>
      <c r="P20" s="74">
        <f t="shared" si="1"/>
        <v>0</v>
      </c>
      <c r="Q20">
        <v>-1</v>
      </c>
      <c r="R20" t="e">
        <f t="shared" si="2"/>
        <v>#REF!</v>
      </c>
    </row>
    <row r="21" spans="1:23" x14ac:dyDescent="0.2">
      <c r="A21" s="29">
        <v>1500</v>
      </c>
      <c r="C21" s="169">
        <v>0</v>
      </c>
      <c r="D21" s="169"/>
      <c r="E21" s="169">
        <v>0</v>
      </c>
      <c r="F21" s="169">
        <v>0</v>
      </c>
      <c r="G21" s="169"/>
      <c r="H21" s="169"/>
      <c r="I21" s="171">
        <v>0</v>
      </c>
      <c r="J21" s="50"/>
      <c r="K21" s="50"/>
      <c r="L21" s="136">
        <f t="shared" si="0"/>
        <v>0</v>
      </c>
      <c r="N21" s="77">
        <v>1500</v>
      </c>
      <c r="O21" s="73" t="e">
        <f>#REF!*-1</f>
        <v>#REF!</v>
      </c>
      <c r="P21" s="74">
        <f t="shared" si="1"/>
        <v>0</v>
      </c>
      <c r="Q21">
        <v>-1</v>
      </c>
      <c r="R21" t="e">
        <f t="shared" si="2"/>
        <v>#REF!</v>
      </c>
    </row>
    <row r="22" spans="1:23" x14ac:dyDescent="0.2">
      <c r="A22" s="29">
        <v>1600</v>
      </c>
      <c r="C22" s="169">
        <v>0</v>
      </c>
      <c r="D22" s="169"/>
      <c r="E22" s="169">
        <v>0</v>
      </c>
      <c r="F22" s="169">
        <v>0</v>
      </c>
      <c r="G22" s="169"/>
      <c r="H22" s="169"/>
      <c r="I22" s="171">
        <v>0</v>
      </c>
      <c r="J22" s="50"/>
      <c r="K22" s="50"/>
      <c r="L22" s="136">
        <f t="shared" si="0"/>
        <v>0</v>
      </c>
      <c r="N22" s="77">
        <v>1600</v>
      </c>
      <c r="O22" s="73" t="e">
        <f>#REF!*-1</f>
        <v>#REF!</v>
      </c>
      <c r="P22" s="74">
        <f t="shared" si="1"/>
        <v>0</v>
      </c>
      <c r="Q22">
        <v>-1</v>
      </c>
      <c r="R22" t="e">
        <f t="shared" si="2"/>
        <v>#REF!</v>
      </c>
    </row>
    <row r="23" spans="1:23" x14ac:dyDescent="0.2">
      <c r="A23" s="29">
        <v>1700</v>
      </c>
      <c r="C23" s="169">
        <v>0</v>
      </c>
      <c r="D23" s="169"/>
      <c r="E23" s="169">
        <v>0</v>
      </c>
      <c r="F23" s="169">
        <v>0</v>
      </c>
      <c r="G23" s="169"/>
      <c r="H23" s="169"/>
      <c r="I23" s="171">
        <v>0</v>
      </c>
      <c r="J23" s="50"/>
      <c r="K23" s="50"/>
      <c r="L23" s="136">
        <f t="shared" si="0"/>
        <v>0</v>
      </c>
      <c r="N23" s="77">
        <v>1700</v>
      </c>
      <c r="O23" s="73" t="e">
        <f>#REF!*-1</f>
        <v>#REF!</v>
      </c>
      <c r="P23" s="74">
        <f t="shared" si="1"/>
        <v>0</v>
      </c>
      <c r="Q23">
        <v>-1</v>
      </c>
      <c r="R23" t="e">
        <f t="shared" si="2"/>
        <v>#REF!</v>
      </c>
    </row>
    <row r="24" spans="1:23" x14ac:dyDescent="0.2">
      <c r="A24" s="29">
        <v>1800</v>
      </c>
      <c r="C24" s="169">
        <v>0</v>
      </c>
      <c r="D24" s="169"/>
      <c r="E24" s="169">
        <v>0</v>
      </c>
      <c r="F24" s="169">
        <v>0</v>
      </c>
      <c r="G24" s="169"/>
      <c r="H24" s="169"/>
      <c r="I24" s="171">
        <v>0</v>
      </c>
      <c r="J24" s="50"/>
      <c r="K24" s="50"/>
      <c r="L24" s="136">
        <f t="shared" si="0"/>
        <v>0</v>
      </c>
      <c r="N24" s="77">
        <v>1800</v>
      </c>
      <c r="O24" s="73" t="e">
        <f>#REF!*-1</f>
        <v>#REF!</v>
      </c>
      <c r="P24" s="74">
        <f t="shared" si="1"/>
        <v>0</v>
      </c>
      <c r="Q24">
        <v>-1</v>
      </c>
      <c r="R24" t="e">
        <f t="shared" si="2"/>
        <v>#REF!</v>
      </c>
    </row>
    <row r="25" spans="1:23" x14ac:dyDescent="0.2">
      <c r="A25" s="29">
        <v>1900</v>
      </c>
      <c r="C25" s="169">
        <v>0</v>
      </c>
      <c r="D25" s="169"/>
      <c r="E25" s="169">
        <v>0</v>
      </c>
      <c r="F25" s="169">
        <v>0</v>
      </c>
      <c r="G25" s="169"/>
      <c r="H25" s="169"/>
      <c r="I25" s="171">
        <v>0</v>
      </c>
      <c r="J25" s="50"/>
      <c r="K25" s="50"/>
      <c r="L25" s="136">
        <f t="shared" si="0"/>
        <v>0</v>
      </c>
      <c r="N25" s="77">
        <v>1900</v>
      </c>
      <c r="O25" s="73" t="e">
        <f>#REF!*-1</f>
        <v>#REF!</v>
      </c>
      <c r="P25" s="74">
        <f t="shared" si="1"/>
        <v>0</v>
      </c>
      <c r="Q25">
        <v>-1</v>
      </c>
      <c r="R25" t="e">
        <f t="shared" si="2"/>
        <v>#REF!</v>
      </c>
    </row>
    <row r="26" spans="1:23" x14ac:dyDescent="0.2">
      <c r="A26" s="29">
        <v>2000</v>
      </c>
      <c r="C26" s="169">
        <v>0</v>
      </c>
      <c r="D26" s="169"/>
      <c r="E26" s="169">
        <v>0</v>
      </c>
      <c r="F26" s="169">
        <v>0</v>
      </c>
      <c r="G26" s="169"/>
      <c r="H26" s="169"/>
      <c r="I26" s="171">
        <v>0</v>
      </c>
      <c r="J26" s="50"/>
      <c r="K26" s="50"/>
      <c r="L26" s="136">
        <f t="shared" si="0"/>
        <v>0</v>
      </c>
      <c r="N26" s="77">
        <v>2000</v>
      </c>
      <c r="O26" s="73" t="e">
        <f>#REF!*-1</f>
        <v>#REF!</v>
      </c>
      <c r="P26" s="74">
        <f t="shared" si="1"/>
        <v>0</v>
      </c>
      <c r="Q26">
        <v>-1</v>
      </c>
      <c r="R26" t="e">
        <f t="shared" si="2"/>
        <v>#REF!</v>
      </c>
    </row>
    <row r="27" spans="1:23" x14ac:dyDescent="0.2">
      <c r="A27" s="29">
        <v>2100</v>
      </c>
      <c r="C27" s="169">
        <v>0</v>
      </c>
      <c r="D27" s="169"/>
      <c r="E27" s="169">
        <v>0</v>
      </c>
      <c r="F27" s="169">
        <v>0</v>
      </c>
      <c r="G27" s="169"/>
      <c r="H27" s="169"/>
      <c r="I27" s="171">
        <v>0</v>
      </c>
      <c r="J27" s="50"/>
      <c r="K27" s="50"/>
      <c r="L27" s="136">
        <f t="shared" si="0"/>
        <v>0</v>
      </c>
      <c r="N27" s="77">
        <v>2100</v>
      </c>
      <c r="O27" s="73" t="e">
        <f>#REF!*-1</f>
        <v>#REF!</v>
      </c>
      <c r="P27" s="74">
        <f t="shared" si="1"/>
        <v>0</v>
      </c>
      <c r="Q27">
        <v>-1</v>
      </c>
      <c r="R27" t="e">
        <f t="shared" si="2"/>
        <v>#REF!</v>
      </c>
    </row>
    <row r="28" spans="1:23" x14ac:dyDescent="0.2">
      <c r="A28" s="29">
        <v>2200</v>
      </c>
      <c r="C28" s="169">
        <v>0</v>
      </c>
      <c r="D28" s="169"/>
      <c r="E28" s="169">
        <v>0</v>
      </c>
      <c r="F28" s="169">
        <v>0</v>
      </c>
      <c r="G28" s="169"/>
      <c r="H28" s="169"/>
      <c r="I28" s="171">
        <v>0</v>
      </c>
      <c r="J28" s="50"/>
      <c r="K28" s="50"/>
      <c r="L28" s="136">
        <f t="shared" si="0"/>
        <v>0</v>
      </c>
      <c r="N28" s="77">
        <v>2200</v>
      </c>
      <c r="O28" s="73" t="e">
        <f>#REF!*-1</f>
        <v>#REF!</v>
      </c>
      <c r="P28" s="74">
        <f t="shared" si="1"/>
        <v>0</v>
      </c>
      <c r="Q28">
        <v>-1</v>
      </c>
      <c r="R28" t="e">
        <f t="shared" si="2"/>
        <v>#REF!</v>
      </c>
    </row>
    <row r="29" spans="1:23" x14ac:dyDescent="0.2">
      <c r="A29" s="29">
        <v>2300</v>
      </c>
      <c r="C29" s="169">
        <v>0</v>
      </c>
      <c r="D29" s="169"/>
      <c r="E29" s="169">
        <v>0</v>
      </c>
      <c r="F29" s="169">
        <v>0</v>
      </c>
      <c r="G29" s="169"/>
      <c r="H29" s="169"/>
      <c r="I29" s="171">
        <v>0</v>
      </c>
      <c r="J29" s="50"/>
      <c r="K29" s="50"/>
      <c r="L29" s="136">
        <f t="shared" si="0"/>
        <v>0</v>
      </c>
      <c r="N29" s="77">
        <v>2300</v>
      </c>
      <c r="O29" s="73" t="e">
        <f>#REF!*-1</f>
        <v>#REF!</v>
      </c>
      <c r="P29" s="74">
        <f t="shared" si="1"/>
        <v>0</v>
      </c>
      <c r="Q29">
        <v>-1</v>
      </c>
      <c r="R29" t="e">
        <f t="shared" si="2"/>
        <v>#REF!</v>
      </c>
    </row>
    <row r="30" spans="1:23" ht="13.5" thickBot="1" x14ac:dyDescent="0.25">
      <c r="A30" s="37">
        <v>2400</v>
      </c>
      <c r="B30" s="43"/>
      <c r="C30" s="170">
        <v>0</v>
      </c>
      <c r="D30" s="170"/>
      <c r="E30" s="170">
        <v>0</v>
      </c>
      <c r="F30" s="170">
        <v>0</v>
      </c>
      <c r="G30" s="170"/>
      <c r="H30" s="170"/>
      <c r="I30" s="214">
        <v>0</v>
      </c>
      <c r="J30" s="33"/>
      <c r="K30" s="33"/>
      <c r="L30" s="137">
        <f t="shared" si="0"/>
        <v>0</v>
      </c>
      <c r="N30" s="78">
        <v>2400</v>
      </c>
      <c r="O30" s="73" t="e">
        <f>#REF!*-1</f>
        <v>#REF!</v>
      </c>
      <c r="P30" s="75">
        <f t="shared" si="1"/>
        <v>0</v>
      </c>
      <c r="Q30">
        <v>-1</v>
      </c>
      <c r="R30" t="e">
        <f t="shared" si="2"/>
        <v>#REF!</v>
      </c>
    </row>
    <row r="31" spans="1:23" ht="13.5" thickBot="1" x14ac:dyDescent="0.25">
      <c r="L31" s="70"/>
      <c r="N31" s="82" t="s">
        <v>36</v>
      </c>
      <c r="O31" s="83" t="e">
        <f>SUM(O7:O30)</f>
        <v>#REF!</v>
      </c>
      <c r="P31" s="84">
        <f>SUM(P7:P30)</f>
        <v>0</v>
      </c>
      <c r="R31" s="83" t="e">
        <f>SUM(R7:R30)</f>
        <v>#REF!</v>
      </c>
    </row>
    <row r="32" spans="1:23" x14ac:dyDescent="0.2">
      <c r="B32" s="44">
        <f>SUM(B7:B31)</f>
        <v>0</v>
      </c>
      <c r="C32" s="177">
        <f t="shared" ref="C32:K32" si="3">SUM(C7:C30)</f>
        <v>0</v>
      </c>
      <c r="D32" s="178">
        <f t="shared" si="3"/>
        <v>0</v>
      </c>
      <c r="E32" s="177">
        <f t="shared" si="3"/>
        <v>0</v>
      </c>
      <c r="F32" s="177">
        <f t="shared" si="3"/>
        <v>0</v>
      </c>
      <c r="G32" s="177">
        <f t="shared" si="3"/>
        <v>0</v>
      </c>
      <c r="H32" s="177">
        <f>SUM(H7:H30)</f>
        <v>0</v>
      </c>
      <c r="I32" s="177">
        <f t="shared" si="3"/>
        <v>0</v>
      </c>
      <c r="J32" s="177">
        <f t="shared" si="3"/>
        <v>0</v>
      </c>
      <c r="K32" s="177">
        <f t="shared" si="3"/>
        <v>0</v>
      </c>
      <c r="L32" s="178">
        <f>SUM(L7:L31)</f>
        <v>0</v>
      </c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</row>
    <row r="33" spans="3:3" x14ac:dyDescent="0.2"/>
    <row r="34" spans="3:3" x14ac:dyDescent="0.2">
      <c r="C34" s="174"/>
    </row>
    <row r="35" spans="3:3" x14ac:dyDescent="0.2"/>
    <row r="36" spans="3:3" x14ac:dyDescent="0.2"/>
    <row r="37" spans="3:3" x14ac:dyDescent="0.2"/>
    <row r="38" spans="3:3" x14ac:dyDescent="0.2"/>
    <row r="39" spans="3:3" x14ac:dyDescent="0.2"/>
    <row r="40" spans="3:3" x14ac:dyDescent="0.2"/>
    <row r="41" spans="3:3" x14ac:dyDescent="0.2"/>
    <row r="42" spans="3:3" x14ac:dyDescent="0.2"/>
    <row r="43" spans="3:3" x14ac:dyDescent="0.2"/>
    <row r="44" spans="3:3" x14ac:dyDescent="0.2"/>
    <row r="45" spans="3:3" x14ac:dyDescent="0.2"/>
    <row r="46" spans="3:3" x14ac:dyDescent="0.2"/>
    <row r="47" spans="3:3" x14ac:dyDescent="0.2"/>
    <row r="48" spans="3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ht="409.6" hidden="1" customHeight="1" x14ac:dyDescent="0.2"/>
    <row r="16357" ht="409.6" hidden="1" customHeight="1" x14ac:dyDescent="0.2"/>
    <row r="16358" ht="409.6" hidden="1" customHeight="1" x14ac:dyDescent="0.2"/>
    <row r="16359" ht="409.6" hidden="1" customHeight="1" x14ac:dyDescent="0.2"/>
    <row r="16360" ht="409.6" hidden="1" customHeight="1" x14ac:dyDescent="0.2"/>
    <row r="16361" ht="409.6" hidden="1" customHeight="1" x14ac:dyDescent="0.2"/>
    <row r="16362" ht="409.6" hidden="1" customHeight="1" x14ac:dyDescent="0.2"/>
    <row r="16363" ht="409.6" hidden="1" customHeight="1" x14ac:dyDescent="0.2"/>
    <row r="16364" ht="409.6" hidden="1" customHeight="1" x14ac:dyDescent="0.2"/>
    <row r="16365" ht="409.6" hidden="1" customHeight="1" x14ac:dyDescent="0.2"/>
    <row r="16366" ht="409.6" hidden="1" customHeight="1" x14ac:dyDescent="0.2"/>
    <row r="16367" ht="409.6" hidden="1" customHeight="1" x14ac:dyDescent="0.2"/>
    <row r="16368" ht="409.6" hidden="1" customHeight="1" x14ac:dyDescent="0.2"/>
    <row r="16369" ht="409.6" hidden="1" customHeight="1" x14ac:dyDescent="0.2"/>
    <row r="16370" ht="409.6" hidden="1" customHeight="1" x14ac:dyDescent="0.2"/>
    <row r="16371" ht="409.6" hidden="1" customHeight="1" x14ac:dyDescent="0.2"/>
    <row r="16372" ht="409.6" hidden="1" customHeight="1" x14ac:dyDescent="0.2"/>
    <row r="16373" ht="409.6" hidden="1" customHeight="1" x14ac:dyDescent="0.2"/>
    <row r="16374" ht="409.6" hidden="1" customHeight="1" x14ac:dyDescent="0.2"/>
    <row r="16375" ht="409.6" hidden="1" customHeight="1" x14ac:dyDescent="0.2"/>
    <row r="16376" ht="409.6" hidden="1" customHeight="1" x14ac:dyDescent="0.2"/>
    <row r="16377" ht="409.6" hidden="1" customHeight="1" x14ac:dyDescent="0.2"/>
    <row r="16378" ht="409.6" hidden="1" customHeight="1" x14ac:dyDescent="0.2"/>
    <row r="16379" ht="409.6" hidden="1" customHeight="1" x14ac:dyDescent="0.2"/>
    <row r="16380" ht="409.6" hidden="1" customHeight="1" x14ac:dyDescent="0.2"/>
    <row r="16381" ht="409.6" hidden="1" customHeight="1" x14ac:dyDescent="0.2"/>
    <row r="16382" ht="409.6" hidden="1" customHeight="1" x14ac:dyDescent="0.2"/>
    <row r="16383" ht="409.6" hidden="1" customHeight="1" x14ac:dyDescent="0.2"/>
    <row r="16384" ht="409.6" hidden="1" customHeight="1" x14ac:dyDescent="0.2"/>
    <row r="16385" ht="409.6" hidden="1" customHeight="1" x14ac:dyDescent="0.2"/>
    <row r="16386" ht="409.6" hidden="1" customHeight="1" x14ac:dyDescent="0.2"/>
    <row r="16387" ht="409.6" hidden="1" customHeight="1" x14ac:dyDescent="0.2"/>
    <row r="16388" ht="409.6" hidden="1" customHeight="1" x14ac:dyDescent="0.2"/>
    <row r="16389" ht="409.6" hidden="1" customHeight="1" x14ac:dyDescent="0.2"/>
    <row r="16390" ht="409.6" hidden="1" customHeight="1" x14ac:dyDescent="0.2"/>
    <row r="16391" ht="409.6" hidden="1" customHeight="1" x14ac:dyDescent="0.2"/>
  </sheetData>
  <phoneticPr fontId="3" type="noConversion"/>
  <pageMargins left="0.18" right="0.25" top="1" bottom="1" header="0.5" footer="0.5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4-C  230</vt:lpstr>
      <vt:lpstr>SJ</vt:lpstr>
      <vt:lpstr>SJ-  Sun</vt:lpstr>
      <vt:lpstr>Red Butte- Sat</vt:lpstr>
      <vt:lpstr>West Wing- Sat</vt:lpstr>
      <vt:lpstr>Mead- Sat</vt:lpstr>
      <vt:lpstr>Red Butte</vt:lpstr>
      <vt:lpstr>Red Butte- Sun</vt:lpstr>
      <vt:lpstr>West Wing- Sun</vt:lpstr>
      <vt:lpstr>West Wing</vt:lpstr>
      <vt:lpstr>Daily Deals</vt:lpstr>
      <vt:lpstr>PV-SHAPE</vt:lpstr>
      <vt:lpstr>Mona- Sun</vt:lpstr>
      <vt:lpstr>PV-SHAPE- Sun</vt:lpstr>
      <vt:lpstr>McCullough</vt:lpstr>
      <vt:lpstr>4-C- Sun</vt:lpstr>
      <vt:lpstr>4-C </vt:lpstr>
      <vt:lpstr>DJ- Sun</vt:lpstr>
      <vt:lpstr>Ault</vt:lpstr>
      <vt:lpstr>Craig- Sun</vt:lpstr>
      <vt:lpstr>Mead- Sun</vt:lpstr>
      <vt:lpstr>Craig</vt:lpstr>
      <vt:lpstr>Craig-Fri</vt:lpstr>
      <vt:lpstr>Midway-Sun</vt:lpstr>
      <vt:lpstr>Midway</vt:lpstr>
      <vt:lpstr>Midway-Fri</vt:lpstr>
      <vt:lpstr>INPUT</vt:lpstr>
      <vt:lpstr>DJ FAX 10-27</vt:lpstr>
      <vt:lpstr>GAS</vt:lpstr>
      <vt:lpstr>Ault!Print_Area</vt:lpstr>
      <vt:lpstr>'Daily Deals'!Print_Area</vt:lpstr>
      <vt:lpstr>'DJ- Sun'!Print_Area</vt:lpstr>
      <vt:lpstr>Midway!Print_Area</vt:lpstr>
      <vt:lpstr>'Midway-Fri'!Print_Area</vt:lpstr>
      <vt:lpstr>'Midway-Sun'!Print_Area</vt:lpstr>
      <vt:lpstr>SJ!Print_Area</vt:lpstr>
      <vt:lpstr>'SJ-  Sun'!Print_Area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2001-12-20T20:54:40Z</cp:lastPrinted>
  <dcterms:created xsi:type="dcterms:W3CDTF">1998-02-09T22:19:02Z</dcterms:created>
  <dcterms:modified xsi:type="dcterms:W3CDTF">2023-09-11T10:11:51Z</dcterms:modified>
</cp:coreProperties>
</file>