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userName="Jan Havlíček" reservationPassword="C5BC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7605D8-6C18-4AD4-920F-985FCFF7AD93}" xr6:coauthVersionLast="47" xr6:coauthVersionMax="47" xr10:uidLastSave="{00000000-0000-0000-0000-000000000000}"/>
  <bookViews>
    <workbookView xWindow="-120" yWindow="-120" windowWidth="38640" windowHeight="15720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<sst xmlns="http://schemas.openxmlformats.org/spreadsheetml/2006/main" count="54" uniqueCount="43">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</sst>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38" fontId="0" fillId="0" borderId="0" xfId="0" applyNumberFormat="1" applyAlignment="1">
      <alignment horizontal="left"/>
    </xf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GA Storage"/>
    </sheetNames>
    <sheetDataSet>
      <sheetData sheetId="0">
        <row r="13">
          <cell r="J13">
            <v>198</v>
          </cell>
          <cell r="L13">
            <v>320</v>
          </cell>
          <cell r="N13">
            <v>460</v>
          </cell>
          <cell r="P13">
            <v>543</v>
          </cell>
          <cell r="R13">
            <v>328</v>
          </cell>
          <cell r="AH13">
            <v>262</v>
          </cell>
          <cell r="AJ13">
            <v>392</v>
          </cell>
          <cell r="AL13">
            <v>635</v>
          </cell>
          <cell r="AN13">
            <v>623</v>
          </cell>
          <cell r="AP13">
            <v>445</v>
          </cell>
          <cell r="BF13">
            <v>234</v>
          </cell>
          <cell r="BH13">
            <v>188</v>
          </cell>
          <cell r="BJ13">
            <v>182</v>
          </cell>
          <cell r="BL13">
            <v>242</v>
          </cell>
          <cell r="BN13">
            <v>286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328</v>
          </cell>
        </row>
        <row r="17">
          <cell r="D17">
            <v>445</v>
          </cell>
        </row>
        <row r="21">
          <cell r="D21">
            <v>286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A8" sqref="A8"/>
    </sheetView>
  </sheetViews>
  <sheetFormatPr defaultRowHeight="15" x14ac:dyDescent="0.2"/>
  <cols>
    <col min="1" max="1" width="30.21875" customWidth="1"/>
    <col min="2" max="2" width="1.77734375" customWidth="1"/>
    <col min="3" max="3" width="10" customWidth="1"/>
    <col min="4" max="4" width="7.77734375" customWidth="1"/>
    <col min="5" max="5" width="14.109375" customWidth="1"/>
    <col min="6" max="6" width="13.44140625" customWidth="1"/>
    <col min="7" max="7" width="9.109375" customWidth="1"/>
    <col min="8" max="8" width="1.5546875" customWidth="1"/>
    <col min="9" max="10" width="8.33203125" hidden="1" customWidth="1"/>
    <col min="11" max="11" width="0.6640625" hidden="1" customWidth="1"/>
    <col min="12" max="12" width="8.88671875" hidden="1" customWidth="1"/>
    <col min="13" max="13" width="7.6640625" hidden="1" customWidth="1"/>
    <col min="14" max="14" width="12.6640625" hidden="1" customWidth="1"/>
    <col min="15" max="17" width="13.21875" customWidth="1"/>
    <col min="20" max="20" width="12.21875" customWidth="1"/>
  </cols>
  <sheetData>
    <row r="1" spans="1:17" ht="18" x14ac:dyDescent="0.25">
      <c r="A1" s="2" t="s">
        <v>0</v>
      </c>
      <c r="O1" s="6" t="s">
        <v>1</v>
      </c>
    </row>
    <row r="2" spans="1:17" ht="7.5" customHeight="1" x14ac:dyDescent="0.2"/>
    <row r="3" spans="1:17" ht="18" x14ac:dyDescent="0.25">
      <c r="A3" s="2" t="s">
        <v>2</v>
      </c>
      <c r="M3" s="19"/>
      <c r="N3" s="19"/>
      <c r="P3" s="19" t="s">
        <v>42</v>
      </c>
    </row>
    <row r="4" spans="1:17" ht="3.75" customHeight="1" x14ac:dyDescent="0.2"/>
    <row r="6" spans="1:17" x14ac:dyDescent="0.2">
      <c r="A6" t="s">
        <v>3</v>
      </c>
    </row>
    <row r="7" spans="1:17" x14ac:dyDescent="0.2">
      <c r="A7" t="s">
        <v>4</v>
      </c>
      <c r="D7" s="45">
        <v>37008</v>
      </c>
      <c r="E7" s="46"/>
    </row>
    <row r="8" spans="1:17" ht="15.75" thickBot="1" x14ac:dyDescent="0.25"/>
    <row r="9" spans="1:17" ht="15.75" x14ac:dyDescent="0.25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75" x14ac:dyDescent="0.25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75" x14ac:dyDescent="0.25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">
      <c r="E12" s="25"/>
      <c r="I12" s="14"/>
      <c r="J12" s="15"/>
    </row>
    <row r="13" spans="1:17" x14ac:dyDescent="0.2">
      <c r="A13" t="s">
        <v>21</v>
      </c>
      <c r="C13" s="25">
        <v>252</v>
      </c>
      <c r="D13" s="25">
        <v>286</v>
      </c>
      <c r="E13" s="25">
        <f>+D13-C13</f>
        <v>34</v>
      </c>
      <c r="F13" s="4">
        <f>E13/C13</f>
        <v>0.13492063492063491</v>
      </c>
      <c r="G13" s="4">
        <f>D13/953</f>
        <v>0.30010493179433367</v>
      </c>
      <c r="H13" s="4"/>
      <c r="I13" s="16"/>
      <c r="J13" s="17"/>
      <c r="L13" s="25">
        <f>[2]STOR951!$D$13</f>
        <v>328</v>
      </c>
      <c r="M13" s="25">
        <f>AVERAGE('[1]AGA Storage'!$N$13,'[1]AGA Storage'!$P$13,'[1]AGA Storage'!$R$13)</f>
        <v>443.66666666666669</v>
      </c>
      <c r="N13" s="25">
        <f>AVERAGE('[1]AGA Storage'!$J$13,'[1]AGA Storage'!$L$13,'[1]AGA Storage'!$N$13,'[1]AGA Storage'!$P$13,'[1]AGA Storage'!$R$13)</f>
        <v>369.8</v>
      </c>
      <c r="O13" s="25">
        <f>D13-L13</f>
        <v>-42</v>
      </c>
      <c r="P13" s="25">
        <f>D13-M13</f>
        <v>-157.66666666666669</v>
      </c>
      <c r="Q13" s="25">
        <f>D13-N13</f>
        <v>-83.800000000000011</v>
      </c>
    </row>
    <row r="14" spans="1:17" x14ac:dyDescent="0.2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">
      <c r="C15" s="25"/>
      <c r="D15" s="25"/>
      <c r="E15" s="25"/>
      <c r="F15" s="4"/>
      <c r="G15" s="4"/>
      <c r="H15" s="4"/>
      <c r="I15" s="16"/>
      <c r="J15" s="17"/>
    </row>
    <row r="16" spans="1:17" x14ac:dyDescent="0.2">
      <c r="C16" s="25"/>
      <c r="D16" s="25"/>
      <c r="E16" s="25"/>
      <c r="F16" s="4"/>
      <c r="G16" s="4"/>
      <c r="H16" s="4"/>
      <c r="I16" s="16"/>
      <c r="J16" s="17"/>
    </row>
    <row r="17" spans="1:17" x14ac:dyDescent="0.2">
      <c r="A17" t="s">
        <v>23</v>
      </c>
      <c r="C17" s="25">
        <v>315</v>
      </c>
      <c r="D17" s="25">
        <v>372</v>
      </c>
      <c r="E17" s="25">
        <f>+D17-C17</f>
        <v>57</v>
      </c>
      <c r="F17" s="4">
        <f>E17/C17</f>
        <v>0.18095238095238095</v>
      </c>
      <c r="G17" s="4">
        <f>D17/1835</f>
        <v>0.20272479564032697</v>
      </c>
      <c r="H17" s="4"/>
      <c r="I17" s="16"/>
      <c r="J17" s="18"/>
      <c r="L17" s="25">
        <f>[2]STOR951!$D$17</f>
        <v>445</v>
      </c>
      <c r="M17" s="25">
        <f>AVERAGE('[1]AGA Storage'!$AL$13,'[1]AGA Storage'!$AN$13,'[1]AGA Storage'!$AP$13)</f>
        <v>567.66666666666663</v>
      </c>
      <c r="N17" s="25">
        <f>AVERAGE('[1]AGA Storage'!$AH$13,'[1]AGA Storage'!$AJ$13,'[1]AGA Storage'!$AL$13,'[1]AGA Storage'!$AN$13,'[1]AGA Storage'!$AP$13)</f>
        <v>471.4</v>
      </c>
      <c r="O17" s="25">
        <f>D17-L17</f>
        <v>-73</v>
      </c>
      <c r="P17" s="25">
        <f>D17-M17</f>
        <v>-195.66666666666663</v>
      </c>
      <c r="Q17" s="25">
        <f>D17-N17</f>
        <v>-99.399999999999977</v>
      </c>
    </row>
    <row r="18" spans="1:17" x14ac:dyDescent="0.2">
      <c r="C18" s="25"/>
      <c r="D18" s="25"/>
      <c r="E18" s="25"/>
      <c r="F18" s="4"/>
      <c r="G18" s="4"/>
      <c r="H18" s="4"/>
      <c r="I18" s="16"/>
      <c r="J18" s="18"/>
    </row>
    <row r="19" spans="1:17" x14ac:dyDescent="0.2">
      <c r="C19" s="25"/>
      <c r="D19" s="25"/>
      <c r="E19" s="25"/>
      <c r="F19" s="4"/>
      <c r="G19" s="4"/>
      <c r="H19" s="4"/>
      <c r="I19" s="16"/>
      <c r="J19" s="18"/>
    </row>
    <row r="20" spans="1:17" x14ac:dyDescent="0.2">
      <c r="C20" s="25"/>
      <c r="D20" s="25"/>
      <c r="E20" s="25"/>
      <c r="F20" s="4"/>
      <c r="G20" s="4"/>
      <c r="H20" s="4"/>
      <c r="I20" s="16"/>
      <c r="J20" s="18"/>
    </row>
    <row r="21" spans="1:17" x14ac:dyDescent="0.2">
      <c r="A21" t="s">
        <v>24</v>
      </c>
      <c r="C21" s="25">
        <v>181</v>
      </c>
      <c r="D21" s="25">
        <v>192</v>
      </c>
      <c r="E21" s="25">
        <f>+D21-C21</f>
        <v>11</v>
      </c>
      <c r="F21" s="4">
        <f>E21/C21</f>
        <v>6.0773480662983423E-2</v>
      </c>
      <c r="G21" s="4">
        <f>D21/506</f>
        <v>0.37944664031620551</v>
      </c>
      <c r="H21" s="4"/>
      <c r="I21" s="16"/>
      <c r="J21" s="18"/>
      <c r="L21" s="25">
        <f>[2]STOR951!$D$21</f>
        <v>286</v>
      </c>
      <c r="M21" s="25">
        <f>AVERAGE('[1]AGA Storage'!$BJ$13,'[1]AGA Storage'!$BL$13,'[1]AGA Storage'!$BN$13)</f>
        <v>236.66666666666666</v>
      </c>
      <c r="N21" s="25">
        <f>AVERAGE('[1]AGA Storage'!$BF$13,'[1]AGA Storage'!$BH$13,'[1]AGA Storage'!$BJ$13,'[1]AGA Storage'!$BL$13,'[1]AGA Storage'!$BN$13)</f>
        <v>226.4</v>
      </c>
      <c r="O21" s="25">
        <f>D21-L21</f>
        <v>-94</v>
      </c>
      <c r="P21" s="25">
        <f>D21-M21</f>
        <v>-44.666666666666657</v>
      </c>
      <c r="Q21" s="25">
        <f>D21-N21</f>
        <v>-34.400000000000006</v>
      </c>
    </row>
    <row r="22" spans="1:17" x14ac:dyDescent="0.2">
      <c r="C22" s="44"/>
      <c r="D22" s="44"/>
      <c r="E22" s="25"/>
      <c r="F22" s="4"/>
      <c r="G22" s="4"/>
      <c r="H22" s="4"/>
      <c r="I22" s="16"/>
      <c r="J22" s="17"/>
    </row>
    <row r="23" spans="1:17" x14ac:dyDescent="0.2">
      <c r="C23" s="25"/>
      <c r="D23" s="25"/>
      <c r="E23" s="25"/>
      <c r="F23" s="4"/>
      <c r="G23" s="4"/>
      <c r="H23" s="4"/>
      <c r="I23" s="16"/>
      <c r="J23" s="17"/>
    </row>
    <row r="24" spans="1:17" x14ac:dyDescent="0.2">
      <c r="C24" s="25"/>
      <c r="D24" s="25"/>
      <c r="E24" s="25"/>
      <c r="F24" s="4"/>
      <c r="G24" s="4"/>
      <c r="H24" s="4"/>
      <c r="I24" s="16"/>
      <c r="J24" s="17"/>
    </row>
    <row r="25" spans="1:17" s="25" customFormat="1" ht="16.5" thickBot="1" x14ac:dyDescent="0.3">
      <c r="A25" s="20" t="s">
        <v>25</v>
      </c>
      <c r="B25" s="20"/>
      <c r="C25" s="21">
        <f>SUM(C12:C24)</f>
        <v>748</v>
      </c>
      <c r="D25" s="21">
        <f>SUM(D12:D24)</f>
        <v>850</v>
      </c>
      <c r="E25" s="21">
        <f>SUM(E12:E24)</f>
        <v>102</v>
      </c>
      <c r="F25" s="4">
        <f>E25/C25</f>
        <v>0.13636363636363635</v>
      </c>
      <c r="G25" s="27">
        <f>D25/3294</f>
        <v>0.25804493017607771</v>
      </c>
      <c r="H25" s="22"/>
      <c r="I25" s="23"/>
      <c r="J25" s="24"/>
      <c r="L25" s="21">
        <f t="shared" ref="L25:Q25" si="0">SUM(L12:L24)</f>
        <v>1059</v>
      </c>
      <c r="M25" s="21">
        <f t="shared" si="0"/>
        <v>1248</v>
      </c>
      <c r="N25" s="21">
        <f t="shared" si="0"/>
        <v>1067.6000000000001</v>
      </c>
      <c r="O25" s="21">
        <f t="shared" si="0"/>
        <v>-209</v>
      </c>
      <c r="P25" s="21">
        <f t="shared" si="0"/>
        <v>-398</v>
      </c>
      <c r="Q25" s="21">
        <f t="shared" si="0"/>
        <v>-217.6</v>
      </c>
    </row>
    <row r="26" spans="1:17" ht="15.75" thickTop="1" x14ac:dyDescent="0.2"/>
    <row r="27" spans="1:17" ht="16.5" hidden="1" customHeight="1" x14ac:dyDescent="0.25">
      <c r="D27" s="7"/>
      <c r="E27" s="7"/>
      <c r="F27" s="7"/>
      <c r="G27" s="7"/>
      <c r="H27" s="7"/>
      <c r="I27" s="7"/>
      <c r="J27" s="7"/>
    </row>
    <row r="28" spans="1:17" ht="16.5" hidden="1" thickBot="1" x14ac:dyDescent="0.3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">
      <c r="A29" s="28"/>
    </row>
    <row r="30" spans="1:17" hidden="1" x14ac:dyDescent="0.2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">
      <c r="A31" t="s">
        <v>29</v>
      </c>
      <c r="O31" t="s">
        <v>30</v>
      </c>
    </row>
    <row r="32" spans="1:17" hidden="1" x14ac:dyDescent="0.2">
      <c r="O32" t="s">
        <v>31</v>
      </c>
    </row>
    <row r="33" spans="1:17" s="26" customFormat="1" ht="15.75" x14ac:dyDescent="0.25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75" x14ac:dyDescent="0.25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75" x14ac:dyDescent="0.25">
      <c r="A35" s="31" t="s">
        <v>40</v>
      </c>
      <c r="B35" s="32"/>
      <c r="C35" s="32"/>
      <c r="D35" s="38">
        <v>831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2001-04-11T18:06:41Z</cp:lastPrinted>
  <dcterms:created xsi:type="dcterms:W3CDTF">1997-01-20T19:39:22Z</dcterms:created>
  <dcterms:modified xsi:type="dcterms:W3CDTF">2023-09-11T15:35:53Z</dcterms:modified>
</cp:coreProperties>
</file>