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7001C-1AE3-4531-84D6-08AC301D0A42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H10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I19" i="1"/>
  <c r="F23" i="1"/>
  <c r="I23" i="1"/>
  <c r="J23" i="1"/>
  <c r="I24" i="1"/>
  <c r="J24" i="1"/>
  <c r="H25" i="1"/>
  <c r="I25" i="1"/>
  <c r="J25" i="1"/>
  <c r="I26" i="1"/>
  <c r="I27" i="1"/>
  <c r="I28" i="1"/>
  <c r="I29" i="1"/>
  <c r="I30" i="1"/>
  <c r="E30" i="2"/>
</calcChain>
</file>

<file path=xl/sharedStrings.xml><?xml version="1.0" encoding="utf-8"?>
<sst xmlns="http://schemas.openxmlformats.org/spreadsheetml/2006/main" count="197" uniqueCount="119">
  <si>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</si>
  <si>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</si>
  <si>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</si>
  <si>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</si>
  <si>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</si>
  <si>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</si>
  <si>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</si>
  <si>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</si>
  <si>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</si>
  <si>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</si>
  <si>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</si>
  <si>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</si>
  <si>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</si>
  <si>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</si>
  <si>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</si>
  <si>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</si>
  <si>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</si>
  <si>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</si>
  <si>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</si>
  <si>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</si>
  <si>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</si>
  <si>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</si>
  <si>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</si>
  <si>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</si>
  <si>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</si>
  <si>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</si>
  <si>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</si>
  <si>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</si>
  <si>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</si>
  <si>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</si>
  <si>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</si>
  <si>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</si>
  <si>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</si>
  <si>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</si>
  <si>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</si>
  <si>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</si>
  <si>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</si>
  <si>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</si>
  <si>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</si>
  <si>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</si>
  <si>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</si>
  <si>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</si>
  <si>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</si>
  <si>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</si>
  <si>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</si>
  <si>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</si>
  <si>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</si>
  <si>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</si>
  <si>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</si>
  <si>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</si>
  <si>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</si>
  <si>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</si>
  <si>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</si>
  <si>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</si>
  <si>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</si>
  <si>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</si>
  <si>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</si>
  <si>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</si>
  <si>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</si>
  <si>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</si>
  <si>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</si>
  <si>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</si>
  <si>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</si>
  <si>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</si>
  <si>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</si>
  <si>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</si>
  <si>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</si>
  <si>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</si>
  <si>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</si>
  <si>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</si>
  <si>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</si>
  <si>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</si>
  <si>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</si>
  <si>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</si>
  <si>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</si>
  <si>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</si>
  <si>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</si>
  <si>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</si>
  <si>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</si>
  <si>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</si>
  <si>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</si>
  <si>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</si>
  <si>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</si>
  <si>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</si>
  <si>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</si>
  <si>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</si>
  <si>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</si>
  <si>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</si>
  <si>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</si>
  <si>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</si>
  <si>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</si>
  <si>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</si>
  <si>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</si>
  <si>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</si>
  <si>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</si>
  <si>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</si>
  <si>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</si>
  <si>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</si>
  <si>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</si>
  <si>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</si>
  <si>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</si>
  <si>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</si>
  <si>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</si>
  <si>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</si>
  <si>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</si>
  <si>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</si>
  <si>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</si>
  <si>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</si>
  <si>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</si>
  <si>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</si>
  <si>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</si>
  <si>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</si>
  <si>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</si>
  <si>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</si>
  <si>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as of 10/01/2001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</si>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</sst>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18" activePane="bottomLeft" state="frozen"/>
      <selection pane="bottomLeft" activeCell="F24" sqref="F24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7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x14ac:dyDescent="0.2">
      <c r="A2" s="88" t="s">
        <v>114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4"/>
      <c r="B3" s="4"/>
      <c r="C3" s="4"/>
      <c r="D3" s="4"/>
      <c r="E3" s="4"/>
      <c r="F3" s="86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89" t="s">
        <v>22</v>
      </c>
      <c r="G5" s="90"/>
      <c r="H5" s="90"/>
      <c r="I5" s="91"/>
      <c r="J5" s="43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">
      <c r="A7" s="76"/>
      <c r="B7" s="25" t="s">
        <v>68</v>
      </c>
      <c r="C7" s="26" t="s">
        <v>36</v>
      </c>
      <c r="D7" s="77">
        <v>37099</v>
      </c>
      <c r="E7" s="78">
        <v>0</v>
      </c>
      <c r="F7" s="78">
        <v>74257.8</v>
      </c>
      <c r="G7" s="78">
        <v>0</v>
      </c>
      <c r="H7" s="78">
        <v>0</v>
      </c>
      <c r="I7" s="79">
        <f>+SUM(F7:H7)</f>
        <v>74257.8</v>
      </c>
      <c r="J7" s="79">
        <f t="shared" ref="J7:J17" si="0">+E7+I7</f>
        <v>74257.8</v>
      </c>
      <c r="K7" s="40" t="s">
        <v>69</v>
      </c>
    </row>
    <row r="8" spans="1:11" ht="76.5" customHeight="1" x14ac:dyDescent="0.2">
      <c r="A8" s="76"/>
      <c r="B8" s="25" t="s">
        <v>33</v>
      </c>
      <c r="C8" s="26" t="s">
        <v>18</v>
      </c>
      <c r="D8" s="77">
        <v>37106</v>
      </c>
      <c r="E8" s="78">
        <v>100000</v>
      </c>
      <c r="F8" s="78">
        <v>513004.3</v>
      </c>
      <c r="G8" s="78">
        <v>0</v>
      </c>
      <c r="H8" s="78">
        <v>0</v>
      </c>
      <c r="I8" s="79">
        <f>+SUM(F8:H8)-E8</f>
        <v>413004.3</v>
      </c>
      <c r="J8" s="79">
        <f t="shared" si="0"/>
        <v>513004.3</v>
      </c>
      <c r="K8" s="80" t="s">
        <v>71</v>
      </c>
    </row>
    <row r="9" spans="1:11" ht="45" x14ac:dyDescent="0.2">
      <c r="A9" s="76"/>
      <c r="B9" s="25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60" x14ac:dyDescent="0.2">
      <c r="A10" s="76"/>
      <c r="B10" s="25" t="s">
        <v>97</v>
      </c>
      <c r="C10" s="26" t="s">
        <v>18</v>
      </c>
      <c r="D10" s="77">
        <v>37133</v>
      </c>
      <c r="E10" s="78">
        <v>0</v>
      </c>
      <c r="F10" s="78">
        <v>214290.03</v>
      </c>
      <c r="G10" s="78">
        <v>460533</v>
      </c>
      <c r="H10" s="78">
        <f>1050700-F10</f>
        <v>836409.97</v>
      </c>
      <c r="I10" s="79">
        <f>SUM(F10:H10)</f>
        <v>1511233</v>
      </c>
      <c r="J10" s="79">
        <f t="shared" si="0"/>
        <v>1511233</v>
      </c>
      <c r="K10" s="80" t="s">
        <v>99</v>
      </c>
    </row>
    <row r="11" spans="1:11" ht="60" x14ac:dyDescent="0.2">
      <c r="A11" s="76"/>
      <c r="B11" s="25" t="s">
        <v>98</v>
      </c>
      <c r="C11" s="26" t="s">
        <v>18</v>
      </c>
      <c r="D11" s="77">
        <v>37141</v>
      </c>
      <c r="E11" s="78">
        <v>100000</v>
      </c>
      <c r="F11" s="78">
        <v>0</v>
      </c>
      <c r="G11" s="78">
        <v>0</v>
      </c>
      <c r="H11" s="78">
        <v>99000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">
      <c r="A12" s="76"/>
      <c r="B12" s="25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60" x14ac:dyDescent="0.2">
      <c r="A13" s="76"/>
      <c r="B13" s="85" t="s">
        <v>106</v>
      </c>
      <c r="C13" s="26" t="s">
        <v>107</v>
      </c>
      <c r="D13" s="77">
        <v>37148</v>
      </c>
      <c r="E13" s="78">
        <v>100000</v>
      </c>
      <c r="F13" s="78">
        <v>0</v>
      </c>
      <c r="G13" s="78">
        <v>0</v>
      </c>
      <c r="H13" s="78">
        <v>9380</v>
      </c>
      <c r="I13" s="79">
        <f>SUM(F13:H13)</f>
        <v>9380</v>
      </c>
      <c r="J13" s="79">
        <f t="shared" si="0"/>
        <v>109380</v>
      </c>
      <c r="K13" s="80" t="s">
        <v>30</v>
      </c>
    </row>
    <row r="14" spans="1:11" ht="60" x14ac:dyDescent="0.2">
      <c r="A14" s="76"/>
      <c r="B14" s="85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>SUM(F14:H14)</f>
        <v>22640</v>
      </c>
      <c r="J14" s="79">
        <f t="shared" si="0"/>
        <v>122640</v>
      </c>
      <c r="K14" s="80" t="s">
        <v>30</v>
      </c>
    </row>
    <row r="15" spans="1:11" ht="60" x14ac:dyDescent="0.2">
      <c r="A15" s="76"/>
      <c r="B15" s="85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>SUM(F15:H15)</f>
        <v>36480</v>
      </c>
      <c r="J15" s="79">
        <f t="shared" si="0"/>
        <v>136480</v>
      </c>
      <c r="K15" s="80" t="s">
        <v>30</v>
      </c>
    </row>
    <row r="16" spans="1:11" ht="45" x14ac:dyDescent="0.2">
      <c r="A16" s="76"/>
      <c r="B16" s="85" t="s">
        <v>115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>SUM(F16:H16)</f>
        <v>40000</v>
      </c>
      <c r="J16" s="79">
        <f t="shared" si="0"/>
        <v>115000</v>
      </c>
      <c r="K16" s="80" t="s">
        <v>117</v>
      </c>
    </row>
    <row r="17" spans="1:11" ht="45" x14ac:dyDescent="0.2">
      <c r="A17" s="76"/>
      <c r="B17" s="85" t="s">
        <v>116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35</v>
      </c>
      <c r="H17" s="78">
        <v>46700</v>
      </c>
      <c r="I17" s="79">
        <f>SUM(F17:H17)</f>
        <v>46735</v>
      </c>
      <c r="J17" s="79">
        <f t="shared" si="0"/>
        <v>146735</v>
      </c>
      <c r="K17" s="80" t="s">
        <v>118</v>
      </c>
    </row>
    <row r="18" spans="1:11" ht="15" customHeight="1" thickBot="1" x14ac:dyDescent="0.25">
      <c r="A18" s="42" t="s">
        <v>3</v>
      </c>
      <c r="B18" s="25"/>
      <c r="C18" s="26"/>
      <c r="D18" s="27"/>
      <c r="E18" s="27"/>
      <c r="F18" s="26"/>
      <c r="G18" s="26"/>
      <c r="H18" s="28"/>
      <c r="I18" s="28">
        <f>SUM(I7:I17)</f>
        <v>2422771.67</v>
      </c>
      <c r="J18" s="28"/>
      <c r="K18" s="29"/>
    </row>
    <row r="19" spans="1:11" ht="16.5" thickBot="1" x14ac:dyDescent="0.3">
      <c r="A19" s="30" t="s">
        <v>25</v>
      </c>
      <c r="B19" s="31"/>
      <c r="C19" s="32"/>
      <c r="D19" s="32"/>
      <c r="E19" s="32"/>
      <c r="F19" s="32"/>
      <c r="G19" s="32"/>
      <c r="H19" s="33"/>
      <c r="I19" s="33">
        <f>5000000-I18</f>
        <v>2577228.33</v>
      </c>
      <c r="J19" s="33"/>
      <c r="K19" s="34"/>
    </row>
    <row r="20" spans="1:11" ht="15" x14ac:dyDescent="0.2">
      <c r="A20" s="21"/>
      <c r="B20" s="19"/>
      <c r="C20" s="20"/>
      <c r="D20" s="20"/>
      <c r="E20" s="20"/>
      <c r="F20" s="20"/>
      <c r="G20" s="20"/>
      <c r="H20" s="20"/>
      <c r="I20" s="20"/>
      <c r="J20" s="20"/>
      <c r="K20" s="41"/>
    </row>
    <row r="21" spans="1:11" ht="15.75" x14ac:dyDescent="0.25">
      <c r="A21" s="35" t="s">
        <v>4</v>
      </c>
      <c r="B21" s="19"/>
      <c r="C21" s="20"/>
      <c r="D21" s="20"/>
      <c r="E21" s="20"/>
      <c r="F21" s="20"/>
      <c r="G21" s="20"/>
      <c r="H21" s="20"/>
      <c r="I21" s="20"/>
      <c r="J21" s="20"/>
      <c r="K21" s="19"/>
    </row>
    <row r="22" spans="1:11" ht="15.75" x14ac:dyDescent="0.25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2"/>
    </row>
    <row r="23" spans="1:11" ht="15" x14ac:dyDescent="0.2">
      <c r="A23" s="50"/>
      <c r="B23" s="51" t="s">
        <v>8</v>
      </c>
      <c r="C23" s="24" t="s">
        <v>14</v>
      </c>
      <c r="D23" s="52"/>
      <c r="E23" s="39">
        <v>200000</v>
      </c>
      <c r="F23" s="39">
        <f>450440+23000</f>
        <v>473440</v>
      </c>
      <c r="G23" s="39"/>
      <c r="H23" s="53"/>
      <c r="I23" s="53">
        <f>SUM(F23:H23)</f>
        <v>473440</v>
      </c>
      <c r="J23" s="54">
        <f>I23+E23</f>
        <v>673440</v>
      </c>
      <c r="K23" s="23"/>
    </row>
    <row r="24" spans="1:11" ht="105" x14ac:dyDescent="0.2">
      <c r="A24" s="50"/>
      <c r="B24" s="51" t="s">
        <v>57</v>
      </c>
      <c r="C24" s="24" t="s">
        <v>58</v>
      </c>
      <c r="D24" s="52">
        <v>37088</v>
      </c>
      <c r="E24" s="39">
        <v>0</v>
      </c>
      <c r="F24" s="39">
        <v>258235</v>
      </c>
      <c r="G24" s="39">
        <v>5310</v>
      </c>
      <c r="H24" s="53">
        <v>0</v>
      </c>
      <c r="I24" s="53">
        <f>SUM(F24:H24)</f>
        <v>263545</v>
      </c>
      <c r="J24" s="54">
        <f>+E24+I24</f>
        <v>263545</v>
      </c>
      <c r="K24" s="23" t="s">
        <v>59</v>
      </c>
    </row>
    <row r="25" spans="1:11" ht="45" x14ac:dyDescent="0.2">
      <c r="A25" s="50"/>
      <c r="B25" s="51" t="s">
        <v>72</v>
      </c>
      <c r="C25" s="24" t="s">
        <v>14</v>
      </c>
      <c r="D25" s="52">
        <v>37103</v>
      </c>
      <c r="E25" s="39">
        <v>25000</v>
      </c>
      <c r="F25" s="39">
        <v>7450</v>
      </c>
      <c r="G25" s="39"/>
      <c r="H25" s="53">
        <f>45000+32600-7450+126000-E25</f>
        <v>171150</v>
      </c>
      <c r="I25" s="53">
        <f>SUM(F25:H25)</f>
        <v>178600</v>
      </c>
      <c r="J25" s="54">
        <f>+I25+E25</f>
        <v>203600</v>
      </c>
      <c r="K25" s="23" t="s">
        <v>78</v>
      </c>
    </row>
    <row r="26" spans="1:11" ht="75" x14ac:dyDescent="0.2">
      <c r="A26" s="50"/>
      <c r="B26" s="51" t="s">
        <v>73</v>
      </c>
      <c r="C26" s="24" t="s">
        <v>74</v>
      </c>
      <c r="D26" s="52" t="s">
        <v>75</v>
      </c>
      <c r="E26" s="39">
        <v>0</v>
      </c>
      <c r="F26" s="39"/>
      <c r="G26" s="39"/>
      <c r="H26" s="53">
        <v>1100000</v>
      </c>
      <c r="I26" s="53">
        <f>SUM(F26:H26)</f>
        <v>1100000</v>
      </c>
      <c r="J26" s="54"/>
      <c r="K26" s="23" t="s">
        <v>79</v>
      </c>
    </row>
    <row r="27" spans="1:11" ht="45" x14ac:dyDescent="0.2">
      <c r="A27" s="50"/>
      <c r="B27" s="51" t="s">
        <v>94</v>
      </c>
      <c r="C27" s="24" t="s">
        <v>95</v>
      </c>
      <c r="D27" s="52">
        <v>37130</v>
      </c>
      <c r="E27" s="39">
        <v>100000</v>
      </c>
      <c r="F27" s="39">
        <v>0</v>
      </c>
      <c r="G27" s="39">
        <v>4725</v>
      </c>
      <c r="H27" s="53">
        <v>143750</v>
      </c>
      <c r="I27" s="53">
        <f>SUM(F27:H27)</f>
        <v>148475</v>
      </c>
      <c r="J27" s="54"/>
      <c r="K27" s="23" t="s">
        <v>96</v>
      </c>
    </row>
    <row r="28" spans="1:11" ht="30" x14ac:dyDescent="0.2">
      <c r="A28" s="50"/>
      <c r="B28" s="51" t="s">
        <v>56</v>
      </c>
      <c r="C28" s="24" t="s">
        <v>14</v>
      </c>
      <c r="D28" s="52">
        <v>37154</v>
      </c>
      <c r="E28" s="39">
        <v>50000</v>
      </c>
      <c r="F28" s="39"/>
      <c r="G28" s="39">
        <v>2234</v>
      </c>
      <c r="H28" s="53">
        <v>116300</v>
      </c>
      <c r="I28" s="53">
        <f>SUM(F28:H28)-E28</f>
        <v>68534</v>
      </c>
      <c r="J28" s="54"/>
      <c r="K28" s="23" t="s">
        <v>110</v>
      </c>
    </row>
    <row r="29" spans="1:11" ht="16.5" thickBot="1" x14ac:dyDescent="0.3">
      <c r="A29" s="45" t="s">
        <v>5</v>
      </c>
      <c r="B29" s="46"/>
      <c r="C29" s="47"/>
      <c r="D29" s="47"/>
      <c r="E29" s="47"/>
      <c r="F29" s="46"/>
      <c r="G29" s="46"/>
      <c r="H29" s="48"/>
      <c r="I29" s="48">
        <f>SUM(I23:I28)</f>
        <v>2232594</v>
      </c>
      <c r="J29" s="48"/>
      <c r="K29" s="49"/>
    </row>
    <row r="30" spans="1:11" ht="16.5" thickBot="1" x14ac:dyDescent="0.3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2767406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B8" sqref="B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7" t="s">
        <v>6</v>
      </c>
      <c r="B1" s="87"/>
      <c r="C1" s="87"/>
      <c r="D1" s="87"/>
      <c r="E1" s="87"/>
      <c r="F1" s="87"/>
    </row>
    <row r="2" spans="1:6" x14ac:dyDescent="0.2">
      <c r="A2" s="88" t="s">
        <v>114</v>
      </c>
      <c r="B2" s="88"/>
      <c r="C2" s="88"/>
      <c r="D2" s="88"/>
      <c r="E2" s="88"/>
      <c r="F2" s="88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8.25" x14ac:dyDescent="0.2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8.25" x14ac:dyDescent="0.2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8.25" x14ac:dyDescent="0.2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8.25" x14ac:dyDescent="0.2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1" x14ac:dyDescent="0.2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51" x14ac:dyDescent="0.2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8.25" x14ac:dyDescent="0.2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8.25" x14ac:dyDescent="0.2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8.25" x14ac:dyDescent="0.2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8.25" x14ac:dyDescent="0.2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8.25" x14ac:dyDescent="0.2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8.25" x14ac:dyDescent="0.2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8.25" x14ac:dyDescent="0.2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8.25" x14ac:dyDescent="0.2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8.25" x14ac:dyDescent="0.2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8.25" x14ac:dyDescent="0.2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8.25" x14ac:dyDescent="0.2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1" x14ac:dyDescent="0.2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8.25" x14ac:dyDescent="0.2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8.25" x14ac:dyDescent="0.2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8.25" x14ac:dyDescent="0.2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">
      <c r="A31" s="65"/>
      <c r="B31" s="65"/>
      <c r="C31" s="66"/>
      <c r="D31" s="66"/>
      <c r="E31" s="65"/>
      <c r="F31" s="65"/>
    </row>
    <row r="32" spans="1:6" x14ac:dyDescent="0.2">
      <c r="A32" s="1" t="s">
        <v>4</v>
      </c>
      <c r="B32" s="65"/>
      <c r="C32" s="66"/>
      <c r="D32" s="66"/>
      <c r="E32" s="65"/>
      <c r="F32" s="65"/>
    </row>
    <row r="33" spans="1:7" ht="38.25" x14ac:dyDescent="0.2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8.25" x14ac:dyDescent="0.2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8.25" x14ac:dyDescent="0.2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3.75" x14ac:dyDescent="0.2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6.5" x14ac:dyDescent="0.2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1" x14ac:dyDescent="0.2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1" x14ac:dyDescent="0.2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1" x14ac:dyDescent="0.2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1" x14ac:dyDescent="0.2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75" x14ac:dyDescent="0.2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75" x14ac:dyDescent="0.2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">
      <c r="D50" s="6"/>
      <c r="E50" s="7"/>
      <c r="G50" s="6"/>
    </row>
    <row r="51" spans="1:7" x14ac:dyDescent="0.2">
      <c r="A51" s="1" t="s">
        <v>5</v>
      </c>
      <c r="E51" s="8"/>
    </row>
    <row r="52" spans="1:7" x14ac:dyDescent="0.2">
      <c r="E52" s="8"/>
    </row>
    <row r="53" spans="1:7" x14ac:dyDescent="0.2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2023-09-11T18:40:00Z</dcterms:modified>
</cp:coreProperties>
</file>