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C0A812-C2F3-4E2C-BFD5-0234A4680256}" xr6:coauthVersionLast="47" xr6:coauthVersionMax="47" xr10:uidLastSave="{00000000-0000-0000-0000-000000000000}"/>
  <bookViews>
    <workbookView xWindow="-120" yWindow="-120" windowWidth="38640" windowHeight="15720"/>
  </bookViews>
  <sheets>
    <sheet name="Retention Payment Scenerio" sheetId="1" r:id="rId1"/>
    <sheet name="Business Unit Payment" sheetId="2" r:id="rId2"/>
    <sheet name="Sheet3" sheetId="3" r:id="rId3"/>
  </sheets>
  <definedNames>
    <definedName name="_xlnm.Print_Area" localSheetId="0">'Retention Payment Scenerio'!$A$1:$J$27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G6" i="2"/>
  <c r="J6" i="2"/>
  <c r="L6" i="2"/>
  <c r="G7" i="2"/>
  <c r="H9" i="2"/>
  <c r="H10" i="2"/>
  <c r="H11" i="2"/>
  <c r="H12" i="2"/>
  <c r="H13" i="2"/>
  <c r="F14" i="2"/>
  <c r="D4" i="1"/>
  <c r="E4" i="1"/>
  <c r="F4" i="1"/>
  <c r="G4" i="1"/>
  <c r="H4" i="1"/>
  <c r="I4" i="1"/>
  <c r="J4" i="1"/>
  <c r="C6" i="1"/>
  <c r="E6" i="1"/>
  <c r="F6" i="1"/>
  <c r="G6" i="1"/>
  <c r="H6" i="1"/>
  <c r="I6" i="1"/>
  <c r="J6" i="1"/>
  <c r="C7" i="1"/>
  <c r="E7" i="1"/>
  <c r="F7" i="1"/>
  <c r="G7" i="1"/>
  <c r="H7" i="1"/>
  <c r="I7" i="1"/>
  <c r="J7" i="1"/>
  <c r="C8" i="1"/>
  <c r="E8" i="1"/>
  <c r="F8" i="1"/>
  <c r="G8" i="1"/>
  <c r="H8" i="1"/>
  <c r="I8" i="1"/>
  <c r="J8" i="1"/>
  <c r="C9" i="1"/>
  <c r="E9" i="1"/>
  <c r="F9" i="1"/>
  <c r="G9" i="1"/>
  <c r="H9" i="1"/>
  <c r="I9" i="1"/>
  <c r="J9" i="1"/>
  <c r="C10" i="1"/>
  <c r="E10" i="1"/>
  <c r="F10" i="1"/>
  <c r="G10" i="1"/>
  <c r="H10" i="1"/>
  <c r="I10" i="1"/>
  <c r="J10" i="1"/>
  <c r="C11" i="1"/>
  <c r="E11" i="1"/>
  <c r="F11" i="1"/>
  <c r="G11" i="1"/>
  <c r="H11" i="1"/>
  <c r="I11" i="1"/>
  <c r="J11" i="1"/>
  <c r="C12" i="1"/>
  <c r="E12" i="1"/>
  <c r="F12" i="1"/>
  <c r="G12" i="1"/>
  <c r="H12" i="1"/>
  <c r="I12" i="1"/>
  <c r="J12" i="1"/>
  <c r="C13" i="1"/>
  <c r="E13" i="1"/>
  <c r="F13" i="1"/>
  <c r="G13" i="1"/>
  <c r="H13" i="1"/>
  <c r="I13" i="1"/>
  <c r="J13" i="1"/>
  <c r="C14" i="1"/>
  <c r="E14" i="1"/>
  <c r="F14" i="1"/>
  <c r="G14" i="1"/>
  <c r="H14" i="1"/>
  <c r="I14" i="1"/>
  <c r="J14" i="1"/>
  <c r="C15" i="1"/>
  <c r="E15" i="1"/>
  <c r="F15" i="1"/>
  <c r="G15" i="1"/>
  <c r="H15" i="1"/>
  <c r="I15" i="1"/>
  <c r="J15" i="1"/>
  <c r="C16" i="1"/>
  <c r="E16" i="1"/>
  <c r="F16" i="1"/>
  <c r="G16" i="1"/>
  <c r="H16" i="1"/>
  <c r="I16" i="1"/>
  <c r="J16" i="1"/>
  <c r="C17" i="1"/>
  <c r="E17" i="1"/>
  <c r="F17" i="1"/>
  <c r="G17" i="1"/>
  <c r="H17" i="1"/>
  <c r="I17" i="1"/>
  <c r="J17" i="1"/>
  <c r="C18" i="1"/>
  <c r="E18" i="1"/>
  <c r="F18" i="1"/>
  <c r="G18" i="1"/>
  <c r="H18" i="1"/>
  <c r="I18" i="1"/>
  <c r="J18" i="1"/>
  <c r="C19" i="1"/>
  <c r="E19" i="1"/>
  <c r="F19" i="1"/>
  <c r="G19" i="1"/>
  <c r="H19" i="1"/>
  <c r="I19" i="1"/>
  <c r="J19" i="1"/>
  <c r="C20" i="1"/>
  <c r="E20" i="1"/>
  <c r="F20" i="1"/>
  <c r="G20" i="1"/>
  <c r="H20" i="1"/>
  <c r="I20" i="1"/>
  <c r="J20" i="1"/>
  <c r="C21" i="1"/>
  <c r="E21" i="1"/>
  <c r="F21" i="1"/>
  <c r="G21" i="1"/>
  <c r="H21" i="1"/>
  <c r="I21" i="1"/>
  <c r="J21" i="1"/>
  <c r="C22" i="1"/>
  <c r="E22" i="1"/>
  <c r="F22" i="1"/>
  <c r="G22" i="1"/>
  <c r="H22" i="1"/>
  <c r="I22" i="1"/>
  <c r="J22" i="1"/>
  <c r="C23" i="1"/>
  <c r="E23" i="1"/>
  <c r="F23" i="1"/>
  <c r="G23" i="1"/>
  <c r="H23" i="1"/>
  <c r="I23" i="1"/>
  <c r="J23" i="1"/>
  <c r="C24" i="1"/>
  <c r="E24" i="1"/>
  <c r="F24" i="1"/>
  <c r="G24" i="1"/>
  <c r="H24" i="1"/>
  <c r="I24" i="1"/>
  <c r="J24" i="1"/>
  <c r="D26" i="1"/>
  <c r="E26" i="1"/>
  <c r="F26" i="1"/>
  <c r="G26" i="1"/>
  <c r="H26" i="1"/>
  <c r="I26" i="1"/>
  <c r="J26" i="1"/>
</calcChain>
</file>

<file path=xl/sharedStrings.xml><?xml version="1.0" encoding="utf-8"?>
<sst xmlns="http://schemas.openxmlformats.org/spreadsheetml/2006/main" count="47" uniqueCount="43">
  <si>
    <t>Retention Payment Scenerios</t>
  </si>
  <si>
    <t>Mike Grigsby</t>
  </si>
  <si>
    <t>Phillip Allen</t>
  </si>
  <si>
    <t>Barry Tycholiz</t>
  </si>
  <si>
    <t>Employee Name</t>
  </si>
  <si>
    <t>Payment Amount</t>
  </si>
  <si>
    <t>Distribution</t>
  </si>
  <si>
    <t>Frank Ermis</t>
  </si>
  <si>
    <t>Keith Holst</t>
  </si>
  <si>
    <t>Mark Whitt</t>
  </si>
  <si>
    <t>Paul Lucci</t>
  </si>
  <si>
    <t>Matt Smith</t>
  </si>
  <si>
    <t>Jay Reitmeyer</t>
  </si>
  <si>
    <t>Matt Lenhart</t>
  </si>
  <si>
    <t>Jane Tholt</t>
  </si>
  <si>
    <t>Theresea Stabb</t>
  </si>
  <si>
    <t>Stephanie Miller</t>
  </si>
  <si>
    <t>Kim Ward</t>
  </si>
  <si>
    <t>Steve South</t>
  </si>
  <si>
    <t>Jason Wolfe</t>
  </si>
  <si>
    <t>Susan Scott</t>
  </si>
  <si>
    <t xml:space="preserve"> </t>
  </si>
  <si>
    <t>Mog Heu</t>
  </si>
  <si>
    <t>Tory Kuykendall</t>
  </si>
  <si>
    <t>CONFIDENTIAL - West Gas Trading and Origination - CONFIDENTIAL</t>
  </si>
  <si>
    <t>per employee</t>
  </si>
  <si>
    <t>Power</t>
  </si>
  <si>
    <t>Gas</t>
  </si>
  <si>
    <t>Canada</t>
  </si>
  <si>
    <t>East Power</t>
  </si>
  <si>
    <t>West Power</t>
  </si>
  <si>
    <t>East Gas</t>
  </si>
  <si>
    <t>Central Gas</t>
  </si>
  <si>
    <t>West Gas</t>
  </si>
  <si>
    <t>Fin Trading</t>
  </si>
  <si>
    <t>Gas/Power/Trading</t>
  </si>
  <si>
    <t>Headcount</t>
  </si>
  <si>
    <t>Fundy's</t>
  </si>
  <si>
    <t>Structuring</t>
  </si>
  <si>
    <t>Texas</t>
  </si>
  <si>
    <t>Weather</t>
  </si>
  <si>
    <t>Other</t>
  </si>
  <si>
    <t>Total Orig &amp;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</si>
</sst>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166" fontId="0" fillId="0" borderId="0" xfId="1" applyNumberFormat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0" fillId="0" borderId="0" xfId="0" applyNumberFormat="1"/>
    <xf numFmtId="0" fontId="0" fillId="0" borderId="0" xfId="0" applyAlignment="1">
      <alignment horizontal="right"/>
    </xf>
    <xf numFmtId="44" fontId="0" fillId="0" borderId="1" xfId="1" applyFont="1" applyBorder="1"/>
    <xf numFmtId="44" fontId="0" fillId="0" borderId="2" xfId="1" applyFont="1" applyBorder="1"/>
    <xf numFmtId="44" fontId="0" fillId="0" borderId="3" xfId="1" applyFont="1" applyBorder="1"/>
    <xf numFmtId="44" fontId="0" fillId="0" borderId="4" xfId="1" applyFont="1" applyBorder="1"/>
    <xf numFmtId="44" fontId="0" fillId="0" borderId="0" xfId="1" applyFont="1" applyBorder="1"/>
    <xf numFmtId="44" fontId="0" fillId="0" borderId="5" xfId="1" applyFont="1" applyBorder="1"/>
    <xf numFmtId="44" fontId="0" fillId="0" borderId="6" xfId="1" applyFont="1" applyBorder="1"/>
    <xf numFmtId="44" fontId="0" fillId="0" borderId="7" xfId="1" applyFont="1" applyBorder="1"/>
    <xf numFmtId="44" fontId="0" fillId="0" borderId="8" xfId="1" applyFont="1" applyBorder="1"/>
    <xf numFmtId="10" fontId="0" fillId="0" borderId="0" xfId="2" applyNumberFormat="1" applyFont="1" applyAlignment="1">
      <alignment horizontal="center"/>
    </xf>
    <xf numFmtId="44" fontId="7" fillId="0" borderId="9" xfId="1" applyFont="1" applyBorder="1"/>
    <xf numFmtId="44" fontId="7" fillId="0" borderId="10" xfId="1" applyFont="1" applyBorder="1"/>
    <xf numFmtId="44" fontId="7" fillId="0" borderId="11" xfId="1" applyFont="1" applyBorder="1"/>
    <xf numFmtId="166" fontId="0" fillId="0" borderId="0" xfId="0" applyNumberFormat="1"/>
    <xf numFmtId="43" fontId="0" fillId="0" borderId="0" xfId="0" applyNumberForma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abSelected="1" topLeftCell="F1" workbookViewId="0">
      <selection activeCell="J2" sqref="J2"/>
    </sheetView>
  </sheetViews>
  <sheetFormatPr defaultRowHeight="12.75" x14ac:dyDescent="0.2"/>
  <cols>
    <col min="2" max="2" width="16" bestFit="1" customWidth="1"/>
    <col min="3" max="3" width="15.5703125" bestFit="1" customWidth="1"/>
    <col min="4" max="5" width="15" bestFit="1" customWidth="1"/>
    <col min="6" max="6" width="18.7109375" customWidth="1"/>
    <col min="7" max="10" width="15" bestFit="1" customWidth="1"/>
  </cols>
  <sheetData>
    <row r="1" spans="1:10" ht="20.25" x14ac:dyDescent="0.3">
      <c r="D1" s="24" t="s">
        <v>24</v>
      </c>
      <c r="E1" s="24"/>
      <c r="F1" s="24"/>
      <c r="G1" s="24"/>
      <c r="H1" s="24"/>
      <c r="I1" s="24"/>
      <c r="J1" s="24"/>
    </row>
    <row r="2" spans="1:10" ht="23.25" x14ac:dyDescent="0.35">
      <c r="D2" s="2"/>
      <c r="E2" s="2"/>
      <c r="F2" s="2"/>
      <c r="G2" s="2"/>
      <c r="H2" s="2"/>
      <c r="I2" s="2"/>
      <c r="J2" s="2"/>
    </row>
    <row r="3" spans="1:10" ht="18" x14ac:dyDescent="0.25">
      <c r="D3" s="25" t="s">
        <v>0</v>
      </c>
      <c r="E3" s="25"/>
      <c r="F3" s="25"/>
      <c r="G3" s="25"/>
      <c r="H3" s="25"/>
      <c r="I3" s="25"/>
      <c r="J3" s="25"/>
    </row>
    <row r="4" spans="1:10" ht="13.5" thickBot="1" x14ac:dyDescent="0.25">
      <c r="C4" s="8" t="s">
        <v>25</v>
      </c>
      <c r="D4" s="7">
        <f>D5/19</f>
        <v>368421.05263157893</v>
      </c>
      <c r="E4" s="7">
        <f t="shared" ref="E4:J4" si="0">E5/19</f>
        <v>315789.4736842105</v>
      </c>
      <c r="F4" s="7">
        <f t="shared" si="0"/>
        <v>263157.89473684208</v>
      </c>
      <c r="G4" s="7">
        <f t="shared" si="0"/>
        <v>210526.31578947368</v>
      </c>
      <c r="H4" s="7">
        <f t="shared" si="0"/>
        <v>157894.73684210525</v>
      </c>
      <c r="I4" s="7">
        <f t="shared" si="0"/>
        <v>105263.15789473684</v>
      </c>
      <c r="J4" s="7">
        <f t="shared" si="0"/>
        <v>52631.57894736842</v>
      </c>
    </row>
    <row r="5" spans="1:10" ht="13.5" thickBot="1" x14ac:dyDescent="0.25">
      <c r="B5" s="1" t="s">
        <v>4</v>
      </c>
      <c r="C5" s="5" t="s">
        <v>6</v>
      </c>
      <c r="D5" s="19">
        <v>7000000</v>
      </c>
      <c r="E5" s="20">
        <v>6000000</v>
      </c>
      <c r="F5" s="20">
        <v>5000000</v>
      </c>
      <c r="G5" s="20">
        <v>4000000</v>
      </c>
      <c r="H5" s="20">
        <v>3000000</v>
      </c>
      <c r="I5" s="20">
        <v>2000000</v>
      </c>
      <c r="J5" s="21">
        <v>1000000</v>
      </c>
    </row>
    <row r="6" spans="1:10" x14ac:dyDescent="0.2">
      <c r="A6" s="6">
        <v>1</v>
      </c>
      <c r="B6" s="8" t="s">
        <v>2</v>
      </c>
      <c r="C6" s="18">
        <f t="shared" ref="C6:C24" si="1">D6/$D$5</f>
        <v>0.25</v>
      </c>
      <c r="D6" s="9">
        <v>1750000</v>
      </c>
      <c r="E6" s="10">
        <f>C6*$E$5</f>
        <v>1500000</v>
      </c>
      <c r="F6" s="10">
        <f>C6*$F$5</f>
        <v>1250000</v>
      </c>
      <c r="G6" s="10">
        <f>C6*$G$5</f>
        <v>1000000</v>
      </c>
      <c r="H6" s="10">
        <f>C6*$H$5</f>
        <v>750000</v>
      </c>
      <c r="I6" s="10">
        <f>C6*$I$5</f>
        <v>500000</v>
      </c>
      <c r="J6" s="11">
        <f>C6*$J$5</f>
        <v>250000</v>
      </c>
    </row>
    <row r="7" spans="1:10" x14ac:dyDescent="0.2">
      <c r="A7" s="6">
        <v>2</v>
      </c>
      <c r="B7" s="8" t="s">
        <v>1</v>
      </c>
      <c r="C7" s="18">
        <f>D7/$D$5</f>
        <v>0.2</v>
      </c>
      <c r="D7" s="12">
        <v>1400000</v>
      </c>
      <c r="E7" s="13">
        <f t="shared" ref="E7:E24" si="2">C7*$E$5</f>
        <v>1200000</v>
      </c>
      <c r="F7" s="13">
        <f t="shared" ref="F7:F24" si="3">C7*$F$5</f>
        <v>1000000</v>
      </c>
      <c r="G7" s="13">
        <f t="shared" ref="G7:G24" si="4">C7*$G$5</f>
        <v>800000</v>
      </c>
      <c r="H7" s="13">
        <f t="shared" ref="H7:H24" si="5">C7*$H$5</f>
        <v>600000</v>
      </c>
      <c r="I7" s="13">
        <f t="shared" ref="I7:I24" si="6">C7*$I$5</f>
        <v>400000</v>
      </c>
      <c r="J7" s="14">
        <f t="shared" ref="J7:J24" si="7">C7*$J$5</f>
        <v>200000</v>
      </c>
    </row>
    <row r="8" spans="1:10" x14ac:dyDescent="0.2">
      <c r="A8" s="6">
        <v>3</v>
      </c>
      <c r="B8" s="8" t="s">
        <v>3</v>
      </c>
      <c r="C8" s="18">
        <f t="shared" si="1"/>
        <v>0.15714285714285714</v>
      </c>
      <c r="D8" s="12">
        <v>1100000</v>
      </c>
      <c r="E8" s="13">
        <f t="shared" si="2"/>
        <v>942857.14285714284</v>
      </c>
      <c r="F8" s="13">
        <f t="shared" si="3"/>
        <v>785714.28571428568</v>
      </c>
      <c r="G8" s="13">
        <f t="shared" si="4"/>
        <v>628571.42857142852</v>
      </c>
      <c r="H8" s="13">
        <f t="shared" si="5"/>
        <v>471428.57142857142</v>
      </c>
      <c r="I8" s="13">
        <f t="shared" si="6"/>
        <v>314285.71428571426</v>
      </c>
      <c r="J8" s="14">
        <f t="shared" si="7"/>
        <v>157142.85714285713</v>
      </c>
    </row>
    <row r="9" spans="1:10" x14ac:dyDescent="0.2">
      <c r="A9" s="6">
        <v>4</v>
      </c>
      <c r="B9" s="8" t="s">
        <v>7</v>
      </c>
      <c r="C9" s="18">
        <f t="shared" si="1"/>
        <v>0.11071428571428571</v>
      </c>
      <c r="D9" s="12">
        <v>775000</v>
      </c>
      <c r="E9" s="13">
        <f t="shared" si="2"/>
        <v>664285.7142857142</v>
      </c>
      <c r="F9" s="13">
        <f t="shared" si="3"/>
        <v>553571.42857142852</v>
      </c>
      <c r="G9" s="13">
        <f t="shared" si="4"/>
        <v>442857.14285714284</v>
      </c>
      <c r="H9" s="13">
        <f t="shared" si="5"/>
        <v>332142.8571428571</v>
      </c>
      <c r="I9" s="13">
        <f t="shared" si="6"/>
        <v>221428.57142857142</v>
      </c>
      <c r="J9" s="14">
        <f t="shared" si="7"/>
        <v>110714.28571428571</v>
      </c>
    </row>
    <row r="10" spans="1:10" x14ac:dyDescent="0.2">
      <c r="A10" s="6">
        <v>5</v>
      </c>
      <c r="B10" s="8" t="s">
        <v>8</v>
      </c>
      <c r="C10" s="18">
        <f t="shared" si="1"/>
        <v>0.05</v>
      </c>
      <c r="D10" s="12">
        <v>350000</v>
      </c>
      <c r="E10" s="13">
        <f t="shared" si="2"/>
        <v>300000</v>
      </c>
      <c r="F10" s="13">
        <f t="shared" si="3"/>
        <v>250000</v>
      </c>
      <c r="G10" s="13">
        <f t="shared" si="4"/>
        <v>200000</v>
      </c>
      <c r="H10" s="13">
        <f t="shared" si="5"/>
        <v>150000</v>
      </c>
      <c r="I10" s="13">
        <f t="shared" si="6"/>
        <v>100000</v>
      </c>
      <c r="J10" s="14">
        <f t="shared" si="7"/>
        <v>50000</v>
      </c>
    </row>
    <row r="11" spans="1:10" x14ac:dyDescent="0.2">
      <c r="A11" s="6">
        <v>6</v>
      </c>
      <c r="B11" s="8" t="s">
        <v>9</v>
      </c>
      <c r="C11" s="18">
        <f t="shared" si="1"/>
        <v>0.05</v>
      </c>
      <c r="D11" s="12">
        <v>350000</v>
      </c>
      <c r="E11" s="13">
        <f t="shared" si="2"/>
        <v>300000</v>
      </c>
      <c r="F11" s="13">
        <f t="shared" si="3"/>
        <v>250000</v>
      </c>
      <c r="G11" s="13">
        <f t="shared" si="4"/>
        <v>200000</v>
      </c>
      <c r="H11" s="13">
        <f t="shared" si="5"/>
        <v>150000</v>
      </c>
      <c r="I11" s="13">
        <f t="shared" si="6"/>
        <v>100000</v>
      </c>
      <c r="J11" s="14">
        <f t="shared" si="7"/>
        <v>50000</v>
      </c>
    </row>
    <row r="12" spans="1:10" x14ac:dyDescent="0.2">
      <c r="A12" s="6">
        <v>7</v>
      </c>
      <c r="B12" s="8" t="s">
        <v>11</v>
      </c>
      <c r="C12" s="18">
        <f t="shared" si="1"/>
        <v>3.5714285714285712E-2</v>
      </c>
      <c r="D12" s="12">
        <v>250000</v>
      </c>
      <c r="E12" s="13">
        <f t="shared" si="2"/>
        <v>214285.71428571426</v>
      </c>
      <c r="F12" s="13">
        <f t="shared" si="3"/>
        <v>178571.42857142855</v>
      </c>
      <c r="G12" s="13">
        <f t="shared" si="4"/>
        <v>142857.14285714284</v>
      </c>
      <c r="H12" s="13">
        <f t="shared" si="5"/>
        <v>107142.85714285713</v>
      </c>
      <c r="I12" s="13">
        <f t="shared" si="6"/>
        <v>71428.57142857142</v>
      </c>
      <c r="J12" s="14">
        <f t="shared" si="7"/>
        <v>35714.28571428571</v>
      </c>
    </row>
    <row r="13" spans="1:10" x14ac:dyDescent="0.2">
      <c r="A13" s="6">
        <v>8</v>
      </c>
      <c r="B13" s="8" t="s">
        <v>10</v>
      </c>
      <c r="C13" s="18">
        <f t="shared" si="1"/>
        <v>2.8571428571428571E-2</v>
      </c>
      <c r="D13" s="12">
        <v>200000</v>
      </c>
      <c r="E13" s="13">
        <f t="shared" si="2"/>
        <v>171428.57142857142</v>
      </c>
      <c r="F13" s="13">
        <f t="shared" si="3"/>
        <v>142857.14285714284</v>
      </c>
      <c r="G13" s="13">
        <f t="shared" si="4"/>
        <v>114285.71428571428</v>
      </c>
      <c r="H13" s="13">
        <f t="shared" si="5"/>
        <v>85714.28571428571</v>
      </c>
      <c r="I13" s="13">
        <f t="shared" si="6"/>
        <v>57142.857142857138</v>
      </c>
      <c r="J13" s="14">
        <f t="shared" si="7"/>
        <v>28571.428571428569</v>
      </c>
    </row>
    <row r="14" spans="1:10" x14ac:dyDescent="0.2">
      <c r="A14" s="6">
        <v>9</v>
      </c>
      <c r="B14" s="8" t="s">
        <v>12</v>
      </c>
      <c r="C14" s="18">
        <f t="shared" si="1"/>
        <v>1.7857142857142856E-2</v>
      </c>
      <c r="D14" s="12">
        <v>125000</v>
      </c>
      <c r="E14" s="13">
        <f t="shared" si="2"/>
        <v>107142.85714285713</v>
      </c>
      <c r="F14" s="13">
        <f t="shared" si="3"/>
        <v>89285.714285714275</v>
      </c>
      <c r="G14" s="13">
        <f t="shared" si="4"/>
        <v>71428.57142857142</v>
      </c>
      <c r="H14" s="13">
        <f t="shared" si="5"/>
        <v>53571.428571428565</v>
      </c>
      <c r="I14" s="13">
        <f t="shared" si="6"/>
        <v>35714.28571428571</v>
      </c>
      <c r="J14" s="14">
        <f t="shared" si="7"/>
        <v>17857.142857142855</v>
      </c>
    </row>
    <row r="15" spans="1:10" x14ac:dyDescent="0.2">
      <c r="A15" s="6">
        <v>10</v>
      </c>
      <c r="B15" s="8" t="s">
        <v>13</v>
      </c>
      <c r="C15" s="18">
        <f t="shared" si="1"/>
        <v>1.4285714285714285E-2</v>
      </c>
      <c r="D15" s="12">
        <v>100000</v>
      </c>
      <c r="E15" s="13">
        <f t="shared" si="2"/>
        <v>85714.28571428571</v>
      </c>
      <c r="F15" s="13">
        <f t="shared" si="3"/>
        <v>71428.57142857142</v>
      </c>
      <c r="G15" s="13">
        <f t="shared" si="4"/>
        <v>57142.857142857138</v>
      </c>
      <c r="H15" s="13">
        <f t="shared" si="5"/>
        <v>42857.142857142855</v>
      </c>
      <c r="I15" s="13">
        <f t="shared" si="6"/>
        <v>28571.428571428569</v>
      </c>
      <c r="J15" s="14">
        <f t="shared" si="7"/>
        <v>14285.714285714284</v>
      </c>
    </row>
    <row r="16" spans="1:10" x14ac:dyDescent="0.2">
      <c r="A16" s="6">
        <v>11</v>
      </c>
      <c r="B16" s="8" t="s">
        <v>16</v>
      </c>
      <c r="C16" s="18">
        <f t="shared" si="1"/>
        <v>1.4285714285714285E-2</v>
      </c>
      <c r="D16" s="12">
        <v>100000</v>
      </c>
      <c r="E16" s="13">
        <f t="shared" si="2"/>
        <v>85714.28571428571</v>
      </c>
      <c r="F16" s="13">
        <f t="shared" si="3"/>
        <v>71428.57142857142</v>
      </c>
      <c r="G16" s="13">
        <f t="shared" si="4"/>
        <v>57142.857142857138</v>
      </c>
      <c r="H16" s="13">
        <f t="shared" si="5"/>
        <v>42857.142857142855</v>
      </c>
      <c r="I16" s="13">
        <f t="shared" si="6"/>
        <v>28571.428571428569</v>
      </c>
      <c r="J16" s="14">
        <f t="shared" si="7"/>
        <v>14285.714285714284</v>
      </c>
    </row>
    <row r="17" spans="1:10" x14ac:dyDescent="0.2">
      <c r="A17" s="6">
        <v>12</v>
      </c>
      <c r="B17" s="8" t="s">
        <v>17</v>
      </c>
      <c r="C17" s="18">
        <f t="shared" si="1"/>
        <v>1.4285714285714285E-2</v>
      </c>
      <c r="D17" s="12">
        <v>100000</v>
      </c>
      <c r="E17" s="13">
        <f t="shared" si="2"/>
        <v>85714.28571428571</v>
      </c>
      <c r="F17" s="13">
        <f t="shared" si="3"/>
        <v>71428.57142857142</v>
      </c>
      <c r="G17" s="13">
        <f t="shared" si="4"/>
        <v>57142.857142857138</v>
      </c>
      <c r="H17" s="13">
        <f t="shared" si="5"/>
        <v>42857.142857142855</v>
      </c>
      <c r="I17" s="13">
        <f t="shared" si="6"/>
        <v>28571.428571428569</v>
      </c>
      <c r="J17" s="14">
        <f t="shared" si="7"/>
        <v>14285.714285714284</v>
      </c>
    </row>
    <row r="18" spans="1:10" x14ac:dyDescent="0.2">
      <c r="A18" s="6">
        <v>13</v>
      </c>
      <c r="B18" s="8" t="s">
        <v>18</v>
      </c>
      <c r="C18" s="18">
        <f t="shared" si="1"/>
        <v>1.4285714285714285E-2</v>
      </c>
      <c r="D18" s="12">
        <v>100000</v>
      </c>
      <c r="E18" s="13">
        <f t="shared" si="2"/>
        <v>85714.28571428571</v>
      </c>
      <c r="F18" s="13">
        <f t="shared" si="3"/>
        <v>71428.57142857142</v>
      </c>
      <c r="G18" s="13">
        <f t="shared" si="4"/>
        <v>57142.857142857138</v>
      </c>
      <c r="H18" s="13">
        <f t="shared" si="5"/>
        <v>42857.142857142855</v>
      </c>
      <c r="I18" s="13">
        <f t="shared" si="6"/>
        <v>28571.428571428569</v>
      </c>
      <c r="J18" s="14">
        <f t="shared" si="7"/>
        <v>14285.714285714284</v>
      </c>
    </row>
    <row r="19" spans="1:10" x14ac:dyDescent="0.2">
      <c r="A19" s="6">
        <v>14</v>
      </c>
      <c r="B19" s="8" t="s">
        <v>19</v>
      </c>
      <c r="C19" s="18">
        <f t="shared" si="1"/>
        <v>1.0714285714285714E-2</v>
      </c>
      <c r="D19" s="12">
        <v>75000</v>
      </c>
      <c r="E19" s="13">
        <f t="shared" si="2"/>
        <v>64285.71428571429</v>
      </c>
      <c r="F19" s="13">
        <f t="shared" si="3"/>
        <v>53571.428571428572</v>
      </c>
      <c r="G19" s="13">
        <f t="shared" si="4"/>
        <v>42857.142857142855</v>
      </c>
      <c r="H19" s="13">
        <f t="shared" si="5"/>
        <v>32142.857142857145</v>
      </c>
      <c r="I19" s="13">
        <f t="shared" si="6"/>
        <v>21428.571428571428</v>
      </c>
      <c r="J19" s="14">
        <f t="shared" si="7"/>
        <v>10714.285714285714</v>
      </c>
    </row>
    <row r="20" spans="1:10" x14ac:dyDescent="0.2">
      <c r="A20" s="6">
        <v>15</v>
      </c>
      <c r="B20" s="8" t="s">
        <v>22</v>
      </c>
      <c r="C20" s="18">
        <f t="shared" si="1"/>
        <v>7.1428571428571426E-3</v>
      </c>
      <c r="D20" s="12">
        <v>50000</v>
      </c>
      <c r="E20" s="13">
        <f t="shared" si="2"/>
        <v>42857.142857142855</v>
      </c>
      <c r="F20" s="13">
        <f t="shared" si="3"/>
        <v>35714.28571428571</v>
      </c>
      <c r="G20" s="13">
        <f t="shared" si="4"/>
        <v>28571.428571428569</v>
      </c>
      <c r="H20" s="13">
        <f t="shared" si="5"/>
        <v>21428.571428571428</v>
      </c>
      <c r="I20" s="13">
        <f t="shared" si="6"/>
        <v>14285.714285714284</v>
      </c>
      <c r="J20" s="14">
        <f t="shared" si="7"/>
        <v>7142.8571428571422</v>
      </c>
    </row>
    <row r="21" spans="1:10" x14ac:dyDescent="0.2">
      <c r="A21" s="6">
        <v>16</v>
      </c>
      <c r="B21" s="8" t="s">
        <v>15</v>
      </c>
      <c r="C21" s="18">
        <f t="shared" si="1"/>
        <v>1.0714285714285714E-2</v>
      </c>
      <c r="D21" s="12">
        <v>75000</v>
      </c>
      <c r="E21" s="13">
        <f t="shared" si="2"/>
        <v>64285.71428571429</v>
      </c>
      <c r="F21" s="13">
        <f t="shared" si="3"/>
        <v>53571.428571428572</v>
      </c>
      <c r="G21" s="13">
        <f t="shared" si="4"/>
        <v>42857.142857142855</v>
      </c>
      <c r="H21" s="13">
        <f t="shared" si="5"/>
        <v>32142.857142857145</v>
      </c>
      <c r="I21" s="13">
        <f t="shared" si="6"/>
        <v>21428.571428571428</v>
      </c>
      <c r="J21" s="14">
        <f t="shared" si="7"/>
        <v>10714.285714285714</v>
      </c>
    </row>
    <row r="22" spans="1:10" x14ac:dyDescent="0.2">
      <c r="A22" s="6">
        <v>17</v>
      </c>
      <c r="B22" s="8" t="s">
        <v>20</v>
      </c>
      <c r="C22" s="18">
        <f t="shared" si="1"/>
        <v>7.1428571428571426E-3</v>
      </c>
      <c r="D22" s="12">
        <v>50000</v>
      </c>
      <c r="E22" s="13">
        <f t="shared" si="2"/>
        <v>42857.142857142855</v>
      </c>
      <c r="F22" s="13">
        <f t="shared" si="3"/>
        <v>35714.28571428571</v>
      </c>
      <c r="G22" s="13">
        <f t="shared" si="4"/>
        <v>28571.428571428569</v>
      </c>
      <c r="H22" s="13">
        <f t="shared" si="5"/>
        <v>21428.571428571428</v>
      </c>
      <c r="I22" s="13">
        <f t="shared" si="6"/>
        <v>14285.714285714284</v>
      </c>
      <c r="J22" s="14">
        <f t="shared" si="7"/>
        <v>7142.8571428571422</v>
      </c>
    </row>
    <row r="23" spans="1:10" x14ac:dyDescent="0.2">
      <c r="A23" s="6">
        <v>18</v>
      </c>
      <c r="B23" s="8" t="s">
        <v>14</v>
      </c>
      <c r="C23" s="18">
        <f t="shared" si="1"/>
        <v>3.5714285714285713E-3</v>
      </c>
      <c r="D23" s="12">
        <v>25000</v>
      </c>
      <c r="E23" s="13">
        <f t="shared" si="2"/>
        <v>21428.571428571428</v>
      </c>
      <c r="F23" s="13">
        <f t="shared" si="3"/>
        <v>17857.142857142855</v>
      </c>
      <c r="G23" s="13">
        <f t="shared" si="4"/>
        <v>14285.714285714284</v>
      </c>
      <c r="H23" s="13">
        <f t="shared" si="5"/>
        <v>10714.285714285714</v>
      </c>
      <c r="I23" s="13">
        <f t="shared" si="6"/>
        <v>7142.8571428571422</v>
      </c>
      <c r="J23" s="14">
        <f t="shared" si="7"/>
        <v>3571.4285714285711</v>
      </c>
    </row>
    <row r="24" spans="1:10" ht="13.5" thickBot="1" x14ac:dyDescent="0.25">
      <c r="A24" s="6">
        <v>19</v>
      </c>
      <c r="B24" s="8" t="s">
        <v>23</v>
      </c>
      <c r="C24" s="18">
        <f t="shared" si="1"/>
        <v>3.5714285714285713E-3</v>
      </c>
      <c r="D24" s="15">
        <v>25000</v>
      </c>
      <c r="E24" s="16">
        <f t="shared" si="2"/>
        <v>21428.571428571428</v>
      </c>
      <c r="F24" s="16">
        <f t="shared" si="3"/>
        <v>17857.142857142855</v>
      </c>
      <c r="G24" s="16">
        <f t="shared" si="4"/>
        <v>14285.714285714284</v>
      </c>
      <c r="H24" s="16">
        <f t="shared" si="5"/>
        <v>10714.285714285714</v>
      </c>
      <c r="I24" s="16">
        <f t="shared" si="6"/>
        <v>7142.8571428571422</v>
      </c>
      <c r="J24" s="17">
        <f t="shared" si="7"/>
        <v>3571.4285714285711</v>
      </c>
    </row>
    <row r="26" spans="1:10" x14ac:dyDescent="0.2">
      <c r="D26" s="3">
        <f t="shared" ref="D26:J26" si="8">SUM(D6:D24)</f>
        <v>7000000</v>
      </c>
      <c r="E26" s="3">
        <f t="shared" si="8"/>
        <v>6000000.0000000009</v>
      </c>
      <c r="F26" s="3">
        <f t="shared" si="8"/>
        <v>5000000</v>
      </c>
      <c r="G26" s="3">
        <f t="shared" si="8"/>
        <v>3999999.9999999995</v>
      </c>
      <c r="H26" s="3">
        <f t="shared" si="8"/>
        <v>3000000.0000000005</v>
      </c>
      <c r="I26" s="3">
        <f t="shared" si="8"/>
        <v>1999999.9999999998</v>
      </c>
      <c r="J26" s="3">
        <f t="shared" si="8"/>
        <v>999999.99999999988</v>
      </c>
    </row>
  </sheetData>
  <mergeCells count="2">
    <mergeCell ref="D1:J1"/>
    <mergeCell ref="D3:J3"/>
  </mergeCells>
  <phoneticPr fontId="0" type="noConversion"/>
  <pageMargins left="0.75" right="0.75" top="1" bottom="1" header="0.5" footer="0.5"/>
  <pageSetup scale="8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9"/>
  <sheetViews>
    <sheetView topLeftCell="B1" workbookViewId="0">
      <selection activeCell="G20" sqref="G20"/>
    </sheetView>
  </sheetViews>
  <sheetFormatPr defaultRowHeight="12.75" x14ac:dyDescent="0.2"/>
  <cols>
    <col min="4" max="4" width="12.28515625" bestFit="1" customWidth="1"/>
    <col min="5" max="5" width="15.5703125" bestFit="1" customWidth="1"/>
    <col min="7" max="8" width="14" bestFit="1" customWidth="1"/>
    <col min="10" max="10" width="11.28515625" bestFit="1" customWidth="1"/>
    <col min="11" max="11" width="14.5703125" bestFit="1" customWidth="1"/>
    <col min="12" max="12" width="12.28515625" bestFit="1" customWidth="1"/>
  </cols>
  <sheetData>
    <row r="3" spans="4:12" x14ac:dyDescent="0.2">
      <c r="E3" t="s">
        <v>5</v>
      </c>
      <c r="G3" s="4">
        <v>70000000</v>
      </c>
    </row>
    <row r="4" spans="4:12" x14ac:dyDescent="0.2">
      <c r="E4" t="s">
        <v>21</v>
      </c>
    </row>
    <row r="5" spans="4:12" x14ac:dyDescent="0.2">
      <c r="E5" s="5" t="s">
        <v>26</v>
      </c>
      <c r="F5" s="5"/>
      <c r="G5" s="5" t="s">
        <v>27</v>
      </c>
      <c r="I5" s="5"/>
      <c r="J5" s="5" t="s">
        <v>28</v>
      </c>
      <c r="K5" s="5"/>
      <c r="L5" s="5" t="s">
        <v>41</v>
      </c>
    </row>
    <row r="6" spans="4:12" x14ac:dyDescent="0.2">
      <c r="D6" s="22">
        <f>SUM(E6:L6)</f>
        <v>67008200</v>
      </c>
      <c r="E6" s="4">
        <f>$G$3*0.3572</f>
        <v>25004000</v>
      </c>
      <c r="F6" t="s">
        <v>21</v>
      </c>
      <c r="G6" s="4">
        <f>$G$3*0.3572</f>
        <v>25004000</v>
      </c>
      <c r="J6" s="4">
        <f>$G$3*0.1</f>
        <v>7000000</v>
      </c>
      <c r="L6" s="4">
        <f>$G$3*0.14286</f>
        <v>10000200</v>
      </c>
    </row>
    <row r="7" spans="4:12" x14ac:dyDescent="0.2">
      <c r="G7" s="23">
        <f>G6/F14</f>
        <v>342520.54794520547</v>
      </c>
    </row>
    <row r="8" spans="4:12" x14ac:dyDescent="0.2">
      <c r="D8" t="s">
        <v>36</v>
      </c>
      <c r="F8" t="s">
        <v>36</v>
      </c>
      <c r="I8" t="s">
        <v>36</v>
      </c>
      <c r="J8" t="s">
        <v>21</v>
      </c>
    </row>
    <row r="9" spans="4:12" x14ac:dyDescent="0.2">
      <c r="E9" t="s">
        <v>29</v>
      </c>
      <c r="F9">
        <v>12</v>
      </c>
      <c r="G9" t="s">
        <v>31</v>
      </c>
      <c r="H9" s="4">
        <f>$G$7*F9</f>
        <v>4110246.5753424657</v>
      </c>
      <c r="J9" t="s">
        <v>35</v>
      </c>
    </row>
    <row r="10" spans="4:12" x14ac:dyDescent="0.2">
      <c r="E10" t="s">
        <v>30</v>
      </c>
      <c r="F10">
        <v>15</v>
      </c>
      <c r="G10" t="s">
        <v>32</v>
      </c>
      <c r="H10" s="4">
        <f>$G$7*F10</f>
        <v>5137808.2191780824</v>
      </c>
    </row>
    <row r="11" spans="4:12" x14ac:dyDescent="0.2">
      <c r="F11">
        <v>19</v>
      </c>
      <c r="G11" t="s">
        <v>33</v>
      </c>
      <c r="H11" s="4">
        <f>$G$7*F11</f>
        <v>6507890.4109589038</v>
      </c>
    </row>
    <row r="12" spans="4:12" x14ac:dyDescent="0.2">
      <c r="F12">
        <v>19</v>
      </c>
      <c r="G12" t="s">
        <v>34</v>
      </c>
      <c r="H12" s="4">
        <f>$G$7*F12</f>
        <v>6507890.4109589038</v>
      </c>
    </row>
    <row r="13" spans="4:12" x14ac:dyDescent="0.2">
      <c r="F13">
        <v>8</v>
      </c>
      <c r="G13" t="s">
        <v>39</v>
      </c>
      <c r="H13" s="4">
        <f>$G$7*F13</f>
        <v>2740164.3835616438</v>
      </c>
    </row>
    <row r="14" spans="4:12" x14ac:dyDescent="0.2">
      <c r="F14">
        <f>SUM(F9:F13)</f>
        <v>73</v>
      </c>
      <c r="G14" t="s">
        <v>42</v>
      </c>
    </row>
    <row r="17" spans="6:7" x14ac:dyDescent="0.2">
      <c r="F17">
        <v>20</v>
      </c>
      <c r="G17" t="s">
        <v>37</v>
      </c>
    </row>
    <row r="18" spans="6:7" x14ac:dyDescent="0.2">
      <c r="F18">
        <v>3</v>
      </c>
      <c r="G18" t="s">
        <v>38</v>
      </c>
    </row>
    <row r="19" spans="6:7" x14ac:dyDescent="0.2">
      <c r="F19">
        <v>5</v>
      </c>
      <c r="G19" t="s">
        <v>40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Retention Payment Scenerio</vt:lpstr>
      <vt:lpstr>Business Unit Payment</vt:lpstr>
      <vt:lpstr>Sheet3</vt:lpstr>
      <vt:lpstr>'Retention Payment Scenerio'!Print_Area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Tycholiz</dc:creator>
  <cp:lastModifiedBy>Jan Havlíček</cp:lastModifiedBy>
  <cp:lastPrinted>2001-12-09T16:32:24Z</cp:lastPrinted>
  <dcterms:created xsi:type="dcterms:W3CDTF">2001-12-09T15:17:38Z</dcterms:created>
  <dcterms:modified xsi:type="dcterms:W3CDTF">2023-09-11T18:52:05Z</dcterms:modified>
</cp:coreProperties>
</file>