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7D4C5B-EA27-4C4A-8A86-9A08B51BE109}" xr6:coauthVersionLast="47" xr6:coauthVersionMax="47" xr10:uidLastSave="{00000000-0000-0000-0000-000000000000}"/>
  <bookViews>
    <workbookView xWindow="-120" yWindow="-120" windowWidth="38640" windowHeight="15720" activeTab="2"/>
  </bookViews>
  <sheets>
    <sheet name="020101" sheetId="6" r:id="rId1"/>
    <sheet name="020201" sheetId="10" r:id="rId2"/>
    <sheet name="020501" sheetId="11" r:id="rId3"/>
  </sheets>
  <calcPr calcId="0"/>
</workbook>
</file>

<file path=xl/calcChain.xml><?xml version="1.0" encoding="utf-8"?>
<calcChain xmlns="http://schemas.openxmlformats.org/spreadsheetml/2006/main">
  <c r="C13" i="6" l="1"/>
  <c r="E13" i="6"/>
  <c r="F13" i="6"/>
  <c r="F14" i="6"/>
  <c r="C16" i="6"/>
  <c r="E16" i="6"/>
  <c r="F16" i="6"/>
  <c r="C13" i="10"/>
  <c r="E13" i="10"/>
  <c r="F13" i="10"/>
  <c r="F14" i="10"/>
  <c r="C16" i="10"/>
  <c r="E16" i="10"/>
  <c r="F16" i="10"/>
  <c r="C13" i="11"/>
  <c r="E13" i="11"/>
  <c r="F13" i="11"/>
  <c r="F14" i="11"/>
  <c r="C16" i="11"/>
  <c r="E16" i="11"/>
  <c r="F16" i="11"/>
</calcChain>
</file>

<file path=xl/sharedStrings.xml><?xml version="1.0" encoding="utf-8"?>
<sst xmlns="http://schemas.openxmlformats.org/spreadsheetml/2006/main" count="66" uniqueCount="21">
  <si>
    <t>Description</t>
  </si>
  <si>
    <r>
      <t>Real Time Final from</t>
    </r>
    <r>
      <rPr>
        <b/>
        <sz val="10"/>
        <color indexed="12"/>
        <rFont val="Arial"/>
        <family val="2"/>
      </rPr>
      <t xml:space="preserve"> 11/1/00 - 11/13/00</t>
    </r>
  </si>
  <si>
    <r>
      <t>Real Time Prelim. from</t>
    </r>
    <r>
      <rPr>
        <b/>
        <sz val="10"/>
        <color indexed="12"/>
        <rFont val="Arial"/>
        <family val="2"/>
      </rPr>
      <t xml:space="preserve"> 12/1/00 - 12/3/00</t>
    </r>
  </si>
  <si>
    <r>
      <t xml:space="preserve">January collateral requirement based on </t>
    </r>
    <r>
      <rPr>
        <b/>
        <sz val="10"/>
        <color indexed="12"/>
        <rFont val="Arial"/>
        <family val="2"/>
      </rPr>
      <t>Day Ahead (1/1/01 - 1/31/01)</t>
    </r>
    <r>
      <rPr>
        <sz val="10"/>
        <rFont val="Arial"/>
      </rPr>
      <t xml:space="preserve"> and </t>
    </r>
    <r>
      <rPr>
        <b/>
        <sz val="10"/>
        <color indexed="12"/>
        <rFont val="Arial"/>
        <family val="2"/>
      </rPr>
      <t>Hour Ahead (1/1/01 - 1/31/01)</t>
    </r>
    <r>
      <rPr>
        <sz val="10"/>
        <rFont val="Arial"/>
      </rPr>
      <t xml:space="preserve"> trading activities.</t>
    </r>
  </si>
  <si>
    <r>
      <t xml:space="preserve">MMS Fees (Admin.) from </t>
    </r>
    <r>
      <rPr>
        <b/>
        <sz val="10"/>
        <color indexed="12"/>
        <rFont val="Arial"/>
        <family val="2"/>
      </rPr>
      <t>1/1/01 - 1/31/01</t>
    </r>
  </si>
  <si>
    <t>Additional Collateral due to not participating in CORE-Pool Performance Bond</t>
  </si>
  <si>
    <r>
      <t>Real Time Estimates from</t>
    </r>
    <r>
      <rPr>
        <b/>
        <sz val="10"/>
        <color indexed="12"/>
        <rFont val="Arial"/>
        <family val="2"/>
      </rPr>
      <t xml:space="preserve"> 12/4/00 - 12/31/00 </t>
    </r>
    <r>
      <rPr>
        <sz val="10"/>
        <rFont val="Arial"/>
      </rPr>
      <t>(Based on 25% Generation and Import and 10% of Loads and Exports)</t>
    </r>
  </si>
  <si>
    <t>Core Market</t>
  </si>
  <si>
    <t>CTS Market</t>
  </si>
  <si>
    <t>Total CTS Volatility Requirement</t>
  </si>
  <si>
    <t>Total CTS Volumetric Requirement</t>
  </si>
  <si>
    <t>Additional Collateral due to not participating in CTS-Pool Performance Bond</t>
  </si>
  <si>
    <t>Total CTS Requirement</t>
  </si>
  <si>
    <t xml:space="preserve">Total Core Requirement : </t>
  </si>
  <si>
    <t xml:space="preserve">Available Core Collateral - Prepayment Account : </t>
  </si>
  <si>
    <t xml:space="preserve">Available Core Collateral - Letter of Credit : </t>
  </si>
  <si>
    <t xml:space="preserve">Available CTS Collateral - Letter of Credit : </t>
  </si>
  <si>
    <t>Excess (Deficit) in Core Collateral</t>
  </si>
  <si>
    <t>Excess (Deficit) in CTS Collateral</t>
  </si>
  <si>
    <t>Combined CTS/Core</t>
  </si>
  <si>
    <t xml:space="preserve">Available CTS Collateral - Cash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</si>
</sst>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2" xfId="0" applyFont="1" applyBorder="1"/>
    <xf numFmtId="8" fontId="0" fillId="0" borderId="0" xfId="0" applyNumberFormat="1"/>
    <xf numFmtId="8" fontId="1" fillId="0" borderId="3" xfId="0" applyNumberFormat="1" applyFont="1" applyBorder="1"/>
    <xf numFmtId="8" fontId="0" fillId="0" borderId="4" xfId="0" applyNumberFormat="1" applyBorder="1"/>
    <xf numFmtId="0" fontId="0" fillId="0" borderId="5" xfId="0" quotePrefix="1" applyBorder="1" applyAlignment="1">
      <alignment horizontal="left"/>
    </xf>
    <xf numFmtId="8" fontId="0" fillId="0" borderId="6" xfId="0" applyNumberFormat="1" applyBorder="1"/>
    <xf numFmtId="0" fontId="0" fillId="0" borderId="5" xfId="0" quotePrefix="1" applyBorder="1" applyAlignment="1">
      <alignment horizontal="left" wrapText="1"/>
    </xf>
    <xf numFmtId="8" fontId="0" fillId="0" borderId="7" xfId="0" applyNumberFormat="1" applyBorder="1"/>
    <xf numFmtId="0" fontId="1" fillId="0" borderId="5" xfId="0" quotePrefix="1" applyFont="1" applyBorder="1" applyAlignment="1">
      <alignment horizontal="right"/>
    </xf>
    <xf numFmtId="0" fontId="3" fillId="0" borderId="8" xfId="0" quotePrefix="1" applyFont="1" applyBorder="1" applyAlignment="1">
      <alignment horizontal="right"/>
    </xf>
    <xf numFmtId="8" fontId="1" fillId="0" borderId="6" xfId="0" applyNumberFormat="1" applyFont="1" applyBorder="1"/>
    <xf numFmtId="0" fontId="1" fillId="0" borderId="5" xfId="0" applyFont="1" applyBorder="1" applyAlignment="1">
      <alignment horizontal="right"/>
    </xf>
    <xf numFmtId="14" fontId="1" fillId="0" borderId="0" xfId="0" quotePrefix="1" applyNumberFormat="1" applyFont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F17"/>
  <sheetViews>
    <sheetView topLeftCell="C1" workbookViewId="0">
      <selection activeCell="F16" sqref="F16"/>
    </sheetView>
  </sheetViews>
  <sheetFormatPr defaultRowHeight="12.75" x14ac:dyDescent="0.2"/>
  <cols>
    <col min="1" max="1" width="4.5703125" customWidth="1"/>
    <col min="2" max="2" width="65.140625" customWidth="1"/>
    <col min="3" max="3" width="17.5703125" style="3" customWidth="1"/>
    <col min="4" max="4" width="39.7109375" customWidth="1"/>
    <col min="5" max="5" width="17.5703125" customWidth="1"/>
    <col min="6" max="6" width="20.140625" customWidth="1"/>
  </cols>
  <sheetData>
    <row r="4" spans="2:6" x14ac:dyDescent="0.2">
      <c r="B4" s="14">
        <v>36923</v>
      </c>
    </row>
    <row r="6" spans="2:6" ht="18.75" customHeight="1" x14ac:dyDescent="0.2">
      <c r="B6" s="2" t="s">
        <v>0</v>
      </c>
      <c r="C6" s="4" t="s">
        <v>7</v>
      </c>
      <c r="D6" s="2" t="s">
        <v>0</v>
      </c>
      <c r="E6" s="15" t="s">
        <v>8</v>
      </c>
      <c r="F6" s="15" t="s">
        <v>19</v>
      </c>
    </row>
    <row r="7" spans="2:6" ht="20.100000000000001" customHeight="1" x14ac:dyDescent="0.2">
      <c r="B7" s="6" t="s">
        <v>1</v>
      </c>
      <c r="C7" s="7">
        <v>1833.4299999999948</v>
      </c>
      <c r="D7" t="s">
        <v>9</v>
      </c>
      <c r="E7" s="7">
        <v>70305864</v>
      </c>
      <c r="F7" s="7"/>
    </row>
    <row r="8" spans="2:6" ht="18" customHeight="1" x14ac:dyDescent="0.2">
      <c r="B8" s="8" t="s">
        <v>2</v>
      </c>
      <c r="C8" s="7">
        <v>242336.02</v>
      </c>
      <c r="D8" t="s">
        <v>10</v>
      </c>
      <c r="E8" s="7">
        <v>4410000</v>
      </c>
      <c r="F8" s="7"/>
    </row>
    <row r="9" spans="2:6" ht="30" customHeight="1" x14ac:dyDescent="0.2">
      <c r="B9" s="8" t="s">
        <v>6</v>
      </c>
      <c r="C9" s="7">
        <v>3182677.4025000003</v>
      </c>
      <c r="D9" s="8" t="s">
        <v>11</v>
      </c>
      <c r="E9" s="7">
        <v>50000000</v>
      </c>
      <c r="F9" s="7"/>
    </row>
    <row r="10" spans="2:6" ht="30.75" customHeight="1" x14ac:dyDescent="0.2">
      <c r="B10" s="8" t="s">
        <v>3</v>
      </c>
      <c r="C10" s="7">
        <v>27356084.210000005</v>
      </c>
      <c r="E10" s="7"/>
      <c r="F10" s="7"/>
    </row>
    <row r="11" spans="2:6" ht="18" customHeight="1" x14ac:dyDescent="0.2">
      <c r="B11" s="8" t="s">
        <v>4</v>
      </c>
      <c r="C11" s="7">
        <v>49050.009999999733</v>
      </c>
      <c r="E11" s="7"/>
      <c r="F11" s="7"/>
    </row>
    <row r="12" spans="2:6" ht="20.100000000000001" customHeight="1" x14ac:dyDescent="0.2">
      <c r="B12" s="8" t="s">
        <v>5</v>
      </c>
      <c r="C12" s="7">
        <v>20000000</v>
      </c>
      <c r="E12" s="7"/>
      <c r="F12" s="7"/>
    </row>
    <row r="13" spans="2:6" ht="18" customHeight="1" x14ac:dyDescent="0.2">
      <c r="B13" s="10" t="s">
        <v>13</v>
      </c>
      <c r="C13" s="12">
        <f>SUM(C7:C12)</f>
        <v>50831981.072500005</v>
      </c>
      <c r="D13" t="s">
        <v>12</v>
      </c>
      <c r="E13" s="12">
        <f>SUM(E7:E12)</f>
        <v>124715864</v>
      </c>
      <c r="F13" s="12">
        <f>C13+E13</f>
        <v>175547845.07249999</v>
      </c>
    </row>
    <row r="14" spans="2:6" ht="18" customHeight="1" x14ac:dyDescent="0.2">
      <c r="B14" s="11" t="s">
        <v>14</v>
      </c>
      <c r="C14" s="9">
        <v>3570788</v>
      </c>
      <c r="D14" s="11" t="s">
        <v>16</v>
      </c>
      <c r="E14" s="9">
        <v>87543184</v>
      </c>
      <c r="F14" s="9">
        <f>C14+C15+E14+E15</f>
        <v>142613972</v>
      </c>
    </row>
    <row r="15" spans="2:6" ht="18" customHeight="1" x14ac:dyDescent="0.2">
      <c r="B15" s="11" t="s">
        <v>15</v>
      </c>
      <c r="C15" s="9">
        <v>15000000</v>
      </c>
      <c r="D15" s="11" t="s">
        <v>20</v>
      </c>
      <c r="E15" s="9">
        <v>36500000</v>
      </c>
      <c r="F15" s="9"/>
    </row>
    <row r="16" spans="2:6" ht="18" customHeight="1" x14ac:dyDescent="0.2">
      <c r="B16" s="13" t="s">
        <v>17</v>
      </c>
      <c r="C16" s="12">
        <f>+C14+C15-C13</f>
        <v>-32261193.072500005</v>
      </c>
      <c r="D16" s="13" t="s">
        <v>18</v>
      </c>
      <c r="E16" s="12">
        <f>E14+E15-E13</f>
        <v>-672680</v>
      </c>
      <c r="F16" s="12">
        <f>F14-F13</f>
        <v>-32933873.07249999</v>
      </c>
    </row>
    <row r="17" spans="2:6" x14ac:dyDescent="0.2">
      <c r="B17" s="1"/>
      <c r="C17" s="5"/>
      <c r="D17" s="1"/>
      <c r="E17" s="16"/>
      <c r="F17" s="16"/>
    </row>
  </sheetData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F17"/>
  <sheetViews>
    <sheetView topLeftCell="C1" workbookViewId="0">
      <selection activeCell="D18" sqref="D18"/>
    </sheetView>
  </sheetViews>
  <sheetFormatPr defaultRowHeight="12.75" x14ac:dyDescent="0.2"/>
  <cols>
    <col min="1" max="1" width="4.5703125" customWidth="1"/>
    <col min="2" max="2" width="65.140625" customWidth="1"/>
    <col min="3" max="3" width="17.5703125" style="3" customWidth="1"/>
    <col min="4" max="4" width="39.7109375" customWidth="1"/>
    <col min="5" max="5" width="17.5703125" customWidth="1"/>
    <col min="6" max="6" width="20.140625" customWidth="1"/>
  </cols>
  <sheetData>
    <row r="4" spans="2:6" x14ac:dyDescent="0.2">
      <c r="B4" s="14">
        <v>36924</v>
      </c>
    </row>
    <row r="6" spans="2:6" ht="18.75" customHeight="1" x14ac:dyDescent="0.2">
      <c r="B6" s="2" t="s">
        <v>0</v>
      </c>
      <c r="C6" s="4" t="s">
        <v>7</v>
      </c>
      <c r="D6" s="2" t="s">
        <v>0</v>
      </c>
      <c r="E6" s="15" t="s">
        <v>8</v>
      </c>
      <c r="F6" s="15" t="s">
        <v>19</v>
      </c>
    </row>
    <row r="7" spans="2:6" ht="20.100000000000001" customHeight="1" x14ac:dyDescent="0.2">
      <c r="B7" s="6" t="s">
        <v>1</v>
      </c>
      <c r="C7" s="7">
        <v>1833.4299999999948</v>
      </c>
      <c r="D7" t="s">
        <v>9</v>
      </c>
      <c r="E7" s="7">
        <v>69778064</v>
      </c>
      <c r="F7" s="7"/>
    </row>
    <row r="8" spans="2:6" ht="18" customHeight="1" x14ac:dyDescent="0.2">
      <c r="B8" s="8" t="s">
        <v>2</v>
      </c>
      <c r="C8" s="7">
        <v>242336.02</v>
      </c>
      <c r="D8" t="s">
        <v>10</v>
      </c>
      <c r="E8" s="7">
        <v>4410000</v>
      </c>
      <c r="F8" s="7"/>
    </row>
    <row r="9" spans="2:6" ht="30" customHeight="1" x14ac:dyDescent="0.2">
      <c r="B9" s="8" t="s">
        <v>6</v>
      </c>
      <c r="C9" s="7">
        <v>3182677.4025000003</v>
      </c>
      <c r="D9" s="8" t="s">
        <v>11</v>
      </c>
      <c r="E9" s="7">
        <v>50000000</v>
      </c>
      <c r="F9" s="7"/>
    </row>
    <row r="10" spans="2:6" ht="30.75" customHeight="1" x14ac:dyDescent="0.2">
      <c r="B10" s="8" t="s">
        <v>3</v>
      </c>
      <c r="C10" s="7">
        <v>27356084.210000005</v>
      </c>
      <c r="E10" s="7"/>
      <c r="F10" s="7"/>
    </row>
    <row r="11" spans="2:6" ht="18" customHeight="1" x14ac:dyDescent="0.2">
      <c r="B11" s="8" t="s">
        <v>4</v>
      </c>
      <c r="C11" s="7">
        <v>49050.009999999733</v>
      </c>
      <c r="E11" s="7"/>
      <c r="F11" s="7"/>
    </row>
    <row r="12" spans="2:6" ht="20.100000000000001" customHeight="1" x14ac:dyDescent="0.2">
      <c r="B12" s="8" t="s">
        <v>5</v>
      </c>
      <c r="C12" s="7">
        <v>20000000</v>
      </c>
      <c r="E12" s="7"/>
      <c r="F12" s="7"/>
    </row>
    <row r="13" spans="2:6" ht="18" customHeight="1" x14ac:dyDescent="0.2">
      <c r="B13" s="10" t="s">
        <v>13</v>
      </c>
      <c r="C13" s="12">
        <f>SUM(C7:C12)</f>
        <v>50831981.072500005</v>
      </c>
      <c r="D13" t="s">
        <v>12</v>
      </c>
      <c r="E13" s="12">
        <f>SUM(E7:E12)</f>
        <v>124188064</v>
      </c>
      <c r="F13" s="12">
        <f>C13+E13</f>
        <v>175020045.07249999</v>
      </c>
    </row>
    <row r="14" spans="2:6" ht="18" customHeight="1" x14ac:dyDescent="0.2">
      <c r="B14" s="11" t="s">
        <v>14</v>
      </c>
      <c r="C14" s="9">
        <v>3570788</v>
      </c>
      <c r="D14" s="11" t="s">
        <v>16</v>
      </c>
      <c r="E14" s="9">
        <v>87543184</v>
      </c>
      <c r="F14" s="9">
        <f>C14+C15+E14+E15</f>
        <v>142613972</v>
      </c>
    </row>
    <row r="15" spans="2:6" ht="18" customHeight="1" x14ac:dyDescent="0.2">
      <c r="B15" s="11" t="s">
        <v>15</v>
      </c>
      <c r="C15" s="9">
        <v>15000000</v>
      </c>
      <c r="D15" s="11" t="s">
        <v>20</v>
      </c>
      <c r="E15" s="9">
        <v>36500000</v>
      </c>
      <c r="F15" s="9"/>
    </row>
    <row r="16" spans="2:6" ht="18" customHeight="1" x14ac:dyDescent="0.2">
      <c r="B16" s="13" t="s">
        <v>17</v>
      </c>
      <c r="C16" s="12">
        <f>+C14+C15-C13</f>
        <v>-32261193.072500005</v>
      </c>
      <c r="D16" s="13" t="s">
        <v>18</v>
      </c>
      <c r="E16" s="12">
        <f>E14+E15-E13</f>
        <v>-144880</v>
      </c>
      <c r="F16" s="12">
        <f>F14-F13</f>
        <v>-32406073.07249999</v>
      </c>
    </row>
    <row r="17" spans="2:6" x14ac:dyDescent="0.2">
      <c r="B17" s="1"/>
      <c r="C17" s="5"/>
      <c r="D17" s="1"/>
      <c r="E17" s="16"/>
      <c r="F17" s="16"/>
    </row>
  </sheetData>
  <pageMargins left="0.75" right="0.75" top="1" bottom="1" header="0.5" footer="0.5"/>
  <pageSetup scale="9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F17"/>
  <sheetViews>
    <sheetView tabSelected="1" topLeftCell="B1" workbookViewId="0">
      <selection activeCell="B17" sqref="B17"/>
    </sheetView>
  </sheetViews>
  <sheetFormatPr defaultRowHeight="12.75" x14ac:dyDescent="0.2"/>
  <cols>
    <col min="1" max="1" width="4.5703125" customWidth="1"/>
    <col min="2" max="2" width="65.140625" customWidth="1"/>
    <col min="3" max="3" width="17.5703125" style="3" customWidth="1"/>
    <col min="4" max="4" width="39.7109375" customWidth="1"/>
    <col min="5" max="5" width="17.5703125" customWidth="1"/>
    <col min="6" max="6" width="20.140625" customWidth="1"/>
  </cols>
  <sheetData>
    <row r="4" spans="2:6" x14ac:dyDescent="0.2">
      <c r="B4" s="14">
        <v>36927</v>
      </c>
    </row>
    <row r="6" spans="2:6" ht="18.75" customHeight="1" x14ac:dyDescent="0.2">
      <c r="B6" s="2" t="s">
        <v>0</v>
      </c>
      <c r="C6" s="4" t="s">
        <v>7</v>
      </c>
      <c r="D6" s="2" t="s">
        <v>0</v>
      </c>
      <c r="E6" s="15" t="s">
        <v>8</v>
      </c>
      <c r="F6" s="15" t="s">
        <v>19</v>
      </c>
    </row>
    <row r="7" spans="2:6" ht="20.100000000000001" customHeight="1" x14ac:dyDescent="0.2">
      <c r="B7" s="6" t="s">
        <v>1</v>
      </c>
      <c r="C7" s="7">
        <v>1833.4299999999948</v>
      </c>
      <c r="D7" t="s">
        <v>9</v>
      </c>
      <c r="E7" s="7">
        <v>68722464</v>
      </c>
      <c r="F7" s="7"/>
    </row>
    <row r="8" spans="2:6" ht="18" customHeight="1" x14ac:dyDescent="0.2">
      <c r="B8" s="8" t="s">
        <v>2</v>
      </c>
      <c r="C8" s="7">
        <v>242336.02</v>
      </c>
      <c r="D8" t="s">
        <v>10</v>
      </c>
      <c r="E8" s="7">
        <v>4390000</v>
      </c>
      <c r="F8" s="7"/>
    </row>
    <row r="9" spans="2:6" ht="30" customHeight="1" x14ac:dyDescent="0.2">
      <c r="B9" s="8" t="s">
        <v>6</v>
      </c>
      <c r="C9" s="7">
        <v>3182677.4025000003</v>
      </c>
      <c r="D9" s="8" t="s">
        <v>11</v>
      </c>
      <c r="E9" s="7">
        <v>50000000</v>
      </c>
      <c r="F9" s="7"/>
    </row>
    <row r="10" spans="2:6" ht="30.75" customHeight="1" x14ac:dyDescent="0.2">
      <c r="B10" s="8" t="s">
        <v>3</v>
      </c>
      <c r="C10" s="7">
        <v>27356084.210000005</v>
      </c>
      <c r="E10" s="7"/>
      <c r="F10" s="7"/>
    </row>
    <row r="11" spans="2:6" ht="18" customHeight="1" x14ac:dyDescent="0.2">
      <c r="B11" s="8" t="s">
        <v>4</v>
      </c>
      <c r="C11" s="7">
        <v>49050.009999999733</v>
      </c>
      <c r="E11" s="7"/>
      <c r="F11" s="7"/>
    </row>
    <row r="12" spans="2:6" ht="20.100000000000001" customHeight="1" x14ac:dyDescent="0.2">
      <c r="B12" s="8" t="s">
        <v>5</v>
      </c>
      <c r="C12" s="7">
        <v>20000000</v>
      </c>
      <c r="E12" s="7"/>
      <c r="F12" s="7"/>
    </row>
    <row r="13" spans="2:6" ht="18" customHeight="1" x14ac:dyDescent="0.2">
      <c r="B13" s="10" t="s">
        <v>13</v>
      </c>
      <c r="C13" s="12">
        <f>SUM(C7:C12)</f>
        <v>50831981.072500005</v>
      </c>
      <c r="D13" t="s">
        <v>12</v>
      </c>
      <c r="E13" s="12">
        <f>SUM(E7:E12)</f>
        <v>123112464</v>
      </c>
      <c r="F13" s="12">
        <f>C13+E13</f>
        <v>173944445.07249999</v>
      </c>
    </row>
    <row r="14" spans="2:6" ht="18" customHeight="1" x14ac:dyDescent="0.2">
      <c r="B14" s="11" t="s">
        <v>14</v>
      </c>
      <c r="C14" s="9">
        <v>3570788</v>
      </c>
      <c r="D14" s="11" t="s">
        <v>16</v>
      </c>
      <c r="E14" s="9">
        <v>87543184</v>
      </c>
      <c r="F14" s="9">
        <f>C14+C15+E14+E15</f>
        <v>142613972</v>
      </c>
    </row>
    <row r="15" spans="2:6" ht="18" customHeight="1" x14ac:dyDescent="0.2">
      <c r="B15" s="11" t="s">
        <v>15</v>
      </c>
      <c r="C15" s="9">
        <v>15000000</v>
      </c>
      <c r="D15" s="11" t="s">
        <v>20</v>
      </c>
      <c r="E15" s="9">
        <v>36500000</v>
      </c>
      <c r="F15" s="9"/>
    </row>
    <row r="16" spans="2:6" ht="18" customHeight="1" x14ac:dyDescent="0.2">
      <c r="B16" s="13" t="s">
        <v>17</v>
      </c>
      <c r="C16" s="12">
        <f>+C14+C15-C13</f>
        <v>-32261193.072500005</v>
      </c>
      <c r="D16" s="13" t="s">
        <v>18</v>
      </c>
      <c r="E16" s="12">
        <f>E14+E15-E13</f>
        <v>930720</v>
      </c>
      <c r="F16" s="12">
        <f>F14-F13</f>
        <v>-31330473.07249999</v>
      </c>
    </row>
    <row r="17" spans="2:6" x14ac:dyDescent="0.2">
      <c r="B17" s="1"/>
      <c r="C17" s="5"/>
      <c r="D17" s="1"/>
      <c r="E17" s="16"/>
      <c r="F17" s="16"/>
    </row>
  </sheetData>
  <pageMargins left="0.75" right="0.75" top="1" bottom="1" header="0.5" footer="0.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020101</vt:lpstr>
      <vt:lpstr>020201</vt:lpstr>
      <vt:lpstr>020501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CMak</dc:creator>
  <cp:lastModifiedBy>Jan Havlíček</cp:lastModifiedBy>
  <cp:lastPrinted>2001-02-06T02:13:37Z</cp:lastPrinted>
  <dcterms:created xsi:type="dcterms:W3CDTF">2000-12-14T16:54:51Z</dcterms:created>
  <dcterms:modified xsi:type="dcterms:W3CDTF">2023-09-11T23:46:31Z</dcterms:modified>
</cp:coreProperties>
</file>