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25325A7-7A70-493F-8F50-F49FF79304AC}" xr6:coauthVersionLast="47" xr6:coauthVersionMax="47" xr10:uidLastSave="{00000000-0000-0000-0000-000000000000}"/>
  <bookViews>
    <workbookView xWindow="-120" yWindow="-120" windowWidth="38640" windowHeight="15720"/>
  </bookViews>
  <sheets>
    <sheet name="Enron Direct Deal Sheet" sheetId="2" r:id="rId1"/>
  </sheets>
  <definedNames>
    <definedName name="_xlnm.Print_Area" localSheetId="0">'Enron Direct Deal Sheet'!$A$1:$I$33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" i="2" l="1"/>
  <c r="Q1" i="2"/>
  <c r="B8" i="2"/>
  <c r="A15" i="2"/>
  <c r="E15" i="2"/>
  <c r="F15" i="2"/>
  <c r="G15" i="2"/>
  <c r="I15" i="2"/>
  <c r="A16" i="2"/>
  <c r="E16" i="2"/>
  <c r="F16" i="2"/>
  <c r="G16" i="2"/>
  <c r="I16" i="2"/>
  <c r="A17" i="2"/>
  <c r="E17" i="2"/>
  <c r="F17" i="2"/>
  <c r="G17" i="2"/>
  <c r="I17" i="2"/>
  <c r="A18" i="2"/>
  <c r="E18" i="2"/>
  <c r="F18" i="2"/>
  <c r="G18" i="2"/>
  <c r="I18" i="2"/>
  <c r="A19" i="2"/>
  <c r="E19" i="2"/>
  <c r="F19" i="2"/>
  <c r="G19" i="2"/>
  <c r="I19" i="2"/>
  <c r="A20" i="2"/>
  <c r="E20" i="2"/>
  <c r="F20" i="2"/>
  <c r="G20" i="2"/>
  <c r="I20" i="2"/>
  <c r="A21" i="2"/>
  <c r="E21" i="2"/>
  <c r="F21" i="2"/>
  <c r="G21" i="2"/>
  <c r="I21" i="2"/>
  <c r="A22" i="2"/>
  <c r="E22" i="2"/>
  <c r="F22" i="2"/>
  <c r="G22" i="2"/>
  <c r="I22" i="2"/>
  <c r="A23" i="2"/>
  <c r="E23" i="2"/>
  <c r="F23" i="2"/>
  <c r="G23" i="2"/>
  <c r="I23" i="2"/>
  <c r="A24" i="2"/>
  <c r="E24" i="2"/>
  <c r="F24" i="2"/>
  <c r="G24" i="2"/>
  <c r="I24" i="2"/>
  <c r="A25" i="2"/>
  <c r="E25" i="2"/>
  <c r="F25" i="2"/>
  <c r="G25" i="2"/>
  <c r="I25" i="2"/>
  <c r="A26" i="2"/>
  <c r="E26" i="2"/>
  <c r="F26" i="2"/>
  <c r="G26" i="2"/>
  <c r="I26" i="2"/>
  <c r="C28" i="2"/>
  <c r="D28" i="2"/>
  <c r="E28" i="2"/>
  <c r="F28" i="2"/>
  <c r="G28" i="2"/>
  <c r="I28" i="2"/>
</calcChain>
</file>

<file path=xl/sharedStrings.xml><?xml version="1.0" encoding="utf-8"?>
<sst xmlns="http://schemas.openxmlformats.org/spreadsheetml/2006/main" count="50" uniqueCount="38">
  <si>
    <t>Enron Direct Deal Sheet</t>
  </si>
  <si>
    <t>Counterparty Name:</t>
  </si>
  <si>
    <t>Deal Start Date:</t>
  </si>
  <si>
    <t>Deal End Date:</t>
  </si>
  <si>
    <t>Month</t>
  </si>
  <si>
    <t>Term Duration (months):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</si>
  <si>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</si>
  <si>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</si>
  <si>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</si>
  <si>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</si>
  <si>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</si>
  <si>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</si>
  <si>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</si>
  <si>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</si>
  <si>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</si>
  <si>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</si>
  <si>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</si>
  <si>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</si>
  <si>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Fuel Rate %:</t>
  </si>
  <si>
    <t>Volume (Monthly/Daily):</t>
  </si>
  <si>
    <t>Monthly</t>
  </si>
  <si>
    <t>Unit of Measure:</t>
  </si>
  <si>
    <t>GJ</t>
  </si>
  <si>
    <t>Price:</t>
  </si>
  <si>
    <t>Rate 11 Volume</t>
  </si>
  <si>
    <t>Rate 13 Volume</t>
  </si>
  <si>
    <t>TOTAL:</t>
  </si>
  <si>
    <t>Deal Date:</t>
  </si>
  <si>
    <t>Deal ID #:</t>
  </si>
  <si>
    <t>Originator:</t>
  </si>
  <si>
    <t>Buy/Sell:</t>
  </si>
  <si>
    <t>Sell</t>
  </si>
  <si>
    <t>Rate 11 Fuel</t>
  </si>
  <si>
    <t>Rate 13 Fuel</t>
  </si>
  <si>
    <t>Rate 11 Total</t>
  </si>
  <si>
    <t>Rate 13 Total</t>
  </si>
  <si>
    <t>The Forzani Group Ltd.</t>
  </si>
  <si>
    <t>Greg Frers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</si>
</sst>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m"/>
    <numFmt numFmtId="166" formatCode="0.0000%"/>
    <numFmt numFmtId="167" formatCode="&quot;$&quot;#,##0.0000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i/>
      <sz val="12"/>
      <color indexed="10"/>
      <name val="Arial"/>
      <family val="2"/>
    </font>
    <font>
      <b/>
      <sz val="18"/>
      <color indexed="57"/>
      <name val="Broadway"/>
      <family val="5"/>
    </font>
    <font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0" xfId="0" applyFill="1"/>
    <xf numFmtId="15" fontId="0" fillId="2" borderId="0" xfId="0" applyNumberFormat="1" applyFill="1"/>
    <xf numFmtId="1" fontId="0" fillId="2" borderId="0" xfId="0" applyNumberFormat="1" applyFill="1"/>
    <xf numFmtId="166" fontId="0" fillId="2" borderId="0" xfId="0" applyNumberForma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165" fontId="0" fillId="2" borderId="0" xfId="0" applyNumberFormat="1" applyFill="1" applyAlignment="1"/>
    <xf numFmtId="0" fontId="0" fillId="2" borderId="1" xfId="0" applyFill="1" applyBorder="1"/>
    <xf numFmtId="165" fontId="1" fillId="2" borderId="0" xfId="0" applyNumberFormat="1" applyFont="1" applyFill="1" applyAlignment="1">
      <alignment horizontal="right"/>
    </xf>
    <xf numFmtId="15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0" fontId="0" fillId="3" borderId="0" xfId="0" applyFill="1"/>
    <xf numFmtId="0" fontId="0" fillId="2" borderId="2" xfId="0" applyFill="1" applyBorder="1"/>
    <xf numFmtId="0" fontId="0" fillId="2" borderId="0" xfId="0" applyFill="1" applyBorder="1"/>
    <xf numFmtId="165" fontId="0" fillId="2" borderId="0" xfId="0" applyNumberFormat="1" applyFill="1"/>
    <xf numFmtId="0" fontId="4" fillId="2" borderId="0" xfId="0" applyFont="1" applyFill="1" applyAlignment="1">
      <alignment horizontal="right"/>
    </xf>
    <xf numFmtId="1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" fillId="4" borderId="0" xfId="0" applyFont="1" applyFill="1" applyAlignment="1">
      <alignment horizontal="center"/>
    </xf>
    <xf numFmtId="0" fontId="6" fillId="2" borderId="0" xfId="0" applyFont="1" applyFill="1"/>
    <xf numFmtId="3" fontId="0" fillId="4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15" fontId="7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2" fillId="4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tabSelected="1" workbookViewId="0">
      <selection activeCell="C27" sqref="C27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8" width="1.42578125" style="3" customWidth="1"/>
    <col min="9" max="9" width="11.7109375" style="3" customWidth="1"/>
    <col min="10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4" t="s">
        <v>0</v>
      </c>
      <c r="L1" s="19"/>
      <c r="N1" s="3">
        <v>1</v>
      </c>
      <c r="O1" s="3" t="s">
        <v>6</v>
      </c>
      <c r="P1" s="3">
        <f>MONTH(B6)</f>
        <v>11</v>
      </c>
      <c r="Q1" s="3" t="str">
        <f>VLOOKUP(P1,N1:O12,2,0)</f>
        <v>November</v>
      </c>
    </row>
    <row r="2" spans="1:17" x14ac:dyDescent="0.2">
      <c r="N2" s="3">
        <v>2</v>
      </c>
      <c r="O2" s="3" t="s">
        <v>7</v>
      </c>
    </row>
    <row r="3" spans="1:17" ht="15.75" x14ac:dyDescent="0.25">
      <c r="A3" s="1" t="s">
        <v>1</v>
      </c>
      <c r="B3" s="16" t="s">
        <v>36</v>
      </c>
      <c r="C3" s="16"/>
      <c r="D3" s="16"/>
      <c r="G3" s="1" t="s">
        <v>27</v>
      </c>
      <c r="I3" s="12"/>
      <c r="N3" s="3">
        <v>3</v>
      </c>
      <c r="O3" s="3" t="s">
        <v>8</v>
      </c>
    </row>
    <row r="4" spans="1:17" ht="15.75" x14ac:dyDescent="0.25">
      <c r="A4" s="1" t="s">
        <v>29</v>
      </c>
      <c r="B4" s="16" t="s">
        <v>37</v>
      </c>
      <c r="C4" s="16"/>
      <c r="D4" s="16"/>
      <c r="G4" s="1" t="s">
        <v>28</v>
      </c>
      <c r="I4" s="27"/>
      <c r="N4" s="3">
        <v>4</v>
      </c>
      <c r="O4" s="3" t="s">
        <v>9</v>
      </c>
    </row>
    <row r="5" spans="1:17" x14ac:dyDescent="0.2">
      <c r="N5" s="3">
        <v>5</v>
      </c>
      <c r="O5" s="3" t="s">
        <v>10</v>
      </c>
    </row>
    <row r="6" spans="1:17" x14ac:dyDescent="0.2">
      <c r="A6" s="20" t="s">
        <v>2</v>
      </c>
      <c r="B6" s="12">
        <v>37196</v>
      </c>
      <c r="C6" s="4"/>
      <c r="D6" s="4"/>
      <c r="G6" s="20" t="s">
        <v>21</v>
      </c>
      <c r="I6" s="14" t="s">
        <v>22</v>
      </c>
      <c r="N6" s="3">
        <v>6</v>
      </c>
      <c r="O6" s="3" t="s">
        <v>11</v>
      </c>
    </row>
    <row r="7" spans="1:17" x14ac:dyDescent="0.2">
      <c r="A7" s="20" t="s">
        <v>3</v>
      </c>
      <c r="B7" s="12">
        <v>37924</v>
      </c>
      <c r="C7" s="4"/>
      <c r="D7" s="4"/>
      <c r="G7" s="20" t="s">
        <v>19</v>
      </c>
      <c r="I7" s="14" t="s">
        <v>20</v>
      </c>
      <c r="N7" s="3">
        <v>7</v>
      </c>
      <c r="O7" s="3" t="s">
        <v>12</v>
      </c>
    </row>
    <row r="8" spans="1:17" x14ac:dyDescent="0.2">
      <c r="A8" s="2" t="s">
        <v>5</v>
      </c>
      <c r="B8" s="21">
        <f>ROUND((B7-B6)/(365/12),0)</f>
        <v>24</v>
      </c>
      <c r="C8" s="5"/>
      <c r="D8" s="5"/>
      <c r="N8" s="3">
        <v>8</v>
      </c>
      <c r="O8" s="3" t="s">
        <v>13</v>
      </c>
    </row>
    <row r="9" spans="1:17" x14ac:dyDescent="0.2">
      <c r="G9" s="20" t="s">
        <v>23</v>
      </c>
      <c r="I9" s="15"/>
      <c r="N9" s="3">
        <v>9</v>
      </c>
      <c r="O9" s="3" t="s">
        <v>14</v>
      </c>
    </row>
    <row r="10" spans="1:17" x14ac:dyDescent="0.2">
      <c r="A10" s="20" t="s">
        <v>18</v>
      </c>
      <c r="B10" s="13">
        <v>1.5610000000000001E-2</v>
      </c>
      <c r="C10" s="6"/>
      <c r="D10" s="6"/>
      <c r="G10" s="20" t="s">
        <v>30</v>
      </c>
      <c r="I10" s="3" t="s">
        <v>31</v>
      </c>
      <c r="N10" s="3">
        <v>10</v>
      </c>
      <c r="O10" s="3" t="s">
        <v>15</v>
      </c>
    </row>
    <row r="11" spans="1:17" x14ac:dyDescent="0.2">
      <c r="N11" s="3">
        <v>11</v>
      </c>
      <c r="O11" s="3" t="s">
        <v>16</v>
      </c>
    </row>
    <row r="12" spans="1:17" x14ac:dyDescent="0.2">
      <c r="N12" s="3">
        <v>12</v>
      </c>
      <c r="O12" s="3" t="s">
        <v>17</v>
      </c>
    </row>
    <row r="13" spans="1:17" ht="25.5" x14ac:dyDescent="0.2">
      <c r="B13" s="7" t="s">
        <v>4</v>
      </c>
      <c r="C13" s="8" t="s">
        <v>24</v>
      </c>
      <c r="D13" s="8" t="s">
        <v>25</v>
      </c>
      <c r="E13" s="8" t="s">
        <v>32</v>
      </c>
      <c r="F13" s="8" t="s">
        <v>33</v>
      </c>
      <c r="G13" s="29" t="s">
        <v>34</v>
      </c>
      <c r="I13" s="29" t="s">
        <v>35</v>
      </c>
    </row>
    <row r="14" spans="1:17" ht="7.5" customHeight="1" x14ac:dyDescent="0.2">
      <c r="B14" s="7"/>
      <c r="C14" s="8"/>
      <c r="D14" s="8"/>
      <c r="E14" s="8"/>
      <c r="F14" s="7"/>
      <c r="G14" s="23"/>
      <c r="I14" s="23"/>
    </row>
    <row r="15" spans="1:17" ht="15" x14ac:dyDescent="0.2">
      <c r="A15" s="22" t="str">
        <f t="shared" ref="A15:A26" si="0">IF(B15=$Q$1,"Start Month","")</f>
        <v/>
      </c>
      <c r="B15" s="9" t="s">
        <v>6</v>
      </c>
      <c r="C15" s="14">
        <v>1790</v>
      </c>
      <c r="D15" s="26"/>
      <c r="E15" s="28">
        <f>C15*$B$10</f>
        <v>27.9419</v>
      </c>
      <c r="F15" s="28">
        <f>D15*$B$10</f>
        <v>0</v>
      </c>
      <c r="G15" s="25">
        <f>ROUND(E15+C15,0)</f>
        <v>1818</v>
      </c>
      <c r="I15" s="25">
        <f t="shared" ref="I15:I26" si="1">ROUND(F15+D15,0)</f>
        <v>0</v>
      </c>
      <c r="L15" s="4"/>
    </row>
    <row r="16" spans="1:17" ht="15" x14ac:dyDescent="0.2">
      <c r="A16" s="22" t="str">
        <f t="shared" si="0"/>
        <v/>
      </c>
      <c r="B16" s="9" t="s">
        <v>7</v>
      </c>
      <c r="C16" s="14">
        <v>1852</v>
      </c>
      <c r="D16" s="26"/>
      <c r="E16" s="28">
        <f t="shared" ref="E16:E26" si="2">C16*$B$10</f>
        <v>28.90972</v>
      </c>
      <c r="F16" s="28">
        <f t="shared" ref="F16:F26" si="3">D16*$B$10</f>
        <v>0</v>
      </c>
      <c r="G16" s="25">
        <f t="shared" ref="G16:G26" si="4">ROUND(E16+C16,0)</f>
        <v>1881</v>
      </c>
      <c r="I16" s="25">
        <f t="shared" si="1"/>
        <v>0</v>
      </c>
      <c r="L16" s="4"/>
    </row>
    <row r="17" spans="1:12" ht="15" x14ac:dyDescent="0.2">
      <c r="A17" s="22" t="str">
        <f t="shared" si="0"/>
        <v/>
      </c>
      <c r="B17" s="9" t="s">
        <v>8</v>
      </c>
      <c r="C17" s="14">
        <v>1017</v>
      </c>
      <c r="D17" s="26"/>
      <c r="E17" s="28">
        <f t="shared" si="2"/>
        <v>15.87537</v>
      </c>
      <c r="F17" s="28">
        <f t="shared" si="3"/>
        <v>0</v>
      </c>
      <c r="G17" s="25">
        <f t="shared" si="4"/>
        <v>1033</v>
      </c>
      <c r="I17" s="25">
        <f t="shared" si="1"/>
        <v>0</v>
      </c>
      <c r="L17" s="4"/>
    </row>
    <row r="18" spans="1:12" ht="15" x14ac:dyDescent="0.2">
      <c r="A18" s="22" t="str">
        <f t="shared" si="0"/>
        <v/>
      </c>
      <c r="B18" s="9" t="s">
        <v>9</v>
      </c>
      <c r="C18" s="14">
        <v>748</v>
      </c>
      <c r="D18" s="26"/>
      <c r="E18" s="28">
        <f t="shared" si="2"/>
        <v>11.67628</v>
      </c>
      <c r="F18" s="28">
        <f t="shared" si="3"/>
        <v>0</v>
      </c>
      <c r="G18" s="25">
        <f t="shared" si="4"/>
        <v>760</v>
      </c>
      <c r="I18" s="25">
        <f t="shared" si="1"/>
        <v>0</v>
      </c>
      <c r="L18" s="4"/>
    </row>
    <row r="19" spans="1:12" ht="15" x14ac:dyDescent="0.2">
      <c r="A19" s="22" t="str">
        <f t="shared" si="0"/>
        <v/>
      </c>
      <c r="B19" s="9" t="s">
        <v>10</v>
      </c>
      <c r="C19" s="14">
        <v>308</v>
      </c>
      <c r="D19" s="26"/>
      <c r="E19" s="28">
        <f t="shared" si="2"/>
        <v>4.8078799999999999</v>
      </c>
      <c r="F19" s="28">
        <f t="shared" si="3"/>
        <v>0</v>
      </c>
      <c r="G19" s="25">
        <f t="shared" si="4"/>
        <v>313</v>
      </c>
      <c r="I19" s="25">
        <f t="shared" si="1"/>
        <v>0</v>
      </c>
      <c r="L19" s="4"/>
    </row>
    <row r="20" spans="1:12" ht="15" x14ac:dyDescent="0.2">
      <c r="A20" s="22" t="str">
        <f t="shared" si="0"/>
        <v/>
      </c>
      <c r="B20" s="9" t="s">
        <v>11</v>
      </c>
      <c r="C20" s="14">
        <v>263</v>
      </c>
      <c r="D20" s="26"/>
      <c r="E20" s="28">
        <f t="shared" si="2"/>
        <v>4.1054300000000001</v>
      </c>
      <c r="F20" s="28">
        <f t="shared" si="3"/>
        <v>0</v>
      </c>
      <c r="G20" s="25">
        <f t="shared" si="4"/>
        <v>267</v>
      </c>
      <c r="I20" s="25">
        <f t="shared" si="1"/>
        <v>0</v>
      </c>
      <c r="L20" s="4"/>
    </row>
    <row r="21" spans="1:12" ht="15" x14ac:dyDescent="0.2">
      <c r="A21" s="22" t="str">
        <f t="shared" si="0"/>
        <v/>
      </c>
      <c r="B21" s="9" t="s">
        <v>12</v>
      </c>
      <c r="C21" s="14">
        <v>125</v>
      </c>
      <c r="D21" s="26"/>
      <c r="E21" s="28">
        <f t="shared" si="2"/>
        <v>1.9512500000000002</v>
      </c>
      <c r="F21" s="28">
        <f t="shared" si="3"/>
        <v>0</v>
      </c>
      <c r="G21" s="25">
        <f t="shared" si="4"/>
        <v>127</v>
      </c>
      <c r="I21" s="25">
        <f t="shared" si="1"/>
        <v>0</v>
      </c>
      <c r="L21" s="4"/>
    </row>
    <row r="22" spans="1:12" ht="15" x14ac:dyDescent="0.2">
      <c r="A22" s="22" t="str">
        <f t="shared" si="0"/>
        <v/>
      </c>
      <c r="B22" s="9" t="s">
        <v>13</v>
      </c>
      <c r="C22" s="14">
        <v>81</v>
      </c>
      <c r="D22" s="26"/>
      <c r="E22" s="28">
        <f t="shared" si="2"/>
        <v>1.26441</v>
      </c>
      <c r="F22" s="28">
        <f t="shared" si="3"/>
        <v>0</v>
      </c>
      <c r="G22" s="25">
        <f t="shared" si="4"/>
        <v>82</v>
      </c>
      <c r="I22" s="25">
        <f t="shared" si="1"/>
        <v>0</v>
      </c>
      <c r="L22" s="4"/>
    </row>
    <row r="23" spans="1:12" ht="15" x14ac:dyDescent="0.2">
      <c r="A23" s="22" t="str">
        <f t="shared" si="0"/>
        <v/>
      </c>
      <c r="B23" s="9" t="s">
        <v>14</v>
      </c>
      <c r="C23" s="14">
        <v>206</v>
      </c>
      <c r="D23" s="26"/>
      <c r="E23" s="28">
        <f t="shared" si="2"/>
        <v>3.2156600000000002</v>
      </c>
      <c r="F23" s="28">
        <f t="shared" si="3"/>
        <v>0</v>
      </c>
      <c r="G23" s="25">
        <f t="shared" si="4"/>
        <v>209</v>
      </c>
      <c r="I23" s="25">
        <f t="shared" si="1"/>
        <v>0</v>
      </c>
      <c r="L23" s="4"/>
    </row>
    <row r="24" spans="1:12" ht="15" x14ac:dyDescent="0.2">
      <c r="A24" s="22" t="str">
        <f t="shared" si="0"/>
        <v/>
      </c>
      <c r="B24" s="9" t="s">
        <v>15</v>
      </c>
      <c r="C24" s="14">
        <v>500</v>
      </c>
      <c r="D24" s="26"/>
      <c r="E24" s="28">
        <f t="shared" si="2"/>
        <v>7.8050000000000006</v>
      </c>
      <c r="F24" s="28">
        <f t="shared" si="3"/>
        <v>0</v>
      </c>
      <c r="G24" s="25">
        <f t="shared" si="4"/>
        <v>508</v>
      </c>
      <c r="I24" s="25">
        <f t="shared" si="1"/>
        <v>0</v>
      </c>
      <c r="L24" s="4"/>
    </row>
    <row r="25" spans="1:12" ht="15" x14ac:dyDescent="0.2">
      <c r="A25" s="22" t="str">
        <f t="shared" si="0"/>
        <v>Start Month</v>
      </c>
      <c r="B25" s="9" t="s">
        <v>16</v>
      </c>
      <c r="C25" s="14">
        <v>1090</v>
      </c>
      <c r="D25" s="26"/>
      <c r="E25" s="28">
        <f t="shared" si="2"/>
        <v>17.014900000000001</v>
      </c>
      <c r="F25" s="28">
        <f t="shared" si="3"/>
        <v>0</v>
      </c>
      <c r="G25" s="25">
        <f t="shared" si="4"/>
        <v>1107</v>
      </c>
      <c r="I25" s="25">
        <f t="shared" si="1"/>
        <v>0</v>
      </c>
      <c r="L25" s="4"/>
    </row>
    <row r="26" spans="1:12" ht="15.75" thickBot="1" x14ac:dyDescent="0.25">
      <c r="A26" s="22" t="str">
        <f t="shared" si="0"/>
        <v/>
      </c>
      <c r="B26" s="9" t="s">
        <v>17</v>
      </c>
      <c r="C26" s="14">
        <v>1465</v>
      </c>
      <c r="D26" s="26"/>
      <c r="E26" s="28">
        <f t="shared" si="2"/>
        <v>22.868650000000002</v>
      </c>
      <c r="F26" s="28">
        <f t="shared" si="3"/>
        <v>0</v>
      </c>
      <c r="G26" s="25">
        <f t="shared" si="4"/>
        <v>1488</v>
      </c>
      <c r="I26" s="25">
        <f t="shared" si="1"/>
        <v>0</v>
      </c>
      <c r="L26" s="4"/>
    </row>
    <row r="27" spans="1:12" ht="13.5" thickTop="1" x14ac:dyDescent="0.2">
      <c r="B27" s="10"/>
      <c r="C27" s="10"/>
      <c r="D27" s="10"/>
      <c r="E27" s="10"/>
      <c r="F27" s="10"/>
      <c r="G27" s="10"/>
      <c r="H27" s="10"/>
      <c r="I27" s="10"/>
    </row>
    <row r="28" spans="1:12" x14ac:dyDescent="0.2">
      <c r="B28" s="11" t="s">
        <v>26</v>
      </c>
      <c r="C28" s="30">
        <f>SUM(C15:C26)</f>
        <v>9445</v>
      </c>
      <c r="D28" s="30">
        <f>SUM(D15:D26)</f>
        <v>0</v>
      </c>
      <c r="E28" s="31">
        <f>SUM(E15:E26)</f>
        <v>147.43645000000001</v>
      </c>
      <c r="F28" s="31">
        <f>SUM(F15:F26)</f>
        <v>0</v>
      </c>
      <c r="G28" s="30">
        <f>SUM(G15:G26)</f>
        <v>9593</v>
      </c>
      <c r="H28" s="32"/>
      <c r="I28" s="30">
        <f>SUM(I15:I26)</f>
        <v>0</v>
      </c>
    </row>
    <row r="33" spans="1:10" ht="13.5" thickBot="1" x14ac:dyDescent="0.25">
      <c r="A33" s="17"/>
      <c r="B33" s="17"/>
      <c r="C33" s="17"/>
      <c r="D33" s="17"/>
      <c r="E33" s="17"/>
      <c r="F33" s="17"/>
      <c r="G33" s="17"/>
      <c r="I33" s="17"/>
    </row>
    <row r="34" spans="1:10" ht="13.5" thickTop="1" x14ac:dyDescent="0.2">
      <c r="J34" s="18"/>
    </row>
    <row r="35" spans="1:10" x14ac:dyDescent="0.2">
      <c r="J35" s="18"/>
    </row>
    <row r="36" spans="1:10" x14ac:dyDescent="0.2">
      <c r="J36" s="18"/>
    </row>
    <row r="37" spans="1:10" x14ac:dyDescent="0.2">
      <c r="J37" s="18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Enron Direct Deal Sheet</vt:lpstr>
      <vt:lpstr>'Enron Direct Deal Sheet'!Print_Area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cbruce</dc:creator>
  <cp:lastModifiedBy>Jan Havlíček</cp:lastModifiedBy>
  <cp:lastPrinted>2001-07-20T16:42:30Z</cp:lastPrinted>
  <dcterms:created xsi:type="dcterms:W3CDTF">2001-05-23T15:40:00Z</dcterms:created>
  <dcterms:modified xsi:type="dcterms:W3CDTF">2023-09-12T00:07:32Z</dcterms:modified>
</cp:coreProperties>
</file>