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EB4210-D060-49AE-AC7E-78A422EA8F7F}" xr6:coauthVersionLast="47" xr6:coauthVersionMax="47" xr10:uidLastSave="{00000000-0000-0000-0000-000000000000}"/>
  <bookViews>
    <workbookView xWindow="-120" yWindow="-120" windowWidth="23280" windowHeight="13200"/>
  </bookViews>
  <sheets>
    <sheet name="Deal Sheet" sheetId="1" r:id="rId1"/>
  </sheets>
  <definedNames>
    <definedName name="_xlnm.Print_Area" localSheetId="0">'Deal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<sst xmlns="http://schemas.openxmlformats.org/spreadsheetml/2006/main" count="51" uniqueCount="39">
  <si>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</si>
  <si>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</si>
  <si>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</si>
  <si>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</si>
  <si>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</si>
  <si>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</si>
  <si>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</si>
  <si>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</si>
  <si>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</si>
  <si>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</si>
  <si>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</si>
  <si>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</si>
  <si>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</si>
  <si>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</si>
  <si>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</si>
  <si>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</si>
  <si>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</si>
  <si>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</si>
  <si>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</si>
  <si>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</si>
  <si>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</si>
  <si>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</si>
  <si>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</si>
  <si>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</si>
  <si>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</si>
  <si>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</si>
  <si>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</si>
  <si>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</si>
  <si>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</si>
  <si>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</si>
  <si>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</si>
  <si>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</si>
  <si>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</si>
  <si>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</si>
  <si>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</si>
  <si>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</si>
  <si>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Point on the Bow Condominium</t>
  </si>
  <si>
    <t>Customer: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</si>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</sst>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10" sqref="G10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11</v>
      </c>
      <c r="Q1" s="3" t="str">
        <f>VLOOKUP(P1,N1:O12,2,0)</f>
        <v>November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37084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A5" s="32" t="s">
        <v>37</v>
      </c>
      <c r="B5" s="3" t="s">
        <v>36</v>
      </c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37196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37560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3" t="s">
        <v>38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0</v>
      </c>
      <c r="D15" s="29">
        <v>2278</v>
      </c>
      <c r="E15" s="30">
        <f>C15+D15</f>
        <v>2278</v>
      </c>
      <c r="F15" s="5">
        <f>ROUND(E15*$B$10,2)</f>
        <v>35.56</v>
      </c>
      <c r="G15" s="28">
        <f>ROUND(E15+F15,0)</f>
        <v>2314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1547</v>
      </c>
      <c r="E16" s="30">
        <f t="shared" ref="E16:E26" si="1">C16+D16</f>
        <v>1547</v>
      </c>
      <c r="F16" s="5">
        <f t="shared" ref="F16:F26" si="2">ROUND(E16*$B$10,2)</f>
        <v>24.15</v>
      </c>
      <c r="G16" s="28">
        <f t="shared" ref="G16:G26" si="3">ROUND(E16+F16,0)</f>
        <v>1571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1300</v>
      </c>
      <c r="E17" s="30">
        <f t="shared" si="1"/>
        <v>1300</v>
      </c>
      <c r="F17" s="5">
        <f t="shared" si="2"/>
        <v>20.29</v>
      </c>
      <c r="G17" s="28">
        <f t="shared" si="3"/>
        <v>1320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800</v>
      </c>
      <c r="E18" s="30">
        <f t="shared" si="1"/>
        <v>800</v>
      </c>
      <c r="F18" s="5">
        <f t="shared" si="2"/>
        <v>12.49</v>
      </c>
      <c r="G18" s="28">
        <f t="shared" si="3"/>
        <v>812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650</v>
      </c>
      <c r="E19" s="30">
        <f t="shared" si="1"/>
        <v>650</v>
      </c>
      <c r="F19" s="5">
        <f t="shared" si="2"/>
        <v>10.15</v>
      </c>
      <c r="G19" s="28">
        <f t="shared" si="3"/>
        <v>660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350</v>
      </c>
      <c r="E20" s="30">
        <f t="shared" si="1"/>
        <v>350</v>
      </c>
      <c r="F20" s="5">
        <f t="shared" si="2"/>
        <v>5.46</v>
      </c>
      <c r="G20" s="28">
        <f t="shared" si="3"/>
        <v>355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300</v>
      </c>
      <c r="E21" s="30">
        <f t="shared" si="1"/>
        <v>300</v>
      </c>
      <c r="F21" s="5">
        <f t="shared" si="2"/>
        <v>4.68</v>
      </c>
      <c r="G21" s="28">
        <f t="shared" si="3"/>
        <v>305</v>
      </c>
      <c r="I21" s="18"/>
      <c r="L21" s="4"/>
    </row>
    <row r="22" spans="1:12" ht="15" x14ac:dyDescent="0.2">
      <c r="A22" s="25" t="str">
        <f>IF(B22=$Q$1,"Start Month","")</f>
        <v/>
      </c>
      <c r="B22" s="10" t="s">
        <v>15</v>
      </c>
      <c r="C22" s="15">
        <v>0</v>
      </c>
      <c r="D22" s="29">
        <v>300</v>
      </c>
      <c r="E22" s="30">
        <f t="shared" si="1"/>
        <v>300</v>
      </c>
      <c r="F22" s="5">
        <f t="shared" si="2"/>
        <v>4.68</v>
      </c>
      <c r="G22" s="28">
        <f t="shared" si="3"/>
        <v>305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0</v>
      </c>
      <c r="D23" s="29">
        <v>596</v>
      </c>
      <c r="E23" s="30">
        <f t="shared" si="1"/>
        <v>596</v>
      </c>
      <c r="F23" s="5">
        <f t="shared" si="2"/>
        <v>9.3000000000000007</v>
      </c>
      <c r="G23" s="28">
        <f t="shared" si="3"/>
        <v>605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0</v>
      </c>
      <c r="D24" s="29">
        <v>1113</v>
      </c>
      <c r="E24" s="30">
        <f t="shared" si="1"/>
        <v>1113</v>
      </c>
      <c r="F24" s="5">
        <f t="shared" si="2"/>
        <v>17.37</v>
      </c>
      <c r="G24" s="28">
        <f t="shared" si="3"/>
        <v>1130</v>
      </c>
      <c r="I24" s="18"/>
      <c r="L24" s="4"/>
    </row>
    <row r="25" spans="1:12" ht="15" x14ac:dyDescent="0.2">
      <c r="A25" s="25" t="str">
        <f>IF(B25=$Q$1,"Start Month","")</f>
        <v>Start Month</v>
      </c>
      <c r="B25" s="10" t="s">
        <v>18</v>
      </c>
      <c r="C25" s="15">
        <v>0</v>
      </c>
      <c r="D25" s="29">
        <v>1610</v>
      </c>
      <c r="E25" s="30">
        <f t="shared" si="1"/>
        <v>1610</v>
      </c>
      <c r="F25" s="5">
        <f t="shared" si="2"/>
        <v>25.13</v>
      </c>
      <c r="G25" s="28">
        <f t="shared" si="3"/>
        <v>1635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0</v>
      </c>
      <c r="D26" s="29">
        <v>2056</v>
      </c>
      <c r="E26" s="30">
        <f t="shared" si="1"/>
        <v>2056</v>
      </c>
      <c r="F26" s="5">
        <f t="shared" si="2"/>
        <v>32.090000000000003</v>
      </c>
      <c r="G26" s="28">
        <f t="shared" si="3"/>
        <v>2088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12900</v>
      </c>
      <c r="E28" s="5">
        <f>SUM(E15:E26)</f>
        <v>12900</v>
      </c>
      <c r="F28" s="5">
        <f>SUM(F15:F26)</f>
        <v>201.35</v>
      </c>
      <c r="G28" s="5">
        <f>SUM(G15:G26)</f>
        <v>13100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2001-05-23T17:34:09Z</cp:lastPrinted>
  <dcterms:created xsi:type="dcterms:W3CDTF">2001-05-23T15:40:00Z</dcterms:created>
  <dcterms:modified xsi:type="dcterms:W3CDTF">2023-09-12T04:13:34Z</dcterms:modified>
</cp:coreProperties>
</file>