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8AAC2FB-1E48-4793-B211-2E1FBA843AF0}" xr6:coauthVersionLast="47" xr6:coauthVersionMax="47" xr10:uidLastSave="{00000000-0000-0000-0000-000000000000}"/>
  <bookViews>
    <workbookView xWindow="-120" yWindow="-120" windowWidth="23280" windowHeight="13200" tabRatio="570"/>
  </bookViews>
  <sheets>
    <sheet name="INPUT SHEET" sheetId="1" r:id="rId1"/>
    <sheet name="REVENUE SUMMARY" sheetId="2" r:id="rId2"/>
    <sheet name="INCREMENTAL REVENUES" sheetId="3" r:id="rId3"/>
    <sheet name="INCREMENTAL COS" sheetId="4" r:id="rId4"/>
    <sheet name="INCREMENTAL DEPR. EXPENSE" sheetId="5" r:id="rId5"/>
    <sheet name="INCREMENTAL TAXES" sheetId="6" r:id="rId6"/>
    <sheet name="ESTIMATED RETURN" sheetId="7" r:id="rId7"/>
    <sheet name="INCREMENTAL DEFERRED TAX" sheetId="8" r:id="rId8"/>
    <sheet name="FED &amp; ST INCOME TAX" sheetId="9" r:id="rId9"/>
  </sheets>
  <definedNames>
    <definedName name="_xlnm.Print_Area" localSheetId="8">'FED &amp; ST INCOME TAX'!$A$1:$M$33</definedName>
    <definedName name="_xlnm.Print_Area" localSheetId="3">'INCREMENTAL COS'!$A$1:$M$35</definedName>
    <definedName name="_xlnm.Print_Area" localSheetId="7">'INCREMENTAL DEFERRED TAX'!$A$1:$M$42</definedName>
    <definedName name="_xlnm.Print_Area" localSheetId="4">'INCREMENTAL DEPR. EXPENSE'!$A$1:$N$37</definedName>
    <definedName name="_xlnm.Print_Area" localSheetId="1">'REVENUE SUMMARY'!$A$1:$S$25</definedName>
    <definedName name="_xlnm.Print_Titles" localSheetId="1">'REVENUE SUMMARY'!$1:$12</definedName>
  </definedNames>
  <calcPr calcId="0" fullCalcOnLoad="1"/>
</workbook>
</file>

<file path=xl/calcChain.xml><?xml version="1.0" encoding="utf-8"?>
<calcChain xmlns="http://schemas.openxmlformats.org/spreadsheetml/2006/main">
  <c r="M1" i="7" l="1"/>
  <c r="A7" i="7"/>
  <c r="E20" i="7"/>
  <c r="G20" i="7"/>
  <c r="I20" i="7"/>
  <c r="K20" i="7"/>
  <c r="M20" i="7"/>
  <c r="E23" i="7"/>
  <c r="G23" i="7"/>
  <c r="I23" i="7"/>
  <c r="K23" i="7"/>
  <c r="M23" i="7"/>
  <c r="E27" i="7"/>
  <c r="G27" i="7"/>
  <c r="I27" i="7"/>
  <c r="K27" i="7"/>
  <c r="M27" i="7"/>
  <c r="E28" i="7"/>
  <c r="G28" i="7"/>
  <c r="I28" i="7"/>
  <c r="K28" i="7"/>
  <c r="M28" i="7"/>
  <c r="E30" i="7"/>
  <c r="G30" i="7"/>
  <c r="I30" i="7"/>
  <c r="K30" i="7"/>
  <c r="M30" i="7"/>
  <c r="M1" i="9"/>
  <c r="A6" i="9"/>
  <c r="E13" i="9"/>
  <c r="G13" i="9"/>
  <c r="I13" i="9"/>
  <c r="K13" i="9"/>
  <c r="M13" i="9"/>
  <c r="E15" i="9"/>
  <c r="G15" i="9"/>
  <c r="I15" i="9"/>
  <c r="K15" i="9"/>
  <c r="M15" i="9"/>
  <c r="E16" i="9"/>
  <c r="G16" i="9"/>
  <c r="I16" i="9"/>
  <c r="K16" i="9"/>
  <c r="M16" i="9"/>
  <c r="E17" i="9"/>
  <c r="G17" i="9"/>
  <c r="I17" i="9"/>
  <c r="K17" i="9"/>
  <c r="M17" i="9"/>
  <c r="E19" i="9"/>
  <c r="G19" i="9"/>
  <c r="I19" i="9"/>
  <c r="K19" i="9"/>
  <c r="M19" i="9"/>
  <c r="E21" i="9"/>
  <c r="G21" i="9"/>
  <c r="I21" i="9"/>
  <c r="K21" i="9"/>
  <c r="M21" i="9"/>
  <c r="E23" i="9"/>
  <c r="G23" i="9"/>
  <c r="I23" i="9"/>
  <c r="K23" i="9"/>
  <c r="M23" i="9"/>
  <c r="E25" i="9"/>
  <c r="G25" i="9"/>
  <c r="I25" i="9"/>
  <c r="K25" i="9"/>
  <c r="M25" i="9"/>
  <c r="M1" i="4"/>
  <c r="A7" i="4"/>
  <c r="E13" i="4"/>
  <c r="G13" i="4"/>
  <c r="I13" i="4"/>
  <c r="K13" i="4"/>
  <c r="M13" i="4"/>
  <c r="A14" i="4"/>
  <c r="A15" i="4"/>
  <c r="E15" i="4"/>
  <c r="G15" i="4"/>
  <c r="I15" i="4"/>
  <c r="K15" i="4"/>
  <c r="M15" i="4"/>
  <c r="A17" i="4"/>
  <c r="A18" i="4"/>
  <c r="E18" i="4"/>
  <c r="G18" i="4"/>
  <c r="I18" i="4"/>
  <c r="K18" i="4"/>
  <c r="M18" i="4"/>
  <c r="A19" i="4"/>
  <c r="E19" i="4"/>
  <c r="G19" i="4"/>
  <c r="I19" i="4"/>
  <c r="K19" i="4"/>
  <c r="M19" i="4"/>
  <c r="A20" i="4"/>
  <c r="E20" i="4"/>
  <c r="G20" i="4"/>
  <c r="I20" i="4"/>
  <c r="K20" i="4"/>
  <c r="M20" i="4"/>
  <c r="A23" i="4"/>
  <c r="E23" i="4"/>
  <c r="G23" i="4"/>
  <c r="I23" i="4"/>
  <c r="K23" i="4"/>
  <c r="M23" i="4"/>
  <c r="A26" i="4"/>
  <c r="E26" i="4"/>
  <c r="G26" i="4"/>
  <c r="I26" i="4"/>
  <c r="K26" i="4"/>
  <c r="M26" i="4"/>
  <c r="M1" i="8"/>
  <c r="A6" i="8"/>
  <c r="E15" i="8"/>
  <c r="G15" i="8"/>
  <c r="I15" i="8"/>
  <c r="K15" i="8"/>
  <c r="M15" i="8"/>
  <c r="G18" i="8"/>
  <c r="I18" i="8"/>
  <c r="K18" i="8"/>
  <c r="M18" i="8"/>
  <c r="E20" i="8"/>
  <c r="G20" i="8"/>
  <c r="I20" i="8"/>
  <c r="K20" i="8"/>
  <c r="M20" i="8"/>
  <c r="E22" i="8"/>
  <c r="G22" i="8"/>
  <c r="I22" i="8"/>
  <c r="K22" i="8"/>
  <c r="M22" i="8"/>
  <c r="E26" i="8"/>
  <c r="G26" i="8"/>
  <c r="I26" i="8"/>
  <c r="K26" i="8"/>
  <c r="M26" i="8"/>
  <c r="E31" i="8"/>
  <c r="G31" i="8"/>
  <c r="I31" i="8"/>
  <c r="K31" i="8"/>
  <c r="M31" i="8"/>
  <c r="A7" i="5"/>
  <c r="A18" i="5"/>
  <c r="F18" i="5"/>
  <c r="H18" i="5"/>
  <c r="J18" i="5"/>
  <c r="L18" i="5"/>
  <c r="N18" i="5"/>
  <c r="A19" i="5"/>
  <c r="F19" i="5"/>
  <c r="H19" i="5"/>
  <c r="J19" i="5"/>
  <c r="L19" i="5"/>
  <c r="N19" i="5"/>
  <c r="A20" i="5"/>
  <c r="F20" i="5"/>
  <c r="H20" i="5"/>
  <c r="J20" i="5"/>
  <c r="L20" i="5"/>
  <c r="N20" i="5"/>
  <c r="A21" i="5"/>
  <c r="F21" i="5"/>
  <c r="H21" i="5"/>
  <c r="J21" i="5"/>
  <c r="L21" i="5"/>
  <c r="N21" i="5"/>
  <c r="A22" i="5"/>
  <c r="F22" i="5"/>
  <c r="H22" i="5"/>
  <c r="J22" i="5"/>
  <c r="L22" i="5"/>
  <c r="N22" i="5"/>
  <c r="A25" i="5"/>
  <c r="A26" i="5"/>
  <c r="F28" i="5"/>
  <c r="H28" i="5"/>
  <c r="J28" i="5"/>
  <c r="L28" i="5"/>
  <c r="N28" i="5"/>
  <c r="F30" i="5"/>
  <c r="H30" i="5"/>
  <c r="J30" i="5"/>
  <c r="L30" i="5"/>
  <c r="N30" i="5"/>
  <c r="H39" i="5"/>
  <c r="J39" i="5"/>
  <c r="L39" i="5"/>
  <c r="N39" i="5"/>
  <c r="A6" i="3"/>
  <c r="F13" i="3"/>
  <c r="H13" i="3"/>
  <c r="J13" i="3"/>
  <c r="L13" i="3"/>
  <c r="N13" i="3"/>
  <c r="F15" i="3"/>
  <c r="H15" i="3"/>
  <c r="J15" i="3"/>
  <c r="L15" i="3"/>
  <c r="N15" i="3"/>
  <c r="F17" i="3"/>
  <c r="H17" i="3"/>
  <c r="J17" i="3"/>
  <c r="L17" i="3"/>
  <c r="N17" i="3"/>
  <c r="M1" i="6"/>
  <c r="A7" i="6"/>
  <c r="E16" i="6"/>
  <c r="G16" i="6"/>
  <c r="I16" i="6"/>
  <c r="K16" i="6"/>
  <c r="M16" i="6"/>
  <c r="B9" i="1"/>
  <c r="C9" i="1"/>
  <c r="D9" i="1"/>
  <c r="E9" i="1"/>
  <c r="F9" i="1"/>
  <c r="C10" i="1"/>
  <c r="D10" i="1"/>
  <c r="E10" i="1"/>
  <c r="F10" i="1"/>
  <c r="B11" i="1"/>
  <c r="B12" i="1"/>
  <c r="B13" i="1"/>
  <c r="B14" i="1"/>
  <c r="B15" i="1"/>
  <c r="B17" i="1"/>
  <c r="B18" i="1"/>
  <c r="B19" i="1"/>
  <c r="B20" i="1"/>
  <c r="B41" i="1"/>
  <c r="B42" i="1"/>
  <c r="B43" i="1"/>
  <c r="B44" i="1"/>
  <c r="B45" i="1"/>
  <c r="Z1" i="2"/>
  <c r="A6" i="2"/>
  <c r="J16" i="2"/>
  <c r="L16" i="2"/>
  <c r="N16" i="2"/>
  <c r="P16" i="2"/>
  <c r="R16" i="2"/>
  <c r="J18" i="2"/>
  <c r="L18" i="2"/>
  <c r="N18" i="2"/>
  <c r="P18" i="2"/>
  <c r="R18" i="2"/>
  <c r="J21" i="2"/>
  <c r="L21" i="2"/>
  <c r="N21" i="2"/>
  <c r="P21" i="2"/>
  <c r="R21" i="2"/>
</calcChain>
</file>

<file path=xl/sharedStrings.xml><?xml version="1.0" encoding="utf-8"?>
<sst xmlns="http://schemas.openxmlformats.org/spreadsheetml/2006/main" count="228" uniqueCount="143">
  <si>
    <t>Project Name</t>
  </si>
  <si>
    <t>Amount</t>
  </si>
  <si>
    <t>Compression   Facilities</t>
  </si>
  <si>
    <t>Town Border Stations</t>
  </si>
  <si>
    <t>Pipeline  Tie Over</t>
  </si>
  <si>
    <t>Mainlines</t>
  </si>
  <si>
    <t xml:space="preserve">Branchlines </t>
  </si>
  <si>
    <t>Year 1</t>
  </si>
  <si>
    <t>Year 2</t>
  </si>
  <si>
    <t>Year 3</t>
  </si>
  <si>
    <t>Year 4</t>
  </si>
  <si>
    <t>Year 5</t>
  </si>
  <si>
    <t>Year 6</t>
  </si>
  <si>
    <t>Year 7</t>
  </si>
  <si>
    <t>Year 8</t>
  </si>
  <si>
    <t>Year 9</t>
  </si>
  <si>
    <t>Year 10</t>
  </si>
  <si>
    <t>Months in Service Year 1</t>
  </si>
  <si>
    <t>O&amp;M Costs</t>
  </si>
  <si>
    <t>Revenues</t>
  </si>
  <si>
    <t>Ad Valorem Tax Rate</t>
  </si>
  <si>
    <t>Exhibit N</t>
  </si>
  <si>
    <t>NOT TO BE FILED</t>
  </si>
  <si>
    <t>Summary</t>
  </si>
  <si>
    <t>WORKPAPER</t>
  </si>
  <si>
    <t>Transwestern Pipeline Company</t>
  </si>
  <si>
    <t>(IN $000)</t>
  </si>
  <si>
    <t>MONTHS OF</t>
  </si>
  <si>
    <t>LINE</t>
  </si>
  <si>
    <t>REVENUE IN</t>
  </si>
  <si>
    <t>RATE</t>
  </si>
  <si>
    <t>DEMAND</t>
  </si>
  <si>
    <t>NO.</t>
  </si>
  <si>
    <t>DESCRIPTION</t>
  </si>
  <si>
    <t>YEAR 1</t>
  </si>
  <si>
    <t>SCHEDULE</t>
  </si>
  <si>
    <t>VOLUMES</t>
  </si>
  <si>
    <t>YEAR 2</t>
  </si>
  <si>
    <t>YEAR 3</t>
  </si>
  <si>
    <t>YEAR 4</t>
  </si>
  <si>
    <t>YEAR 5</t>
  </si>
  <si>
    <t>YEAR 6</t>
  </si>
  <si>
    <t>YEAR 7</t>
  </si>
  <si>
    <t>YEAR 8</t>
  </si>
  <si>
    <t>YEAR 9</t>
  </si>
  <si>
    <t>YEAR 10</t>
  </si>
  <si>
    <t>INCREMENTAL REVENUES  1/</t>
  </si>
  <si>
    <t>FTS-1</t>
  </si>
  <si>
    <t>Total Revenues</t>
  </si>
  <si>
    <t>Page 1 of 7</t>
  </si>
  <si>
    <t>ESTIMATED INCREMENTAL REVENUE</t>
  </si>
  <si>
    <t>INCREMENTAL COST OF SERVICE</t>
  </si>
  <si>
    <t xml:space="preserve">DIFFERENCE </t>
  </si>
  <si>
    <t>Page  2 of  7</t>
  </si>
  <si>
    <t>Estimated   Incremental   Cost   of   Service</t>
  </si>
  <si>
    <t>Line</t>
  </si>
  <si>
    <t>No.</t>
  </si>
  <si>
    <t>Description</t>
  </si>
  <si>
    <t>Year   1</t>
  </si>
  <si>
    <t>Year  2</t>
  </si>
  <si>
    <t>Year  3</t>
  </si>
  <si>
    <t>Year  4</t>
  </si>
  <si>
    <t>Year  5</t>
  </si>
  <si>
    <t>Operating   Expenses   1/</t>
  </si>
  <si>
    <t>Depreciation and</t>
  </si>
  <si>
    <t xml:space="preserve">    Amortization Expenses   2/</t>
  </si>
  <si>
    <t>Taxes</t>
  </si>
  <si>
    <t>Federal Income Tax    3/</t>
  </si>
  <si>
    <t>State Income Tax    4/</t>
  </si>
  <si>
    <t>Other    5/</t>
  </si>
  <si>
    <t>Return  @   10.29%    6/</t>
  </si>
  <si>
    <t xml:space="preserve">     Total Cost of Service</t>
  </si>
  <si>
    <t>1/  Incremental O&amp;M</t>
  </si>
  <si>
    <t>Page  3 of 7</t>
  </si>
  <si>
    <t>Months in</t>
  </si>
  <si>
    <t>Service</t>
  </si>
  <si>
    <t>Compressor Facilities</t>
  </si>
  <si>
    <t>Branchlines</t>
  </si>
  <si>
    <t xml:space="preserve">     Total</t>
  </si>
  <si>
    <t xml:space="preserve">Depreciation   and </t>
  </si>
  <si>
    <t xml:space="preserve">   Amortization   Expense</t>
  </si>
  <si>
    <t>Page  4 of 7</t>
  </si>
  <si>
    <t>Estimated   Incremental   Taxes   Other</t>
  </si>
  <si>
    <t>Ad Valorem Taxes</t>
  </si>
  <si>
    <t xml:space="preserve">   Total Taxes  -  Other</t>
  </si>
  <si>
    <t>Page 5 of  7</t>
  </si>
  <si>
    <t>Estimated   Return</t>
  </si>
  <si>
    <t xml:space="preserve">Plant    </t>
  </si>
  <si>
    <t>Less:</t>
  </si>
  <si>
    <t xml:space="preserve">   Accumulated Provision for</t>
  </si>
  <si>
    <t xml:space="preserve">      Depreciation and Amort.</t>
  </si>
  <si>
    <t xml:space="preserve">Accumulated Deferred </t>
  </si>
  <si>
    <t xml:space="preserve">   Income Taxes</t>
  </si>
  <si>
    <t xml:space="preserve">   Total Rate Base</t>
  </si>
  <si>
    <t>Total Rate of</t>
  </si>
  <si>
    <t xml:space="preserve">    Return  @ 10.29%        1/</t>
  </si>
  <si>
    <t>Return on Equity</t>
  </si>
  <si>
    <t>Return on Debt</t>
  </si>
  <si>
    <t>Total  Return on Rate Base</t>
  </si>
  <si>
    <t>1/  Rate of return of 10.29 % is Transwestern's settlement rate filed in its RP93-34 rate case.</t>
  </si>
  <si>
    <t>Page  6 of 7</t>
  </si>
  <si>
    <t>Estimated   Incremental   Deferred   Taxes</t>
  </si>
  <si>
    <t>Tax  Plant</t>
  </si>
  <si>
    <t xml:space="preserve">  Total Plant in Service</t>
  </si>
  <si>
    <t>Accumulated  Deferred  Taxes:</t>
  </si>
  <si>
    <t>Accumulated Tax Depreciation   %</t>
  </si>
  <si>
    <t>Total Tax Depreciation</t>
  </si>
  <si>
    <t xml:space="preserve">Accumulated Book Depreciation </t>
  </si>
  <si>
    <t>Accumulated Excess Tax Depreciation</t>
  </si>
  <si>
    <t>Total end of year Accumulated Deferred</t>
  </si>
  <si>
    <t xml:space="preserve">          Taxes Balance  - Credit</t>
  </si>
  <si>
    <t>Page  7 of  7</t>
  </si>
  <si>
    <t>Estimated Federal and State Income Taxes</t>
  </si>
  <si>
    <t>DAILY</t>
  </si>
  <si>
    <t>East of Thoreau to California</t>
  </si>
  <si>
    <t>Intangible Assets</t>
  </si>
  <si>
    <t>Amortization - @ 20.00%</t>
  </si>
  <si>
    <t>Incremental Amortization Exp.</t>
  </si>
  <si>
    <t>Amortization   Rate</t>
  </si>
  <si>
    <t xml:space="preserve">Rate    </t>
  </si>
  <si>
    <t>Estimated   Incremental   Amortization    Expense</t>
  </si>
  <si>
    <t>Accounting Income Before Taxes</t>
  </si>
  <si>
    <t>Revenue</t>
  </si>
  <si>
    <t>Operating Expenses</t>
  </si>
  <si>
    <t>Amortization Expenses</t>
  </si>
  <si>
    <t xml:space="preserve">     Subtotal - Expenses</t>
  </si>
  <si>
    <t>Accounting Income Before Federal Income Taxes</t>
  </si>
  <si>
    <t>Federal Income Tax  (35.00% of line 7)</t>
  </si>
  <si>
    <t>State Income Tax  (7.01% of line 5)    1/</t>
  </si>
  <si>
    <t xml:space="preserve">1/   Transwestern's composite state income tax rate of 7.01% is the same rate  filed in its RP93-34 rate case. </t>
  </si>
  <si>
    <t>RATE  1/</t>
  </si>
  <si>
    <t xml:space="preserve">INCREMENTAL REVENUES  </t>
  </si>
  <si>
    <t>Gallup Modification Project</t>
  </si>
  <si>
    <t xml:space="preserve">Revenue Summary  </t>
  </si>
  <si>
    <t>1/   Includes Reservation and Commodity Base Rates and Applicable Surcharges.</t>
  </si>
  <si>
    <t>1/ Incremental revenues are based on settlement reservation and commodity rates, including applicable surcharges, as expected to be received from the shippers, found on Transwestern's currently effective Tariff Sheet 123 of Transwestern's Second Revised Volume No. 1 FERC Gas Tariff as filed in Transwestern's Rate Case Docket No. RP93-34.</t>
  </si>
  <si>
    <t>2/  From Exhibit N, Page 3, Line 11</t>
  </si>
  <si>
    <t>3/  From Exhibit N, Page 7, Line 8</t>
  </si>
  <si>
    <t>4/  From Exhibit N, Page7, Line 6</t>
  </si>
  <si>
    <t>5/  From Exhibit N, Page 4, Line 2</t>
  </si>
  <si>
    <t>6/  From Exhibit N, Page 5, Line 5</t>
  </si>
  <si>
    <t xml:space="preserve">Accumulated Book  Depreciation   %  </t>
  </si>
  <si>
    <t>Effective Tax Rate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</si>
</sst>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169" formatCode="0.000%"/>
    <numFmt numFmtId="171" formatCode="_(&quot;$&quot;* #,##0.0000_);_(&quot;$&quot;* \(#,##0.0000\);_(&quot;$&quot;* &quot;-&quot;??_);_(@_)"/>
  </numFmts>
  <fonts count="8" x14ac:knownFonts="1">
    <font>
      <sz val="10"/>
      <name val="Arial"/>
    </font>
    <font>
      <b/>
      <sz val="10"/>
      <name val="Arial"/>
    </font>
    <font>
      <sz val="10"/>
      <name val="Arial"/>
    </font>
    <font>
      <b/>
      <sz val="11"/>
      <name val="Arial"/>
    </font>
    <font>
      <b/>
      <sz val="10"/>
      <name val="MS Sans Serif"/>
    </font>
    <font>
      <b/>
      <sz val="12"/>
      <name val="MS Sans Serif"/>
    </font>
    <font>
      <sz val="10"/>
      <name val="MS Sans Serif"/>
    </font>
    <font>
      <b/>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medium">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double">
        <color indexed="64"/>
      </bottom>
      <diagonal/>
    </border>
  </borders>
  <cellStyleXfs count="7">
    <xf numFmtId="0" fontId="0" fillId="0" borderId="0"/>
    <xf numFmtId="41" fontId="2" fillId="0" borderId="0" applyFont="0" applyFill="0" applyBorder="0" applyAlignment="0" applyProtection="0"/>
    <xf numFmtId="38" fontId="6"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0" fontId="6" fillId="0" borderId="0"/>
    <xf numFmtId="9" fontId="2" fillId="0" borderId="0" applyFont="0" applyFill="0" applyBorder="0" applyAlignment="0" applyProtection="0"/>
  </cellStyleXfs>
  <cellXfs count="10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3" fillId="0" borderId="0" xfId="0" applyFont="1" applyAlignment="1">
      <alignment horizontal="centerContinuous"/>
    </xf>
    <xf numFmtId="0" fontId="1" fillId="0" borderId="0" xfId="0" applyFont="1" applyAlignment="1">
      <alignment horizontal="centerContinuous"/>
    </xf>
    <xf numFmtId="42" fontId="1" fillId="0" borderId="0" xfId="4" applyFont="1" applyAlignment="1">
      <alignment horizontal="centerContinuous"/>
    </xf>
    <xf numFmtId="42" fontId="1" fillId="0" borderId="0" xfId="4" applyFont="1"/>
    <xf numFmtId="42" fontId="0" fillId="0" borderId="0" xfId="4" applyFont="1"/>
    <xf numFmtId="42" fontId="1" fillId="0" borderId="1" xfId="4" applyFont="1" applyBorder="1" applyAlignment="1">
      <alignment horizontal="center"/>
    </xf>
    <xf numFmtId="42" fontId="1" fillId="0" borderId="2" xfId="4" applyFont="1" applyBorder="1"/>
    <xf numFmtId="42" fontId="1" fillId="0" borderId="0" xfId="4" applyFont="1" applyBorder="1"/>
    <xf numFmtId="42" fontId="1" fillId="0" borderId="0" xfId="4" applyFont="1" applyBorder="1" applyAlignment="1">
      <alignment horizontal="centerContinuous"/>
    </xf>
    <xf numFmtId="42" fontId="1" fillId="0" borderId="0" xfId="4" applyFont="1" applyBorder="1" applyAlignment="1">
      <alignment horizontal="center"/>
    </xf>
    <xf numFmtId="0" fontId="0" fillId="0" borderId="0" xfId="0" applyBorder="1"/>
    <xf numFmtId="0" fontId="4" fillId="0" borderId="0" xfId="0" applyFont="1"/>
    <xf numFmtId="0" fontId="5" fillId="0" borderId="0" xfId="0" applyFont="1" applyAlignment="1">
      <alignment horizontal="centerContinuous"/>
    </xf>
    <xf numFmtId="0" fontId="4" fillId="0" borderId="0" xfId="0" applyFont="1" applyAlignment="1">
      <alignment horizontal="centerContinuous"/>
    </xf>
    <xf numFmtId="0" fontId="6" fillId="0" borderId="0" xfId="0" applyFont="1"/>
    <xf numFmtId="38" fontId="6" fillId="0" borderId="0" xfId="0" applyNumberFormat="1" applyFont="1"/>
    <xf numFmtId="5" fontId="0" fillId="0" borderId="0" xfId="0" applyNumberFormat="1"/>
    <xf numFmtId="0" fontId="4" fillId="0" borderId="0" xfId="5" applyFont="1"/>
    <xf numFmtId="0" fontId="4" fillId="0" borderId="0" xfId="5" applyFont="1" applyAlignment="1">
      <alignment horizontal="centerContinuous"/>
    </xf>
    <xf numFmtId="0" fontId="1" fillId="0" borderId="0" xfId="0" applyFont="1" applyBorder="1"/>
    <xf numFmtId="0" fontId="4" fillId="0" borderId="3" xfId="0" applyFont="1" applyBorder="1"/>
    <xf numFmtId="0" fontId="4" fillId="0" borderId="3" xfId="0" applyFont="1" applyBorder="1" applyAlignment="1">
      <alignment horizontal="center"/>
    </xf>
    <xf numFmtId="0" fontId="4" fillId="0" borderId="0" xfId="0" applyFont="1" applyAlignment="1">
      <alignment horizontal="center"/>
    </xf>
    <xf numFmtId="37" fontId="4" fillId="0" borderId="0" xfId="0" applyNumberFormat="1" applyFont="1" applyAlignment="1">
      <alignment horizontal="centerContinuous"/>
    </xf>
    <xf numFmtId="37" fontId="4" fillId="0" borderId="0" xfId="0" applyNumberFormat="1" applyFont="1" applyAlignment="1">
      <alignment horizontal="center"/>
    </xf>
    <xf numFmtId="38" fontId="4" fillId="0" borderId="0" xfId="0" applyNumberFormat="1" applyFont="1"/>
    <xf numFmtId="0" fontId="1" fillId="0" borderId="3" xfId="0" applyFont="1" applyBorder="1"/>
    <xf numFmtId="0" fontId="1" fillId="0" borderId="3" xfId="0" applyFont="1" applyBorder="1" applyAlignment="1">
      <alignment horizontal="center"/>
    </xf>
    <xf numFmtId="37" fontId="1" fillId="0" borderId="0" xfId="0" applyNumberFormat="1" applyFont="1" applyAlignment="1">
      <alignment horizontal="centerContinuous"/>
    </xf>
    <xf numFmtId="37" fontId="1" fillId="0" borderId="0" xfId="0" applyNumberFormat="1" applyFont="1" applyAlignment="1">
      <alignment horizontal="center"/>
    </xf>
    <xf numFmtId="5" fontId="1" fillId="0" borderId="0" xfId="0" applyNumberFormat="1" applyFont="1"/>
    <xf numFmtId="38" fontId="1" fillId="0" borderId="0" xfId="0" applyNumberFormat="1" applyFont="1"/>
    <xf numFmtId="5" fontId="1" fillId="0" borderId="2" xfId="0" applyNumberFormat="1" applyFont="1" applyBorder="1"/>
    <xf numFmtId="5" fontId="1" fillId="0" borderId="0" xfId="0" applyNumberFormat="1" applyFont="1" applyBorder="1"/>
    <xf numFmtId="10" fontId="1" fillId="0" borderId="0" xfId="0" applyNumberFormat="1" applyFont="1" applyAlignment="1">
      <alignment horizontal="centerContinuous"/>
    </xf>
    <xf numFmtId="37" fontId="1" fillId="0" borderId="0" xfId="0" applyNumberFormat="1" applyFont="1"/>
    <xf numFmtId="10" fontId="1" fillId="0" borderId="0" xfId="0" applyNumberFormat="1" applyFont="1" applyAlignment="1">
      <alignment horizontal="right"/>
    </xf>
    <xf numFmtId="10" fontId="1" fillId="0" borderId="0" xfId="0" applyNumberFormat="1" applyFont="1"/>
    <xf numFmtId="0" fontId="4" fillId="0" borderId="0" xfId="5" applyFont="1" applyBorder="1"/>
    <xf numFmtId="0" fontId="4" fillId="0" borderId="3" xfId="5" applyFont="1" applyBorder="1"/>
    <xf numFmtId="0" fontId="4" fillId="0" borderId="3" xfId="5" applyFont="1" applyBorder="1" applyAlignment="1">
      <alignment horizontal="center"/>
    </xf>
    <xf numFmtId="0" fontId="4" fillId="0" borderId="0" xfId="5" applyFont="1" applyAlignment="1">
      <alignment horizontal="center"/>
    </xf>
    <xf numFmtId="37" fontId="4" fillId="0" borderId="0" xfId="5" applyNumberFormat="1" applyFont="1" applyAlignment="1">
      <alignment horizontal="centerContinuous"/>
    </xf>
    <xf numFmtId="37" fontId="4" fillId="0" borderId="0" xfId="5" applyNumberFormat="1" applyFont="1" applyAlignment="1">
      <alignment horizontal="center"/>
    </xf>
    <xf numFmtId="38" fontId="4" fillId="0" borderId="0" xfId="5" applyNumberFormat="1" applyFont="1"/>
    <xf numFmtId="38" fontId="4" fillId="0" borderId="0" xfId="5" applyNumberFormat="1" applyFont="1" applyBorder="1"/>
    <xf numFmtId="0" fontId="0" fillId="0" borderId="0" xfId="0" applyAlignment="1">
      <alignment horizontal="center"/>
    </xf>
    <xf numFmtId="0" fontId="6" fillId="0" borderId="0" xfId="0" applyFont="1" applyAlignment="1">
      <alignment horizontal="center"/>
    </xf>
    <xf numFmtId="42" fontId="1" fillId="0" borderId="4" xfId="4" applyFont="1" applyBorder="1"/>
    <xf numFmtId="42" fontId="1" fillId="0" borderId="5" xfId="4" applyFont="1" applyBorder="1"/>
    <xf numFmtId="42" fontId="1" fillId="0" borderId="6" xfId="4" applyFont="1" applyBorder="1"/>
    <xf numFmtId="41" fontId="1" fillId="0" borderId="0" xfId="1" applyFont="1"/>
    <xf numFmtId="41" fontId="1" fillId="0" borderId="0" xfId="1" applyFont="1" applyBorder="1"/>
    <xf numFmtId="0" fontId="0" fillId="0" borderId="0" xfId="0" applyAlignment="1">
      <alignment horizontal="centerContinuous"/>
    </xf>
    <xf numFmtId="0" fontId="1" fillId="0" borderId="0" xfId="0" quotePrefix="1" applyFont="1" applyAlignment="1">
      <alignment horizontal="centerContinuous"/>
    </xf>
    <xf numFmtId="0" fontId="4" fillId="0" borderId="0" xfId="0" quotePrefix="1" applyFont="1"/>
    <xf numFmtId="8" fontId="1" fillId="0" borderId="0" xfId="0" applyNumberFormat="1" applyFont="1"/>
    <xf numFmtId="42" fontId="4" fillId="0" borderId="0" xfId="4" applyFont="1"/>
    <xf numFmtId="42" fontId="4" fillId="0" borderId="0" xfId="4" applyFont="1" applyBorder="1"/>
    <xf numFmtId="42" fontId="4" fillId="0" borderId="2" xfId="4" applyFont="1" applyBorder="1"/>
    <xf numFmtId="42" fontId="1" fillId="0" borderId="0" xfId="4" applyFont="1" applyAlignment="1">
      <alignment horizontal="right"/>
    </xf>
    <xf numFmtId="42" fontId="1" fillId="0" borderId="3" xfId="4" applyFont="1" applyBorder="1"/>
    <xf numFmtId="42" fontId="4" fillId="0" borderId="7" xfId="4" applyFont="1" applyBorder="1" applyAlignment="1">
      <alignment horizontal="right"/>
    </xf>
    <xf numFmtId="42" fontId="4" fillId="0" borderId="7" xfId="4" applyFont="1" applyBorder="1"/>
    <xf numFmtId="42" fontId="4" fillId="0" borderId="3" xfId="4" applyFont="1" applyBorder="1"/>
    <xf numFmtId="42" fontId="4" fillId="0" borderId="0" xfId="0" applyNumberFormat="1" applyFont="1"/>
    <xf numFmtId="42" fontId="4" fillId="0" borderId="0" xfId="5" applyNumberFormat="1" applyFont="1"/>
    <xf numFmtId="42" fontId="1" fillId="0" borderId="0" xfId="4" applyFont="1" applyAlignment="1">
      <alignment horizontal="center"/>
    </xf>
    <xf numFmtId="169" fontId="1" fillId="0" borderId="0" xfId="6" applyNumberFormat="1" applyFont="1"/>
    <xf numFmtId="42" fontId="0" fillId="2" borderId="0" xfId="4" applyFont="1" applyFill="1"/>
    <xf numFmtId="0" fontId="1" fillId="0" borderId="0" xfId="0" applyFont="1" applyAlignment="1">
      <alignment horizontal="right"/>
    </xf>
    <xf numFmtId="42" fontId="1" fillId="0" borderId="0" xfId="4" applyNumberFormat="1" applyFont="1"/>
    <xf numFmtId="38" fontId="4" fillId="0" borderId="0" xfId="0" applyNumberFormat="1" applyFont="1" applyFill="1"/>
    <xf numFmtId="0" fontId="1" fillId="0" borderId="0" xfId="0" applyFont="1" applyFill="1"/>
    <xf numFmtId="0" fontId="1" fillId="0" borderId="0" xfId="0" applyFont="1" applyFill="1" applyAlignment="1">
      <alignment horizontal="center"/>
    </xf>
    <xf numFmtId="42" fontId="1" fillId="0" borderId="0" xfId="4" applyFont="1" applyFill="1"/>
    <xf numFmtId="0" fontId="1" fillId="0" borderId="0" xfId="0" applyFont="1" applyFill="1" applyAlignment="1">
      <alignment horizontal="centerContinuous"/>
    </xf>
    <xf numFmtId="42" fontId="1" fillId="0" borderId="0" xfId="4" applyFont="1" applyFill="1" applyAlignment="1">
      <alignment horizontal="centerContinuous"/>
    </xf>
    <xf numFmtId="0" fontId="1" fillId="0" borderId="1" xfId="0" applyFont="1" applyFill="1" applyBorder="1" applyAlignment="1">
      <alignment horizontal="center"/>
    </xf>
    <xf numFmtId="42" fontId="1" fillId="0" borderId="1" xfId="4" applyFont="1" applyFill="1" applyBorder="1" applyAlignment="1">
      <alignment horizontal="center"/>
    </xf>
    <xf numFmtId="41" fontId="1" fillId="0" borderId="0" xfId="0" applyNumberFormat="1" applyFont="1" applyFill="1" applyAlignment="1">
      <alignment horizontal="center"/>
    </xf>
    <xf numFmtId="171" fontId="1" fillId="0" borderId="0" xfId="3" applyNumberFormat="1" applyFont="1" applyFill="1" applyAlignment="1">
      <alignment horizontal="center"/>
    </xf>
    <xf numFmtId="42" fontId="1" fillId="0" borderId="0" xfId="4" applyFont="1" applyFill="1" applyAlignment="1">
      <alignment horizontal="center"/>
    </xf>
    <xf numFmtId="42" fontId="1" fillId="0" borderId="0" xfId="0" applyNumberFormat="1" applyFont="1"/>
    <xf numFmtId="38" fontId="1" fillId="0" borderId="0" xfId="2" applyFont="1" applyFill="1" applyAlignment="1">
      <alignment horizontal="center"/>
    </xf>
    <xf numFmtId="41" fontId="1" fillId="0" borderId="0" xfId="1" applyFont="1" applyFill="1" applyAlignment="1">
      <alignment horizontal="center"/>
    </xf>
    <xf numFmtId="42" fontId="1" fillId="0" borderId="0" xfId="0" applyNumberFormat="1" applyFont="1" applyFill="1"/>
    <xf numFmtId="42" fontId="1" fillId="0" borderId="2" xfId="4" applyFont="1" applyFill="1" applyBorder="1" applyAlignment="1">
      <alignment horizontal="center"/>
    </xf>
    <xf numFmtId="42" fontId="1" fillId="0" borderId="2" xfId="0" applyNumberFormat="1" applyFont="1" applyFill="1" applyBorder="1"/>
    <xf numFmtId="42" fontId="4" fillId="0" borderId="0" xfId="4" applyFont="1" applyFill="1"/>
    <xf numFmtId="42" fontId="1" fillId="0" borderId="2" xfId="0" applyNumberFormat="1" applyFont="1" applyBorder="1"/>
    <xf numFmtId="42" fontId="0" fillId="0" borderId="0" xfId="0" applyNumberFormat="1"/>
    <xf numFmtId="42" fontId="1" fillId="0" borderId="0" xfId="0" applyNumberFormat="1" applyFont="1" applyFill="1" applyAlignment="1">
      <alignment horizontal="centerContinuous"/>
    </xf>
    <xf numFmtId="0" fontId="0" fillId="0" borderId="0" xfId="0" applyFill="1" applyAlignment="1">
      <alignment horizontal="centerContinuous"/>
    </xf>
    <xf numFmtId="42" fontId="1" fillId="0" borderId="0" xfId="4" applyFont="1" applyFill="1" applyBorder="1" applyAlignment="1">
      <alignment horizontal="centerContinuous"/>
    </xf>
    <xf numFmtId="0" fontId="0" fillId="0" borderId="0" xfId="0" applyFill="1"/>
    <xf numFmtId="0" fontId="1" fillId="0" borderId="0" xfId="1" applyNumberFormat="1" applyFont="1" applyFill="1" applyAlignment="1">
      <alignment horizontal="center"/>
    </xf>
    <xf numFmtId="42" fontId="1" fillId="0" borderId="2" xfId="4" applyFont="1" applyFill="1" applyBorder="1"/>
    <xf numFmtId="42" fontId="4" fillId="0" borderId="8" xfId="4" applyFont="1" applyBorder="1"/>
    <xf numFmtId="42" fontId="4" fillId="0" borderId="0" xfId="4" applyNumberFormat="1" applyFont="1"/>
    <xf numFmtId="0" fontId="7" fillId="0" borderId="0" xfId="0" applyFont="1" applyFill="1"/>
    <xf numFmtId="0" fontId="1" fillId="0" borderId="0" xfId="0" applyFont="1" applyAlignment="1">
      <alignment wrapText="1"/>
    </xf>
  </cellXfs>
  <cellStyles count="7">
    <cellStyle name="Comma [0]" xfId="1" builtinId="6"/>
    <cellStyle name="Comma [0]_FED &amp; ST INCOME TAX" xfId="2"/>
    <cellStyle name="Currency" xfId="3" builtinId="4"/>
    <cellStyle name="Currency [0]" xfId="4" builtinId="7"/>
    <cellStyle name="Normal" xfId="0" builtinId="0"/>
    <cellStyle name="Normal_FED &amp; ST INCOME TAX" xfId="5"/>
    <cellStyle name="Percent" xfId="6"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zoomScale="90" workbookViewId="0">
      <selection activeCell="B2" sqref="B2"/>
    </sheetView>
  </sheetViews>
  <sheetFormatPr defaultRowHeight="12.75" x14ac:dyDescent="0.2"/>
  <cols>
    <col min="1" max="1" width="23.42578125" customWidth="1"/>
    <col min="2" max="2" width="17.140625" style="8" customWidth="1"/>
    <col min="3" max="6" width="13.28515625" customWidth="1"/>
  </cols>
  <sheetData>
    <row r="1" spans="1:16" x14ac:dyDescent="0.2">
      <c r="A1" s="1" t="s">
        <v>0</v>
      </c>
      <c r="B1" s="73" t="s">
        <v>132</v>
      </c>
    </row>
    <row r="2" spans="1:16" x14ac:dyDescent="0.2">
      <c r="B2" s="71" t="s">
        <v>1</v>
      </c>
    </row>
    <row r="3" spans="1:16" x14ac:dyDescent="0.2">
      <c r="A3" s="1" t="s">
        <v>115</v>
      </c>
      <c r="B3" s="7"/>
    </row>
    <row r="4" spans="1:16" x14ac:dyDescent="0.2">
      <c r="A4" s="1" t="s">
        <v>2</v>
      </c>
      <c r="B4" s="7">
        <v>2971000</v>
      </c>
      <c r="C4" s="7">
        <v>0</v>
      </c>
      <c r="D4" s="7">
        <v>0</v>
      </c>
      <c r="E4" s="7">
        <v>0</v>
      </c>
      <c r="F4" s="7"/>
      <c r="G4" s="7"/>
      <c r="H4" s="7"/>
      <c r="I4" s="7"/>
      <c r="J4" s="7"/>
      <c r="K4" s="7"/>
      <c r="L4" s="7"/>
      <c r="M4" s="7"/>
      <c r="N4" s="7"/>
      <c r="O4" s="7"/>
      <c r="P4" s="7"/>
    </row>
    <row r="5" spans="1:16" x14ac:dyDescent="0.2">
      <c r="A5" s="1" t="s">
        <v>3</v>
      </c>
      <c r="B5" s="7">
        <v>0</v>
      </c>
      <c r="C5" s="7">
        <v>0</v>
      </c>
      <c r="D5" s="7">
        <v>0</v>
      </c>
      <c r="E5" s="7">
        <v>0</v>
      </c>
      <c r="F5" s="7">
        <v>0</v>
      </c>
      <c r="G5" s="7"/>
      <c r="H5" s="7"/>
      <c r="I5" s="7"/>
      <c r="J5" s="7"/>
      <c r="K5" s="7"/>
      <c r="L5" s="7"/>
      <c r="M5" s="7"/>
      <c r="N5" s="7"/>
      <c r="O5" s="7"/>
      <c r="P5" s="7"/>
    </row>
    <row r="6" spans="1:16" x14ac:dyDescent="0.2">
      <c r="A6" s="1" t="s">
        <v>4</v>
      </c>
      <c r="B6" s="7">
        <v>0</v>
      </c>
      <c r="C6" s="7">
        <v>0</v>
      </c>
      <c r="D6" s="7">
        <v>0</v>
      </c>
      <c r="E6" s="7">
        <v>0</v>
      </c>
      <c r="F6" s="7"/>
      <c r="G6" s="7"/>
      <c r="H6" s="7"/>
      <c r="I6" s="7"/>
      <c r="J6" s="7"/>
      <c r="K6" s="7"/>
      <c r="L6" s="7"/>
      <c r="M6" s="7"/>
      <c r="N6" s="7"/>
      <c r="O6" s="7"/>
      <c r="P6" s="7"/>
    </row>
    <row r="7" spans="1:16" x14ac:dyDescent="0.2">
      <c r="A7" s="1" t="s">
        <v>5</v>
      </c>
      <c r="B7" s="7">
        <v>0</v>
      </c>
      <c r="C7" s="7">
        <v>0</v>
      </c>
      <c r="D7" s="7">
        <v>0</v>
      </c>
      <c r="E7" s="7">
        <v>0</v>
      </c>
      <c r="F7" s="7"/>
      <c r="G7" s="7"/>
      <c r="H7" s="7"/>
      <c r="I7" s="7"/>
      <c r="J7" s="7"/>
      <c r="K7" s="7"/>
      <c r="L7" s="7"/>
      <c r="M7" s="7"/>
      <c r="N7" s="7"/>
      <c r="O7" s="7"/>
      <c r="P7" s="7"/>
    </row>
    <row r="8" spans="1:16" x14ac:dyDescent="0.2">
      <c r="A8" s="1" t="s">
        <v>6</v>
      </c>
      <c r="B8" s="7">
        <v>0</v>
      </c>
      <c r="C8" s="7">
        <v>0</v>
      </c>
      <c r="D8" s="7">
        <v>0</v>
      </c>
      <c r="E8" s="7">
        <v>0</v>
      </c>
      <c r="F8" s="7">
        <v>0</v>
      </c>
      <c r="G8" s="7"/>
      <c r="H8" s="7"/>
      <c r="I8" s="7"/>
      <c r="J8" s="7"/>
      <c r="K8" s="7"/>
      <c r="L8" s="7"/>
      <c r="M8" s="7"/>
      <c r="N8" s="7"/>
      <c r="O8" s="7"/>
      <c r="P8" s="7"/>
    </row>
    <row r="9" spans="1:16" ht="13.5" thickBot="1" x14ac:dyDescent="0.25">
      <c r="A9" s="1"/>
      <c r="B9" s="94">
        <f>SUM(B4:B8)</f>
        <v>2971000</v>
      </c>
      <c r="C9" s="94">
        <f>SUM(C4:C8)</f>
        <v>0</v>
      </c>
      <c r="D9" s="94">
        <f>SUM(D4:D8)</f>
        <v>0</v>
      </c>
      <c r="E9" s="94">
        <f>SUM(E4:E8)</f>
        <v>0</v>
      </c>
      <c r="F9" s="94">
        <f>SUM(F4:F8)</f>
        <v>0</v>
      </c>
    </row>
    <row r="10" spans="1:16" ht="13.5" thickTop="1" x14ac:dyDescent="0.2">
      <c r="A10" s="1"/>
      <c r="B10" s="7"/>
      <c r="C10" s="95">
        <f>+B9+C9</f>
        <v>2971000</v>
      </c>
      <c r="D10" s="95">
        <f>+D9+C10</f>
        <v>2971000</v>
      </c>
      <c r="E10" s="95">
        <f>+E9+D10</f>
        <v>2971000</v>
      </c>
      <c r="F10" s="95">
        <f>+F9+E10</f>
        <v>2971000</v>
      </c>
    </row>
    <row r="11" spans="1:16" x14ac:dyDescent="0.2">
      <c r="A11" s="74" t="s">
        <v>7</v>
      </c>
      <c r="B11" s="7">
        <f>+B9</f>
        <v>2971000</v>
      </c>
    </row>
    <row r="12" spans="1:16" x14ac:dyDescent="0.2">
      <c r="A12" s="74" t="s">
        <v>8</v>
      </c>
      <c r="B12" s="7">
        <f>+C10</f>
        <v>2971000</v>
      </c>
    </row>
    <row r="13" spans="1:16" x14ac:dyDescent="0.2">
      <c r="A13" s="74" t="s">
        <v>9</v>
      </c>
      <c r="B13" s="7">
        <f>+D10</f>
        <v>2971000</v>
      </c>
      <c r="C13" s="8"/>
    </row>
    <row r="14" spans="1:16" x14ac:dyDescent="0.2">
      <c r="A14" s="74" t="s">
        <v>10</v>
      </c>
      <c r="B14" s="7">
        <f>+E10</f>
        <v>2971000</v>
      </c>
    </row>
    <row r="15" spans="1:16" x14ac:dyDescent="0.2">
      <c r="A15" s="74" t="s">
        <v>11</v>
      </c>
      <c r="B15" s="7">
        <f>+F10</f>
        <v>2971000</v>
      </c>
    </row>
    <row r="16" spans="1:16" x14ac:dyDescent="0.2">
      <c r="A16" s="74" t="s">
        <v>12</v>
      </c>
      <c r="B16" s="7">
        <v>0</v>
      </c>
    </row>
    <row r="17" spans="1:2" x14ac:dyDescent="0.2">
      <c r="A17" s="74" t="s">
        <v>13</v>
      </c>
      <c r="B17" s="7">
        <f>+B16</f>
        <v>0</v>
      </c>
    </row>
    <row r="18" spans="1:2" x14ac:dyDescent="0.2">
      <c r="A18" s="74" t="s">
        <v>14</v>
      </c>
      <c r="B18" s="7">
        <f>+B17</f>
        <v>0</v>
      </c>
    </row>
    <row r="19" spans="1:2" x14ac:dyDescent="0.2">
      <c r="A19" s="74" t="s">
        <v>15</v>
      </c>
      <c r="B19" s="7">
        <f>+B18</f>
        <v>0</v>
      </c>
    </row>
    <row r="20" spans="1:2" x14ac:dyDescent="0.2">
      <c r="A20" s="74" t="s">
        <v>16</v>
      </c>
      <c r="B20" s="7">
        <f>+B19</f>
        <v>0</v>
      </c>
    </row>
    <row r="21" spans="1:2" x14ac:dyDescent="0.2">
      <c r="A21" s="1"/>
      <c r="B21" s="7"/>
    </row>
    <row r="22" spans="1:2" x14ac:dyDescent="0.2">
      <c r="A22" s="1"/>
      <c r="B22" s="7"/>
    </row>
    <row r="25" spans="1:2" x14ac:dyDescent="0.2">
      <c r="A25" s="1" t="s">
        <v>17</v>
      </c>
      <c r="B25" s="55"/>
    </row>
    <row r="27" spans="1:2" x14ac:dyDescent="0.2">
      <c r="A27" s="1" t="s">
        <v>18</v>
      </c>
    </row>
    <row r="28" spans="1:2" x14ac:dyDescent="0.2">
      <c r="A28" s="1" t="s">
        <v>7</v>
      </c>
      <c r="B28" s="7">
        <v>60000</v>
      </c>
    </row>
    <row r="29" spans="1:2" x14ac:dyDescent="0.2">
      <c r="A29" s="1" t="s">
        <v>8</v>
      </c>
      <c r="B29" s="7">
        <v>60000</v>
      </c>
    </row>
    <row r="30" spans="1:2" x14ac:dyDescent="0.2">
      <c r="A30" s="1" t="s">
        <v>9</v>
      </c>
      <c r="B30" s="7">
        <v>60000</v>
      </c>
    </row>
    <row r="31" spans="1:2" x14ac:dyDescent="0.2">
      <c r="A31" s="1" t="s">
        <v>10</v>
      </c>
      <c r="B31" s="7">
        <v>60000</v>
      </c>
    </row>
    <row r="32" spans="1:2" x14ac:dyDescent="0.2">
      <c r="A32" s="1" t="s">
        <v>11</v>
      </c>
      <c r="B32" s="7">
        <v>60000</v>
      </c>
    </row>
    <row r="33" spans="1:2" x14ac:dyDescent="0.2">
      <c r="A33" s="1" t="s">
        <v>12</v>
      </c>
      <c r="B33" s="7">
        <v>0</v>
      </c>
    </row>
    <row r="34" spans="1:2" x14ac:dyDescent="0.2">
      <c r="A34" s="1" t="s">
        <v>13</v>
      </c>
      <c r="B34" s="7">
        <v>0</v>
      </c>
    </row>
    <row r="35" spans="1:2" x14ac:dyDescent="0.2">
      <c r="A35" s="1" t="s">
        <v>14</v>
      </c>
      <c r="B35" s="7">
        <v>0</v>
      </c>
    </row>
    <row r="36" spans="1:2" x14ac:dyDescent="0.2">
      <c r="A36" s="1" t="s">
        <v>15</v>
      </c>
      <c r="B36" s="7">
        <v>0</v>
      </c>
    </row>
    <row r="37" spans="1:2" x14ac:dyDescent="0.2">
      <c r="A37" s="1" t="s">
        <v>16</v>
      </c>
      <c r="B37" s="7">
        <v>0</v>
      </c>
    </row>
    <row r="38" spans="1:2" x14ac:dyDescent="0.2">
      <c r="A38" s="1"/>
      <c r="B38" s="7"/>
    </row>
    <row r="40" spans="1:2" x14ac:dyDescent="0.2">
      <c r="A40" s="1" t="s">
        <v>19</v>
      </c>
    </row>
    <row r="41" spans="1:2" x14ac:dyDescent="0.2">
      <c r="A41" s="1" t="s">
        <v>7</v>
      </c>
      <c r="B41" s="7">
        <f>+'REVENUE SUMMARY'!J21</f>
        <v>1376415</v>
      </c>
    </row>
    <row r="42" spans="1:2" x14ac:dyDescent="0.2">
      <c r="A42" s="1" t="s">
        <v>8</v>
      </c>
      <c r="B42" s="7">
        <f>+'REVENUE SUMMARY'!L21</f>
        <v>1376415</v>
      </c>
    </row>
    <row r="43" spans="1:2" x14ac:dyDescent="0.2">
      <c r="A43" s="1" t="s">
        <v>9</v>
      </c>
      <c r="B43" s="7">
        <f>+'REVENUE SUMMARY'!N21</f>
        <v>1376415</v>
      </c>
    </row>
    <row r="44" spans="1:2" x14ac:dyDescent="0.2">
      <c r="A44" s="1" t="s">
        <v>10</v>
      </c>
      <c r="B44" s="7">
        <f>+'REVENUE SUMMARY'!P21</f>
        <v>1376415</v>
      </c>
    </row>
    <row r="45" spans="1:2" x14ac:dyDescent="0.2">
      <c r="A45" s="1" t="s">
        <v>11</v>
      </c>
      <c r="B45" s="7">
        <f>+'REVENUE SUMMARY'!R21</f>
        <v>1376415</v>
      </c>
    </row>
    <row r="46" spans="1:2" x14ac:dyDescent="0.2">
      <c r="A46" s="1" t="s">
        <v>12</v>
      </c>
      <c r="B46" s="7"/>
    </row>
    <row r="47" spans="1:2" x14ac:dyDescent="0.2">
      <c r="A47" s="1" t="s">
        <v>13</v>
      </c>
      <c r="B47" s="7"/>
    </row>
    <row r="48" spans="1:2" x14ac:dyDescent="0.2">
      <c r="A48" s="1" t="s">
        <v>14</v>
      </c>
      <c r="B48" s="7"/>
    </row>
    <row r="49" spans="1:2" x14ac:dyDescent="0.2">
      <c r="A49" s="1" t="s">
        <v>15</v>
      </c>
      <c r="B49" s="7"/>
    </row>
    <row r="50" spans="1:2" x14ac:dyDescent="0.2">
      <c r="A50" s="1" t="s">
        <v>16</v>
      </c>
      <c r="B50" s="7"/>
    </row>
    <row r="51" spans="1:2" x14ac:dyDescent="0.2">
      <c r="A51" s="1"/>
      <c r="B51" s="7"/>
    </row>
    <row r="52" spans="1:2" x14ac:dyDescent="0.2">
      <c r="A52" s="1"/>
      <c r="B52" s="7"/>
    </row>
    <row r="54" spans="1:2" x14ac:dyDescent="0.2">
      <c r="A54" s="1" t="s">
        <v>20</v>
      </c>
      <c r="B54" s="72">
        <v>0.02</v>
      </c>
    </row>
  </sheetData>
  <printOptions gridLines="1" gridLinesSet="0"/>
  <pageMargins left="0.75" right="0.75" top="1" bottom="1" header="0.5" footer="0.5"/>
  <pageSetup orientation="landscape"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37"/>
  <sheetViews>
    <sheetView zoomScale="90" workbookViewId="0">
      <selection activeCell="D25" sqref="D25"/>
    </sheetView>
  </sheetViews>
  <sheetFormatPr defaultRowHeight="12.75" x14ac:dyDescent="0.2"/>
  <cols>
    <col min="1" max="1" width="2.140625" style="1" customWidth="1"/>
    <col min="2" max="2" width="4.28515625" style="1" customWidth="1"/>
    <col min="3" max="3" width="2.140625" style="1" customWidth="1"/>
    <col min="4" max="4" width="55.42578125" style="77" customWidth="1"/>
    <col min="5" max="5" width="1.5703125" style="77" hidden="1" customWidth="1"/>
    <col min="6" max="6" width="13.7109375" style="78" customWidth="1"/>
    <col min="7" max="7" width="11.7109375" style="78" customWidth="1"/>
    <col min="8" max="8" width="10.140625" style="78" customWidth="1"/>
    <col min="9" max="9" width="9.5703125" style="78" bestFit="1" customWidth="1"/>
    <col min="10" max="10" width="12.140625" style="77" bestFit="1" customWidth="1"/>
    <col min="11" max="11" width="1.42578125" style="1" customWidth="1"/>
    <col min="12" max="12" width="12.140625" style="1" bestFit="1" customWidth="1"/>
    <col min="13" max="13" width="1.5703125" style="1" customWidth="1"/>
    <col min="14" max="14" width="12.140625" style="1" bestFit="1" customWidth="1"/>
    <col min="15" max="15" width="1.28515625" style="1" customWidth="1"/>
    <col min="16" max="16" width="12.140625" style="1" bestFit="1" customWidth="1"/>
    <col min="17" max="17" width="1.28515625" style="1" customWidth="1"/>
    <col min="18" max="18" width="12.140625" style="1" bestFit="1" customWidth="1"/>
    <col min="19" max="19" width="1" style="1" customWidth="1"/>
    <col min="20" max="20" width="11.7109375" style="1" customWidth="1"/>
    <col min="21" max="21" width="1.42578125" style="1" customWidth="1"/>
    <col min="22" max="22" width="11" style="1" customWidth="1"/>
    <col min="23" max="23" width="1.42578125" style="1" customWidth="1"/>
    <col min="24" max="24" width="9.42578125" style="1" customWidth="1"/>
    <col min="25" max="25" width="1.28515625" style="1" customWidth="1"/>
    <col min="26" max="26" width="9.140625" style="1"/>
    <col min="27" max="27" width="1.42578125" style="1" customWidth="1"/>
    <col min="28" max="28" width="13" style="1" customWidth="1"/>
    <col min="29" max="29" width="11.28515625" style="1" customWidth="1"/>
    <col min="30" max="16384" width="9.140625" style="1"/>
  </cols>
  <sheetData>
    <row r="1" spans="1:28" ht="13.5" thickBot="1" x14ac:dyDescent="0.25">
      <c r="B1" s="2"/>
      <c r="J1" s="79"/>
      <c r="K1" s="11"/>
      <c r="L1" s="7"/>
      <c r="M1" s="11"/>
      <c r="N1" s="7"/>
      <c r="O1" s="11"/>
      <c r="P1"/>
      <c r="Q1" s="11"/>
      <c r="R1" s="7"/>
      <c r="S1" s="11"/>
      <c r="T1" s="11"/>
      <c r="U1" s="11"/>
      <c r="V1" s="7"/>
      <c r="W1" s="11"/>
      <c r="X1" s="7"/>
      <c r="Y1" s="11" t="s">
        <v>21</v>
      </c>
      <c r="Z1" s="7" t="str">
        <f>+'INCREMENTAL REVENUES'!N1</f>
        <v>Exhibit N</v>
      </c>
      <c r="AA1" s="11"/>
      <c r="AB1" s="7"/>
    </row>
    <row r="2" spans="1:28" ht="13.5" thickBot="1" x14ac:dyDescent="0.25">
      <c r="B2" s="2"/>
      <c r="J2" s="79"/>
      <c r="K2" s="11"/>
      <c r="L2" s="7"/>
      <c r="M2" s="11"/>
      <c r="N2" s="7"/>
      <c r="O2" s="11"/>
      <c r="P2" s="7"/>
      <c r="Q2" s="11"/>
      <c r="R2" s="7"/>
      <c r="S2" s="11"/>
      <c r="T2" s="52" t="s">
        <v>22</v>
      </c>
      <c r="U2" s="53"/>
      <c r="V2" s="54"/>
      <c r="W2" s="11"/>
      <c r="X2" s="7"/>
      <c r="Y2" s="11"/>
      <c r="Z2" s="7" t="s">
        <v>23</v>
      </c>
      <c r="AA2" s="11"/>
      <c r="AB2" s="7"/>
    </row>
    <row r="3" spans="1:28" x14ac:dyDescent="0.2">
      <c r="B3" s="2"/>
      <c r="J3" s="79"/>
      <c r="K3" s="11"/>
      <c r="L3" s="7"/>
      <c r="M3" s="11"/>
      <c r="N3" s="7"/>
      <c r="O3" s="11"/>
      <c r="P3" s="7"/>
      <c r="Q3" s="11"/>
      <c r="R3" s="7"/>
      <c r="S3" s="11"/>
      <c r="T3" s="11"/>
      <c r="U3" s="11"/>
      <c r="V3" s="7"/>
      <c r="W3" s="11"/>
      <c r="X3" s="7"/>
      <c r="Y3" s="11"/>
      <c r="Z3" s="7" t="s">
        <v>24</v>
      </c>
      <c r="AA3" s="11"/>
      <c r="AB3" s="7"/>
    </row>
    <row r="4" spans="1:28" x14ac:dyDescent="0.2">
      <c r="B4" s="2"/>
      <c r="J4" s="79"/>
      <c r="K4" s="11"/>
      <c r="L4" s="7"/>
      <c r="M4" s="11"/>
      <c r="N4" s="7"/>
      <c r="O4" s="11"/>
      <c r="P4" s="7"/>
      <c r="Q4" s="11"/>
      <c r="R4" s="7"/>
      <c r="S4" s="11"/>
      <c r="T4" s="11"/>
      <c r="U4" s="11"/>
      <c r="V4" s="7"/>
      <c r="W4" s="11"/>
      <c r="X4" s="7"/>
      <c r="Y4" s="11"/>
      <c r="Z4" s="7"/>
      <c r="AA4" s="11"/>
      <c r="AB4" s="7"/>
    </row>
    <row r="5" spans="1:28" ht="15" x14ac:dyDescent="0.25">
      <c r="A5" s="4" t="s">
        <v>25</v>
      </c>
      <c r="B5" s="5"/>
      <c r="C5" s="5"/>
      <c r="D5" s="80"/>
      <c r="E5" s="80"/>
      <c r="F5" s="80"/>
      <c r="G5" s="80"/>
      <c r="I5" s="80"/>
      <c r="J5" s="81"/>
      <c r="K5" s="12"/>
      <c r="L5" s="6"/>
      <c r="M5" s="12"/>
      <c r="N5" s="6"/>
      <c r="O5" s="12"/>
      <c r="P5" s="6"/>
      <c r="Q5" s="12"/>
      <c r="R5" s="6"/>
      <c r="S5" s="12"/>
      <c r="T5" s="12"/>
      <c r="U5" s="12"/>
      <c r="V5" s="6"/>
      <c r="W5" s="12"/>
      <c r="X5" s="6"/>
      <c r="Y5" s="12"/>
      <c r="Z5" s="6"/>
      <c r="AA5" s="12"/>
      <c r="AB5" s="6"/>
    </row>
    <row r="6" spans="1:28" x14ac:dyDescent="0.2">
      <c r="A6" s="58" t="str">
        <f>+'INCREMENTAL REVENUES'!A6</f>
        <v>Gallup Modification Project</v>
      </c>
      <c r="B6" s="57"/>
      <c r="C6" s="5"/>
      <c r="D6" s="80"/>
      <c r="E6" s="80"/>
      <c r="F6" s="80"/>
      <c r="G6" s="80"/>
      <c r="I6" s="80"/>
      <c r="J6" s="81"/>
      <c r="K6" s="12"/>
      <c r="L6" s="6"/>
      <c r="M6" s="12"/>
      <c r="N6" s="6"/>
      <c r="O6" s="12"/>
      <c r="P6" s="6"/>
      <c r="Q6" s="12"/>
      <c r="R6" s="6"/>
      <c r="S6" s="12"/>
      <c r="T6" s="12"/>
      <c r="U6" s="12"/>
      <c r="V6" s="6"/>
      <c r="W6" s="12"/>
      <c r="X6" s="6"/>
      <c r="Y6" s="12"/>
      <c r="Z6" s="6"/>
      <c r="AA6" s="12"/>
      <c r="AB6" s="6"/>
    </row>
    <row r="7" spans="1:28" x14ac:dyDescent="0.2">
      <c r="A7" s="5" t="s">
        <v>133</v>
      </c>
      <c r="B7" s="57"/>
      <c r="C7" s="5"/>
      <c r="D7" s="80"/>
      <c r="E7" s="80"/>
      <c r="F7" s="80"/>
      <c r="G7" s="80"/>
      <c r="I7" s="80"/>
      <c r="J7" s="81"/>
      <c r="K7" s="12"/>
      <c r="L7" s="6"/>
      <c r="M7" s="12"/>
      <c r="N7" s="6"/>
      <c r="O7" s="12"/>
      <c r="P7" s="6"/>
      <c r="Q7" s="12"/>
      <c r="R7" s="6"/>
      <c r="S7" s="12"/>
      <c r="T7" s="12"/>
      <c r="U7" s="12"/>
      <c r="V7" s="6"/>
      <c r="W7" s="12"/>
      <c r="X7" s="6"/>
      <c r="Y7" s="12"/>
      <c r="Z7" s="6"/>
      <c r="AA7" s="12"/>
      <c r="AB7" s="6"/>
    </row>
    <row r="8" spans="1:28" x14ac:dyDescent="0.2">
      <c r="A8" s="5" t="s">
        <v>26</v>
      </c>
      <c r="B8" s="57"/>
      <c r="C8" s="5"/>
      <c r="D8" s="80"/>
      <c r="E8" s="80"/>
      <c r="F8" s="80"/>
      <c r="G8" s="80"/>
      <c r="I8" s="80"/>
      <c r="J8" s="81"/>
      <c r="K8" s="12"/>
      <c r="L8" s="6"/>
      <c r="M8" s="12"/>
      <c r="N8" s="6"/>
      <c r="O8" s="12"/>
      <c r="P8" s="6"/>
      <c r="Q8" s="12"/>
      <c r="R8" s="6"/>
      <c r="S8" s="12"/>
      <c r="T8" s="12"/>
      <c r="U8" s="12"/>
      <c r="V8" s="6"/>
      <c r="W8" s="12"/>
      <c r="X8" s="6"/>
      <c r="Y8" s="12"/>
      <c r="Z8" s="6"/>
      <c r="AA8" s="12"/>
      <c r="AB8" s="6"/>
    </row>
    <row r="9" spans="1:28" x14ac:dyDescent="0.2">
      <c r="A9"/>
      <c r="B9" s="5"/>
      <c r="C9" s="5"/>
      <c r="D9" s="80"/>
      <c r="E9" s="80"/>
      <c r="F9" s="80"/>
      <c r="G9" s="80"/>
      <c r="I9" s="80"/>
      <c r="J9" s="81"/>
      <c r="K9" s="12"/>
      <c r="L9" s="6"/>
      <c r="M9" s="12"/>
      <c r="N9" s="6"/>
      <c r="O9" s="12"/>
      <c r="P9" s="6"/>
      <c r="Q9" s="12"/>
      <c r="R9" s="6"/>
      <c r="S9" s="12"/>
      <c r="T9" s="12"/>
      <c r="U9" s="12"/>
      <c r="V9" s="6"/>
      <c r="W9" s="12"/>
      <c r="X9" s="6"/>
      <c r="Y9" s="12"/>
      <c r="Z9" s="6"/>
      <c r="AA9" s="11"/>
      <c r="AB9" s="7"/>
    </row>
    <row r="10" spans="1:28" x14ac:dyDescent="0.2">
      <c r="B10" s="2"/>
      <c r="F10" s="78" t="s">
        <v>27</v>
      </c>
      <c r="H10" s="78" t="s">
        <v>113</v>
      </c>
      <c r="J10" s="79"/>
      <c r="K10" s="11"/>
      <c r="L10" s="7"/>
      <c r="M10" s="11"/>
      <c r="N10" s="7"/>
      <c r="O10" s="11"/>
      <c r="P10" s="7"/>
      <c r="Q10" s="11"/>
      <c r="R10" s="7"/>
      <c r="S10" s="11"/>
      <c r="T10" s="11"/>
      <c r="U10" s="11"/>
      <c r="V10" s="7"/>
      <c r="W10" s="11"/>
      <c r="X10" s="7"/>
      <c r="Y10" s="11"/>
      <c r="Z10" s="7"/>
      <c r="AA10" s="11"/>
      <c r="AB10" s="7"/>
    </row>
    <row r="11" spans="1:28" x14ac:dyDescent="0.2">
      <c r="B11" s="2" t="s">
        <v>28</v>
      </c>
      <c r="F11" s="78" t="s">
        <v>29</v>
      </c>
      <c r="G11" s="78" t="s">
        <v>30</v>
      </c>
      <c r="H11" s="78" t="s">
        <v>31</v>
      </c>
      <c r="J11" s="79"/>
      <c r="K11" s="11"/>
      <c r="L11" s="7"/>
      <c r="M11" s="11"/>
      <c r="N11" s="7"/>
      <c r="O11" s="11"/>
      <c r="P11" s="7"/>
      <c r="Q11" s="11"/>
      <c r="R11" s="7"/>
      <c r="S11" s="11"/>
      <c r="T11" s="11"/>
      <c r="U11" s="11"/>
      <c r="V11" s="7"/>
      <c r="W11" s="11"/>
      <c r="X11" s="7"/>
      <c r="Y11" s="11"/>
      <c r="Z11" s="7"/>
      <c r="AA11" s="11"/>
      <c r="AB11" s="7"/>
    </row>
    <row r="12" spans="1:28" ht="13.5" thickBot="1" x14ac:dyDescent="0.25">
      <c r="B12" s="3" t="s">
        <v>32</v>
      </c>
      <c r="D12" s="82" t="s">
        <v>33</v>
      </c>
      <c r="F12" s="82" t="s">
        <v>34</v>
      </c>
      <c r="G12" s="82" t="s">
        <v>35</v>
      </c>
      <c r="H12" s="82" t="s">
        <v>36</v>
      </c>
      <c r="I12" s="82" t="s">
        <v>130</v>
      </c>
      <c r="J12" s="83" t="s">
        <v>34</v>
      </c>
      <c r="K12" s="13"/>
      <c r="L12" s="9" t="s">
        <v>37</v>
      </c>
      <c r="M12" s="13"/>
      <c r="N12" s="9" t="s">
        <v>38</v>
      </c>
      <c r="O12" s="13"/>
      <c r="P12" s="9" t="s">
        <v>39</v>
      </c>
      <c r="Q12" s="13"/>
      <c r="R12" s="9" t="s">
        <v>40</v>
      </c>
      <c r="S12" s="13"/>
      <c r="T12" s="9" t="s">
        <v>41</v>
      </c>
      <c r="U12" s="13"/>
      <c r="V12" s="9" t="s">
        <v>42</v>
      </c>
      <c r="W12" s="13"/>
      <c r="X12" s="9" t="s">
        <v>43</v>
      </c>
      <c r="Y12" s="13"/>
      <c r="Z12" s="9" t="s">
        <v>44</v>
      </c>
      <c r="AA12" s="13"/>
      <c r="AB12" s="9" t="s">
        <v>45</v>
      </c>
    </row>
    <row r="13" spans="1:28" x14ac:dyDescent="0.2">
      <c r="B13" s="2"/>
      <c r="J13" s="79"/>
      <c r="K13" s="11"/>
      <c r="L13" s="7"/>
      <c r="M13" s="11"/>
      <c r="N13" s="7"/>
      <c r="O13" s="11"/>
      <c r="P13" s="7"/>
      <c r="Q13" s="11"/>
      <c r="R13" s="7"/>
      <c r="S13" s="11"/>
      <c r="T13" s="11"/>
      <c r="U13" s="11"/>
      <c r="V13" s="7"/>
      <c r="W13" s="11"/>
      <c r="X13" s="7"/>
      <c r="Y13" s="11"/>
      <c r="Z13" s="7"/>
      <c r="AA13" s="11"/>
      <c r="AB13" s="7"/>
    </row>
    <row r="14" spans="1:28" x14ac:dyDescent="0.2">
      <c r="B14" s="2">
        <v>1</v>
      </c>
      <c r="D14" s="77" t="s">
        <v>131</v>
      </c>
      <c r="H14" s="88"/>
      <c r="J14" s="79"/>
      <c r="K14" s="11"/>
      <c r="L14" s="7"/>
      <c r="M14" s="11"/>
      <c r="N14" s="7"/>
      <c r="O14" s="11"/>
      <c r="P14" s="7"/>
      <c r="Q14" s="11"/>
      <c r="R14" s="7"/>
      <c r="S14" s="11"/>
      <c r="T14" s="11"/>
      <c r="U14" s="11"/>
      <c r="V14" s="7"/>
      <c r="W14" s="11"/>
      <c r="X14" s="7"/>
      <c r="Y14" s="11"/>
      <c r="Z14" s="7"/>
      <c r="AA14" s="11"/>
      <c r="AB14" s="7"/>
    </row>
    <row r="15" spans="1:28" x14ac:dyDescent="0.2">
      <c r="B15" s="2"/>
      <c r="H15" s="88"/>
      <c r="J15" s="79"/>
      <c r="K15" s="11"/>
      <c r="L15" s="7"/>
      <c r="M15" s="11"/>
      <c r="N15" s="7"/>
      <c r="O15" s="11"/>
      <c r="P15" s="7"/>
      <c r="Q15" s="11"/>
      <c r="R15" s="7"/>
      <c r="S15" s="11"/>
      <c r="T15" s="11"/>
      <c r="U15" s="11"/>
      <c r="V15" s="7"/>
      <c r="W15" s="11"/>
      <c r="X15" s="7"/>
      <c r="Y15" s="11"/>
      <c r="Z15" s="7"/>
      <c r="AA15" s="11"/>
      <c r="AB15" s="7"/>
    </row>
    <row r="16" spans="1:28" x14ac:dyDescent="0.2">
      <c r="B16" s="2">
        <v>2</v>
      </c>
      <c r="D16" s="77" t="s">
        <v>114</v>
      </c>
      <c r="F16" s="84">
        <v>12</v>
      </c>
      <c r="G16" s="84" t="s">
        <v>47</v>
      </c>
      <c r="H16" s="88">
        <v>10000</v>
      </c>
      <c r="I16" s="85">
        <v>0.37709999999999999</v>
      </c>
      <c r="J16" s="79">
        <f>+H16*I16*365</f>
        <v>1376415</v>
      </c>
      <c r="K16" s="11"/>
      <c r="L16" s="7">
        <f>+J16</f>
        <v>1376415</v>
      </c>
      <c r="M16" s="11"/>
      <c r="N16" s="7">
        <f>+L16</f>
        <v>1376415</v>
      </c>
      <c r="O16" s="11"/>
      <c r="P16" s="7">
        <f>+N16</f>
        <v>1376415</v>
      </c>
      <c r="Q16" s="11"/>
      <c r="R16" s="7">
        <f>+P16</f>
        <v>1376415</v>
      </c>
      <c r="S16" s="11"/>
      <c r="T16" s="7"/>
      <c r="U16" s="11"/>
      <c r="V16" s="7"/>
      <c r="W16" s="11"/>
      <c r="X16" s="7"/>
      <c r="Y16" s="11"/>
      <c r="Z16" s="7"/>
      <c r="AA16" s="11"/>
      <c r="AB16" s="7"/>
    </row>
    <row r="17" spans="2:29" x14ac:dyDescent="0.2">
      <c r="B17" s="2"/>
      <c r="F17" s="84"/>
      <c r="H17" s="88"/>
      <c r="I17" s="85"/>
      <c r="J17" s="79"/>
      <c r="K17" s="11"/>
      <c r="L17" s="7"/>
      <c r="M17" s="11"/>
      <c r="N17" s="7"/>
      <c r="O17" s="11"/>
      <c r="P17" s="7"/>
      <c r="Q17" s="11"/>
      <c r="R17" s="7"/>
      <c r="S17" s="11"/>
      <c r="T17" s="7"/>
      <c r="U17" s="11"/>
      <c r="V17" s="7"/>
      <c r="W17" s="11"/>
      <c r="X17" s="7"/>
      <c r="Y17" s="11"/>
      <c r="Z17" s="7"/>
      <c r="AA17" s="11"/>
      <c r="AB17" s="7"/>
    </row>
    <row r="18" spans="2:29" x14ac:dyDescent="0.2">
      <c r="B18" s="2">
        <v>3</v>
      </c>
      <c r="F18" s="84"/>
      <c r="H18" s="88"/>
      <c r="I18" s="85"/>
      <c r="J18" s="79">
        <f>+H18*I18*365</f>
        <v>0</v>
      </c>
      <c r="K18" s="11"/>
      <c r="L18" s="7">
        <f>+J18</f>
        <v>0</v>
      </c>
      <c r="M18" s="11"/>
      <c r="N18" s="7">
        <f>+L18</f>
        <v>0</v>
      </c>
      <c r="O18" s="11"/>
      <c r="P18" s="7">
        <f>+N18</f>
        <v>0</v>
      </c>
      <c r="Q18" s="11"/>
      <c r="R18" s="7">
        <f>+P18</f>
        <v>0</v>
      </c>
      <c r="S18" s="11"/>
      <c r="T18" s="7"/>
      <c r="U18" s="11"/>
      <c r="V18" s="7"/>
      <c r="W18" s="11"/>
      <c r="X18" s="7"/>
      <c r="Y18" s="11"/>
      <c r="Z18" s="7"/>
      <c r="AA18" s="11"/>
      <c r="AB18" s="7"/>
    </row>
    <row r="19" spans="2:29" x14ac:dyDescent="0.2">
      <c r="B19"/>
      <c r="H19" s="88"/>
      <c r="I19" s="85"/>
      <c r="J19" s="79"/>
      <c r="K19" s="11"/>
      <c r="L19" s="7"/>
      <c r="M19" s="11"/>
      <c r="N19" s="7"/>
      <c r="O19" s="11"/>
      <c r="P19" s="7"/>
      <c r="Q19" s="11"/>
      <c r="R19" s="7"/>
      <c r="S19" s="11"/>
      <c r="T19" s="7"/>
      <c r="U19" s="11"/>
      <c r="V19" s="7"/>
      <c r="W19" s="11"/>
      <c r="X19" s="7"/>
      <c r="Y19" s="11"/>
      <c r="Z19" s="7"/>
      <c r="AA19" s="11"/>
      <c r="AB19" s="7"/>
    </row>
    <row r="20" spans="2:29" x14ac:dyDescent="0.2">
      <c r="B20"/>
      <c r="H20" s="88"/>
      <c r="I20" s="85"/>
      <c r="J20" s="79"/>
      <c r="K20" s="11"/>
      <c r="L20" s="7"/>
      <c r="M20" s="11"/>
      <c r="N20" s="7"/>
      <c r="O20" s="11"/>
      <c r="P20" s="7"/>
      <c r="Q20" s="11"/>
      <c r="R20" s="7"/>
      <c r="S20" s="11"/>
      <c r="T20" s="7"/>
      <c r="U20" s="11"/>
      <c r="V20" s="7"/>
      <c r="W20" s="11"/>
      <c r="X20" s="7"/>
      <c r="Y20" s="11"/>
      <c r="Z20" s="7"/>
      <c r="AA20" s="11"/>
      <c r="AB20" s="7"/>
    </row>
    <row r="21" spans="2:29" ht="13.5" thickBot="1" x14ac:dyDescent="0.25">
      <c r="B21" s="2">
        <v>4</v>
      </c>
      <c r="D21" s="78" t="s">
        <v>48</v>
      </c>
      <c r="H21" s="88"/>
      <c r="I21" s="85"/>
      <c r="J21" s="101">
        <f>+J18+J16</f>
        <v>1376415</v>
      </c>
      <c r="K21" s="11"/>
      <c r="L21" s="101">
        <f>+L18+L16</f>
        <v>1376415</v>
      </c>
      <c r="M21" s="11"/>
      <c r="N21" s="101">
        <f>+N18+N16</f>
        <v>1376415</v>
      </c>
      <c r="O21" s="11"/>
      <c r="P21" s="101">
        <f>+P18+P16</f>
        <v>1376415</v>
      </c>
      <c r="Q21" s="11"/>
      <c r="R21" s="101">
        <f>+R18+R16</f>
        <v>1376415</v>
      </c>
      <c r="S21" s="11"/>
      <c r="T21" s="7"/>
      <c r="U21" s="11"/>
      <c r="V21" s="7"/>
      <c r="W21" s="11"/>
      <c r="X21" s="7"/>
      <c r="Y21" s="11"/>
      <c r="Z21" s="7"/>
      <c r="AA21" s="11"/>
      <c r="AB21" s="7"/>
      <c r="AC21" s="87"/>
    </row>
    <row r="22" spans="2:29" ht="13.5" thickTop="1" x14ac:dyDescent="0.2">
      <c r="B22" s="2"/>
      <c r="H22" s="88"/>
      <c r="I22" s="85"/>
      <c r="J22" s="79"/>
      <c r="K22" s="11"/>
      <c r="L22" s="7"/>
      <c r="M22" s="11"/>
      <c r="N22" s="7"/>
      <c r="O22" s="11"/>
      <c r="P22" s="7"/>
      <c r="Q22" s="11"/>
      <c r="R22" s="7"/>
      <c r="S22" s="11"/>
      <c r="T22" s="7"/>
      <c r="U22" s="11"/>
      <c r="V22" s="7"/>
      <c r="W22" s="11"/>
      <c r="X22" s="7"/>
      <c r="Y22" s="11"/>
      <c r="Z22" s="7"/>
      <c r="AA22" s="11"/>
      <c r="AB22" s="7"/>
    </row>
    <row r="23" spans="2:29" x14ac:dyDescent="0.2">
      <c r="B23"/>
      <c r="H23" s="88"/>
      <c r="I23" s="85"/>
      <c r="J23" s="79"/>
      <c r="K23" s="11"/>
      <c r="L23" s="7"/>
      <c r="M23" s="11"/>
      <c r="N23" s="7"/>
      <c r="O23" s="11"/>
      <c r="P23" s="7"/>
      <c r="Q23" s="11"/>
      <c r="R23" s="7"/>
      <c r="S23" s="11"/>
      <c r="T23" s="7"/>
      <c r="U23" s="11"/>
      <c r="V23" s="7"/>
      <c r="W23" s="11"/>
      <c r="X23" s="7"/>
      <c r="Y23" s="11"/>
      <c r="Z23" s="7"/>
      <c r="AA23" s="11"/>
      <c r="AB23" s="7"/>
    </row>
    <row r="24" spans="2:29" x14ac:dyDescent="0.2">
      <c r="B24" s="2"/>
      <c r="H24" s="88"/>
      <c r="I24" s="85"/>
      <c r="J24" s="79"/>
      <c r="K24" s="11"/>
      <c r="L24" s="7"/>
      <c r="M24" s="11"/>
      <c r="N24" s="7"/>
      <c r="O24" s="11"/>
      <c r="P24" s="7"/>
      <c r="Q24" s="11"/>
      <c r="R24" s="7"/>
      <c r="S24" s="11"/>
      <c r="T24" s="7"/>
      <c r="U24" s="11"/>
      <c r="V24" s="7"/>
      <c r="W24" s="11"/>
      <c r="X24" s="7"/>
      <c r="Y24" s="11"/>
      <c r="Z24" s="7"/>
      <c r="AA24" s="11"/>
      <c r="AB24" s="7"/>
    </row>
    <row r="25" spans="2:29" x14ac:dyDescent="0.2">
      <c r="B25" s="2"/>
      <c r="D25" s="104" t="s">
        <v>134</v>
      </c>
      <c r="H25" s="88"/>
      <c r="I25" s="85"/>
      <c r="J25" s="79"/>
      <c r="K25" s="11"/>
      <c r="L25" s="79"/>
      <c r="M25" s="11"/>
      <c r="N25" s="7"/>
      <c r="O25" s="11"/>
      <c r="P25" s="7"/>
      <c r="Q25" s="11"/>
      <c r="R25" s="7"/>
      <c r="S25" s="11"/>
      <c r="T25" s="7"/>
      <c r="U25" s="11"/>
      <c r="V25" s="7"/>
      <c r="W25" s="11"/>
      <c r="X25" s="7"/>
      <c r="Y25" s="11"/>
      <c r="Z25" s="7"/>
      <c r="AA25" s="11"/>
      <c r="AB25" s="7"/>
    </row>
    <row r="26" spans="2:29" x14ac:dyDescent="0.2">
      <c r="B26" s="2"/>
      <c r="H26" s="88"/>
      <c r="I26" s="85"/>
      <c r="J26" s="79"/>
      <c r="K26" s="11"/>
      <c r="L26" s="7"/>
      <c r="M26" s="11"/>
      <c r="N26" s="7"/>
      <c r="O26" s="11"/>
      <c r="P26" s="7"/>
      <c r="Q26" s="11"/>
      <c r="R26" s="7"/>
      <c r="S26" s="11"/>
      <c r="T26" s="7"/>
      <c r="U26" s="11"/>
      <c r="V26" s="7"/>
      <c r="W26" s="11"/>
      <c r="X26" s="7"/>
      <c r="Y26" s="11"/>
      <c r="Z26" s="7"/>
      <c r="AA26" s="11"/>
      <c r="AB26" s="7"/>
    </row>
    <row r="27" spans="2:29" x14ac:dyDescent="0.2">
      <c r="B27" s="2"/>
      <c r="H27" s="88"/>
      <c r="I27" s="85"/>
      <c r="J27" s="79"/>
      <c r="K27" s="11"/>
      <c r="L27" s="79"/>
      <c r="M27" s="11"/>
      <c r="N27" s="7"/>
      <c r="O27" s="11"/>
      <c r="P27" s="7"/>
      <c r="Q27" s="11"/>
      <c r="R27" s="7"/>
      <c r="S27" s="11"/>
      <c r="T27" s="7"/>
      <c r="U27" s="11"/>
      <c r="V27" s="7"/>
      <c r="W27" s="11"/>
      <c r="X27" s="7"/>
      <c r="Y27" s="11"/>
      <c r="Z27" s="7"/>
      <c r="AA27" s="11"/>
      <c r="AB27" s="7"/>
    </row>
    <row r="28" spans="2:29" x14ac:dyDescent="0.2">
      <c r="B28" s="2"/>
      <c r="H28" s="88"/>
      <c r="I28" s="85"/>
      <c r="J28" s="79"/>
      <c r="K28" s="11"/>
      <c r="L28" s="79"/>
      <c r="M28" s="11"/>
      <c r="N28" s="79"/>
      <c r="O28" s="11"/>
      <c r="P28" s="7"/>
      <c r="Q28" s="11"/>
      <c r="R28" s="7"/>
      <c r="S28" s="11"/>
      <c r="T28" s="7"/>
      <c r="U28" s="11"/>
      <c r="V28" s="7"/>
      <c r="W28" s="11"/>
      <c r="X28" s="7"/>
      <c r="Y28" s="11"/>
      <c r="Z28" s="7"/>
      <c r="AA28" s="11"/>
      <c r="AB28" s="7"/>
    </row>
    <row r="29" spans="2:29" x14ac:dyDescent="0.2">
      <c r="B29" s="2"/>
      <c r="H29" s="88"/>
      <c r="I29" s="85"/>
      <c r="J29" s="79"/>
      <c r="K29" s="11"/>
      <c r="L29" s="7"/>
      <c r="M29" s="11"/>
      <c r="N29" s="7"/>
      <c r="O29" s="11"/>
      <c r="P29" s="7"/>
      <c r="Q29" s="11"/>
      <c r="R29" s="7"/>
      <c r="S29" s="11"/>
      <c r="T29" s="7"/>
      <c r="U29" s="11"/>
      <c r="V29" s="7"/>
      <c r="W29" s="11"/>
      <c r="X29" s="7"/>
      <c r="Y29" s="11"/>
      <c r="Z29" s="7"/>
      <c r="AA29" s="11"/>
      <c r="AB29" s="7"/>
    </row>
    <row r="30" spans="2:29" x14ac:dyDescent="0.2">
      <c r="B30" s="2"/>
      <c r="H30" s="88"/>
      <c r="I30" s="85"/>
      <c r="J30" s="79"/>
      <c r="K30" s="11"/>
      <c r="L30" s="7"/>
      <c r="M30" s="11"/>
      <c r="N30" s="7"/>
      <c r="O30" s="11"/>
      <c r="P30" s="7"/>
      <c r="Q30" s="11"/>
      <c r="R30" s="7"/>
      <c r="S30" s="11"/>
      <c r="T30" s="7"/>
      <c r="U30" s="11"/>
      <c r="V30" s="7"/>
      <c r="W30" s="11"/>
      <c r="X30" s="7"/>
      <c r="Y30" s="11"/>
      <c r="Z30" s="7"/>
      <c r="AA30" s="11"/>
      <c r="AB30" s="7"/>
    </row>
    <row r="31" spans="2:29" x14ac:dyDescent="0.2">
      <c r="B31" s="2"/>
      <c r="H31" s="88"/>
      <c r="I31" s="85"/>
      <c r="J31" s="79"/>
      <c r="K31" s="11"/>
      <c r="L31" s="7"/>
      <c r="M31" s="11"/>
      <c r="N31" s="7"/>
      <c r="O31" s="11"/>
      <c r="P31" s="7"/>
      <c r="Q31" s="11"/>
      <c r="R31" s="7"/>
      <c r="S31" s="11"/>
      <c r="T31" s="7"/>
      <c r="U31" s="11"/>
      <c r="V31" s="7"/>
      <c r="W31" s="11"/>
      <c r="X31" s="7"/>
      <c r="Y31" s="11"/>
      <c r="Z31" s="7"/>
      <c r="AA31" s="11"/>
      <c r="AB31" s="7"/>
    </row>
    <row r="32" spans="2:29" x14ac:dyDescent="0.2">
      <c r="B32" s="2"/>
      <c r="H32" s="88"/>
      <c r="I32" s="86"/>
      <c r="J32" s="79"/>
      <c r="K32" s="11"/>
      <c r="L32" s="7"/>
      <c r="M32" s="11"/>
      <c r="N32" s="7"/>
      <c r="O32" s="11"/>
      <c r="P32" s="7"/>
      <c r="Q32" s="11"/>
      <c r="R32" s="7"/>
      <c r="S32" s="11"/>
      <c r="T32" s="7"/>
      <c r="U32" s="11"/>
      <c r="V32" s="7"/>
      <c r="W32" s="11"/>
      <c r="X32" s="7"/>
      <c r="Y32" s="11"/>
      <c r="Z32" s="7"/>
      <c r="AA32" s="11"/>
      <c r="AB32" s="7"/>
    </row>
    <row r="33" spans="2:29" x14ac:dyDescent="0.2">
      <c r="B33" s="2"/>
      <c r="H33" s="88"/>
      <c r="I33" s="85"/>
      <c r="J33" s="79"/>
      <c r="K33" s="11"/>
      <c r="L33" s="7"/>
      <c r="M33" s="11"/>
      <c r="N33" s="7"/>
      <c r="O33" s="11"/>
      <c r="P33" s="7"/>
      <c r="Q33" s="11"/>
      <c r="R33" s="7"/>
      <c r="S33" s="11"/>
      <c r="T33" s="7"/>
      <c r="U33" s="11"/>
      <c r="V33" s="7"/>
      <c r="W33" s="11"/>
      <c r="X33" s="7"/>
      <c r="Y33" s="11"/>
      <c r="Z33" s="7"/>
      <c r="AA33" s="11"/>
      <c r="AB33" s="7"/>
    </row>
    <row r="34" spans="2:29" x14ac:dyDescent="0.2">
      <c r="B34" s="2"/>
      <c r="H34" s="88"/>
      <c r="I34" s="85"/>
      <c r="J34" s="79"/>
      <c r="K34" s="11"/>
      <c r="L34" s="7"/>
      <c r="M34" s="11"/>
      <c r="N34" s="7"/>
      <c r="O34" s="11"/>
      <c r="P34" s="7"/>
      <c r="Q34" s="11"/>
      <c r="R34" s="7"/>
      <c r="S34" s="11"/>
      <c r="T34" s="7"/>
      <c r="U34" s="11"/>
      <c r="V34" s="7"/>
      <c r="W34" s="11"/>
      <c r="X34" s="7"/>
      <c r="Y34" s="11"/>
      <c r="Z34" s="7"/>
      <c r="AA34" s="11"/>
      <c r="AB34" s="7"/>
    </row>
    <row r="35" spans="2:29" x14ac:dyDescent="0.2">
      <c r="B35" s="2"/>
      <c r="H35" s="88"/>
      <c r="I35" s="85"/>
      <c r="J35" s="79"/>
      <c r="K35" s="11"/>
      <c r="L35" s="7"/>
      <c r="M35" s="11"/>
      <c r="N35" s="7"/>
      <c r="O35" s="11"/>
      <c r="P35" s="7"/>
      <c r="Q35" s="11"/>
      <c r="R35" s="7"/>
      <c r="S35" s="11"/>
      <c r="T35" s="7"/>
      <c r="U35" s="11"/>
      <c r="V35" s="7"/>
      <c r="W35" s="11"/>
      <c r="X35" s="7"/>
      <c r="Y35" s="11"/>
      <c r="Z35" s="7"/>
      <c r="AA35" s="11"/>
      <c r="AB35" s="7"/>
    </row>
    <row r="36" spans="2:29" x14ac:dyDescent="0.2">
      <c r="B36" s="2"/>
      <c r="H36" s="88"/>
      <c r="I36" s="85"/>
      <c r="J36" s="79"/>
      <c r="K36" s="11"/>
      <c r="L36" s="7"/>
      <c r="M36" s="11"/>
      <c r="N36" s="7"/>
      <c r="O36" s="11"/>
      <c r="P36" s="7"/>
      <c r="Q36" s="11"/>
      <c r="R36" s="7"/>
      <c r="S36" s="11"/>
      <c r="T36" s="7"/>
      <c r="U36" s="11"/>
      <c r="V36" s="7"/>
      <c r="W36" s="11"/>
      <c r="X36" s="7"/>
      <c r="Y36" s="11"/>
      <c r="Z36" s="7"/>
      <c r="AA36" s="11"/>
      <c r="AB36" s="7"/>
    </row>
    <row r="37" spans="2:29" x14ac:dyDescent="0.2">
      <c r="B37" s="2"/>
      <c r="H37" s="88"/>
      <c r="I37" s="85"/>
      <c r="J37" s="79"/>
      <c r="K37" s="11"/>
      <c r="L37" s="7"/>
      <c r="M37" s="11"/>
      <c r="N37" s="7"/>
      <c r="O37" s="11"/>
      <c r="P37" s="7"/>
      <c r="Q37" s="11"/>
      <c r="R37" s="7"/>
      <c r="S37" s="11"/>
      <c r="T37" s="7"/>
      <c r="U37" s="11"/>
      <c r="V37" s="7"/>
      <c r="W37" s="11"/>
      <c r="X37" s="7"/>
      <c r="Y37" s="11"/>
      <c r="Z37" s="7"/>
      <c r="AA37" s="11"/>
      <c r="AB37" s="7"/>
    </row>
    <row r="38" spans="2:29" x14ac:dyDescent="0.2">
      <c r="B38" s="2"/>
      <c r="H38" s="88"/>
      <c r="I38" s="85"/>
      <c r="J38" s="79"/>
      <c r="K38" s="11"/>
      <c r="L38" s="7"/>
      <c r="M38" s="11"/>
      <c r="N38" s="7"/>
      <c r="O38" s="11"/>
      <c r="P38" s="7"/>
      <c r="Q38" s="11"/>
      <c r="R38" s="7"/>
      <c r="S38" s="11"/>
      <c r="T38" s="7"/>
      <c r="U38" s="11"/>
      <c r="V38" s="7"/>
      <c r="W38" s="11"/>
      <c r="X38" s="7"/>
      <c r="Y38" s="11"/>
      <c r="Z38" s="7"/>
      <c r="AA38" s="11"/>
      <c r="AB38" s="7"/>
    </row>
    <row r="39" spans="2:29" x14ac:dyDescent="0.2">
      <c r="B39" s="2"/>
      <c r="H39" s="88"/>
      <c r="I39" s="85"/>
      <c r="J39" s="79"/>
      <c r="K39" s="11"/>
      <c r="L39" s="7"/>
      <c r="M39" s="11"/>
      <c r="N39" s="7"/>
      <c r="O39" s="11"/>
      <c r="P39" s="7"/>
      <c r="Q39" s="11"/>
      <c r="R39" s="7"/>
      <c r="S39" s="11"/>
      <c r="T39" s="7"/>
      <c r="U39" s="11"/>
      <c r="V39" s="7"/>
      <c r="W39" s="11"/>
      <c r="X39" s="7"/>
      <c r="Y39" s="11"/>
      <c r="Z39" s="7"/>
      <c r="AA39" s="11"/>
      <c r="AB39" s="7"/>
      <c r="AC39" s="87"/>
    </row>
    <row r="40" spans="2:29" x14ac:dyDescent="0.2">
      <c r="H40" s="85"/>
      <c r="I40" s="85"/>
    </row>
    <row r="41" spans="2:29" x14ac:dyDescent="0.2">
      <c r="B41" s="2"/>
      <c r="H41" s="88"/>
      <c r="I41" s="85"/>
      <c r="J41" s="79"/>
      <c r="L41" s="7"/>
      <c r="M41" s="11"/>
      <c r="N41" s="7"/>
      <c r="O41" s="11"/>
      <c r="P41" s="7"/>
      <c r="Q41" s="11"/>
      <c r="R41" s="7"/>
      <c r="T41" s="7"/>
      <c r="V41" s="7"/>
      <c r="X41" s="7"/>
      <c r="Z41" s="7"/>
      <c r="AB41" s="7"/>
    </row>
    <row r="42" spans="2:29" x14ac:dyDescent="0.2">
      <c r="B42" s="2"/>
      <c r="H42" s="88"/>
      <c r="I42" s="85"/>
      <c r="J42" s="79"/>
      <c r="L42" s="7"/>
      <c r="M42" s="11"/>
      <c r="N42" s="7"/>
      <c r="O42" s="11"/>
      <c r="P42" s="7"/>
      <c r="Q42" s="11"/>
      <c r="R42" s="7"/>
      <c r="T42" s="7"/>
      <c r="V42" s="7"/>
      <c r="X42" s="7"/>
      <c r="Z42" s="7"/>
      <c r="AB42" s="7"/>
    </row>
    <row r="43" spans="2:29" x14ac:dyDescent="0.2">
      <c r="H43" s="88"/>
      <c r="I43" s="85"/>
    </row>
    <row r="44" spans="2:29" x14ac:dyDescent="0.2">
      <c r="B44" s="2"/>
      <c r="H44" s="88"/>
      <c r="I44" s="85"/>
      <c r="J44" s="79"/>
      <c r="L44" s="7"/>
      <c r="M44" s="11"/>
      <c r="N44" s="7"/>
      <c r="O44" s="11"/>
      <c r="P44" s="7"/>
      <c r="Q44" s="11"/>
      <c r="R44" s="7"/>
      <c r="T44" s="7"/>
      <c r="V44" s="7"/>
      <c r="X44" s="7"/>
      <c r="Z44" s="7"/>
      <c r="AB44" s="7"/>
    </row>
    <row r="45" spans="2:29" x14ac:dyDescent="0.2">
      <c r="B45" s="2"/>
      <c r="H45" s="88"/>
      <c r="I45" s="85"/>
      <c r="J45" s="79"/>
      <c r="L45" s="7"/>
      <c r="M45" s="11"/>
      <c r="N45" s="7"/>
      <c r="O45" s="11"/>
      <c r="P45" s="7"/>
      <c r="Q45" s="11"/>
      <c r="R45" s="7"/>
      <c r="T45" s="7"/>
      <c r="V45" s="7"/>
      <c r="X45" s="7"/>
      <c r="Z45" s="7"/>
      <c r="AB45" s="7"/>
    </row>
    <row r="46" spans="2:29" x14ac:dyDescent="0.2">
      <c r="H46" s="88"/>
      <c r="I46" s="85"/>
    </row>
    <row r="47" spans="2:29" x14ac:dyDescent="0.2">
      <c r="B47" s="2"/>
      <c r="H47" s="88"/>
      <c r="I47" s="85"/>
      <c r="J47" s="79"/>
      <c r="L47" s="7"/>
      <c r="M47" s="11"/>
      <c r="N47" s="7"/>
      <c r="O47" s="11"/>
      <c r="P47" s="7"/>
      <c r="Q47" s="11"/>
      <c r="R47" s="7"/>
      <c r="T47" s="7"/>
      <c r="V47" s="7"/>
      <c r="X47" s="7"/>
      <c r="Z47" s="7"/>
      <c r="AB47" s="7"/>
    </row>
    <row r="48" spans="2:29" x14ac:dyDescent="0.2">
      <c r="B48" s="2"/>
      <c r="H48" s="88"/>
      <c r="I48" s="85"/>
      <c r="J48" s="79"/>
      <c r="L48" s="7"/>
      <c r="M48" s="11"/>
      <c r="N48" s="7"/>
      <c r="O48" s="11"/>
      <c r="P48" s="7"/>
      <c r="Q48" s="11"/>
      <c r="R48" s="7"/>
      <c r="T48" s="7"/>
      <c r="V48" s="7"/>
      <c r="X48" s="7"/>
      <c r="Z48" s="7"/>
      <c r="AB48" s="7"/>
    </row>
    <row r="49" spans="2:29" x14ac:dyDescent="0.2">
      <c r="H49" s="88"/>
      <c r="I49" s="85"/>
    </row>
    <row r="50" spans="2:29" x14ac:dyDescent="0.2">
      <c r="B50" s="2"/>
      <c r="H50" s="88"/>
      <c r="I50" s="85"/>
      <c r="J50" s="7"/>
      <c r="L50" s="79"/>
      <c r="N50" s="7"/>
      <c r="P50" s="7"/>
      <c r="R50" s="7"/>
      <c r="T50" s="7"/>
      <c r="U50" s="11"/>
      <c r="V50" s="7"/>
      <c r="W50" s="11"/>
      <c r="X50" s="7"/>
      <c r="Y50" s="11"/>
      <c r="Z50" s="7"/>
      <c r="AA50" s="11"/>
      <c r="AB50" s="7"/>
    </row>
    <row r="51" spans="2:29" x14ac:dyDescent="0.2">
      <c r="B51" s="2"/>
      <c r="H51" s="88"/>
      <c r="I51" s="85"/>
      <c r="L51" s="79"/>
      <c r="N51" s="7"/>
      <c r="P51" s="7"/>
      <c r="R51" s="7"/>
      <c r="T51" s="7"/>
      <c r="U51" s="11"/>
      <c r="V51" s="7"/>
      <c r="W51" s="11"/>
      <c r="X51" s="7"/>
      <c r="Y51" s="11"/>
      <c r="Z51" s="7"/>
      <c r="AA51" s="11"/>
      <c r="AB51" s="7"/>
    </row>
    <row r="52" spans="2:29" x14ac:dyDescent="0.2">
      <c r="H52" s="88"/>
      <c r="I52" s="85"/>
      <c r="P52" s="87"/>
      <c r="AC52" s="7"/>
    </row>
    <row r="53" spans="2:29" x14ac:dyDescent="0.2">
      <c r="B53" s="2"/>
      <c r="H53" s="88"/>
      <c r="I53" s="85"/>
      <c r="J53" s="79"/>
      <c r="L53" s="87"/>
      <c r="N53" s="87"/>
      <c r="P53" s="87"/>
      <c r="R53" s="87"/>
      <c r="T53" s="87"/>
      <c r="V53" s="87"/>
      <c r="X53" s="87"/>
      <c r="Z53" s="87"/>
      <c r="AB53" s="87"/>
      <c r="AC53" s="87"/>
    </row>
    <row r="54" spans="2:29" x14ac:dyDescent="0.2">
      <c r="B54" s="2"/>
      <c r="H54" s="88"/>
      <c r="I54" s="85"/>
      <c r="J54" s="79"/>
      <c r="L54" s="87"/>
      <c r="N54" s="87"/>
      <c r="P54" s="87"/>
      <c r="R54" s="87"/>
      <c r="T54" s="87"/>
      <c r="V54" s="87"/>
      <c r="X54" s="87"/>
      <c r="Z54" s="87"/>
      <c r="AB54" s="87"/>
      <c r="AC54" s="87"/>
    </row>
    <row r="55" spans="2:29" x14ac:dyDescent="0.2">
      <c r="H55" s="88"/>
      <c r="I55" s="86"/>
      <c r="AC55" s="87"/>
    </row>
    <row r="56" spans="2:29" x14ac:dyDescent="0.2">
      <c r="B56" s="2"/>
      <c r="H56" s="89"/>
      <c r="I56" s="85"/>
      <c r="J56" s="79"/>
      <c r="L56" s="7"/>
      <c r="N56" s="7"/>
      <c r="P56" s="7"/>
      <c r="R56" s="87"/>
      <c r="T56" s="87"/>
      <c r="V56" s="87"/>
      <c r="X56" s="87"/>
      <c r="Z56" s="87"/>
      <c r="AB56" s="87"/>
    </row>
    <row r="57" spans="2:29" x14ac:dyDescent="0.2">
      <c r="B57" s="2"/>
      <c r="H57" s="85"/>
      <c r="I57" s="85"/>
      <c r="J57" s="79"/>
      <c r="L57" s="7"/>
      <c r="N57" s="7"/>
      <c r="P57" s="7"/>
      <c r="R57" s="87"/>
      <c r="T57" s="87"/>
      <c r="V57" s="87"/>
      <c r="X57" s="87"/>
      <c r="Z57" s="87"/>
      <c r="AB57" s="87"/>
    </row>
    <row r="58" spans="2:29" x14ac:dyDescent="0.2">
      <c r="B58"/>
      <c r="H58" s="88"/>
      <c r="I58" s="85"/>
      <c r="J58" s="90"/>
      <c r="L58" s="90"/>
      <c r="N58" s="90"/>
      <c r="P58" s="90"/>
      <c r="AC58" s="87"/>
    </row>
    <row r="59" spans="2:29" x14ac:dyDescent="0.2">
      <c r="B59" s="2"/>
      <c r="H59" s="88"/>
      <c r="I59" s="85"/>
      <c r="J59" s="79"/>
      <c r="L59" s="7"/>
      <c r="N59" s="7"/>
      <c r="P59" s="7"/>
      <c r="R59" s="87"/>
      <c r="T59" s="87"/>
      <c r="V59" s="87"/>
      <c r="X59" s="87"/>
      <c r="Z59" s="87"/>
      <c r="AB59" s="87"/>
    </row>
    <row r="60" spans="2:29" x14ac:dyDescent="0.2">
      <c r="B60" s="2"/>
      <c r="H60" s="88"/>
      <c r="I60" s="85"/>
      <c r="J60" s="79"/>
      <c r="L60" s="7"/>
      <c r="N60" s="7"/>
      <c r="P60" s="7"/>
      <c r="R60" s="87"/>
      <c r="T60" s="87"/>
      <c r="V60" s="87"/>
      <c r="X60" s="87"/>
      <c r="Z60" s="87"/>
      <c r="AB60" s="87"/>
    </row>
    <row r="61" spans="2:29" x14ac:dyDescent="0.2">
      <c r="B61"/>
      <c r="H61" s="88"/>
      <c r="I61" s="85"/>
      <c r="AC61" s="87"/>
    </row>
    <row r="62" spans="2:29" x14ac:dyDescent="0.2">
      <c r="B62" s="2"/>
      <c r="H62" s="88"/>
      <c r="I62" s="85"/>
      <c r="J62" s="79"/>
      <c r="L62" s="79"/>
      <c r="N62" s="79"/>
      <c r="P62" s="79"/>
      <c r="R62" s="79"/>
      <c r="T62" s="87"/>
      <c r="V62" s="87"/>
      <c r="X62" s="87"/>
      <c r="Z62" s="87"/>
      <c r="AB62" s="87"/>
    </row>
    <row r="63" spans="2:29" x14ac:dyDescent="0.2">
      <c r="B63" s="2"/>
      <c r="H63" s="88"/>
      <c r="I63" s="85"/>
      <c r="J63" s="79"/>
      <c r="L63" s="79"/>
      <c r="N63" s="79"/>
      <c r="P63" s="79"/>
      <c r="R63" s="79"/>
      <c r="T63" s="87"/>
      <c r="V63" s="87"/>
      <c r="X63" s="87"/>
      <c r="Z63" s="87"/>
      <c r="AB63" s="87"/>
    </row>
    <row r="64" spans="2:29" x14ac:dyDescent="0.2">
      <c r="H64" s="88"/>
      <c r="I64" s="85"/>
      <c r="J64" s="90"/>
      <c r="L64" s="90"/>
      <c r="N64" s="90"/>
      <c r="P64" s="90"/>
      <c r="R64" s="90"/>
      <c r="T64" s="90"/>
      <c r="V64" s="90"/>
      <c r="X64" s="90"/>
      <c r="AC64" s="87"/>
    </row>
    <row r="65" spans="2:28" x14ac:dyDescent="0.2">
      <c r="B65"/>
      <c r="H65" s="88"/>
      <c r="I65" s="85"/>
    </row>
    <row r="66" spans="2:28" x14ac:dyDescent="0.2">
      <c r="B66" s="2"/>
      <c r="H66" s="88"/>
      <c r="I66" s="85"/>
      <c r="J66" s="79"/>
      <c r="L66" s="87"/>
      <c r="N66" s="87"/>
      <c r="P66" s="87"/>
      <c r="R66" s="87"/>
      <c r="T66" s="87"/>
      <c r="V66" s="87"/>
      <c r="X66" s="87"/>
      <c r="Z66" s="87"/>
      <c r="AB66" s="87"/>
    </row>
    <row r="67" spans="2:28" x14ac:dyDescent="0.2">
      <c r="B67" s="2"/>
      <c r="H67" s="88"/>
      <c r="I67" s="85"/>
      <c r="J67" s="79"/>
      <c r="L67" s="87"/>
      <c r="N67" s="87"/>
      <c r="P67" s="87"/>
      <c r="R67" s="87"/>
      <c r="T67" s="87"/>
      <c r="V67" s="87"/>
      <c r="X67" s="87"/>
      <c r="Z67" s="87"/>
      <c r="AB67" s="87"/>
    </row>
    <row r="68" spans="2:28" x14ac:dyDescent="0.2">
      <c r="B68"/>
      <c r="H68" s="88"/>
      <c r="I68" s="85"/>
      <c r="P68" s="87"/>
    </row>
    <row r="69" spans="2:28" x14ac:dyDescent="0.2">
      <c r="B69" s="2"/>
      <c r="H69" s="88"/>
      <c r="I69" s="85"/>
      <c r="J69" s="79"/>
      <c r="L69" s="79"/>
      <c r="N69" s="79"/>
      <c r="P69" s="87"/>
      <c r="R69" s="87"/>
      <c r="T69" s="87"/>
      <c r="V69" s="87"/>
      <c r="X69" s="87"/>
      <c r="Z69" s="87"/>
      <c r="AB69" s="87"/>
    </row>
    <row r="70" spans="2:28" x14ac:dyDescent="0.2">
      <c r="B70"/>
      <c r="H70" s="88"/>
      <c r="I70" s="85"/>
    </row>
    <row r="71" spans="2:28" x14ac:dyDescent="0.2">
      <c r="B71" s="2"/>
      <c r="H71" s="88"/>
      <c r="I71" s="85"/>
      <c r="J71" s="79"/>
      <c r="L71" s="87"/>
      <c r="N71" s="7"/>
      <c r="P71" s="87"/>
      <c r="R71" s="87"/>
      <c r="T71" s="87"/>
      <c r="V71" s="87"/>
      <c r="X71" s="87"/>
      <c r="Z71" s="87"/>
      <c r="AB71" s="87"/>
    </row>
    <row r="72" spans="2:28" x14ac:dyDescent="0.2">
      <c r="H72" s="88"/>
      <c r="I72" s="85"/>
    </row>
    <row r="73" spans="2:28" x14ac:dyDescent="0.2">
      <c r="B73" s="2"/>
      <c r="H73" s="88"/>
      <c r="I73" s="85"/>
      <c r="J73" s="79"/>
      <c r="L73" s="79"/>
      <c r="N73" s="79"/>
      <c r="P73" s="87"/>
      <c r="R73" s="87"/>
      <c r="T73" s="87"/>
      <c r="V73" s="87"/>
      <c r="X73" s="87"/>
      <c r="Z73" s="87"/>
      <c r="AB73" s="87"/>
    </row>
    <row r="74" spans="2:28" x14ac:dyDescent="0.2">
      <c r="H74" s="88"/>
      <c r="I74" s="85"/>
    </row>
    <row r="75" spans="2:28" x14ac:dyDescent="0.2">
      <c r="B75" s="2"/>
      <c r="H75" s="88"/>
      <c r="I75" s="85"/>
      <c r="J75" s="79"/>
      <c r="L75" s="79"/>
      <c r="N75" s="79"/>
      <c r="P75" s="87"/>
      <c r="R75" s="87"/>
      <c r="T75" s="87"/>
      <c r="V75" s="87"/>
      <c r="X75" s="87"/>
      <c r="Z75" s="87"/>
      <c r="AB75" s="87"/>
    </row>
    <row r="76" spans="2:28" x14ac:dyDescent="0.2">
      <c r="H76" s="88"/>
      <c r="I76" s="85"/>
    </row>
    <row r="77" spans="2:28" x14ac:dyDescent="0.2">
      <c r="B77" s="2"/>
      <c r="H77" s="88"/>
      <c r="I77" s="85"/>
      <c r="J77" s="79"/>
      <c r="L77" s="7"/>
      <c r="N77" s="79"/>
      <c r="P77" s="87"/>
      <c r="R77" s="87"/>
      <c r="T77" s="87"/>
      <c r="V77" s="87"/>
      <c r="X77" s="87"/>
      <c r="Z77" s="87"/>
      <c r="AB77" s="87"/>
    </row>
    <row r="78" spans="2:28" x14ac:dyDescent="0.2">
      <c r="H78" s="88"/>
      <c r="I78" s="85"/>
    </row>
    <row r="79" spans="2:28" x14ac:dyDescent="0.2">
      <c r="B79" s="2"/>
      <c r="H79" s="88"/>
      <c r="I79" s="85"/>
      <c r="J79" s="79"/>
      <c r="L79" s="87"/>
      <c r="N79" s="79"/>
      <c r="P79" s="87"/>
      <c r="R79" s="87"/>
      <c r="T79" s="87"/>
      <c r="V79" s="87"/>
      <c r="X79" s="87"/>
      <c r="Z79" s="87"/>
      <c r="AB79" s="87"/>
    </row>
    <row r="80" spans="2:28" x14ac:dyDescent="0.2">
      <c r="H80" s="88"/>
      <c r="I80" s="85"/>
    </row>
    <row r="81" spans="2:28" x14ac:dyDescent="0.2">
      <c r="B81" s="2"/>
      <c r="I81" s="85"/>
      <c r="J81" s="79"/>
      <c r="L81" s="7"/>
      <c r="N81" s="79"/>
      <c r="P81" s="87"/>
      <c r="R81" s="87"/>
      <c r="T81" s="87"/>
      <c r="V81" s="87"/>
      <c r="X81" s="87"/>
      <c r="Z81" s="87"/>
      <c r="AB81" s="87"/>
    </row>
    <row r="82" spans="2:28" x14ac:dyDescent="0.2">
      <c r="I82" s="85"/>
    </row>
    <row r="83" spans="2:28" x14ac:dyDescent="0.2">
      <c r="B83" s="2"/>
      <c r="H83" s="88"/>
      <c r="I83" s="85"/>
      <c r="J83" s="79"/>
      <c r="L83" s="79"/>
      <c r="N83" s="79"/>
      <c r="P83" s="87"/>
      <c r="R83" s="87"/>
      <c r="T83" s="87"/>
      <c r="V83" s="87"/>
      <c r="X83" s="87"/>
      <c r="Z83" s="87"/>
      <c r="AB83" s="87"/>
    </row>
    <row r="84" spans="2:28" x14ac:dyDescent="0.2">
      <c r="I84" s="85"/>
    </row>
    <row r="85" spans="2:28" x14ac:dyDescent="0.2">
      <c r="B85" s="2"/>
      <c r="H85" s="88"/>
      <c r="I85" s="85"/>
      <c r="J85" s="79"/>
      <c r="L85" s="79"/>
      <c r="N85" s="79"/>
      <c r="P85" s="87"/>
      <c r="R85" s="87"/>
      <c r="T85" s="87"/>
      <c r="V85" s="87"/>
      <c r="X85" s="87"/>
      <c r="Z85" s="87"/>
      <c r="AB85" s="87"/>
    </row>
    <row r="86" spans="2:28" x14ac:dyDescent="0.2">
      <c r="I86" s="85"/>
    </row>
    <row r="87" spans="2:28" x14ac:dyDescent="0.2">
      <c r="B87" s="2"/>
      <c r="H87" s="88"/>
      <c r="I87" s="85"/>
      <c r="J87" s="79"/>
      <c r="L87" s="79"/>
      <c r="N87" s="79"/>
      <c r="P87" s="87"/>
      <c r="R87" s="87"/>
      <c r="T87" s="87"/>
      <c r="V87" s="87"/>
      <c r="X87" s="87"/>
      <c r="Z87" s="87"/>
      <c r="AB87" s="87"/>
    </row>
    <row r="88" spans="2:28" x14ac:dyDescent="0.2">
      <c r="I88" s="85"/>
    </row>
    <row r="89" spans="2:28" x14ac:dyDescent="0.2">
      <c r="B89" s="2"/>
      <c r="H89" s="88"/>
      <c r="I89" s="85"/>
      <c r="J89" s="79"/>
      <c r="L89" s="79"/>
      <c r="N89" s="79"/>
      <c r="P89" s="87"/>
      <c r="R89" s="87"/>
      <c r="T89" s="87"/>
      <c r="V89" s="87"/>
      <c r="X89" s="87"/>
      <c r="Z89" s="87"/>
      <c r="AB89" s="87"/>
    </row>
    <row r="90" spans="2:28" x14ac:dyDescent="0.2">
      <c r="I90" s="85"/>
    </row>
    <row r="91" spans="2:28" ht="13.5" thickBot="1" x14ac:dyDescent="0.25">
      <c r="B91" s="2"/>
      <c r="I91" s="86"/>
      <c r="J91" s="91"/>
      <c r="L91" s="91"/>
      <c r="N91" s="91"/>
      <c r="P91" s="91"/>
      <c r="R91" s="91"/>
      <c r="T91" s="91"/>
      <c r="V91" s="91"/>
      <c r="X91" s="91"/>
      <c r="Z91" s="91"/>
      <c r="AB91" s="91"/>
    </row>
    <row r="92" spans="2:28" ht="13.5" thickTop="1" x14ac:dyDescent="0.2">
      <c r="I92" s="85"/>
      <c r="J92" s="90"/>
      <c r="T92" s="87"/>
    </row>
    <row r="93" spans="2:28" x14ac:dyDescent="0.2">
      <c r="I93" s="85"/>
    </row>
    <row r="94" spans="2:28" x14ac:dyDescent="0.2">
      <c r="H94" s="88"/>
      <c r="I94" s="85"/>
      <c r="J94" s="79"/>
      <c r="L94" s="87"/>
      <c r="N94" s="87"/>
      <c r="P94" s="87"/>
      <c r="R94" s="87"/>
      <c r="T94" s="87"/>
      <c r="V94" s="87"/>
      <c r="X94" s="87"/>
      <c r="Z94" s="87"/>
      <c r="AB94" s="87"/>
    </row>
    <row r="95" spans="2:28" x14ac:dyDescent="0.2">
      <c r="H95" s="88"/>
      <c r="I95" s="85"/>
      <c r="J95" s="79"/>
      <c r="L95" s="87"/>
      <c r="N95" s="87"/>
      <c r="P95" s="87"/>
      <c r="R95" s="87"/>
      <c r="T95" s="87"/>
      <c r="V95" s="87"/>
      <c r="X95" s="87"/>
      <c r="Z95" s="87"/>
      <c r="AB95" s="87"/>
    </row>
    <row r="96" spans="2:28" x14ac:dyDescent="0.2">
      <c r="I96" s="85"/>
      <c r="N96" s="7"/>
      <c r="P96" s="7"/>
      <c r="R96" s="7"/>
      <c r="T96" s="7"/>
      <c r="V96" s="7"/>
    </row>
    <row r="97" spans="4:28" ht="13.5" thickBot="1" x14ac:dyDescent="0.25">
      <c r="I97" s="85"/>
      <c r="J97" s="92"/>
      <c r="L97" s="92"/>
      <c r="N97" s="92"/>
      <c r="P97" s="92"/>
      <c r="R97" s="92"/>
      <c r="T97" s="92"/>
      <c r="V97" s="92"/>
      <c r="X97" s="92"/>
      <c r="Z97" s="92"/>
      <c r="AB97" s="92"/>
    </row>
    <row r="98" spans="4:28" ht="13.5" thickTop="1" x14ac:dyDescent="0.2">
      <c r="I98" s="85"/>
    </row>
    <row r="99" spans="4:28" s="7" customFormat="1" x14ac:dyDescent="0.2">
      <c r="D99" s="79"/>
      <c r="E99" s="79"/>
      <c r="F99" s="86"/>
      <c r="G99" s="86"/>
      <c r="H99" s="86"/>
      <c r="I99" s="86"/>
      <c r="J99" s="79"/>
    </row>
    <row r="100" spans="4:28" ht="13.5" thickBot="1" x14ac:dyDescent="0.25">
      <c r="I100" s="85"/>
      <c r="J100" s="92"/>
      <c r="L100" s="92"/>
      <c r="N100" s="92"/>
      <c r="P100" s="92"/>
      <c r="R100" s="92"/>
      <c r="T100" s="92"/>
      <c r="V100" s="92"/>
      <c r="X100" s="92"/>
      <c r="Z100" s="92"/>
      <c r="AB100" s="92"/>
    </row>
    <row r="101" spans="4:28" ht="13.5" thickTop="1" x14ac:dyDescent="0.2">
      <c r="I101" s="85"/>
    </row>
    <row r="102" spans="4:28" x14ac:dyDescent="0.2">
      <c r="I102" s="85"/>
    </row>
    <row r="103" spans="4:28" x14ac:dyDescent="0.2">
      <c r="I103" s="85"/>
    </row>
    <row r="104" spans="4:28" x14ac:dyDescent="0.2">
      <c r="I104" s="85"/>
    </row>
    <row r="105" spans="4:28" x14ac:dyDescent="0.2">
      <c r="I105" s="85"/>
    </row>
    <row r="106" spans="4:28" x14ac:dyDescent="0.2">
      <c r="I106" s="85"/>
    </row>
    <row r="107" spans="4:28" x14ac:dyDescent="0.2">
      <c r="I107" s="85"/>
    </row>
    <row r="108" spans="4:28" x14ac:dyDescent="0.2">
      <c r="I108" s="85"/>
    </row>
    <row r="109" spans="4:28" x14ac:dyDescent="0.2">
      <c r="I109" s="85"/>
    </row>
    <row r="110" spans="4:28" x14ac:dyDescent="0.2">
      <c r="I110" s="85"/>
    </row>
    <row r="111" spans="4:28" x14ac:dyDescent="0.2">
      <c r="I111" s="85"/>
    </row>
    <row r="112" spans="4:28" x14ac:dyDescent="0.2">
      <c r="I112" s="85"/>
    </row>
    <row r="113" spans="9:9" x14ac:dyDescent="0.2">
      <c r="I113" s="85"/>
    </row>
    <row r="114" spans="9:9" x14ac:dyDescent="0.2">
      <c r="I114" s="85"/>
    </row>
    <row r="115" spans="9:9" x14ac:dyDescent="0.2">
      <c r="I115" s="85"/>
    </row>
    <row r="116" spans="9:9" x14ac:dyDescent="0.2">
      <c r="I116" s="85"/>
    </row>
    <row r="117" spans="9:9" x14ac:dyDescent="0.2">
      <c r="I117" s="85"/>
    </row>
    <row r="118" spans="9:9" x14ac:dyDescent="0.2">
      <c r="I118" s="85"/>
    </row>
    <row r="119" spans="9:9" x14ac:dyDescent="0.2">
      <c r="I119" s="85"/>
    </row>
    <row r="120" spans="9:9" x14ac:dyDescent="0.2">
      <c r="I120" s="85"/>
    </row>
    <row r="121" spans="9:9" x14ac:dyDescent="0.2">
      <c r="I121" s="85"/>
    </row>
    <row r="122" spans="9:9" x14ac:dyDescent="0.2">
      <c r="I122" s="85"/>
    </row>
    <row r="123" spans="9:9" x14ac:dyDescent="0.2">
      <c r="I123" s="85"/>
    </row>
    <row r="124" spans="9:9" x14ac:dyDescent="0.2">
      <c r="I124" s="85"/>
    </row>
    <row r="125" spans="9:9" x14ac:dyDescent="0.2">
      <c r="I125" s="85"/>
    </row>
    <row r="126" spans="9:9" x14ac:dyDescent="0.2">
      <c r="I126" s="85"/>
    </row>
    <row r="127" spans="9:9" x14ac:dyDescent="0.2">
      <c r="I127" s="85"/>
    </row>
    <row r="128" spans="9:9" x14ac:dyDescent="0.2">
      <c r="I128" s="85"/>
    </row>
    <row r="129" spans="9:9" x14ac:dyDescent="0.2">
      <c r="I129" s="85"/>
    </row>
    <row r="130" spans="9:9" x14ac:dyDescent="0.2">
      <c r="I130" s="85"/>
    </row>
    <row r="131" spans="9:9" x14ac:dyDescent="0.2">
      <c r="I131" s="85"/>
    </row>
    <row r="132" spans="9:9" x14ac:dyDescent="0.2">
      <c r="I132" s="85"/>
    </row>
    <row r="133" spans="9:9" x14ac:dyDescent="0.2">
      <c r="I133" s="85"/>
    </row>
    <row r="134" spans="9:9" x14ac:dyDescent="0.2">
      <c r="I134" s="85"/>
    </row>
    <row r="135" spans="9:9" x14ac:dyDescent="0.2">
      <c r="I135" s="85"/>
    </row>
    <row r="136" spans="9:9" x14ac:dyDescent="0.2">
      <c r="I136" s="85"/>
    </row>
    <row r="137" spans="9:9" x14ac:dyDescent="0.2">
      <c r="I137" s="85"/>
    </row>
  </sheetData>
  <pageMargins left="0.25" right="0.25" top="0.27" bottom="0.25" header="0.25" footer="0.25"/>
  <pageSetup scale="77" fitToHeight="2" orientation="landscape"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zoomScale="90" workbookViewId="0"/>
  </sheetViews>
  <sheetFormatPr defaultRowHeight="12.75" x14ac:dyDescent="0.2"/>
  <cols>
    <col min="1" max="1" width="2.7109375" customWidth="1"/>
    <col min="2" max="2" width="4.5703125" customWidth="1"/>
    <col min="3" max="3" width="2" customWidth="1"/>
    <col min="4" max="4" width="31.85546875" customWidth="1"/>
    <col min="5" max="5" width="1.85546875" customWidth="1"/>
    <col min="6" max="6" width="12" customWidth="1"/>
    <col min="7" max="7" width="1.42578125" style="14" customWidth="1"/>
    <col min="8" max="8" width="12.42578125" customWidth="1"/>
    <col min="9" max="9" width="0.7109375" style="14" customWidth="1"/>
    <col min="10" max="10" width="11.7109375" customWidth="1"/>
    <col min="11" max="11" width="0.85546875" style="14" customWidth="1"/>
    <col min="12" max="12" width="11.42578125" customWidth="1"/>
    <col min="13" max="13" width="1" style="14" customWidth="1"/>
    <col min="14" max="14" width="12.140625" customWidth="1"/>
  </cols>
  <sheetData>
    <row r="1" spans="1:14" x14ac:dyDescent="0.2">
      <c r="B1" s="2"/>
      <c r="C1" s="1"/>
      <c r="D1" s="1"/>
      <c r="E1" s="1"/>
      <c r="F1" s="7"/>
      <c r="G1" s="11"/>
      <c r="H1" s="7"/>
      <c r="I1" s="11"/>
      <c r="J1" s="7"/>
      <c r="K1" s="11"/>
      <c r="L1" s="7"/>
      <c r="M1" s="11"/>
      <c r="N1" s="7" t="s">
        <v>21</v>
      </c>
    </row>
    <row r="2" spans="1:14" x14ac:dyDescent="0.2">
      <c r="B2" s="2"/>
      <c r="C2" s="1"/>
      <c r="D2" s="1"/>
      <c r="E2" s="1"/>
      <c r="F2" s="7"/>
      <c r="G2" s="11"/>
      <c r="H2" s="7"/>
      <c r="I2" s="11"/>
      <c r="J2" s="7"/>
      <c r="K2" s="11"/>
      <c r="L2" s="7"/>
      <c r="M2" s="11"/>
      <c r="N2" s="7" t="s">
        <v>23</v>
      </c>
    </row>
    <row r="3" spans="1:14" x14ac:dyDescent="0.2">
      <c r="B3" s="2"/>
      <c r="C3" s="1"/>
      <c r="D3" s="1"/>
      <c r="E3" s="1"/>
      <c r="F3" s="7"/>
      <c r="G3" s="11"/>
      <c r="H3" s="7"/>
      <c r="I3" s="11"/>
      <c r="J3" s="7"/>
      <c r="K3" s="11"/>
      <c r="L3" s="7"/>
      <c r="M3" s="11"/>
      <c r="N3" s="7" t="s">
        <v>49</v>
      </c>
    </row>
    <row r="4" spans="1:14" x14ac:dyDescent="0.2">
      <c r="B4" s="2"/>
      <c r="C4" s="1"/>
      <c r="D4" s="1"/>
      <c r="E4" s="1"/>
      <c r="F4" s="7"/>
      <c r="G4" s="11"/>
      <c r="H4" s="7"/>
      <c r="I4" s="11"/>
      <c r="J4" s="7"/>
      <c r="K4" s="11"/>
      <c r="L4" s="7"/>
      <c r="M4" s="11"/>
      <c r="N4" s="7"/>
    </row>
    <row r="5" spans="1:14" ht="15" x14ac:dyDescent="0.25">
      <c r="A5" s="4" t="s">
        <v>25</v>
      </c>
      <c r="B5" s="57"/>
      <c r="C5" s="5"/>
      <c r="D5" s="5"/>
      <c r="E5" s="5"/>
      <c r="F5" s="6"/>
      <c r="G5" s="12"/>
      <c r="H5" s="6"/>
      <c r="I5" s="12"/>
      <c r="J5" s="6"/>
      <c r="K5" s="12"/>
      <c r="L5" s="6"/>
      <c r="M5" s="12"/>
      <c r="N5" s="6"/>
    </row>
    <row r="6" spans="1:14" s="99" customFormat="1" x14ac:dyDescent="0.2">
      <c r="A6" s="96" t="str">
        <f>+'INPUT SHEET'!B1</f>
        <v>Gallup Modification Project</v>
      </c>
      <c r="B6" s="97"/>
      <c r="C6" s="80"/>
      <c r="D6" s="80"/>
      <c r="E6" s="80"/>
      <c r="F6" s="81"/>
      <c r="G6" s="98"/>
      <c r="H6" s="81"/>
      <c r="I6" s="98"/>
      <c r="J6" s="81"/>
      <c r="K6" s="98"/>
      <c r="L6" s="81"/>
      <c r="M6" s="98"/>
      <c r="N6" s="81"/>
    </row>
    <row r="7" spans="1:14" x14ac:dyDescent="0.2">
      <c r="A7" s="5" t="s">
        <v>50</v>
      </c>
      <c r="B7" s="57"/>
      <c r="C7" s="5"/>
      <c r="D7" s="5"/>
      <c r="E7" s="5"/>
      <c r="F7" s="6"/>
      <c r="G7" s="12"/>
      <c r="H7" s="6"/>
      <c r="I7" s="12"/>
      <c r="J7" s="6"/>
      <c r="K7" s="12"/>
      <c r="L7" s="6"/>
      <c r="M7" s="12"/>
      <c r="N7" s="6"/>
    </row>
    <row r="8" spans="1:14" x14ac:dyDescent="0.2">
      <c r="A8" s="5" t="s">
        <v>26</v>
      </c>
      <c r="B8" s="57"/>
      <c r="C8" s="5"/>
      <c r="D8" s="5"/>
      <c r="E8" s="5"/>
      <c r="F8" s="6"/>
      <c r="G8" s="12"/>
      <c r="H8" s="6"/>
      <c r="I8" s="12"/>
      <c r="J8" s="6"/>
      <c r="K8" s="12"/>
      <c r="L8" s="6"/>
      <c r="M8" s="12"/>
      <c r="N8" s="6"/>
    </row>
    <row r="9" spans="1:14" x14ac:dyDescent="0.2">
      <c r="B9" s="2"/>
      <c r="C9" s="1"/>
      <c r="D9" s="1"/>
      <c r="E9" s="1"/>
      <c r="F9" s="7"/>
      <c r="G9" s="11"/>
      <c r="H9" s="7"/>
      <c r="I9" s="11"/>
      <c r="J9" s="7"/>
      <c r="K9" s="11"/>
      <c r="L9" s="7"/>
      <c r="M9" s="11"/>
      <c r="N9" s="7"/>
    </row>
    <row r="10" spans="1:14" x14ac:dyDescent="0.2">
      <c r="B10" s="2" t="s">
        <v>28</v>
      </c>
      <c r="C10" s="1"/>
      <c r="D10" s="1"/>
      <c r="E10" s="1"/>
      <c r="F10" s="2"/>
      <c r="G10" s="2"/>
      <c r="H10" s="2"/>
      <c r="I10" s="2"/>
      <c r="J10" s="2"/>
      <c r="K10" s="2"/>
      <c r="L10" s="2"/>
      <c r="M10" s="2"/>
      <c r="N10" s="2"/>
    </row>
    <row r="11" spans="1:14" ht="13.5" thickBot="1" x14ac:dyDescent="0.25">
      <c r="B11" s="3" t="s">
        <v>32</v>
      </c>
      <c r="C11" s="1"/>
      <c r="D11" s="3" t="s">
        <v>33</v>
      </c>
      <c r="E11" s="1"/>
      <c r="F11" s="9" t="s">
        <v>34</v>
      </c>
      <c r="G11" s="13"/>
      <c r="H11" s="9" t="s">
        <v>37</v>
      </c>
      <c r="I11" s="13"/>
      <c r="J11" s="9" t="s">
        <v>38</v>
      </c>
      <c r="K11" s="13"/>
      <c r="L11" s="9" t="s">
        <v>39</v>
      </c>
      <c r="M11" s="13"/>
      <c r="N11" s="9" t="s">
        <v>40</v>
      </c>
    </row>
    <row r="12" spans="1:14" x14ac:dyDescent="0.2">
      <c r="B12" s="2"/>
      <c r="C12" s="1"/>
      <c r="D12" s="1"/>
      <c r="E12" s="1"/>
      <c r="F12" s="7"/>
      <c r="G12" s="11"/>
      <c r="H12" s="7"/>
      <c r="I12" s="11"/>
      <c r="J12" s="7"/>
      <c r="K12" s="11"/>
      <c r="L12" s="7"/>
      <c r="M12" s="11"/>
      <c r="N12" s="7"/>
    </row>
    <row r="13" spans="1:14" x14ac:dyDescent="0.2">
      <c r="B13" s="2">
        <v>1</v>
      </c>
      <c r="C13" s="1"/>
      <c r="D13" s="1" t="s">
        <v>46</v>
      </c>
      <c r="E13" s="1"/>
      <c r="F13" s="7">
        <f>+'INPUT SHEET'!B41/1000</f>
        <v>1376.415</v>
      </c>
      <c r="G13" s="11"/>
      <c r="H13" s="7">
        <f>+'INPUT SHEET'!B42/1000</f>
        <v>1376.415</v>
      </c>
      <c r="I13" s="11"/>
      <c r="J13" s="7">
        <f>+'INPUT SHEET'!B43/1000</f>
        <v>1376.415</v>
      </c>
      <c r="K13" s="11"/>
      <c r="L13" s="7">
        <f>+'INPUT SHEET'!B44/1000</f>
        <v>1376.415</v>
      </c>
      <c r="M13" s="11"/>
      <c r="N13" s="7">
        <f>+'INPUT SHEET'!B45/1000</f>
        <v>1376.415</v>
      </c>
    </row>
    <row r="14" spans="1:14" x14ac:dyDescent="0.2">
      <c r="B14" s="2"/>
      <c r="C14" s="1"/>
      <c r="D14" s="1"/>
      <c r="E14" s="1"/>
      <c r="F14" s="7"/>
      <c r="G14" s="11"/>
      <c r="H14" s="7"/>
      <c r="I14" s="11"/>
      <c r="J14" s="7"/>
      <c r="K14" s="11"/>
      <c r="L14" s="7"/>
      <c r="M14" s="11"/>
      <c r="N14" s="7"/>
    </row>
    <row r="15" spans="1:14" x14ac:dyDescent="0.2">
      <c r="B15" s="2">
        <v>2</v>
      </c>
      <c r="C15" s="1"/>
      <c r="D15" s="1" t="s">
        <v>51</v>
      </c>
      <c r="E15" s="1"/>
      <c r="F15" s="55">
        <f>+'INCREMENTAL COS'!E26/1000</f>
        <v>939.88297647500008</v>
      </c>
      <c r="G15" s="56"/>
      <c r="H15" s="55">
        <f>+'INCREMENTAL COS'!G26/1000</f>
        <v>939.88297647500008</v>
      </c>
      <c r="I15" s="11"/>
      <c r="J15" s="55">
        <f>+'INCREMENTAL COS'!I26/1000</f>
        <v>939.88297647500008</v>
      </c>
      <c r="K15" s="56"/>
      <c r="L15" s="55">
        <f>+'INCREMENTAL COS'!K26/1000</f>
        <v>939.88297647500008</v>
      </c>
      <c r="M15" s="56"/>
      <c r="N15" s="55">
        <f>+'INCREMENTAL COS'!M26/1000</f>
        <v>939.88297647500008</v>
      </c>
    </row>
    <row r="16" spans="1:14" x14ac:dyDescent="0.2">
      <c r="B16" s="2"/>
      <c r="C16" s="1"/>
      <c r="D16" s="1"/>
      <c r="E16" s="1"/>
      <c r="F16" s="55"/>
      <c r="G16" s="56"/>
      <c r="H16" s="55"/>
      <c r="I16" s="11"/>
      <c r="J16" s="7"/>
      <c r="K16" s="11"/>
      <c r="L16" s="7"/>
      <c r="M16" s="11"/>
      <c r="N16" s="7"/>
    </row>
    <row r="17" spans="2:14" ht="13.5" thickBot="1" x14ac:dyDescent="0.25">
      <c r="B17" s="2">
        <v>3</v>
      </c>
      <c r="C17" s="1"/>
      <c r="D17" s="1" t="s">
        <v>52</v>
      </c>
      <c r="E17" s="1"/>
      <c r="F17" s="10">
        <f>+F13-F15</f>
        <v>436.53202352499989</v>
      </c>
      <c r="G17" s="11"/>
      <c r="H17" s="10">
        <f t="shared" ref="H17:N17" si="0">+H13-H15</f>
        <v>436.53202352499989</v>
      </c>
      <c r="I17" s="11"/>
      <c r="J17" s="10">
        <f t="shared" si="0"/>
        <v>436.53202352499989</v>
      </c>
      <c r="K17" s="11"/>
      <c r="L17" s="10">
        <f t="shared" si="0"/>
        <v>436.53202352499989</v>
      </c>
      <c r="M17" s="11"/>
      <c r="N17" s="10">
        <f t="shared" si="0"/>
        <v>436.53202352499989</v>
      </c>
    </row>
    <row r="18" spans="2:14" ht="13.5" thickTop="1" x14ac:dyDescent="0.2">
      <c r="B18" s="2"/>
      <c r="C18" s="1"/>
      <c r="D18" s="1"/>
      <c r="E18" s="1"/>
      <c r="F18" s="7"/>
      <c r="G18" s="11"/>
      <c r="H18" s="7"/>
      <c r="I18" s="11"/>
      <c r="J18" s="7"/>
      <c r="K18" s="11"/>
      <c r="L18" s="7"/>
      <c r="M18" s="11"/>
      <c r="N18" s="7"/>
    </row>
    <row r="19" spans="2:14" x14ac:dyDescent="0.2">
      <c r="B19" s="2"/>
      <c r="C19" s="1"/>
      <c r="D19" s="60"/>
      <c r="E19" s="1"/>
      <c r="F19" s="75"/>
      <c r="G19" s="11"/>
      <c r="I19" s="11"/>
      <c r="J19" s="7"/>
      <c r="K19" s="11"/>
      <c r="L19" s="7"/>
      <c r="M19" s="11"/>
      <c r="N19" s="7"/>
    </row>
    <row r="20" spans="2:14" x14ac:dyDescent="0.2">
      <c r="B20" s="2"/>
      <c r="C20" s="1"/>
      <c r="D20" s="1"/>
      <c r="E20" s="1"/>
      <c r="F20" s="7"/>
      <c r="G20" s="11"/>
      <c r="H20" s="7"/>
      <c r="I20" s="11"/>
      <c r="J20" s="7"/>
      <c r="K20" s="11"/>
      <c r="L20" s="7"/>
      <c r="M20" s="11"/>
      <c r="N20" s="7"/>
    </row>
    <row r="21" spans="2:14" x14ac:dyDescent="0.2">
      <c r="B21" s="2"/>
      <c r="C21" s="1"/>
      <c r="D21" s="1"/>
      <c r="E21" s="1"/>
      <c r="F21" s="7"/>
      <c r="G21" s="11"/>
      <c r="H21" s="7"/>
      <c r="I21" s="11"/>
      <c r="J21" s="7"/>
      <c r="K21" s="11"/>
      <c r="L21" s="7"/>
      <c r="M21" s="11"/>
      <c r="N21" s="7"/>
    </row>
    <row r="22" spans="2:14" ht="60" customHeight="1" x14ac:dyDescent="0.2">
      <c r="B22" s="2"/>
      <c r="C22" s="1"/>
      <c r="D22" s="105" t="s">
        <v>135</v>
      </c>
      <c r="E22" s="105"/>
      <c r="F22" s="105"/>
      <c r="G22" s="105"/>
      <c r="H22" s="105"/>
      <c r="I22" s="105"/>
      <c r="J22" s="105"/>
      <c r="K22" s="105"/>
      <c r="L22" s="105"/>
      <c r="M22" s="105"/>
      <c r="N22" s="105"/>
    </row>
    <row r="23" spans="2:14" x14ac:dyDescent="0.2">
      <c r="B23" s="2"/>
      <c r="C23" s="1"/>
      <c r="D23" s="1"/>
      <c r="E23" s="1"/>
      <c r="F23" s="7"/>
      <c r="G23" s="11"/>
      <c r="H23" s="7"/>
      <c r="I23" s="11"/>
      <c r="J23" s="7"/>
      <c r="K23" s="11"/>
      <c r="L23" s="7"/>
      <c r="M23" s="11"/>
      <c r="N23" s="7"/>
    </row>
    <row r="24" spans="2:14" x14ac:dyDescent="0.2">
      <c r="B24" s="2"/>
      <c r="C24" s="1"/>
      <c r="D24" s="1"/>
      <c r="E24" s="1"/>
      <c r="F24" s="7"/>
      <c r="G24" s="11"/>
      <c r="H24" s="7"/>
      <c r="I24" s="11"/>
      <c r="J24" s="7"/>
      <c r="K24" s="11"/>
      <c r="L24" s="7"/>
      <c r="M24" s="11"/>
      <c r="N24" s="7"/>
    </row>
    <row r="25" spans="2:14" x14ac:dyDescent="0.2">
      <c r="B25" s="2"/>
      <c r="C25" s="1"/>
      <c r="D25" s="1"/>
      <c r="E25" s="1"/>
      <c r="F25" s="7"/>
      <c r="G25" s="11"/>
      <c r="H25" s="7"/>
      <c r="I25" s="11"/>
      <c r="J25" s="7"/>
      <c r="K25" s="11"/>
      <c r="L25" s="7"/>
      <c r="M25" s="11"/>
      <c r="N25" s="7"/>
    </row>
    <row r="26" spans="2:14" x14ac:dyDescent="0.2">
      <c r="B26" s="2"/>
      <c r="C26" s="1"/>
      <c r="D26" s="1"/>
      <c r="E26" s="1"/>
      <c r="F26" s="7"/>
      <c r="G26" s="11"/>
      <c r="H26" s="7"/>
      <c r="I26" s="11"/>
      <c r="J26" s="7"/>
      <c r="K26" s="11"/>
      <c r="L26" s="7"/>
      <c r="M26" s="11"/>
      <c r="N26" s="7"/>
    </row>
    <row r="27" spans="2:14" x14ac:dyDescent="0.2">
      <c r="B27" s="2"/>
      <c r="C27" s="1"/>
      <c r="D27" s="1"/>
      <c r="E27" s="1"/>
      <c r="F27" s="7"/>
      <c r="G27" s="11"/>
      <c r="H27" s="7"/>
      <c r="I27" s="11"/>
      <c r="J27" s="7"/>
      <c r="K27" s="11"/>
      <c r="L27" s="7"/>
      <c r="M27" s="11"/>
      <c r="N27" s="7"/>
    </row>
    <row r="28" spans="2:14" x14ac:dyDescent="0.2">
      <c r="B28" s="2"/>
      <c r="C28" s="1"/>
      <c r="D28" s="1"/>
      <c r="E28" s="1"/>
      <c r="F28" s="7"/>
      <c r="G28" s="11"/>
      <c r="H28" s="7"/>
      <c r="I28" s="11"/>
      <c r="J28" s="7"/>
      <c r="K28" s="11"/>
      <c r="L28" s="7"/>
      <c r="M28" s="11"/>
      <c r="N28" s="7"/>
    </row>
    <row r="29" spans="2:14" ht="11.25" customHeight="1" x14ac:dyDescent="0.2">
      <c r="B29" s="2"/>
      <c r="C29" s="1"/>
      <c r="D29" s="1"/>
      <c r="E29" s="1"/>
      <c r="F29" s="7"/>
      <c r="G29" s="11"/>
      <c r="H29" s="7"/>
      <c r="I29" s="11"/>
      <c r="J29" s="7"/>
      <c r="K29" s="11"/>
      <c r="L29" s="7"/>
      <c r="M29" s="11"/>
      <c r="N29" s="7"/>
    </row>
    <row r="30" spans="2:14" x14ac:dyDescent="0.2">
      <c r="B30" s="2"/>
      <c r="C30" s="1"/>
      <c r="D30" s="1"/>
      <c r="E30" s="1"/>
      <c r="F30" s="7"/>
      <c r="G30" s="11"/>
      <c r="H30" s="7"/>
      <c r="I30" s="11"/>
      <c r="J30" s="7"/>
      <c r="K30" s="11"/>
      <c r="L30" s="7"/>
      <c r="M30" s="11"/>
      <c r="N30" s="7"/>
    </row>
    <row r="31" spans="2:14" x14ac:dyDescent="0.2">
      <c r="B31" s="2"/>
      <c r="C31" s="1"/>
      <c r="D31" s="1"/>
      <c r="E31" s="1"/>
      <c r="F31" s="7"/>
      <c r="G31" s="11"/>
      <c r="H31" s="7"/>
      <c r="I31" s="11"/>
      <c r="J31" s="7"/>
      <c r="K31" s="11"/>
      <c r="L31" s="7"/>
      <c r="M31" s="11"/>
      <c r="N31" s="7"/>
    </row>
    <row r="32" spans="2:14" x14ac:dyDescent="0.2">
      <c r="B32" s="2"/>
      <c r="C32" s="1"/>
      <c r="D32" s="1"/>
      <c r="E32" s="1"/>
      <c r="F32" s="7"/>
      <c r="G32" s="11"/>
      <c r="H32" s="7"/>
      <c r="I32" s="11"/>
      <c r="J32" s="7"/>
      <c r="K32" s="11"/>
      <c r="L32" s="7"/>
      <c r="M32" s="11"/>
      <c r="N32" s="7"/>
    </row>
  </sheetData>
  <mergeCells count="1">
    <mergeCell ref="D22:N22"/>
  </mergeCells>
  <pageMargins left="0.75" right="0.75" top="1" bottom="1" header="0.5" footer="0.5"/>
  <pageSetup orientation="landscape" horizontalDpi="4294967292"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35"/>
  <sheetViews>
    <sheetView zoomScale="90" workbookViewId="0"/>
  </sheetViews>
  <sheetFormatPr defaultRowHeight="12.75" x14ac:dyDescent="0.2"/>
  <cols>
    <col min="1" max="1" width="6.7109375" customWidth="1"/>
    <col min="2" max="2" width="1.5703125" customWidth="1"/>
    <col min="3" max="3" width="33.28515625" customWidth="1"/>
    <col min="4" max="4" width="2" customWidth="1"/>
    <col min="5" max="5" width="14" customWidth="1"/>
    <col min="6" max="6" width="1.5703125" customWidth="1"/>
    <col min="7" max="7" width="14" customWidth="1"/>
    <col min="8" max="8" width="1.42578125" customWidth="1"/>
    <col min="9" max="9" width="14" customWidth="1"/>
    <col min="10" max="10" width="1.5703125" customWidth="1"/>
    <col min="11" max="11" width="14" customWidth="1"/>
    <col min="12" max="12" width="1.5703125" customWidth="1"/>
    <col min="13" max="13" width="13.85546875" customWidth="1"/>
    <col min="15" max="15" width="9.140625" style="8"/>
    <col min="16" max="16" width="13.7109375" style="8" customWidth="1"/>
    <col min="17" max="17" width="15.140625" style="8" customWidth="1"/>
    <col min="18" max="18" width="16.28515625" style="8" customWidth="1"/>
    <col min="19" max="19" width="11.42578125" style="8" customWidth="1"/>
    <col min="20" max="31" width="9.140625" style="8"/>
  </cols>
  <sheetData>
    <row r="1" spans="1:13" x14ac:dyDescent="0.2">
      <c r="A1" s="1"/>
      <c r="B1" s="1"/>
      <c r="C1" s="1"/>
      <c r="D1" s="1"/>
      <c r="E1" s="1"/>
      <c r="F1" s="1"/>
      <c r="G1" s="1"/>
      <c r="H1" s="1"/>
      <c r="I1" s="1"/>
      <c r="J1" s="1"/>
      <c r="K1" s="1"/>
      <c r="L1" s="1"/>
      <c r="M1" s="69" t="str">
        <f>+'INCREMENTAL REVENUES'!N1</f>
        <v>Exhibit N</v>
      </c>
    </row>
    <row r="2" spans="1:13" x14ac:dyDescent="0.2">
      <c r="A2" s="1"/>
      <c r="B2" s="1"/>
      <c r="C2" s="1"/>
      <c r="D2" s="1"/>
      <c r="E2" s="1"/>
      <c r="F2" s="1"/>
      <c r="G2" s="1"/>
      <c r="H2" s="1"/>
      <c r="I2" s="1"/>
      <c r="J2" s="1"/>
      <c r="K2" s="1"/>
      <c r="L2" s="1"/>
      <c r="M2" s="15" t="s">
        <v>53</v>
      </c>
    </row>
    <row r="3" spans="1:13" x14ac:dyDescent="0.2">
      <c r="A3" s="1"/>
      <c r="B3" s="1"/>
      <c r="C3" s="1"/>
      <c r="D3" s="1"/>
      <c r="E3" s="1"/>
      <c r="F3" s="1"/>
      <c r="G3" s="1"/>
      <c r="H3" s="1"/>
      <c r="I3" s="1"/>
      <c r="J3" s="1"/>
      <c r="K3" s="1"/>
      <c r="L3" s="1"/>
    </row>
    <row r="4" spans="1:13" x14ac:dyDescent="0.2">
      <c r="A4" s="1"/>
      <c r="B4" s="1"/>
      <c r="C4" s="1"/>
      <c r="D4" s="5"/>
      <c r="E4" s="5"/>
      <c r="F4" s="5"/>
      <c r="G4" s="5"/>
      <c r="H4" s="5"/>
      <c r="I4" s="5"/>
      <c r="J4" s="1"/>
      <c r="K4" s="1"/>
      <c r="L4" s="1"/>
      <c r="M4" s="1"/>
    </row>
    <row r="5" spans="1:13" x14ac:dyDescent="0.2">
      <c r="A5" s="5"/>
      <c r="B5" s="5"/>
      <c r="C5" s="5"/>
      <c r="D5" s="5"/>
      <c r="E5" s="5"/>
      <c r="F5" s="5"/>
      <c r="G5" s="5"/>
      <c r="H5" s="5"/>
      <c r="I5" s="5"/>
      <c r="J5" s="5"/>
      <c r="K5" s="5"/>
      <c r="L5" s="5"/>
      <c r="M5" s="1"/>
    </row>
    <row r="6" spans="1:13" ht="15" x14ac:dyDescent="0.25">
      <c r="A6" s="4" t="s">
        <v>25</v>
      </c>
      <c r="B6" s="5"/>
      <c r="C6" s="5"/>
      <c r="D6" s="5"/>
      <c r="E6" s="5"/>
      <c r="F6" s="5"/>
      <c r="G6" s="5"/>
      <c r="H6" s="5"/>
      <c r="I6" s="5"/>
      <c r="J6" s="5"/>
      <c r="K6" s="5"/>
      <c r="L6" s="5"/>
      <c r="M6" s="5"/>
    </row>
    <row r="7" spans="1:13" x14ac:dyDescent="0.2">
      <c r="A7" s="17" t="str">
        <f>+'INCREMENTAL REVENUES'!A6</f>
        <v>Gallup Modification Project</v>
      </c>
      <c r="B7" s="17"/>
      <c r="C7" s="17"/>
      <c r="D7" s="5"/>
      <c r="E7" s="5"/>
      <c r="F7" s="5"/>
      <c r="G7" s="5"/>
      <c r="H7" s="5"/>
      <c r="I7" s="5"/>
      <c r="J7" s="5"/>
      <c r="K7" s="5"/>
      <c r="L7" s="5"/>
      <c r="M7" s="5"/>
    </row>
    <row r="8" spans="1:13" x14ac:dyDescent="0.2">
      <c r="A8" s="17" t="s">
        <v>54</v>
      </c>
      <c r="B8" s="17"/>
      <c r="C8" s="17"/>
      <c r="D8" s="5"/>
      <c r="E8" s="5"/>
      <c r="F8" s="5"/>
      <c r="G8" s="5"/>
      <c r="H8" s="5"/>
      <c r="I8" s="5"/>
      <c r="J8" s="5"/>
      <c r="K8" s="5"/>
      <c r="L8" s="5"/>
      <c r="M8" s="5"/>
    </row>
    <row r="9" spans="1:13" x14ac:dyDescent="0.2">
      <c r="A9" s="1"/>
      <c r="B9" s="1"/>
      <c r="C9" s="1"/>
      <c r="D9" s="1"/>
      <c r="E9" s="1"/>
      <c r="F9" s="1"/>
      <c r="G9" s="1"/>
      <c r="H9" s="1"/>
      <c r="I9" s="1"/>
      <c r="J9" s="1"/>
      <c r="K9" s="1"/>
      <c r="L9" s="1"/>
      <c r="M9" s="1"/>
    </row>
    <row r="10" spans="1:13" x14ac:dyDescent="0.2">
      <c r="A10" s="26" t="s">
        <v>55</v>
      </c>
      <c r="B10" s="15"/>
      <c r="C10" s="15"/>
      <c r="D10" s="15"/>
      <c r="E10" s="2"/>
      <c r="F10" s="2"/>
      <c r="G10" s="2"/>
      <c r="H10" s="2"/>
      <c r="I10" s="2"/>
      <c r="J10" s="2"/>
      <c r="K10" s="2"/>
      <c r="L10" s="2"/>
      <c r="M10" s="2"/>
    </row>
    <row r="11" spans="1:13" x14ac:dyDescent="0.2">
      <c r="A11" s="25" t="s">
        <v>56</v>
      </c>
      <c r="B11" s="15"/>
      <c r="C11" s="24" t="s">
        <v>57</v>
      </c>
      <c r="D11" s="15"/>
      <c r="E11" s="25" t="s">
        <v>58</v>
      </c>
      <c r="F11" s="26"/>
      <c r="G11" s="25" t="s">
        <v>59</v>
      </c>
      <c r="H11" s="26"/>
      <c r="I11" s="25" t="s">
        <v>60</v>
      </c>
      <c r="J11" s="26"/>
      <c r="K11" s="25" t="s">
        <v>61</v>
      </c>
      <c r="L11" s="26"/>
      <c r="M11" s="25" t="s">
        <v>62</v>
      </c>
    </row>
    <row r="12" spans="1:13" x14ac:dyDescent="0.2">
      <c r="A12" s="26"/>
      <c r="B12" s="15"/>
      <c r="C12" s="15"/>
      <c r="D12" s="15"/>
      <c r="E12" s="27">
        <v>-1</v>
      </c>
      <c r="F12" s="15"/>
      <c r="G12" s="28">
        <v>-2</v>
      </c>
      <c r="H12" s="28"/>
      <c r="I12" s="28">
        <v>-3</v>
      </c>
      <c r="J12" s="28"/>
      <c r="K12" s="28">
        <v>-4</v>
      </c>
      <c r="L12" s="28"/>
      <c r="M12" s="28">
        <v>-5</v>
      </c>
    </row>
    <row r="13" spans="1:13" x14ac:dyDescent="0.2">
      <c r="A13" s="26">
        <v>1</v>
      </c>
      <c r="B13" s="15"/>
      <c r="C13" s="15" t="s">
        <v>63</v>
      </c>
      <c r="D13" s="15"/>
      <c r="E13" s="93">
        <f>+'INPUT SHEET'!B28</f>
        <v>60000</v>
      </c>
      <c r="F13" s="61"/>
      <c r="G13" s="61">
        <f>+'INPUT SHEET'!B29</f>
        <v>60000</v>
      </c>
      <c r="H13" s="61"/>
      <c r="I13" s="61">
        <f>+'INPUT SHEET'!B30</f>
        <v>60000</v>
      </c>
      <c r="J13" s="61"/>
      <c r="K13" s="61">
        <f>+'INPUT SHEET'!B31</f>
        <v>60000</v>
      </c>
      <c r="L13" s="61"/>
      <c r="M13" s="61">
        <f>+'INPUT SHEET'!B32</f>
        <v>60000</v>
      </c>
    </row>
    <row r="14" spans="1:13" x14ac:dyDescent="0.2">
      <c r="A14" s="26">
        <f>+A13+1</f>
        <v>2</v>
      </c>
      <c r="B14" s="15"/>
      <c r="C14" s="15" t="s">
        <v>64</v>
      </c>
      <c r="D14" s="15"/>
      <c r="E14" s="61"/>
      <c r="F14" s="61"/>
      <c r="G14" s="61"/>
      <c r="H14" s="61"/>
      <c r="I14" s="61"/>
      <c r="J14" s="61"/>
      <c r="K14" s="61"/>
      <c r="L14" s="61"/>
      <c r="M14" s="61"/>
    </row>
    <row r="15" spans="1:13" x14ac:dyDescent="0.2">
      <c r="A15" s="26">
        <f>+A14+1</f>
        <v>3</v>
      </c>
      <c r="B15" s="15"/>
      <c r="C15" s="15" t="s">
        <v>65</v>
      </c>
      <c r="D15" s="15"/>
      <c r="E15" s="61">
        <f>+'INCREMENTAL DEPR. EXPENSE'!F30</f>
        <v>594200</v>
      </c>
      <c r="F15" s="61"/>
      <c r="G15" s="61">
        <f>+'INCREMENTAL DEPR. EXPENSE'!H30</f>
        <v>594200</v>
      </c>
      <c r="H15" s="61"/>
      <c r="I15" s="61">
        <f>+'INCREMENTAL DEPR. EXPENSE'!J30</f>
        <v>594200</v>
      </c>
      <c r="J15" s="61"/>
      <c r="K15" s="61">
        <f>+'INCREMENTAL DEPR. EXPENSE'!L30</f>
        <v>594200</v>
      </c>
      <c r="L15" s="61"/>
      <c r="M15" s="61">
        <f>+'INCREMENTAL DEPR. EXPENSE'!N30</f>
        <v>594200</v>
      </c>
    </row>
    <row r="16" spans="1:13" x14ac:dyDescent="0.2">
      <c r="A16" s="26"/>
      <c r="B16" s="15"/>
      <c r="C16" s="15"/>
      <c r="D16" s="15"/>
      <c r="E16" s="61"/>
      <c r="F16" s="61"/>
      <c r="G16" s="61"/>
      <c r="H16" s="61"/>
      <c r="I16" s="61"/>
      <c r="J16" s="61"/>
      <c r="K16" s="61"/>
      <c r="L16" s="61"/>
      <c r="M16" s="61"/>
    </row>
    <row r="17" spans="1:13" x14ac:dyDescent="0.2">
      <c r="A17" s="26">
        <f>+A15+1</f>
        <v>4</v>
      </c>
      <c r="B17" s="15"/>
      <c r="C17" s="15" t="s">
        <v>66</v>
      </c>
      <c r="D17" s="15"/>
      <c r="E17" s="61"/>
      <c r="F17" s="61"/>
      <c r="G17" s="61"/>
      <c r="H17" s="61"/>
      <c r="I17" s="61"/>
      <c r="J17" s="61"/>
      <c r="K17" s="61"/>
      <c r="L17" s="61"/>
      <c r="M17" s="61"/>
    </row>
    <row r="18" spans="1:13" x14ac:dyDescent="0.2">
      <c r="A18" s="26">
        <f>+A17+1</f>
        <v>5</v>
      </c>
      <c r="B18" s="15"/>
      <c r="C18" s="15" t="s">
        <v>67</v>
      </c>
      <c r="D18" s="15"/>
      <c r="E18" s="61">
        <f>'FED &amp; ST INCOME TAX'!E25</f>
        <v>235055.70497499997</v>
      </c>
      <c r="F18" s="61"/>
      <c r="G18" s="61">
        <f>'FED &amp; ST INCOME TAX'!G25</f>
        <v>235055.70497499997</v>
      </c>
      <c r="H18" s="61"/>
      <c r="I18" s="61">
        <f>'FED &amp; ST INCOME TAX'!I25</f>
        <v>235055.70497499997</v>
      </c>
      <c r="J18" s="61"/>
      <c r="K18" s="61">
        <f>'FED &amp; ST INCOME TAX'!K25</f>
        <v>235055.70497499997</v>
      </c>
      <c r="L18" s="61"/>
      <c r="M18" s="61">
        <f>'FED &amp; ST INCOME TAX'!M25</f>
        <v>235055.70497499997</v>
      </c>
    </row>
    <row r="19" spans="1:13" x14ac:dyDescent="0.2">
      <c r="A19" s="26">
        <f>+A18+1</f>
        <v>6</v>
      </c>
      <c r="B19" s="15"/>
      <c r="C19" s="15" t="s">
        <v>68</v>
      </c>
      <c r="D19" s="15"/>
      <c r="E19" s="61">
        <f>'FED &amp; ST INCOME TAX'!E21</f>
        <v>50627.271499999995</v>
      </c>
      <c r="F19" s="61"/>
      <c r="G19" s="61">
        <f>'FED &amp; ST INCOME TAX'!G21</f>
        <v>50627.271499999995</v>
      </c>
      <c r="H19" s="61"/>
      <c r="I19" s="61">
        <f>'FED &amp; ST INCOME TAX'!I21</f>
        <v>50627.271499999995</v>
      </c>
      <c r="J19" s="61"/>
      <c r="K19" s="61">
        <f>'FED &amp; ST INCOME TAX'!K21</f>
        <v>50627.271499999995</v>
      </c>
      <c r="L19" s="61"/>
      <c r="M19" s="61">
        <f>'FED &amp; ST INCOME TAX'!M21</f>
        <v>50627.271499999995</v>
      </c>
    </row>
    <row r="20" spans="1:13" x14ac:dyDescent="0.2">
      <c r="A20" s="26">
        <f>+A19+1</f>
        <v>7</v>
      </c>
      <c r="B20" s="15"/>
      <c r="C20" s="15" t="s">
        <v>69</v>
      </c>
      <c r="D20" s="15"/>
      <c r="E20" s="61">
        <f>+'INCREMENTAL TAXES'!E16</f>
        <v>0</v>
      </c>
      <c r="F20" s="61"/>
      <c r="G20" s="61">
        <f>+'INCREMENTAL TAXES'!G16</f>
        <v>0</v>
      </c>
      <c r="H20" s="61"/>
      <c r="I20" s="61">
        <f>+'INCREMENTAL TAXES'!I16</f>
        <v>0</v>
      </c>
      <c r="J20" s="61"/>
      <c r="K20" s="61">
        <f>+'INCREMENTAL TAXES'!K16</f>
        <v>0</v>
      </c>
      <c r="L20" s="61"/>
      <c r="M20" s="61">
        <f>+'INCREMENTAL TAXES'!M16</f>
        <v>0</v>
      </c>
    </row>
    <row r="21" spans="1:13" x14ac:dyDescent="0.2">
      <c r="A21" s="26"/>
      <c r="B21" s="15"/>
      <c r="C21" s="15"/>
      <c r="D21" s="15"/>
      <c r="E21" s="61"/>
      <c r="F21" s="61"/>
      <c r="G21" s="61"/>
      <c r="H21" s="61"/>
      <c r="I21" s="61"/>
      <c r="J21" s="61"/>
      <c r="K21" s="61"/>
      <c r="L21" s="61"/>
      <c r="M21" s="61"/>
    </row>
    <row r="22" spans="1:13" x14ac:dyDescent="0.2">
      <c r="A22" s="26"/>
      <c r="B22" s="15"/>
      <c r="C22" s="15"/>
      <c r="D22" s="15"/>
      <c r="E22" s="61"/>
      <c r="F22" s="61"/>
      <c r="G22" s="61"/>
      <c r="H22" s="61"/>
      <c r="I22" s="61"/>
      <c r="J22" s="61"/>
      <c r="K22" s="61"/>
      <c r="L22" s="61"/>
      <c r="M22" s="61"/>
    </row>
    <row r="23" spans="1:13" x14ac:dyDescent="0.2">
      <c r="A23" s="26">
        <f>+A20+1</f>
        <v>8</v>
      </c>
      <c r="B23" s="15"/>
      <c r="C23" s="15" t="s">
        <v>70</v>
      </c>
      <c r="D23" s="15"/>
      <c r="E23" s="61">
        <f>+'ESTIMATED RETURN'!E30</f>
        <v>0</v>
      </c>
      <c r="F23" s="61"/>
      <c r="G23" s="61">
        <f>+'ESTIMATED RETURN'!G30</f>
        <v>0</v>
      </c>
      <c r="H23" s="61"/>
      <c r="I23" s="61">
        <f>+'ESTIMATED RETURN'!I30</f>
        <v>0</v>
      </c>
      <c r="J23" s="61"/>
      <c r="K23" s="61">
        <f>+'ESTIMATED RETURN'!K30</f>
        <v>0</v>
      </c>
      <c r="L23" s="61"/>
      <c r="M23" s="61">
        <f>+'ESTIMATED RETURN'!M30</f>
        <v>0</v>
      </c>
    </row>
    <row r="24" spans="1:13" x14ac:dyDescent="0.2">
      <c r="A24" s="26"/>
      <c r="B24" s="15"/>
      <c r="C24" s="15"/>
      <c r="D24" s="15"/>
      <c r="E24" s="61"/>
      <c r="F24" s="61"/>
      <c r="G24" s="61"/>
      <c r="H24" s="61"/>
      <c r="I24" s="61"/>
      <c r="J24" s="61"/>
      <c r="K24" s="61"/>
      <c r="L24" s="61"/>
      <c r="M24" s="61"/>
    </row>
    <row r="25" spans="1:13" x14ac:dyDescent="0.2">
      <c r="A25" s="26"/>
      <c r="B25" s="15"/>
      <c r="C25" s="15"/>
      <c r="D25" s="15"/>
      <c r="E25" s="61"/>
      <c r="F25" s="61"/>
      <c r="G25" s="61"/>
      <c r="H25" s="61"/>
      <c r="I25" s="61"/>
      <c r="J25" s="61"/>
      <c r="K25" s="61"/>
      <c r="L25" s="61"/>
      <c r="M25" s="61"/>
    </row>
    <row r="26" spans="1:13" ht="13.5" thickBot="1" x14ac:dyDescent="0.25">
      <c r="A26" s="26">
        <f>+A23+1</f>
        <v>9</v>
      </c>
      <c r="B26" s="15"/>
      <c r="C26" s="15" t="s">
        <v>71</v>
      </c>
      <c r="D26" s="15"/>
      <c r="E26" s="63">
        <f>SUM(E13:E23)</f>
        <v>939882.97647500003</v>
      </c>
      <c r="F26" s="61"/>
      <c r="G26" s="63">
        <f>SUM(G13:G23)</f>
        <v>939882.97647500003</v>
      </c>
      <c r="H26" s="61"/>
      <c r="I26" s="63">
        <f>SUM(I13:I23)</f>
        <v>939882.97647500003</v>
      </c>
      <c r="J26" s="61"/>
      <c r="K26" s="63">
        <f>SUM(K13:K23)</f>
        <v>939882.97647500003</v>
      </c>
      <c r="L26" s="61"/>
      <c r="M26" s="63">
        <f>SUM(M13:M23)</f>
        <v>939882.97647500003</v>
      </c>
    </row>
    <row r="27" spans="1:13" ht="13.5" thickTop="1" x14ac:dyDescent="0.2">
      <c r="A27" s="26"/>
      <c r="B27" s="15"/>
      <c r="C27" s="15"/>
      <c r="D27" s="15"/>
      <c r="E27" s="29"/>
      <c r="F27" s="29"/>
      <c r="G27" s="29"/>
      <c r="H27" s="29"/>
      <c r="I27" s="29"/>
      <c r="J27" s="29"/>
      <c r="K27" s="29"/>
      <c r="L27" s="29"/>
      <c r="M27" s="29"/>
    </row>
    <row r="28" spans="1:13" x14ac:dyDescent="0.2">
      <c r="A28" s="26"/>
      <c r="B28" s="15"/>
      <c r="C28" s="15"/>
      <c r="D28" s="15"/>
      <c r="E28" s="29"/>
      <c r="F28" s="29"/>
      <c r="G28" s="29"/>
      <c r="H28" s="29"/>
      <c r="I28" s="29"/>
      <c r="J28" s="29"/>
      <c r="K28" s="29"/>
      <c r="L28" s="29"/>
      <c r="M28" s="29"/>
    </row>
    <row r="29" spans="1:13" x14ac:dyDescent="0.2">
      <c r="A29" s="26"/>
      <c r="B29" s="15"/>
      <c r="C29" s="59" t="s">
        <v>72</v>
      </c>
      <c r="D29" s="15"/>
      <c r="E29" s="29"/>
      <c r="F29" s="29"/>
      <c r="G29" s="29"/>
      <c r="H29" s="29"/>
      <c r="I29" s="29"/>
      <c r="J29" s="29"/>
      <c r="K29" s="29"/>
      <c r="L29" s="29"/>
      <c r="M29" s="29"/>
    </row>
    <row r="30" spans="1:13" x14ac:dyDescent="0.2">
      <c r="A30" s="26"/>
      <c r="B30" s="15"/>
      <c r="C30" s="15" t="s">
        <v>136</v>
      </c>
      <c r="D30" s="15"/>
      <c r="E30" s="76"/>
      <c r="F30" s="29"/>
      <c r="G30" s="29"/>
      <c r="H30" s="29"/>
      <c r="I30" s="29"/>
      <c r="J30" s="29"/>
      <c r="K30" s="29"/>
      <c r="L30" s="29"/>
      <c r="M30" s="29"/>
    </row>
    <row r="31" spans="1:13" x14ac:dyDescent="0.2">
      <c r="A31" s="26"/>
      <c r="B31" s="15"/>
      <c r="C31" s="15" t="s">
        <v>137</v>
      </c>
      <c r="D31" s="15"/>
      <c r="E31" s="29"/>
      <c r="F31" s="29"/>
      <c r="G31" s="29"/>
      <c r="H31" s="29"/>
      <c r="I31" s="29"/>
      <c r="J31" s="29"/>
      <c r="K31" s="29"/>
      <c r="L31" s="29"/>
      <c r="M31" s="29"/>
    </row>
    <row r="32" spans="1:13" x14ac:dyDescent="0.2">
      <c r="A32" s="26"/>
      <c r="B32" s="15"/>
      <c r="C32" s="15" t="s">
        <v>138</v>
      </c>
      <c r="D32" s="15"/>
      <c r="E32" s="29"/>
      <c r="F32" s="29"/>
      <c r="G32" s="29"/>
      <c r="H32" s="29"/>
      <c r="I32" s="29"/>
      <c r="J32" s="29"/>
      <c r="K32" s="29"/>
      <c r="L32" s="29"/>
      <c r="M32" s="29"/>
    </row>
    <row r="33" spans="1:13" x14ac:dyDescent="0.2">
      <c r="A33" s="26"/>
      <c r="B33" s="15"/>
      <c r="C33" s="15" t="s">
        <v>139</v>
      </c>
      <c r="D33" s="15"/>
      <c r="E33" s="29"/>
      <c r="F33" s="29"/>
      <c r="G33" s="29"/>
      <c r="H33" s="29"/>
      <c r="I33" s="29"/>
      <c r="J33" s="29"/>
      <c r="K33" s="29"/>
      <c r="L33" s="29"/>
      <c r="M33" s="29"/>
    </row>
    <row r="34" spans="1:13" x14ac:dyDescent="0.2">
      <c r="A34" s="26"/>
      <c r="B34" s="15"/>
      <c r="C34" s="15" t="s">
        <v>140</v>
      </c>
      <c r="D34" s="15"/>
      <c r="E34" s="29"/>
      <c r="F34" s="29"/>
      <c r="G34" s="29"/>
      <c r="H34" s="29"/>
      <c r="I34" s="29"/>
      <c r="J34" s="29"/>
      <c r="K34" s="29"/>
      <c r="L34" s="29"/>
      <c r="M34" s="29"/>
    </row>
    <row r="35" spans="1:13" x14ac:dyDescent="0.2">
      <c r="A35" s="26"/>
      <c r="B35" s="15"/>
      <c r="C35" s="15"/>
      <c r="D35" s="15"/>
      <c r="E35" s="29"/>
      <c r="F35" s="29"/>
      <c r="G35" s="29"/>
      <c r="H35" s="29"/>
      <c r="I35" s="29"/>
      <c r="J35" s="29"/>
      <c r="K35" s="29"/>
      <c r="L35" s="29"/>
      <c r="M35" s="29"/>
    </row>
    <row r="36" spans="1:13" x14ac:dyDescent="0.2">
      <c r="A36" s="51"/>
      <c r="B36" s="18"/>
      <c r="C36" s="18"/>
      <c r="D36" s="18"/>
      <c r="E36" s="19"/>
      <c r="F36" s="19"/>
      <c r="G36" s="19"/>
      <c r="H36" s="19"/>
      <c r="I36" s="19"/>
      <c r="J36" s="19"/>
      <c r="K36" s="19"/>
      <c r="L36" s="19"/>
      <c r="M36" s="19"/>
    </row>
    <row r="37" spans="1:13" x14ac:dyDescent="0.2">
      <c r="A37" s="50"/>
    </row>
    <row r="38" spans="1:13" x14ac:dyDescent="0.2">
      <c r="A38" s="50"/>
    </row>
    <row r="39" spans="1:13" x14ac:dyDescent="0.2">
      <c r="A39" s="50"/>
    </row>
    <row r="40" spans="1:13" x14ac:dyDescent="0.2">
      <c r="A40" s="50"/>
    </row>
    <row r="41" spans="1:13" x14ac:dyDescent="0.2">
      <c r="A41" s="50"/>
    </row>
    <row r="42" spans="1:13" x14ac:dyDescent="0.2">
      <c r="A42" s="50"/>
    </row>
    <row r="43" spans="1:13" x14ac:dyDescent="0.2">
      <c r="A43" s="50"/>
    </row>
    <row r="44" spans="1:13" x14ac:dyDescent="0.2">
      <c r="A44" s="50"/>
    </row>
    <row r="45" spans="1:13" x14ac:dyDescent="0.2">
      <c r="A45" s="50"/>
    </row>
    <row r="46" spans="1:13" x14ac:dyDescent="0.2">
      <c r="A46" s="50"/>
    </row>
    <row r="47" spans="1:13" x14ac:dyDescent="0.2">
      <c r="A47" s="50"/>
    </row>
    <row r="48" spans="1:13" x14ac:dyDescent="0.2">
      <c r="A48" s="50"/>
    </row>
    <row r="49" spans="1:1" x14ac:dyDescent="0.2">
      <c r="A49" s="50"/>
    </row>
    <row r="50" spans="1:1" x14ac:dyDescent="0.2">
      <c r="A50" s="50"/>
    </row>
    <row r="51" spans="1:1" x14ac:dyDescent="0.2">
      <c r="A51" s="50"/>
    </row>
    <row r="52" spans="1:1" x14ac:dyDescent="0.2">
      <c r="A52" s="50"/>
    </row>
    <row r="53" spans="1:1" x14ac:dyDescent="0.2">
      <c r="A53" s="50"/>
    </row>
    <row r="54" spans="1:1" x14ac:dyDescent="0.2">
      <c r="A54" s="50"/>
    </row>
    <row r="55" spans="1:1" x14ac:dyDescent="0.2">
      <c r="A55" s="50"/>
    </row>
    <row r="56" spans="1:1" x14ac:dyDescent="0.2">
      <c r="A56" s="50"/>
    </row>
    <row r="57" spans="1:1" x14ac:dyDescent="0.2">
      <c r="A57" s="50"/>
    </row>
    <row r="58" spans="1:1" x14ac:dyDescent="0.2">
      <c r="A58" s="50"/>
    </row>
    <row r="59" spans="1:1" x14ac:dyDescent="0.2">
      <c r="A59" s="50"/>
    </row>
    <row r="60" spans="1:1" x14ac:dyDescent="0.2">
      <c r="A60" s="50"/>
    </row>
    <row r="61" spans="1:1" x14ac:dyDescent="0.2">
      <c r="A61" s="50"/>
    </row>
    <row r="62" spans="1:1" x14ac:dyDescent="0.2">
      <c r="A62" s="50"/>
    </row>
    <row r="63" spans="1:1" x14ac:dyDescent="0.2">
      <c r="A63" s="50"/>
    </row>
    <row r="64" spans="1:1" x14ac:dyDescent="0.2">
      <c r="A64" s="50"/>
    </row>
    <row r="65" spans="1:1" x14ac:dyDescent="0.2">
      <c r="A65" s="50"/>
    </row>
    <row r="66" spans="1:1" x14ac:dyDescent="0.2">
      <c r="A66" s="50"/>
    </row>
    <row r="67" spans="1:1" x14ac:dyDescent="0.2">
      <c r="A67" s="50"/>
    </row>
    <row r="68" spans="1:1" x14ac:dyDescent="0.2">
      <c r="A68" s="50"/>
    </row>
    <row r="69" spans="1:1" x14ac:dyDescent="0.2">
      <c r="A69" s="50"/>
    </row>
    <row r="70" spans="1:1" x14ac:dyDescent="0.2">
      <c r="A70" s="50"/>
    </row>
    <row r="71" spans="1:1" x14ac:dyDescent="0.2">
      <c r="A71" s="50"/>
    </row>
    <row r="72" spans="1:1" x14ac:dyDescent="0.2">
      <c r="A72" s="50"/>
    </row>
    <row r="73" spans="1:1" x14ac:dyDescent="0.2">
      <c r="A73" s="50"/>
    </row>
    <row r="74" spans="1:1" x14ac:dyDescent="0.2">
      <c r="A74" s="50"/>
    </row>
    <row r="75" spans="1:1" x14ac:dyDescent="0.2">
      <c r="A75" s="50"/>
    </row>
    <row r="76" spans="1:1" x14ac:dyDescent="0.2">
      <c r="A76" s="50"/>
    </row>
    <row r="77" spans="1:1" x14ac:dyDescent="0.2">
      <c r="A77" s="50"/>
    </row>
    <row r="78" spans="1:1" x14ac:dyDescent="0.2">
      <c r="A78" s="50"/>
    </row>
    <row r="79" spans="1:1" x14ac:dyDescent="0.2">
      <c r="A79" s="50"/>
    </row>
    <row r="80" spans="1:1" x14ac:dyDescent="0.2">
      <c r="A80" s="50"/>
    </row>
    <row r="81" spans="1:1" x14ac:dyDescent="0.2">
      <c r="A81" s="50"/>
    </row>
    <row r="82" spans="1:1" x14ac:dyDescent="0.2">
      <c r="A82" s="50"/>
    </row>
    <row r="83" spans="1:1" x14ac:dyDescent="0.2">
      <c r="A83" s="50"/>
    </row>
    <row r="84" spans="1:1" x14ac:dyDescent="0.2">
      <c r="A84" s="50"/>
    </row>
    <row r="85" spans="1:1" x14ac:dyDescent="0.2">
      <c r="A85" s="50"/>
    </row>
    <row r="86" spans="1:1" x14ac:dyDescent="0.2">
      <c r="A86" s="50"/>
    </row>
    <row r="87" spans="1:1" x14ac:dyDescent="0.2">
      <c r="A87" s="50"/>
    </row>
    <row r="88" spans="1:1" x14ac:dyDescent="0.2">
      <c r="A88" s="50"/>
    </row>
    <row r="89" spans="1:1" x14ac:dyDescent="0.2">
      <c r="A89" s="50"/>
    </row>
    <row r="90" spans="1:1" x14ac:dyDescent="0.2">
      <c r="A90" s="50"/>
    </row>
    <row r="91" spans="1:1" x14ac:dyDescent="0.2">
      <c r="A91" s="50"/>
    </row>
    <row r="92" spans="1:1" x14ac:dyDescent="0.2">
      <c r="A92" s="50"/>
    </row>
    <row r="93" spans="1:1" x14ac:dyDescent="0.2">
      <c r="A93" s="50"/>
    </row>
    <row r="94" spans="1:1" x14ac:dyDescent="0.2">
      <c r="A94" s="50"/>
    </row>
    <row r="95" spans="1:1" x14ac:dyDescent="0.2">
      <c r="A95" s="50"/>
    </row>
    <row r="96" spans="1:1" x14ac:dyDescent="0.2">
      <c r="A96" s="50"/>
    </row>
    <row r="97" spans="1:1" x14ac:dyDescent="0.2">
      <c r="A97" s="50"/>
    </row>
    <row r="98" spans="1:1" x14ac:dyDescent="0.2">
      <c r="A98" s="50"/>
    </row>
    <row r="99" spans="1:1" x14ac:dyDescent="0.2">
      <c r="A99" s="50"/>
    </row>
    <row r="100" spans="1:1" x14ac:dyDescent="0.2">
      <c r="A100" s="50"/>
    </row>
    <row r="101" spans="1:1" x14ac:dyDescent="0.2">
      <c r="A101" s="50"/>
    </row>
    <row r="102" spans="1:1" x14ac:dyDescent="0.2">
      <c r="A102" s="50"/>
    </row>
    <row r="103" spans="1:1" x14ac:dyDescent="0.2">
      <c r="A103" s="50"/>
    </row>
    <row r="104" spans="1:1" x14ac:dyDescent="0.2">
      <c r="A104" s="50"/>
    </row>
    <row r="105" spans="1:1" x14ac:dyDescent="0.2">
      <c r="A105" s="50"/>
    </row>
    <row r="106" spans="1:1" x14ac:dyDescent="0.2">
      <c r="A106" s="50"/>
    </row>
    <row r="107" spans="1:1" x14ac:dyDescent="0.2">
      <c r="A107" s="50"/>
    </row>
    <row r="108" spans="1:1" x14ac:dyDescent="0.2">
      <c r="A108" s="50"/>
    </row>
    <row r="109" spans="1:1" x14ac:dyDescent="0.2">
      <c r="A109" s="50"/>
    </row>
    <row r="110" spans="1:1" x14ac:dyDescent="0.2">
      <c r="A110" s="50"/>
    </row>
    <row r="111" spans="1:1" x14ac:dyDescent="0.2">
      <c r="A111" s="50"/>
    </row>
    <row r="112" spans="1:1" x14ac:dyDescent="0.2">
      <c r="A112" s="50"/>
    </row>
    <row r="113" spans="1:1" x14ac:dyDescent="0.2">
      <c r="A113" s="50"/>
    </row>
    <row r="114" spans="1:1" x14ac:dyDescent="0.2">
      <c r="A114" s="50"/>
    </row>
    <row r="115" spans="1:1" x14ac:dyDescent="0.2">
      <c r="A115" s="50"/>
    </row>
    <row r="116" spans="1:1" x14ac:dyDescent="0.2">
      <c r="A116" s="50"/>
    </row>
    <row r="117" spans="1:1" x14ac:dyDescent="0.2">
      <c r="A117" s="50"/>
    </row>
    <row r="118" spans="1:1" x14ac:dyDescent="0.2">
      <c r="A118" s="50"/>
    </row>
    <row r="119" spans="1:1" x14ac:dyDescent="0.2">
      <c r="A119" s="50"/>
    </row>
    <row r="120" spans="1:1" x14ac:dyDescent="0.2">
      <c r="A120" s="50"/>
    </row>
    <row r="121" spans="1:1" x14ac:dyDescent="0.2">
      <c r="A121" s="50"/>
    </row>
    <row r="122" spans="1:1" x14ac:dyDescent="0.2">
      <c r="A122" s="50"/>
    </row>
    <row r="123" spans="1:1" x14ac:dyDescent="0.2">
      <c r="A123" s="50"/>
    </row>
    <row r="124" spans="1:1" x14ac:dyDescent="0.2">
      <c r="A124" s="50"/>
    </row>
    <row r="125" spans="1:1" x14ac:dyDescent="0.2">
      <c r="A125" s="50"/>
    </row>
    <row r="126" spans="1:1" x14ac:dyDescent="0.2">
      <c r="A126" s="50"/>
    </row>
    <row r="127" spans="1:1" x14ac:dyDescent="0.2">
      <c r="A127" s="50"/>
    </row>
    <row r="128" spans="1:1" x14ac:dyDescent="0.2">
      <c r="A128" s="50"/>
    </row>
    <row r="129" spans="1:1" x14ac:dyDescent="0.2">
      <c r="A129" s="50"/>
    </row>
    <row r="130" spans="1:1" x14ac:dyDescent="0.2">
      <c r="A130" s="50"/>
    </row>
    <row r="131" spans="1:1" x14ac:dyDescent="0.2">
      <c r="A131" s="50"/>
    </row>
    <row r="132" spans="1:1" x14ac:dyDescent="0.2">
      <c r="A132" s="50"/>
    </row>
    <row r="133" spans="1:1" x14ac:dyDescent="0.2">
      <c r="A133" s="50"/>
    </row>
    <row r="134" spans="1:1" x14ac:dyDescent="0.2">
      <c r="A134" s="50"/>
    </row>
    <row r="135" spans="1:1" x14ac:dyDescent="0.2">
      <c r="A135" s="50"/>
    </row>
  </sheetData>
  <pageMargins left="0.75" right="0.75" top="1" bottom="1" header="0.5" footer="0.5"/>
  <pageSetup orientation="landscape" horizontalDpi="4294967292"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9"/>
  <sheetViews>
    <sheetView zoomScale="90" workbookViewId="0"/>
  </sheetViews>
  <sheetFormatPr defaultRowHeight="12.75" x14ac:dyDescent="0.2"/>
  <cols>
    <col min="1" max="1" width="4.7109375" style="50" customWidth="1"/>
    <col min="2" max="2" width="1.5703125" customWidth="1"/>
    <col min="3" max="3" width="28.28515625" customWidth="1"/>
    <col min="4" max="4" width="1.7109375" customWidth="1"/>
    <col min="5" max="5" width="9.7109375" style="50" customWidth="1"/>
    <col min="6" max="6" width="14.140625" customWidth="1"/>
    <col min="7" max="7" width="1.5703125" customWidth="1"/>
    <col min="8" max="8" width="13.28515625" customWidth="1"/>
    <col min="9" max="9" width="1.42578125" customWidth="1"/>
    <col min="10" max="10" width="13.28515625" customWidth="1"/>
    <col min="11" max="11" width="1.5703125" customWidth="1"/>
    <col min="12" max="12" width="13.28515625" customWidth="1"/>
    <col min="13" max="13" width="1.5703125" customWidth="1"/>
    <col min="14" max="14" width="13.28515625" customWidth="1"/>
  </cols>
  <sheetData>
    <row r="1" spans="1:14" x14ac:dyDescent="0.2">
      <c r="A1" s="2"/>
      <c r="B1" s="1"/>
      <c r="C1" s="1"/>
      <c r="D1" s="1"/>
      <c r="E1" s="2"/>
      <c r="F1" s="1"/>
      <c r="G1" s="1"/>
      <c r="H1" s="1"/>
      <c r="I1" s="1"/>
      <c r="J1" s="1"/>
      <c r="K1" s="1"/>
      <c r="L1" s="1"/>
      <c r="M1" s="1"/>
      <c r="N1" s="69" t="s">
        <v>21</v>
      </c>
    </row>
    <row r="2" spans="1:14" x14ac:dyDescent="0.2">
      <c r="A2" s="2"/>
      <c r="B2" s="1"/>
      <c r="C2" s="1"/>
      <c r="D2" s="1"/>
      <c r="E2" s="2"/>
      <c r="F2" s="1"/>
      <c r="G2" s="1"/>
      <c r="H2" s="1"/>
      <c r="I2" s="1"/>
      <c r="J2" s="1"/>
      <c r="K2" s="1"/>
      <c r="L2" s="1"/>
      <c r="M2" s="1"/>
      <c r="N2" s="15" t="s">
        <v>73</v>
      </c>
    </row>
    <row r="3" spans="1:14" x14ac:dyDescent="0.2">
      <c r="A3" s="2"/>
      <c r="B3" s="1"/>
      <c r="C3" s="1"/>
      <c r="D3" s="1"/>
      <c r="E3" s="2"/>
      <c r="F3" s="1"/>
      <c r="G3" s="1"/>
      <c r="H3" s="1"/>
      <c r="I3" s="1"/>
      <c r="J3" s="1"/>
      <c r="K3" s="1"/>
      <c r="L3" s="1"/>
      <c r="M3" s="1"/>
    </row>
    <row r="4" spans="1:14" x14ac:dyDescent="0.2">
      <c r="A4" s="2"/>
      <c r="B4" s="1"/>
      <c r="C4" s="1"/>
      <c r="D4" s="1"/>
      <c r="E4" s="2"/>
      <c r="F4" s="1"/>
      <c r="G4" s="1"/>
      <c r="H4" s="1"/>
      <c r="I4" s="1"/>
      <c r="J4" s="1"/>
      <c r="K4" s="1"/>
      <c r="L4" s="1"/>
      <c r="M4" s="1"/>
      <c r="N4" s="1"/>
    </row>
    <row r="5" spans="1:14" x14ac:dyDescent="0.2">
      <c r="A5" s="2"/>
      <c r="B5" s="1"/>
      <c r="C5" s="1"/>
      <c r="D5" s="1"/>
      <c r="E5" s="2"/>
      <c r="F5" s="1"/>
      <c r="G5" s="1"/>
      <c r="H5" s="1"/>
      <c r="I5" s="1"/>
      <c r="J5" s="1"/>
      <c r="K5" s="1"/>
      <c r="L5" s="1"/>
      <c r="M5" s="1"/>
      <c r="N5" s="1"/>
    </row>
    <row r="6" spans="1:14" ht="15.75" x14ac:dyDescent="0.25">
      <c r="A6" s="4" t="s">
        <v>25</v>
      </c>
      <c r="B6" s="5"/>
      <c r="C6" s="16"/>
      <c r="D6" s="5"/>
      <c r="E6" s="5"/>
      <c r="F6" s="5"/>
      <c r="G6" s="5"/>
      <c r="H6" s="5"/>
      <c r="I6" s="5"/>
      <c r="J6" s="5"/>
      <c r="K6" s="5"/>
      <c r="L6" s="5"/>
      <c r="M6" s="5"/>
      <c r="N6" s="5"/>
    </row>
    <row r="7" spans="1:14" x14ac:dyDescent="0.2">
      <c r="A7" s="17" t="str">
        <f>+'INCREMENTAL COS'!A7</f>
        <v>Gallup Modification Project</v>
      </c>
      <c r="B7" s="17"/>
      <c r="C7" s="17"/>
      <c r="D7" s="17"/>
      <c r="E7" s="17"/>
      <c r="F7" s="17"/>
      <c r="G7" s="17"/>
      <c r="H7" s="17"/>
      <c r="I7" s="17"/>
      <c r="J7" s="17"/>
      <c r="K7" s="5"/>
      <c r="L7" s="5"/>
      <c r="M7" s="5"/>
      <c r="N7" s="5"/>
    </row>
    <row r="8" spans="1:14" x14ac:dyDescent="0.2">
      <c r="A8" s="17" t="s">
        <v>120</v>
      </c>
      <c r="B8" s="17"/>
      <c r="C8" s="17"/>
      <c r="D8" s="17"/>
      <c r="E8" s="17"/>
      <c r="F8" s="17"/>
      <c r="G8" s="17"/>
      <c r="H8" s="17"/>
      <c r="I8" s="17"/>
      <c r="J8" s="17"/>
      <c r="K8" s="5"/>
      <c r="L8" s="5"/>
      <c r="M8" s="5"/>
      <c r="N8" s="5"/>
    </row>
    <row r="9" spans="1:14" x14ac:dyDescent="0.2">
      <c r="A9" s="5"/>
      <c r="B9" s="5"/>
      <c r="C9" s="5"/>
      <c r="D9" s="5"/>
      <c r="E9" s="5"/>
      <c r="F9" s="5"/>
      <c r="G9" s="5"/>
      <c r="H9" s="5"/>
      <c r="I9" s="5"/>
      <c r="J9" s="5"/>
      <c r="K9" s="5"/>
      <c r="L9" s="5"/>
      <c r="M9" s="5"/>
      <c r="N9" s="5"/>
    </row>
    <row r="10" spans="1:14" x14ac:dyDescent="0.2">
      <c r="A10" s="2"/>
      <c r="B10" s="1"/>
      <c r="C10" s="1"/>
      <c r="D10" s="1"/>
      <c r="E10" s="2" t="s">
        <v>74</v>
      </c>
      <c r="F10" s="1"/>
      <c r="G10" s="1"/>
      <c r="H10" s="1"/>
      <c r="I10" s="1"/>
      <c r="J10" s="1"/>
      <c r="K10" s="1"/>
      <c r="L10" s="1"/>
      <c r="M10" s="1"/>
      <c r="N10" s="1"/>
    </row>
    <row r="11" spans="1:14" x14ac:dyDescent="0.2">
      <c r="A11" s="31" t="s">
        <v>55</v>
      </c>
      <c r="B11" s="1"/>
      <c r="C11" s="1"/>
      <c r="D11" s="1"/>
      <c r="E11" s="2" t="s">
        <v>75</v>
      </c>
      <c r="F11" s="1"/>
      <c r="G11" s="1"/>
      <c r="H11" s="1"/>
      <c r="I11" s="1"/>
      <c r="J11" s="1"/>
      <c r="K11" s="1"/>
      <c r="L11" s="1"/>
      <c r="M11" s="1"/>
      <c r="N11" s="1"/>
    </row>
    <row r="12" spans="1:14" ht="13.5" thickBot="1" x14ac:dyDescent="0.25">
      <c r="A12" s="31" t="s">
        <v>56</v>
      </c>
      <c r="B12" s="1"/>
      <c r="C12" s="30" t="s">
        <v>57</v>
      </c>
      <c r="D12" s="1"/>
      <c r="E12" s="3" t="s">
        <v>7</v>
      </c>
      <c r="F12" s="31" t="s">
        <v>58</v>
      </c>
      <c r="G12" s="2"/>
      <c r="H12" s="31" t="s">
        <v>59</v>
      </c>
      <c r="I12" s="2"/>
      <c r="J12" s="31" t="s">
        <v>60</v>
      </c>
      <c r="K12" s="2"/>
      <c r="L12" s="31" t="s">
        <v>61</v>
      </c>
      <c r="M12" s="2"/>
      <c r="N12" s="31" t="s">
        <v>62</v>
      </c>
    </row>
    <row r="13" spans="1:14" x14ac:dyDescent="0.2">
      <c r="A13" s="2"/>
      <c r="B13" s="1"/>
      <c r="C13" s="1"/>
      <c r="D13" s="1"/>
      <c r="E13" s="2"/>
      <c r="F13" s="32">
        <v>-1</v>
      </c>
      <c r="G13" s="1"/>
      <c r="H13" s="33">
        <v>-2</v>
      </c>
      <c r="I13" s="33"/>
      <c r="J13" s="33">
        <v>-3</v>
      </c>
      <c r="K13" s="33"/>
      <c r="L13" s="33">
        <v>-4</v>
      </c>
      <c r="M13" s="33"/>
      <c r="N13" s="33">
        <v>-5</v>
      </c>
    </row>
    <row r="14" spans="1:14" x14ac:dyDescent="0.2">
      <c r="A14" s="2"/>
      <c r="B14" s="1"/>
      <c r="C14" s="30" t="s">
        <v>119</v>
      </c>
      <c r="D14" s="1"/>
      <c r="E14" s="2"/>
      <c r="F14" s="34"/>
      <c r="G14" s="34"/>
      <c r="H14" s="34"/>
      <c r="I14" s="34"/>
      <c r="J14" s="34"/>
      <c r="K14" s="34"/>
      <c r="L14" s="34"/>
      <c r="M14" s="34"/>
      <c r="N14" s="34"/>
    </row>
    <row r="15" spans="1:14" x14ac:dyDescent="0.2">
      <c r="A15" s="2">
        <v>1</v>
      </c>
      <c r="B15" s="1"/>
      <c r="C15" s="1" t="s">
        <v>118</v>
      </c>
      <c r="D15" s="1"/>
      <c r="E15" s="2"/>
      <c r="F15" s="38">
        <v>0.2</v>
      </c>
      <c r="G15" s="35"/>
      <c r="H15" s="35"/>
      <c r="I15" s="35"/>
      <c r="J15" s="35"/>
      <c r="K15" s="35"/>
      <c r="L15" s="35"/>
      <c r="M15" s="35"/>
      <c r="N15" s="35"/>
    </row>
    <row r="16" spans="1:14" x14ac:dyDescent="0.2">
      <c r="A16" s="2"/>
      <c r="B16" s="1"/>
      <c r="C16" s="1"/>
      <c r="D16" s="1"/>
      <c r="E16" s="2"/>
      <c r="F16" s="35"/>
      <c r="G16" s="35"/>
      <c r="H16" s="35"/>
      <c r="I16" s="35"/>
      <c r="J16" s="35"/>
      <c r="K16" s="35"/>
      <c r="L16" s="35"/>
      <c r="M16" s="35"/>
      <c r="N16" s="35"/>
    </row>
    <row r="17" spans="1:14" x14ac:dyDescent="0.2">
      <c r="A17" s="2">
        <v>2</v>
      </c>
      <c r="B17" s="1"/>
      <c r="C17" s="1" t="s">
        <v>115</v>
      </c>
      <c r="D17" s="1"/>
      <c r="E17" s="2"/>
      <c r="F17" s="1"/>
      <c r="G17" s="1"/>
      <c r="H17" s="1"/>
      <c r="I17" s="1"/>
      <c r="J17" s="1"/>
      <c r="K17" s="1"/>
      <c r="L17" s="1"/>
      <c r="M17" s="1"/>
      <c r="N17" s="1"/>
    </row>
    <row r="18" spans="1:14" x14ac:dyDescent="0.2">
      <c r="A18" s="2">
        <f>+A17+1</f>
        <v>3</v>
      </c>
      <c r="B18" s="1"/>
      <c r="C18" s="1" t="s">
        <v>3</v>
      </c>
      <c r="D18" s="1"/>
      <c r="E18" s="2"/>
      <c r="F18" s="79">
        <f>+'INPUT SHEET'!B5</f>
        <v>0</v>
      </c>
      <c r="G18" s="7"/>
      <c r="H18" s="7">
        <f>+F18+'INPUT SHEET'!C5</f>
        <v>0</v>
      </c>
      <c r="I18" s="7"/>
      <c r="J18" s="7">
        <f>+H18+'INPUT SHEET'!D5</f>
        <v>0</v>
      </c>
      <c r="K18" s="7"/>
      <c r="L18" s="7">
        <f>+J18+'INPUT SHEET'!E5</f>
        <v>0</v>
      </c>
      <c r="M18" s="7"/>
      <c r="N18" s="7">
        <f>+L18+'INPUT SHEET'!F5</f>
        <v>0</v>
      </c>
    </row>
    <row r="19" spans="1:14" x14ac:dyDescent="0.2">
      <c r="A19" s="2">
        <f>+A18+1</f>
        <v>4</v>
      </c>
      <c r="B19" s="1"/>
      <c r="C19" s="1" t="s">
        <v>76</v>
      </c>
      <c r="D19" s="1"/>
      <c r="E19" s="2"/>
      <c r="F19" s="79">
        <f>+'INPUT SHEET'!B4</f>
        <v>2971000</v>
      </c>
      <c r="G19" s="7"/>
      <c r="H19" s="79">
        <f>+F19+'INPUT SHEET'!C4</f>
        <v>2971000</v>
      </c>
      <c r="I19" s="7"/>
      <c r="J19" s="79">
        <f>+H19+'INPUT SHEET'!D4</f>
        <v>2971000</v>
      </c>
      <c r="K19" s="7"/>
      <c r="L19" s="79">
        <f>+J19+'INPUT SHEET'!E4</f>
        <v>2971000</v>
      </c>
      <c r="M19" s="7"/>
      <c r="N19" s="79">
        <f>+L19+'INPUT SHEET'!F4</f>
        <v>2971000</v>
      </c>
    </row>
    <row r="20" spans="1:14" x14ac:dyDescent="0.2">
      <c r="A20" s="2">
        <f>+A19+1</f>
        <v>5</v>
      </c>
      <c r="C20" s="1" t="s">
        <v>5</v>
      </c>
      <c r="E20" s="2"/>
      <c r="F20" s="79">
        <f>+'INPUT SHEET'!B7</f>
        <v>0</v>
      </c>
      <c r="G20" s="8"/>
      <c r="H20" s="7">
        <f>+F20+'INPUT SHEET'!C7</f>
        <v>0</v>
      </c>
      <c r="I20" s="7"/>
      <c r="J20" s="7">
        <f>+H20+'INPUT SHEET'!D7</f>
        <v>0</v>
      </c>
      <c r="K20" s="7"/>
      <c r="L20" s="7">
        <f>+J20+'INPUT SHEET'!E7</f>
        <v>0</v>
      </c>
      <c r="M20" s="7"/>
      <c r="N20" s="7">
        <f>+L20+'INPUT SHEET'!F7</f>
        <v>0</v>
      </c>
    </row>
    <row r="21" spans="1:14" x14ac:dyDescent="0.2">
      <c r="A21" s="2">
        <f>+A20+1</f>
        <v>6</v>
      </c>
      <c r="B21" s="1"/>
      <c r="C21" s="1" t="s">
        <v>77</v>
      </c>
      <c r="D21" s="1"/>
      <c r="E21" s="2"/>
      <c r="F21" s="79">
        <f>+'INPUT SHEET'!B8</f>
        <v>0</v>
      </c>
      <c r="G21" s="7"/>
      <c r="H21" s="7">
        <f>+'INPUT SHEET'!C8+F21</f>
        <v>0</v>
      </c>
      <c r="I21" s="7"/>
      <c r="J21" s="7">
        <f>+'INPUT SHEET'!D8+H21</f>
        <v>0</v>
      </c>
      <c r="K21" s="7"/>
      <c r="L21" s="7">
        <f>+'INPUT SHEET'!E8+J21</f>
        <v>0</v>
      </c>
      <c r="M21" s="7"/>
      <c r="N21" s="7">
        <f>+'INPUT SHEET'!F8+L21</f>
        <v>0</v>
      </c>
    </row>
    <row r="22" spans="1:14" ht="13.5" thickBot="1" x14ac:dyDescent="0.25">
      <c r="A22" s="2">
        <f>+A21+1</f>
        <v>7</v>
      </c>
      <c r="B22" s="1"/>
      <c r="C22" s="1" t="s">
        <v>78</v>
      </c>
      <c r="D22" s="1"/>
      <c r="E22" s="2"/>
      <c r="F22" s="10">
        <f>SUM(F18:F21)</f>
        <v>2971000</v>
      </c>
      <c r="G22" s="7"/>
      <c r="H22" s="10">
        <f>SUM(H18:H21)</f>
        <v>2971000</v>
      </c>
      <c r="I22" s="7"/>
      <c r="J22" s="10">
        <f>SUM(J18:J21)</f>
        <v>2971000</v>
      </c>
      <c r="K22" s="7"/>
      <c r="L22" s="10">
        <f>SUM(L18:L21)</f>
        <v>2971000</v>
      </c>
      <c r="M22" s="7"/>
      <c r="N22" s="10">
        <f>SUM(N18:N21)</f>
        <v>2971000</v>
      </c>
    </row>
    <row r="23" spans="1:14" ht="13.5" thickTop="1" x14ac:dyDescent="0.2">
      <c r="A23" s="2"/>
      <c r="B23" s="1"/>
      <c r="C23" s="1"/>
      <c r="D23" s="1"/>
      <c r="E23" s="2"/>
      <c r="F23" s="35"/>
      <c r="G23" s="35"/>
      <c r="H23" s="35"/>
      <c r="I23" s="35"/>
      <c r="J23" s="35"/>
      <c r="K23" s="35"/>
      <c r="L23" s="35"/>
      <c r="M23" s="35"/>
      <c r="N23" s="35"/>
    </row>
    <row r="24" spans="1:14" x14ac:dyDescent="0.2">
      <c r="A24" s="2"/>
      <c r="B24" s="1"/>
      <c r="C24" s="1"/>
      <c r="D24" s="1"/>
      <c r="E24" s="2"/>
      <c r="F24" s="1"/>
      <c r="G24" s="1"/>
      <c r="H24" s="1"/>
      <c r="I24" s="1"/>
      <c r="J24" s="1"/>
      <c r="K24" s="1"/>
      <c r="L24" s="1"/>
      <c r="M24" s="1"/>
      <c r="N24" s="1"/>
    </row>
    <row r="25" spans="1:14" x14ac:dyDescent="0.2">
      <c r="A25" s="2">
        <f>+A22+1</f>
        <v>8</v>
      </c>
      <c r="B25" s="1"/>
      <c r="C25" s="1" t="s">
        <v>79</v>
      </c>
      <c r="D25" s="1"/>
      <c r="E25" s="2"/>
      <c r="F25" s="1"/>
      <c r="G25" s="1"/>
      <c r="H25" s="1"/>
      <c r="I25" s="1"/>
      <c r="J25" s="1"/>
      <c r="K25" s="1"/>
      <c r="L25" s="1"/>
      <c r="M25" s="1"/>
      <c r="N25" s="1"/>
    </row>
    <row r="26" spans="1:14" x14ac:dyDescent="0.2">
      <c r="A26" s="2">
        <f>+A25+1</f>
        <v>9</v>
      </c>
      <c r="B26" s="1"/>
      <c r="C26" s="30" t="s">
        <v>80</v>
      </c>
      <c r="D26" s="1"/>
      <c r="E26" s="2"/>
      <c r="F26" s="1"/>
      <c r="G26" s="1"/>
      <c r="H26" s="1"/>
      <c r="I26" s="1"/>
      <c r="J26" s="1"/>
      <c r="K26" s="1"/>
      <c r="L26" s="1"/>
      <c r="M26" s="1"/>
      <c r="N26" s="1"/>
    </row>
    <row r="27" spans="1:14" x14ac:dyDescent="0.2">
      <c r="A27" s="2"/>
      <c r="B27" s="1"/>
      <c r="C27" s="1"/>
      <c r="D27" s="1"/>
      <c r="E27" s="2"/>
      <c r="F27" s="1"/>
      <c r="G27" s="1"/>
      <c r="H27" s="1"/>
      <c r="I27" s="1"/>
      <c r="J27" s="1"/>
      <c r="K27" s="1"/>
      <c r="L27" s="1"/>
      <c r="M27" s="1"/>
      <c r="N27" s="1"/>
    </row>
    <row r="28" spans="1:14" x14ac:dyDescent="0.2">
      <c r="A28" s="2">
        <v>9</v>
      </c>
      <c r="B28" s="1"/>
      <c r="C28" s="1" t="s">
        <v>116</v>
      </c>
      <c r="D28" s="1"/>
      <c r="E28" s="100">
        <v>12</v>
      </c>
      <c r="F28" s="37">
        <f>+F22*$F$15/12*E28</f>
        <v>594200</v>
      </c>
      <c r="G28" s="23"/>
      <c r="H28" s="37">
        <f>+F22*$F$15+(H22-F22)*$F$15/12*E28</f>
        <v>594200</v>
      </c>
      <c r="I28" s="23"/>
      <c r="J28" s="37">
        <f>+H22*$F$15+(J22-H22)*$F$15/12*G28</f>
        <v>594200</v>
      </c>
      <c r="K28" s="23"/>
      <c r="L28" s="37">
        <f>+J22*$F$15+(L22-J22)*$F$15/12*I28</f>
        <v>594200</v>
      </c>
      <c r="M28" s="23"/>
      <c r="N28" s="37">
        <f>+L22*$F$15+(N22-L22)*$F$15/12*K28</f>
        <v>594200</v>
      </c>
    </row>
    <row r="29" spans="1:14" x14ac:dyDescent="0.2">
      <c r="A29" s="2"/>
      <c r="B29" s="1"/>
      <c r="C29" s="1"/>
      <c r="D29" s="1"/>
      <c r="E29" s="2"/>
      <c r="F29" s="1"/>
      <c r="G29" s="1"/>
      <c r="H29" s="1"/>
      <c r="I29" s="1"/>
      <c r="J29" s="1"/>
      <c r="K29" s="1"/>
      <c r="L29" s="1"/>
      <c r="M29" s="1"/>
      <c r="N29" s="1"/>
    </row>
    <row r="30" spans="1:14" ht="13.5" thickBot="1" x14ac:dyDescent="0.25">
      <c r="A30" s="2">
        <v>11</v>
      </c>
      <c r="B30" s="1"/>
      <c r="C30" s="1" t="s">
        <v>117</v>
      </c>
      <c r="D30" s="1"/>
      <c r="E30" s="2"/>
      <c r="F30" s="36">
        <f>+F28</f>
        <v>594200</v>
      </c>
      <c r="G30" s="1"/>
      <c r="H30" s="36">
        <f>+H28</f>
        <v>594200</v>
      </c>
      <c r="I30" s="1"/>
      <c r="J30" s="36">
        <f>+J28</f>
        <v>594200</v>
      </c>
      <c r="K30" s="1"/>
      <c r="L30" s="36">
        <f>+L28</f>
        <v>594200</v>
      </c>
      <c r="M30" s="1"/>
      <c r="N30" s="36">
        <f>+N28</f>
        <v>594200</v>
      </c>
    </row>
    <row r="31" spans="1:14" ht="13.5" thickTop="1" x14ac:dyDescent="0.2">
      <c r="A31" s="2"/>
      <c r="B31" s="1"/>
      <c r="C31" s="1"/>
      <c r="D31" s="1"/>
      <c r="E31" s="2"/>
      <c r="F31" s="1"/>
      <c r="G31" s="1"/>
      <c r="H31" s="1"/>
      <c r="I31" s="1"/>
      <c r="J31" s="1"/>
      <c r="K31" s="1"/>
      <c r="L31" s="1"/>
      <c r="M31" s="1"/>
      <c r="N31" s="1"/>
    </row>
    <row r="32" spans="1:14" x14ac:dyDescent="0.2">
      <c r="A32" s="2"/>
      <c r="B32" s="1"/>
      <c r="C32" s="1"/>
      <c r="D32" s="1"/>
      <c r="E32" s="2"/>
      <c r="F32" s="1"/>
      <c r="G32" s="1"/>
      <c r="H32" s="1"/>
      <c r="I32" s="1"/>
      <c r="J32" s="1"/>
      <c r="K32" s="1"/>
      <c r="L32" s="1"/>
      <c r="M32" s="1"/>
      <c r="N32" s="1"/>
    </row>
    <row r="33" spans="1:14" x14ac:dyDescent="0.2">
      <c r="A33" s="2"/>
      <c r="B33" s="1"/>
      <c r="C33" s="1"/>
      <c r="D33" s="1"/>
      <c r="E33" s="2"/>
      <c r="F33" s="1"/>
      <c r="G33" s="1"/>
      <c r="H33" s="1"/>
      <c r="I33" s="1"/>
      <c r="J33" s="1"/>
      <c r="K33" s="1"/>
      <c r="L33" s="1"/>
      <c r="M33" s="1"/>
      <c r="N33" s="1"/>
    </row>
    <row r="34" spans="1:14" x14ac:dyDescent="0.2">
      <c r="A34" s="2"/>
      <c r="B34" s="1"/>
      <c r="C34" s="1"/>
      <c r="D34" s="1"/>
      <c r="E34" s="2"/>
      <c r="F34" s="1"/>
      <c r="G34" s="1"/>
      <c r="H34" s="1"/>
      <c r="I34" s="1"/>
      <c r="J34" s="1"/>
      <c r="K34" s="1"/>
      <c r="L34" s="1"/>
      <c r="M34" s="1"/>
      <c r="N34" s="1"/>
    </row>
    <row r="35" spans="1:14" x14ac:dyDescent="0.2">
      <c r="A35" s="2"/>
      <c r="B35" s="1"/>
      <c r="C35" s="1"/>
      <c r="D35" s="1"/>
      <c r="E35" s="2"/>
      <c r="F35" s="1"/>
      <c r="G35" s="1"/>
      <c r="H35" s="1"/>
      <c r="I35" s="1"/>
      <c r="J35" s="1"/>
      <c r="K35" s="1"/>
      <c r="L35" s="1"/>
      <c r="M35" s="1"/>
      <c r="N35" s="1"/>
    </row>
    <row r="36" spans="1:14" x14ac:dyDescent="0.2">
      <c r="A36" s="2"/>
      <c r="B36" s="1"/>
      <c r="C36" s="1"/>
      <c r="D36" s="1"/>
      <c r="E36" s="2"/>
      <c r="F36" s="1"/>
      <c r="G36" s="1"/>
      <c r="H36" s="1"/>
      <c r="I36" s="1"/>
      <c r="J36" s="1"/>
      <c r="K36" s="1"/>
      <c r="L36" s="1"/>
      <c r="M36" s="1"/>
      <c r="N36" s="1"/>
    </row>
    <row r="37" spans="1:14" x14ac:dyDescent="0.2">
      <c r="A37" s="2"/>
      <c r="B37" s="1"/>
      <c r="C37" s="1"/>
      <c r="D37" s="1"/>
      <c r="E37" s="2"/>
      <c r="F37" s="1"/>
      <c r="G37" s="1"/>
      <c r="H37" s="1"/>
      <c r="I37" s="1"/>
      <c r="J37" s="1"/>
      <c r="K37" s="1"/>
      <c r="L37" s="1"/>
      <c r="M37" s="1"/>
      <c r="N37" s="1"/>
    </row>
    <row r="38" spans="1:14" x14ac:dyDescent="0.2">
      <c r="E38" s="2"/>
    </row>
    <row r="39" spans="1:14" x14ac:dyDescent="0.2">
      <c r="H39" s="20">
        <f>+F28</f>
        <v>594200</v>
      </c>
      <c r="J39" s="20">
        <f>+H39+H28</f>
        <v>1188400</v>
      </c>
      <c r="L39" s="20">
        <f>+J39+J28</f>
        <v>1782600</v>
      </c>
      <c r="N39" s="20">
        <f>+L39+L28</f>
        <v>2376800</v>
      </c>
    </row>
  </sheetData>
  <pageMargins left="0.75" right="0.75" top="1" bottom="1" header="0.5" footer="0.5"/>
  <pageSetup scale="94" orientation="landscape" horizontalDpi="4294967292"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zoomScale="90" workbookViewId="0"/>
  </sheetViews>
  <sheetFormatPr defaultRowHeight="12.75" x14ac:dyDescent="0.2"/>
  <cols>
    <col min="1" max="1" width="4.7109375" style="1" customWidth="1"/>
    <col min="2" max="2" width="1.5703125" style="1" customWidth="1"/>
    <col min="3" max="3" width="32.42578125" style="1" customWidth="1"/>
    <col min="4" max="4" width="2" style="1" customWidth="1"/>
    <col min="5" max="5" width="12" style="1" customWidth="1"/>
    <col min="6" max="6" width="1.5703125" style="1" customWidth="1"/>
    <col min="7" max="7" width="11.85546875" style="1" customWidth="1"/>
    <col min="8" max="8" width="1.42578125" style="1" customWidth="1"/>
    <col min="9" max="9" width="11.42578125" style="1" customWidth="1"/>
    <col min="10" max="10" width="1.5703125" style="1" customWidth="1"/>
    <col min="11" max="11" width="11.7109375" style="1" customWidth="1"/>
    <col min="12" max="12" width="1.5703125" style="1" customWidth="1"/>
    <col min="13" max="13" width="12.28515625" style="1" customWidth="1"/>
    <col min="14" max="16384" width="9.140625" style="1"/>
  </cols>
  <sheetData>
    <row r="1" spans="1:13" x14ac:dyDescent="0.2">
      <c r="M1" s="69" t="str">
        <f>+'INCREMENTAL REVENUES'!N1</f>
        <v>Exhibit N</v>
      </c>
    </row>
    <row r="2" spans="1:13" x14ac:dyDescent="0.2">
      <c r="M2" s="15" t="s">
        <v>81</v>
      </c>
    </row>
    <row r="6" spans="1:13" ht="15" x14ac:dyDescent="0.25">
      <c r="A6" s="4" t="s">
        <v>25</v>
      </c>
      <c r="B6" s="5"/>
      <c r="C6" s="5"/>
      <c r="D6" s="5"/>
      <c r="E6" s="5"/>
      <c r="F6" s="5"/>
      <c r="G6" s="5"/>
      <c r="H6" s="5"/>
      <c r="I6" s="5"/>
      <c r="J6" s="5"/>
      <c r="K6" s="5"/>
      <c r="L6" s="5"/>
      <c r="M6" s="5"/>
    </row>
    <row r="7" spans="1:13" x14ac:dyDescent="0.2">
      <c r="A7" s="17" t="str">
        <f>+'INCREMENTAL REVENUES'!A6</f>
        <v>Gallup Modification Project</v>
      </c>
      <c r="B7" s="17"/>
      <c r="C7" s="17"/>
      <c r="D7" s="17"/>
      <c r="E7" s="17"/>
      <c r="F7" s="17"/>
      <c r="G7" s="17"/>
      <c r="H7" s="17"/>
      <c r="I7" s="17"/>
      <c r="J7" s="5"/>
      <c r="K7" s="5"/>
      <c r="L7" s="5"/>
      <c r="M7" s="5"/>
    </row>
    <row r="8" spans="1:13" x14ac:dyDescent="0.2">
      <c r="A8" s="17" t="s">
        <v>82</v>
      </c>
      <c r="B8" s="17"/>
      <c r="C8" s="17"/>
      <c r="D8" s="17"/>
      <c r="E8" s="17"/>
      <c r="F8" s="17"/>
      <c r="G8" s="17"/>
      <c r="H8" s="17"/>
      <c r="I8" s="17"/>
      <c r="J8" s="5"/>
      <c r="K8" s="5"/>
      <c r="L8" s="5"/>
      <c r="M8" s="5"/>
    </row>
    <row r="10" spans="1:13" x14ac:dyDescent="0.2">
      <c r="A10" s="30" t="s">
        <v>55</v>
      </c>
    </row>
    <row r="11" spans="1:13" x14ac:dyDescent="0.2">
      <c r="A11" s="30" t="s">
        <v>56</v>
      </c>
      <c r="C11" s="30" t="s">
        <v>57</v>
      </c>
      <c r="E11" s="31" t="s">
        <v>58</v>
      </c>
      <c r="F11" s="2"/>
      <c r="G11" s="31" t="s">
        <v>59</v>
      </c>
      <c r="H11" s="2"/>
      <c r="I11" s="31" t="s">
        <v>60</v>
      </c>
      <c r="J11" s="2"/>
      <c r="K11" s="31" t="s">
        <v>61</v>
      </c>
      <c r="L11" s="2"/>
      <c r="M11" s="31" t="s">
        <v>62</v>
      </c>
    </row>
    <row r="12" spans="1:13" x14ac:dyDescent="0.2">
      <c r="E12" s="32">
        <v>-1</v>
      </c>
      <c r="G12" s="33">
        <v>-2</v>
      </c>
      <c r="H12" s="33"/>
      <c r="I12" s="33">
        <v>-3</v>
      </c>
      <c r="J12" s="33"/>
      <c r="K12" s="33">
        <v>-4</v>
      </c>
      <c r="L12" s="33"/>
      <c r="M12" s="33">
        <v>-5</v>
      </c>
    </row>
    <row r="13" spans="1:13" x14ac:dyDescent="0.2">
      <c r="C13" s="23"/>
      <c r="E13" s="34"/>
      <c r="F13" s="34"/>
      <c r="G13" s="34"/>
      <c r="H13" s="34"/>
      <c r="I13" s="34"/>
      <c r="J13" s="34"/>
      <c r="K13" s="34"/>
      <c r="L13" s="34"/>
      <c r="M13" s="34"/>
    </row>
    <row r="14" spans="1:13" x14ac:dyDescent="0.2">
      <c r="A14" s="1">
        <v>1</v>
      </c>
      <c r="C14" s="1" t="s">
        <v>83</v>
      </c>
      <c r="E14" s="7">
        <v>0</v>
      </c>
      <c r="F14" s="7"/>
      <c r="G14" s="7">
        <v>0</v>
      </c>
      <c r="H14" s="7"/>
      <c r="I14" s="7">
        <v>0</v>
      </c>
      <c r="J14" s="7"/>
      <c r="K14" s="7">
        <v>0</v>
      </c>
      <c r="L14" s="7"/>
      <c r="M14" s="7">
        <v>0</v>
      </c>
    </row>
    <row r="15" spans="1:13" x14ac:dyDescent="0.2">
      <c r="E15" s="35"/>
      <c r="F15" s="35"/>
      <c r="G15" s="35"/>
      <c r="H15" s="35"/>
      <c r="I15" s="35"/>
      <c r="J15" s="35"/>
      <c r="K15" s="35"/>
      <c r="L15" s="35"/>
      <c r="M15" s="35"/>
    </row>
    <row r="16" spans="1:13" ht="13.5" thickBot="1" x14ac:dyDescent="0.25">
      <c r="A16" s="1">
        <v>2</v>
      </c>
      <c r="C16" s="1" t="s">
        <v>84</v>
      </c>
      <c r="E16" s="36">
        <f>SUM(E14:E15)</f>
        <v>0</v>
      </c>
      <c r="F16" s="35"/>
      <c r="G16" s="36">
        <f>SUM(G14:G15)</f>
        <v>0</v>
      </c>
      <c r="H16" s="35"/>
      <c r="I16" s="36">
        <f>SUM(I14:I15)</f>
        <v>0</v>
      </c>
      <c r="J16" s="35"/>
      <c r="K16" s="36">
        <f>SUM(K14:K15)</f>
        <v>0</v>
      </c>
      <c r="L16" s="35"/>
      <c r="M16" s="36">
        <f>SUM(M14:M15)</f>
        <v>0</v>
      </c>
    </row>
    <row r="17" ht="13.5" thickTop="1" x14ac:dyDescent="0.2"/>
  </sheetData>
  <pageMargins left="0.75" right="0.75" top="1" bottom="1" header="0.5" footer="0.5"/>
  <pageSetup orientation="landscape" horizontalDpi="4294967292"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zoomScale="90" workbookViewId="0"/>
  </sheetViews>
  <sheetFormatPr defaultRowHeight="12.75" x14ac:dyDescent="0.2"/>
  <cols>
    <col min="1" max="1" width="4.7109375" style="1" customWidth="1"/>
    <col min="2" max="2" width="1.5703125" style="1" customWidth="1"/>
    <col min="3" max="3" width="28.28515625" style="1" customWidth="1"/>
    <col min="4" max="4" width="2" style="1" customWidth="1"/>
    <col min="5" max="5" width="14.28515625" style="1" customWidth="1"/>
    <col min="6" max="6" width="1.5703125" style="1" customWidth="1"/>
    <col min="7" max="7" width="15.42578125" style="1" customWidth="1"/>
    <col min="8" max="8" width="1.42578125" style="1" customWidth="1"/>
    <col min="9" max="9" width="16.42578125" style="1" customWidth="1"/>
    <col min="10" max="10" width="1.5703125" style="1" customWidth="1"/>
    <col min="11" max="11" width="13.7109375" style="1" customWidth="1"/>
    <col min="12" max="12" width="1.5703125" style="1" customWidth="1"/>
    <col min="13" max="13" width="14.28515625" style="1" customWidth="1"/>
    <col min="14" max="16384" width="9.140625" style="1"/>
  </cols>
  <sheetData>
    <row r="1" spans="1:13" x14ac:dyDescent="0.2">
      <c r="M1" s="69" t="str">
        <f>+'INCREMENTAL REVENUES'!N1</f>
        <v>Exhibit N</v>
      </c>
    </row>
    <row r="2" spans="1:13" x14ac:dyDescent="0.2">
      <c r="M2" s="15" t="s">
        <v>85</v>
      </c>
    </row>
    <row r="6" spans="1:13" ht="15" x14ac:dyDescent="0.25">
      <c r="A6" s="4" t="s">
        <v>25</v>
      </c>
      <c r="B6" s="5"/>
      <c r="C6" s="5"/>
      <c r="D6" s="5"/>
      <c r="E6" s="5"/>
      <c r="F6" s="5"/>
      <c r="G6" s="5"/>
      <c r="H6" s="5"/>
      <c r="I6" s="5"/>
      <c r="J6" s="5"/>
      <c r="K6" s="5"/>
      <c r="L6" s="5"/>
      <c r="M6" s="5"/>
    </row>
    <row r="7" spans="1:13" x14ac:dyDescent="0.2">
      <c r="A7" s="17" t="str">
        <f>+'INCREMENTAL REVENUES'!A6</f>
        <v>Gallup Modification Project</v>
      </c>
      <c r="B7" s="17"/>
      <c r="C7" s="17"/>
      <c r="D7" s="17"/>
      <c r="E7" s="17"/>
      <c r="F7" s="17"/>
      <c r="G7" s="17"/>
      <c r="H7" s="17"/>
      <c r="I7" s="17"/>
      <c r="J7" s="5"/>
      <c r="K7" s="5"/>
      <c r="L7" s="5"/>
      <c r="M7" s="5"/>
    </row>
    <row r="8" spans="1:13" x14ac:dyDescent="0.2">
      <c r="A8" s="17" t="s">
        <v>86</v>
      </c>
      <c r="B8" s="17"/>
      <c r="C8" s="17"/>
      <c r="D8" s="17"/>
      <c r="E8" s="17"/>
      <c r="F8" s="17"/>
      <c r="G8" s="17"/>
      <c r="H8" s="17"/>
      <c r="I8" s="17"/>
      <c r="J8" s="5"/>
      <c r="K8" s="5"/>
      <c r="L8" s="5"/>
      <c r="M8" s="5"/>
    </row>
    <row r="10" spans="1:13" x14ac:dyDescent="0.2">
      <c r="A10" s="30" t="s">
        <v>55</v>
      </c>
    </row>
    <row r="11" spans="1:13" x14ac:dyDescent="0.2">
      <c r="A11" s="30" t="s">
        <v>56</v>
      </c>
      <c r="C11" s="30" t="s">
        <v>57</v>
      </c>
      <c r="E11" s="31" t="s">
        <v>58</v>
      </c>
      <c r="F11" s="2"/>
      <c r="G11" s="31" t="s">
        <v>59</v>
      </c>
      <c r="H11" s="2"/>
      <c r="I11" s="31" t="s">
        <v>60</v>
      </c>
      <c r="J11" s="2"/>
      <c r="K11" s="31" t="s">
        <v>61</v>
      </c>
      <c r="L11" s="2"/>
      <c r="M11" s="31" t="s">
        <v>62</v>
      </c>
    </row>
    <row r="12" spans="1:13" x14ac:dyDescent="0.2">
      <c r="E12" s="32">
        <v>-1</v>
      </c>
      <c r="G12" s="33">
        <v>-2</v>
      </c>
      <c r="H12" s="33"/>
      <c r="I12" s="33">
        <v>-3</v>
      </c>
      <c r="J12" s="33"/>
      <c r="K12" s="33">
        <v>-4</v>
      </c>
      <c r="L12" s="33"/>
      <c r="M12" s="33">
        <v>-5</v>
      </c>
    </row>
    <row r="13" spans="1:13" x14ac:dyDescent="0.2">
      <c r="A13" s="1">
        <v>1</v>
      </c>
      <c r="C13" s="23" t="s">
        <v>87</v>
      </c>
      <c r="E13" s="7">
        <v>0</v>
      </c>
      <c r="F13" s="7"/>
      <c r="G13" s="7">
        <v>0</v>
      </c>
      <c r="H13" s="7"/>
      <c r="I13" s="7">
        <v>0</v>
      </c>
      <c r="J13" s="7"/>
      <c r="K13" s="7">
        <v>0</v>
      </c>
      <c r="L13" s="7"/>
      <c r="M13" s="7">
        <v>0</v>
      </c>
    </row>
    <row r="14" spans="1:13" x14ac:dyDescent="0.2">
      <c r="C14" s="1" t="s">
        <v>88</v>
      </c>
      <c r="E14" s="7"/>
      <c r="F14" s="7"/>
      <c r="G14" s="7"/>
      <c r="H14" s="7"/>
      <c r="I14" s="7"/>
      <c r="J14" s="7"/>
      <c r="K14" s="7"/>
      <c r="L14" s="7"/>
      <c r="M14" s="7"/>
    </row>
    <row r="15" spans="1:13" x14ac:dyDescent="0.2">
      <c r="C15" s="1" t="s">
        <v>89</v>
      </c>
      <c r="E15" s="7"/>
      <c r="F15" s="7"/>
      <c r="G15" s="7"/>
      <c r="H15" s="7"/>
      <c r="I15" s="7"/>
      <c r="J15" s="7"/>
      <c r="K15" s="7"/>
      <c r="L15" s="7"/>
      <c r="M15" s="7"/>
    </row>
    <row r="16" spans="1:13" x14ac:dyDescent="0.2">
      <c r="A16" s="1">
        <v>2</v>
      </c>
      <c r="C16" s="1" t="s">
        <v>90</v>
      </c>
      <c r="E16" s="64">
        <v>0</v>
      </c>
      <c r="F16" s="7"/>
      <c r="G16" s="64">
        <v>0</v>
      </c>
      <c r="H16" s="7"/>
      <c r="I16" s="64">
        <v>0</v>
      </c>
      <c r="J16" s="7"/>
      <c r="K16" s="64">
        <v>0</v>
      </c>
      <c r="L16" s="7"/>
      <c r="M16" s="64">
        <v>0</v>
      </c>
    </row>
    <row r="17" spans="1:13" x14ac:dyDescent="0.2">
      <c r="C17" s="1" t="s">
        <v>91</v>
      </c>
      <c r="E17" s="7"/>
      <c r="F17" s="7"/>
      <c r="G17" s="7"/>
      <c r="H17" s="7"/>
      <c r="I17" s="7"/>
      <c r="J17" s="7"/>
      <c r="K17" s="7"/>
      <c r="L17" s="7"/>
      <c r="M17" s="7"/>
    </row>
    <row r="18" spans="1:13" x14ac:dyDescent="0.2">
      <c r="A18" s="1">
        <v>3</v>
      </c>
      <c r="C18" s="1" t="s">
        <v>92</v>
      </c>
      <c r="E18" s="7">
        <v>0</v>
      </c>
      <c r="F18" s="7"/>
      <c r="G18" s="7">
        <v>0</v>
      </c>
      <c r="H18" s="7"/>
      <c r="I18" s="7">
        <v>0</v>
      </c>
      <c r="J18" s="7"/>
      <c r="K18" s="7">
        <v>0</v>
      </c>
      <c r="L18" s="7"/>
      <c r="M18" s="7">
        <v>0</v>
      </c>
    </row>
    <row r="19" spans="1:13" x14ac:dyDescent="0.2">
      <c r="E19" s="7"/>
      <c r="F19" s="7"/>
      <c r="G19" s="7"/>
      <c r="H19" s="7"/>
      <c r="I19" s="7"/>
      <c r="J19" s="7"/>
      <c r="K19" s="7"/>
      <c r="L19" s="7"/>
      <c r="M19" s="7"/>
    </row>
    <row r="20" spans="1:13" ht="13.5" thickBot="1" x14ac:dyDescent="0.25">
      <c r="A20" s="1">
        <v>4</v>
      </c>
      <c r="C20" s="1" t="s">
        <v>93</v>
      </c>
      <c r="E20" s="10">
        <f>SUM(E13:E19)</f>
        <v>0</v>
      </c>
      <c r="F20" s="7"/>
      <c r="G20" s="10">
        <f>SUM(G13:G18)</f>
        <v>0</v>
      </c>
      <c r="H20" s="7"/>
      <c r="I20" s="10">
        <f>SUM(I13:I19)</f>
        <v>0</v>
      </c>
      <c r="J20" s="7"/>
      <c r="K20" s="10">
        <f>SUM(K13:K18)</f>
        <v>0</v>
      </c>
      <c r="L20" s="7"/>
      <c r="M20" s="10">
        <f>SUM(M13:M18)</f>
        <v>0</v>
      </c>
    </row>
    <row r="21" spans="1:13" ht="13.5" thickTop="1" x14ac:dyDescent="0.2">
      <c r="E21" s="7"/>
      <c r="F21" s="7"/>
      <c r="G21" s="7"/>
      <c r="H21" s="7"/>
      <c r="I21" s="7"/>
      <c r="J21" s="7"/>
      <c r="K21" s="7"/>
      <c r="L21" s="7"/>
      <c r="M21" s="7"/>
    </row>
    <row r="22" spans="1:13" x14ac:dyDescent="0.2">
      <c r="C22" s="1" t="s">
        <v>94</v>
      </c>
      <c r="E22" s="7"/>
      <c r="F22" s="7"/>
      <c r="G22" s="7"/>
      <c r="H22" s="7"/>
      <c r="I22" s="7"/>
      <c r="J22" s="7"/>
      <c r="K22" s="7"/>
      <c r="L22" s="7"/>
      <c r="M22" s="7"/>
    </row>
    <row r="23" spans="1:13" x14ac:dyDescent="0.2">
      <c r="A23" s="1">
        <v>5</v>
      </c>
      <c r="C23" s="1" t="s">
        <v>95</v>
      </c>
      <c r="E23" s="7">
        <f>+E20*0.1029/12*'INCREMENTAL DEPR. EXPENSE'!E28</f>
        <v>0</v>
      </c>
      <c r="F23" s="7"/>
      <c r="G23" s="7">
        <f>+G20*0.1029</f>
        <v>0</v>
      </c>
      <c r="H23" s="7"/>
      <c r="I23" s="7">
        <f>+I20*0.1029</f>
        <v>0</v>
      </c>
      <c r="J23" s="7"/>
      <c r="K23" s="7">
        <f>+K20*0.1029</f>
        <v>0</v>
      </c>
      <c r="L23" s="7"/>
      <c r="M23" s="7">
        <f>+M20*0.1029</f>
        <v>0</v>
      </c>
    </row>
    <row r="24" spans="1:13" x14ac:dyDescent="0.2">
      <c r="E24" s="7"/>
      <c r="F24" s="7"/>
      <c r="G24" s="7"/>
      <c r="H24" s="7"/>
      <c r="I24" s="7"/>
      <c r="J24" s="7"/>
      <c r="K24" s="7"/>
      <c r="L24" s="7"/>
      <c r="M24" s="7"/>
    </row>
    <row r="25" spans="1:13" x14ac:dyDescent="0.2">
      <c r="C25" s="30"/>
      <c r="E25" s="7"/>
      <c r="F25" s="7"/>
      <c r="G25" s="7"/>
      <c r="H25" s="7"/>
      <c r="I25" s="7"/>
      <c r="J25" s="7"/>
      <c r="K25" s="7"/>
      <c r="L25" s="7"/>
      <c r="M25" s="7"/>
    </row>
    <row r="26" spans="1:13" x14ac:dyDescent="0.2">
      <c r="E26" s="7"/>
      <c r="F26" s="7"/>
      <c r="G26" s="7"/>
      <c r="H26" s="7"/>
      <c r="I26" s="7"/>
      <c r="J26" s="7"/>
      <c r="K26" s="7"/>
      <c r="L26" s="7"/>
      <c r="M26" s="7"/>
    </row>
    <row r="27" spans="1:13" x14ac:dyDescent="0.2">
      <c r="A27" s="1">
        <v>6</v>
      </c>
      <c r="B27" s="39"/>
      <c r="C27" s="1" t="s">
        <v>96</v>
      </c>
      <c r="E27" s="7">
        <f>+E20*0.0667/12*'INCREMENTAL DEPR. EXPENSE'!E28</f>
        <v>0</v>
      </c>
      <c r="F27" s="7"/>
      <c r="G27" s="7">
        <f>+G20*0.0667</f>
        <v>0</v>
      </c>
      <c r="H27" s="7"/>
      <c r="I27" s="7">
        <f>+I20*0.0667</f>
        <v>0</v>
      </c>
      <c r="J27" s="7"/>
      <c r="K27" s="7">
        <f>+K20*0.0667</f>
        <v>0</v>
      </c>
      <c r="L27" s="7"/>
      <c r="M27" s="7">
        <f>+M20*0.0667</f>
        <v>0</v>
      </c>
    </row>
    <row r="28" spans="1:13" x14ac:dyDescent="0.2">
      <c r="A28" s="1">
        <v>7</v>
      </c>
      <c r="B28" s="39"/>
      <c r="C28" s="1" t="s">
        <v>97</v>
      </c>
      <c r="E28" s="7">
        <f>+E20*0.0362/12*'INCREMENTAL DEPR. EXPENSE'!E28</f>
        <v>0</v>
      </c>
      <c r="F28" s="7"/>
      <c r="G28" s="7">
        <f>+G20*0.0362</f>
        <v>0</v>
      </c>
      <c r="H28" s="7"/>
      <c r="I28" s="7">
        <f>+I20*0.0362</f>
        <v>0</v>
      </c>
      <c r="J28" s="7"/>
      <c r="K28" s="7">
        <f>+K20*0.0362</f>
        <v>0</v>
      </c>
      <c r="L28" s="7"/>
      <c r="M28" s="7">
        <f>+M20*0.0362</f>
        <v>0</v>
      </c>
    </row>
    <row r="29" spans="1:13" x14ac:dyDescent="0.2">
      <c r="E29" s="7"/>
      <c r="F29" s="7"/>
      <c r="G29" s="7"/>
      <c r="H29" s="7"/>
      <c r="I29" s="7"/>
      <c r="J29" s="7"/>
      <c r="K29" s="7"/>
      <c r="L29" s="7"/>
      <c r="M29" s="7"/>
    </row>
    <row r="30" spans="1:13" ht="13.5" thickBot="1" x14ac:dyDescent="0.25">
      <c r="A30" s="1">
        <v>8</v>
      </c>
      <c r="C30" s="1" t="s">
        <v>98</v>
      </c>
      <c r="E30" s="10">
        <f>SUM(E27:E29)</f>
        <v>0</v>
      </c>
      <c r="F30" s="7"/>
      <c r="G30" s="10">
        <f>SUM(G27:G29)</f>
        <v>0</v>
      </c>
      <c r="H30" s="7"/>
      <c r="I30" s="10">
        <f>SUM(I27:I29)</f>
        <v>0</v>
      </c>
      <c r="J30" s="7"/>
      <c r="K30" s="10">
        <f>SUM(K27:K29)</f>
        <v>0</v>
      </c>
      <c r="L30" s="7"/>
      <c r="M30" s="10">
        <f>SUM(M27:M29)</f>
        <v>0</v>
      </c>
    </row>
    <row r="31" spans="1:13" ht="13.5" thickTop="1" x14ac:dyDescent="0.2">
      <c r="E31" s="7"/>
      <c r="F31" s="7"/>
      <c r="G31" s="7"/>
      <c r="H31" s="7"/>
      <c r="I31" s="7"/>
      <c r="J31" s="7"/>
      <c r="K31" s="7"/>
      <c r="L31" s="7"/>
      <c r="M31" s="7"/>
    </row>
    <row r="35" spans="3:3" x14ac:dyDescent="0.2">
      <c r="C35" s="1" t="s">
        <v>99</v>
      </c>
    </row>
  </sheetData>
  <pageMargins left="0.25" right="0.25" top="1" bottom="1" header="0.5" footer="0.5"/>
  <pageSetup orientation="landscape" horizontalDpi="4294967292"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topLeftCell="A19" zoomScale="90" workbookViewId="0">
      <selection activeCell="C29" sqref="C29"/>
    </sheetView>
  </sheetViews>
  <sheetFormatPr defaultRowHeight="12.75" x14ac:dyDescent="0.2"/>
  <cols>
    <col min="1" max="1" width="4.7109375" style="1" customWidth="1"/>
    <col min="2" max="2" width="1.5703125" style="1" customWidth="1"/>
    <col min="3" max="3" width="37" style="1" customWidth="1"/>
    <col min="4" max="4" width="2" style="1" customWidth="1"/>
    <col min="5" max="5" width="16.5703125" style="1" customWidth="1"/>
    <col min="6" max="6" width="1.5703125" style="1" customWidth="1"/>
    <col min="7" max="7" width="14.5703125" style="1" customWidth="1"/>
    <col min="8" max="8" width="1.42578125" style="1" customWidth="1"/>
    <col min="9" max="9" width="13.5703125" style="1" customWidth="1"/>
    <col min="10" max="10" width="1.5703125" style="1" customWidth="1"/>
    <col min="11" max="11" width="15" style="1" customWidth="1"/>
    <col min="12" max="12" width="1.5703125" style="1" customWidth="1"/>
    <col min="13" max="13" width="13.5703125" style="1" customWidth="1"/>
    <col min="14" max="16384" width="9.140625" style="1"/>
  </cols>
  <sheetData>
    <row r="1" spans="1:15" x14ac:dyDescent="0.2">
      <c r="M1" s="69" t="str">
        <f>+'INCREMENTAL REVENUES'!N1</f>
        <v>Exhibit N</v>
      </c>
    </row>
    <row r="2" spans="1:15" x14ac:dyDescent="0.2">
      <c r="M2" s="15" t="s">
        <v>100</v>
      </c>
    </row>
    <row r="5" spans="1:15" ht="15" x14ac:dyDescent="0.25">
      <c r="A5" s="4" t="s">
        <v>25</v>
      </c>
      <c r="B5" s="5"/>
      <c r="C5" s="5"/>
      <c r="D5" s="5"/>
      <c r="E5" s="5"/>
      <c r="F5" s="5"/>
      <c r="G5" s="5"/>
      <c r="H5" s="5"/>
      <c r="I5" s="5"/>
      <c r="J5" s="5"/>
      <c r="K5" s="5"/>
      <c r="L5" s="5"/>
      <c r="M5" s="5"/>
    </row>
    <row r="6" spans="1:15" x14ac:dyDescent="0.2">
      <c r="A6" s="17" t="str">
        <f>+'INCREMENTAL REVENUES'!A6</f>
        <v>Gallup Modification Project</v>
      </c>
      <c r="B6" s="17"/>
      <c r="C6" s="17"/>
      <c r="D6" s="17"/>
      <c r="E6" s="17"/>
      <c r="F6" s="17"/>
      <c r="G6" s="17"/>
      <c r="H6" s="17"/>
      <c r="I6" s="17"/>
      <c r="J6" s="5"/>
      <c r="K6" s="5"/>
      <c r="L6" s="5"/>
      <c r="M6" s="5"/>
    </row>
    <row r="7" spans="1:15" x14ac:dyDescent="0.2">
      <c r="A7" s="17" t="s">
        <v>101</v>
      </c>
      <c r="B7" s="17"/>
      <c r="C7" s="17"/>
      <c r="D7" s="17"/>
      <c r="E7" s="17"/>
      <c r="F7" s="17"/>
      <c r="G7" s="17"/>
      <c r="H7" s="17"/>
      <c r="I7" s="17"/>
      <c r="J7" s="5"/>
      <c r="K7" s="5"/>
      <c r="L7" s="5"/>
      <c r="M7" s="5"/>
    </row>
    <row r="8" spans="1:15" x14ac:dyDescent="0.2">
      <c r="A8" s="5"/>
      <c r="B8" s="5"/>
      <c r="C8" s="5"/>
      <c r="D8" s="5"/>
      <c r="E8" s="5"/>
      <c r="F8" s="5"/>
      <c r="G8" s="5"/>
      <c r="H8" s="5"/>
      <c r="I8" s="5"/>
      <c r="J8" s="5"/>
      <c r="K8" s="5"/>
      <c r="L8" s="5"/>
      <c r="M8" s="5"/>
    </row>
    <row r="9" spans="1:15" x14ac:dyDescent="0.2">
      <c r="A9" s="23" t="s">
        <v>55</v>
      </c>
    </row>
    <row r="10" spans="1:15" x14ac:dyDescent="0.2">
      <c r="A10" s="30" t="s">
        <v>56</v>
      </c>
      <c r="C10" s="30" t="s">
        <v>57</v>
      </c>
      <c r="E10" s="31" t="s">
        <v>58</v>
      </c>
      <c r="F10" s="2"/>
      <c r="G10" s="31" t="s">
        <v>59</v>
      </c>
      <c r="H10" s="2"/>
      <c r="I10" s="31" t="s">
        <v>60</v>
      </c>
      <c r="J10" s="2"/>
      <c r="K10" s="31" t="s">
        <v>61</v>
      </c>
      <c r="L10" s="2"/>
      <c r="M10" s="31" t="s">
        <v>62</v>
      </c>
    </row>
    <row r="11" spans="1:15" x14ac:dyDescent="0.2">
      <c r="E11" s="32">
        <v>-1</v>
      </c>
      <c r="G11" s="33">
        <v>-2</v>
      </c>
      <c r="H11" s="33"/>
      <c r="I11" s="33">
        <v>-3</v>
      </c>
      <c r="J11" s="33"/>
      <c r="K11" s="33">
        <v>-4</v>
      </c>
      <c r="L11" s="33"/>
      <c r="M11" s="33">
        <v>-5</v>
      </c>
    </row>
    <row r="12" spans="1:15" x14ac:dyDescent="0.2">
      <c r="E12" s="32"/>
      <c r="G12" s="33"/>
      <c r="H12" s="33"/>
      <c r="I12" s="33"/>
      <c r="J12" s="33"/>
      <c r="K12" s="33"/>
      <c r="L12" s="33"/>
      <c r="M12" s="33"/>
    </row>
    <row r="13" spans="1:15" x14ac:dyDescent="0.2">
      <c r="A13"/>
      <c r="C13"/>
      <c r="E13" s="37"/>
      <c r="F13" s="37"/>
      <c r="G13" s="37"/>
      <c r="H13" s="37"/>
      <c r="I13" s="37"/>
      <c r="J13" s="37"/>
      <c r="K13" s="37"/>
      <c r="L13" s="37"/>
      <c r="M13" s="37"/>
      <c r="N13" s="23"/>
      <c r="O13" s="23"/>
    </row>
    <row r="14" spans="1:15" x14ac:dyDescent="0.2">
      <c r="A14" s="1">
        <v>1</v>
      </c>
      <c r="C14" s="23" t="s">
        <v>102</v>
      </c>
      <c r="E14" s="11">
        <v>0</v>
      </c>
      <c r="F14" s="7"/>
      <c r="G14" s="11">
        <v>0</v>
      </c>
      <c r="H14" s="7"/>
      <c r="I14" s="11">
        <v>0</v>
      </c>
      <c r="J14" s="7"/>
      <c r="K14" s="11">
        <v>0</v>
      </c>
      <c r="L14" s="7"/>
      <c r="M14" s="11">
        <v>0</v>
      </c>
    </row>
    <row r="15" spans="1:15" ht="13.5" thickBot="1" x14ac:dyDescent="0.25">
      <c r="A15" s="1">
        <v>2</v>
      </c>
      <c r="C15" s="1" t="s">
        <v>103</v>
      </c>
      <c r="E15" s="10">
        <f>SUM(E14:E14)</f>
        <v>0</v>
      </c>
      <c r="F15" s="7"/>
      <c r="G15" s="10">
        <f>SUM(G14:G14)</f>
        <v>0</v>
      </c>
      <c r="H15" s="7"/>
      <c r="I15" s="10">
        <f>SUM(I14:I14)</f>
        <v>0</v>
      </c>
      <c r="J15" s="7"/>
      <c r="K15" s="10">
        <f>SUM(K14:K14)</f>
        <v>0</v>
      </c>
      <c r="L15" s="7"/>
      <c r="M15" s="10">
        <f>SUM(M14:M14)</f>
        <v>0</v>
      </c>
    </row>
    <row r="16" spans="1:15" ht="13.5" thickTop="1" x14ac:dyDescent="0.2">
      <c r="G16" s="34"/>
    </row>
    <row r="17" spans="1:13" x14ac:dyDescent="0.2">
      <c r="A17" s="1">
        <v>3</v>
      </c>
      <c r="C17" s="1" t="s">
        <v>104</v>
      </c>
      <c r="E17" s="35"/>
      <c r="F17" s="35"/>
      <c r="G17" s="35"/>
      <c r="H17" s="35"/>
      <c r="I17" s="35"/>
      <c r="J17" s="35"/>
      <c r="K17" s="35"/>
      <c r="L17" s="35"/>
      <c r="M17" s="35"/>
    </row>
    <row r="18" spans="1:13" x14ac:dyDescent="0.2">
      <c r="A18" s="1">
        <v>4</v>
      </c>
      <c r="C18" s="1" t="s">
        <v>105</v>
      </c>
      <c r="E18" s="40">
        <v>0.05</v>
      </c>
      <c r="F18" s="41"/>
      <c r="G18" s="41" t="e">
        <f>+G20/G15</f>
        <v>#DIV/0!</v>
      </c>
      <c r="H18" s="41"/>
      <c r="I18" s="41" t="e">
        <f>+I20/I15</f>
        <v>#DIV/0!</v>
      </c>
      <c r="J18" s="41"/>
      <c r="K18" s="41" t="e">
        <f>+K20/K15</f>
        <v>#DIV/0!</v>
      </c>
      <c r="L18" s="41"/>
      <c r="M18" s="41" t="e">
        <f>+M20/M15</f>
        <v>#DIV/0!</v>
      </c>
    </row>
    <row r="19" spans="1:13" x14ac:dyDescent="0.2">
      <c r="G19"/>
      <c r="I19" s="41"/>
    </row>
    <row r="20" spans="1:13" x14ac:dyDescent="0.2">
      <c r="A20" s="1">
        <v>5</v>
      </c>
      <c r="C20" s="1" t="s">
        <v>106</v>
      </c>
      <c r="E20" s="65">
        <f>+E15*E18</f>
        <v>0</v>
      </c>
      <c r="F20" s="7"/>
      <c r="G20" s="65">
        <f>+E20+$E$15*0.095+($G$15-$E$15)*0.05</f>
        <v>0</v>
      </c>
      <c r="H20" s="7"/>
      <c r="I20" s="65">
        <f>+G20+($E$15*0.0855)+($G$15-$E$15)*0.095+($I$15-$G$15)*0.05</f>
        <v>0</v>
      </c>
      <c r="J20" s="7"/>
      <c r="K20" s="65">
        <f>+I20+($E$15*0.077)+($G$15-$E$15)*0.0855+($I$15-$G$15)*0.095+($K$15-$I$15)*0.05</f>
        <v>0</v>
      </c>
      <c r="L20" s="7"/>
      <c r="M20" s="65">
        <f>+K20+($E$15*0.0693)+($G$15-$E$15)*0.077+($I$15-$G$15)*0.0855+($K$15-$I$15)*0.095+($M$15-$K$15)*0.05</f>
        <v>0</v>
      </c>
    </row>
    <row r="21" spans="1:13" x14ac:dyDescent="0.2">
      <c r="G21" s="41"/>
      <c r="I21" s="41"/>
      <c r="K21" s="41"/>
      <c r="M21" s="41"/>
    </row>
    <row r="22" spans="1:13" x14ac:dyDescent="0.2">
      <c r="A22" s="1">
        <v>6</v>
      </c>
      <c r="C22" s="1" t="s">
        <v>141</v>
      </c>
      <c r="E22" s="41" t="e">
        <f>+E24/E15</f>
        <v>#DIV/0!</v>
      </c>
      <c r="G22" s="41" t="e">
        <f>+G24/G15</f>
        <v>#DIV/0!</v>
      </c>
      <c r="H22" s="41"/>
      <c r="I22" s="41" t="e">
        <f>+I24/I15</f>
        <v>#DIV/0!</v>
      </c>
      <c r="J22" s="41"/>
      <c r="K22" s="41" t="e">
        <f>+K24/K15</f>
        <v>#DIV/0!</v>
      </c>
      <c r="L22" s="41"/>
      <c r="M22" s="41" t="e">
        <f>+M24/M15</f>
        <v>#DIV/0!</v>
      </c>
    </row>
    <row r="24" spans="1:13" x14ac:dyDescent="0.2">
      <c r="A24" s="1">
        <v>7</v>
      </c>
      <c r="C24" s="1" t="s">
        <v>107</v>
      </c>
      <c r="E24" s="65">
        <v>0</v>
      </c>
      <c r="F24" s="7"/>
      <c r="G24" s="65">
        <v>0</v>
      </c>
      <c r="H24" s="7"/>
      <c r="I24" s="65">
        <v>0</v>
      </c>
      <c r="J24" s="7">
        <v>0</v>
      </c>
      <c r="K24" s="65">
        <v>0</v>
      </c>
      <c r="L24" s="7"/>
      <c r="M24" s="65">
        <v>0</v>
      </c>
    </row>
    <row r="25" spans="1:13" x14ac:dyDescent="0.2">
      <c r="E25" s="7"/>
      <c r="F25" s="7"/>
      <c r="G25" s="7"/>
      <c r="H25" s="7"/>
      <c r="I25" s="7"/>
      <c r="J25" s="7"/>
      <c r="K25" s="7"/>
      <c r="L25" s="7"/>
      <c r="M25" s="7"/>
    </row>
    <row r="26" spans="1:13" x14ac:dyDescent="0.2">
      <c r="A26" s="1">
        <v>8</v>
      </c>
      <c r="C26" s="1" t="s">
        <v>108</v>
      </c>
      <c r="E26" s="7">
        <f>+E20-E24</f>
        <v>0</v>
      </c>
      <c r="F26" s="7"/>
      <c r="G26" s="7">
        <f>+G20-G24</f>
        <v>0</v>
      </c>
      <c r="H26" s="7"/>
      <c r="I26" s="7">
        <f>+I20-I24</f>
        <v>0</v>
      </c>
      <c r="J26" s="7"/>
      <c r="K26" s="7">
        <f>+K20-K24</f>
        <v>0</v>
      </c>
      <c r="L26" s="7"/>
      <c r="M26" s="7">
        <f>+M20-M24</f>
        <v>0</v>
      </c>
    </row>
    <row r="27" spans="1:13" x14ac:dyDescent="0.2">
      <c r="C27" s="23"/>
    </row>
    <row r="28" spans="1:13" x14ac:dyDescent="0.2">
      <c r="A28" s="1">
        <v>9</v>
      </c>
      <c r="C28" s="1" t="s">
        <v>142</v>
      </c>
      <c r="E28" s="41">
        <v>0.39560000000000001</v>
      </c>
    </row>
    <row r="30" spans="1:13" x14ac:dyDescent="0.2">
      <c r="A30" s="1">
        <v>10</v>
      </c>
      <c r="C30" s="1" t="s">
        <v>109</v>
      </c>
    </row>
    <row r="31" spans="1:13" ht="13.5" thickBot="1" x14ac:dyDescent="0.25">
      <c r="A31" s="1">
        <v>11</v>
      </c>
      <c r="C31" s="1" t="s">
        <v>110</v>
      </c>
      <c r="E31" s="10">
        <f>+E26*$E$28</f>
        <v>0</v>
      </c>
      <c r="F31" s="7"/>
      <c r="G31" s="10">
        <f>+G26*$E$28</f>
        <v>0</v>
      </c>
      <c r="H31" s="7"/>
      <c r="I31" s="10">
        <f>+I26*$E$28</f>
        <v>0</v>
      </c>
      <c r="J31" s="7"/>
      <c r="K31" s="10">
        <f>+K26*$E$28</f>
        <v>0</v>
      </c>
      <c r="L31" s="7"/>
      <c r="M31" s="10">
        <f>+M26*$E$28</f>
        <v>0</v>
      </c>
    </row>
    <row r="32" spans="1:13" ht="13.5" thickTop="1" x14ac:dyDescent="0.2"/>
    <row r="35" spans="3:3" x14ac:dyDescent="0.2">
      <c r="C35" s="21" t="s">
        <v>129</v>
      </c>
    </row>
  </sheetData>
  <pageMargins left="0.25" right="0.25" top="1" bottom="1" header="0.5" footer="0.5"/>
  <pageSetup scale="83" orientation="landscape" horizontalDpi="4294967292"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zoomScale="90" workbookViewId="0"/>
  </sheetViews>
  <sheetFormatPr defaultRowHeight="12.75" x14ac:dyDescent="0.2"/>
  <cols>
    <col min="1" max="1" width="4.7109375" style="21" customWidth="1"/>
    <col min="2" max="2" width="1.5703125" style="21" customWidth="1"/>
    <col min="3" max="3" width="45.7109375" style="21" customWidth="1"/>
    <col min="4" max="4" width="1.28515625" style="21" customWidth="1"/>
    <col min="5" max="5" width="13.5703125" style="21" customWidth="1"/>
    <col min="6" max="6" width="1.28515625" style="21" customWidth="1"/>
    <col min="7" max="7" width="13.7109375" style="21" customWidth="1"/>
    <col min="8" max="8" width="1.140625" style="21" customWidth="1"/>
    <col min="9" max="9" width="14" style="21" customWidth="1"/>
    <col min="10" max="10" width="1.140625" style="21" customWidth="1"/>
    <col min="11" max="11" width="14" style="21" customWidth="1"/>
    <col min="12" max="12" width="1.140625" style="21" customWidth="1"/>
    <col min="13" max="13" width="14" style="21" customWidth="1"/>
    <col min="14" max="16384" width="9.140625" style="21"/>
  </cols>
  <sheetData>
    <row r="1" spans="1:18" x14ac:dyDescent="0.2">
      <c r="M1" s="70" t="str">
        <f>+'INCREMENTAL REVENUES'!N1</f>
        <v>Exhibit N</v>
      </c>
    </row>
    <row r="2" spans="1:18" x14ac:dyDescent="0.2">
      <c r="M2" s="21" t="s">
        <v>111</v>
      </c>
    </row>
    <row r="5" spans="1:18" ht="15" x14ac:dyDescent="0.25">
      <c r="A5" s="4" t="s">
        <v>25</v>
      </c>
      <c r="B5" s="22"/>
      <c r="C5" s="22"/>
      <c r="D5" s="22"/>
      <c r="E5" s="22"/>
      <c r="F5" s="22"/>
      <c r="G5" s="22"/>
      <c r="H5" s="22"/>
      <c r="I5" s="22"/>
      <c r="J5" s="22"/>
      <c r="K5" s="22"/>
      <c r="L5" s="22"/>
      <c r="M5" s="22"/>
    </row>
    <row r="6" spans="1:18" x14ac:dyDescent="0.2">
      <c r="A6" s="22" t="str">
        <f>+'INCREMENTAL REVENUES'!A6</f>
        <v>Gallup Modification Project</v>
      </c>
      <c r="B6" s="22"/>
      <c r="C6" s="22"/>
      <c r="D6" s="22"/>
      <c r="E6" s="22"/>
      <c r="F6" s="22"/>
      <c r="G6" s="22"/>
      <c r="H6" s="22"/>
      <c r="I6" s="22"/>
      <c r="J6" s="22"/>
      <c r="K6" s="22"/>
      <c r="L6" s="22"/>
      <c r="M6" s="22"/>
    </row>
    <row r="7" spans="1:18" x14ac:dyDescent="0.2">
      <c r="A7" s="22" t="s">
        <v>112</v>
      </c>
      <c r="B7" s="22"/>
      <c r="C7" s="22"/>
      <c r="D7" s="22"/>
      <c r="E7" s="22"/>
      <c r="F7" s="22"/>
      <c r="G7" s="22"/>
      <c r="H7" s="22"/>
      <c r="I7" s="22"/>
      <c r="J7" s="22"/>
      <c r="K7" s="22"/>
      <c r="L7" s="22"/>
      <c r="M7" s="22"/>
    </row>
    <row r="9" spans="1:18" x14ac:dyDescent="0.2">
      <c r="A9" s="42" t="s">
        <v>55</v>
      </c>
    </row>
    <row r="10" spans="1:18" x14ac:dyDescent="0.2">
      <c r="A10" s="43" t="s">
        <v>56</v>
      </c>
      <c r="C10" s="43" t="s">
        <v>57</v>
      </c>
      <c r="E10" s="44" t="s">
        <v>58</v>
      </c>
      <c r="F10" s="45"/>
      <c r="G10" s="44" t="s">
        <v>59</v>
      </c>
      <c r="H10" s="45"/>
      <c r="I10" s="44" t="s">
        <v>60</v>
      </c>
      <c r="J10" s="45"/>
      <c r="K10" s="44" t="s">
        <v>61</v>
      </c>
      <c r="L10" s="45"/>
      <c r="M10" s="44" t="s">
        <v>62</v>
      </c>
    </row>
    <row r="11" spans="1:18" x14ac:dyDescent="0.2">
      <c r="E11" s="46">
        <v>-1</v>
      </c>
      <c r="G11" s="47">
        <v>-2</v>
      </c>
      <c r="H11" s="47"/>
      <c r="I11" s="47">
        <v>-3</v>
      </c>
      <c r="J11" s="47"/>
      <c r="K11" s="47">
        <v>-4</v>
      </c>
      <c r="L11" s="47"/>
      <c r="M11" s="47">
        <v>-5</v>
      </c>
    </row>
    <row r="12" spans="1:18" x14ac:dyDescent="0.2">
      <c r="E12" s="46"/>
      <c r="G12" s="47"/>
      <c r="H12" s="47"/>
      <c r="I12" s="47"/>
      <c r="J12" s="47"/>
      <c r="K12" s="47"/>
      <c r="L12" s="47"/>
      <c r="M12" s="47"/>
    </row>
    <row r="13" spans="1:18" x14ac:dyDescent="0.2">
      <c r="A13" s="21">
        <v>1</v>
      </c>
      <c r="C13" s="42" t="s">
        <v>122</v>
      </c>
      <c r="E13" s="62">
        <f>'REVENUE SUMMARY'!J16</f>
        <v>1376415</v>
      </c>
      <c r="F13" s="62"/>
      <c r="G13" s="62">
        <f>'REVENUE SUMMARY'!L16</f>
        <v>1376415</v>
      </c>
      <c r="H13" s="62"/>
      <c r="I13" s="62">
        <f>'REVENUE SUMMARY'!N16</f>
        <v>1376415</v>
      </c>
      <c r="J13" s="62"/>
      <c r="K13" s="62">
        <f>'REVENUE SUMMARY'!P16</f>
        <v>1376415</v>
      </c>
      <c r="L13" s="62"/>
      <c r="M13" s="62">
        <f>'REVENUE SUMMARY'!R16</f>
        <v>1376415</v>
      </c>
    </row>
    <row r="14" spans="1:18" x14ac:dyDescent="0.2">
      <c r="C14" s="42"/>
      <c r="E14" s="62"/>
      <c r="F14" s="62"/>
      <c r="G14" s="62"/>
      <c r="H14" s="62"/>
      <c r="I14" s="62"/>
      <c r="J14" s="62"/>
      <c r="K14" s="62"/>
      <c r="L14" s="62"/>
      <c r="M14" s="62"/>
    </row>
    <row r="15" spans="1:18" x14ac:dyDescent="0.2">
      <c r="A15" s="21">
        <v>2</v>
      </c>
      <c r="C15" s="21" t="s">
        <v>123</v>
      </c>
      <c r="E15" s="62">
        <f>'INPUT SHEET'!B28</f>
        <v>60000</v>
      </c>
      <c r="F15" s="61"/>
      <c r="G15" s="62">
        <f>'INPUT SHEET'!B29</f>
        <v>60000</v>
      </c>
      <c r="H15" s="61"/>
      <c r="I15" s="62">
        <f>'INPUT SHEET'!B30</f>
        <v>60000</v>
      </c>
      <c r="J15" s="61"/>
      <c r="K15" s="62">
        <f>'INPUT SHEET'!B31</f>
        <v>60000</v>
      </c>
      <c r="L15" s="61"/>
      <c r="M15" s="62">
        <f>'INPUT SHEET'!B32</f>
        <v>60000</v>
      </c>
      <c r="N15" s="48"/>
      <c r="O15" s="48"/>
      <c r="P15" s="48"/>
      <c r="Q15" s="48"/>
      <c r="R15" s="48"/>
    </row>
    <row r="16" spans="1:18" x14ac:dyDescent="0.2">
      <c r="A16" s="21">
        <v>3</v>
      </c>
      <c r="C16" s="21" t="s">
        <v>124</v>
      </c>
      <c r="E16" s="103">
        <f>'INCREMENTAL DEPR. EXPENSE'!F30</f>
        <v>594200</v>
      </c>
      <c r="F16" s="61"/>
      <c r="G16" s="103">
        <f>'INCREMENTAL DEPR. EXPENSE'!H30</f>
        <v>594200</v>
      </c>
      <c r="H16" s="61"/>
      <c r="I16" s="103">
        <f>'INCREMENTAL DEPR. EXPENSE'!J30</f>
        <v>594200</v>
      </c>
      <c r="J16" s="61"/>
      <c r="K16" s="103">
        <f>'INCREMENTAL DEPR. EXPENSE'!L30</f>
        <v>594200</v>
      </c>
      <c r="L16" s="61"/>
      <c r="M16" s="103">
        <f>'INCREMENTAL DEPR. EXPENSE'!N30</f>
        <v>594200</v>
      </c>
      <c r="N16" s="48"/>
      <c r="O16" s="48"/>
      <c r="P16" s="48"/>
      <c r="Q16" s="48"/>
      <c r="R16" s="48"/>
    </row>
    <row r="17" spans="1:19" x14ac:dyDescent="0.2">
      <c r="A17" s="21">
        <v>4</v>
      </c>
      <c r="C17" s="21" t="s">
        <v>125</v>
      </c>
      <c r="E17" s="66">
        <f>SUM(E15:E16)</f>
        <v>654200</v>
      </c>
      <c r="F17" s="61"/>
      <c r="G17" s="66">
        <f>SUM(G15:G16)</f>
        <v>654200</v>
      </c>
      <c r="H17" s="61"/>
      <c r="I17" s="66">
        <f>SUM(I15:I16)</f>
        <v>654200</v>
      </c>
      <c r="J17" s="61"/>
      <c r="K17" s="66">
        <f>SUM(K15:K16)</f>
        <v>654200</v>
      </c>
      <c r="L17" s="61"/>
      <c r="M17" s="66">
        <f>SUM(M15:M16)</f>
        <v>654200</v>
      </c>
      <c r="N17" s="48"/>
      <c r="O17" s="48"/>
      <c r="P17" s="48"/>
      <c r="Q17" s="48"/>
      <c r="R17" s="48"/>
    </row>
    <row r="18" spans="1:19" x14ac:dyDescent="0.2">
      <c r="E18" s="61"/>
      <c r="F18" s="61"/>
      <c r="G18" s="61"/>
      <c r="H18" s="61"/>
      <c r="I18" s="61"/>
      <c r="J18" s="61"/>
      <c r="K18" s="61"/>
      <c r="L18" s="61"/>
      <c r="M18" s="61"/>
      <c r="N18" s="48"/>
      <c r="O18" s="48"/>
      <c r="P18" s="48"/>
      <c r="Q18" s="48"/>
      <c r="R18" s="48"/>
    </row>
    <row r="19" spans="1:19" x14ac:dyDescent="0.2">
      <c r="A19" s="21">
        <v>5</v>
      </c>
      <c r="C19" s="21" t="s">
        <v>121</v>
      </c>
      <c r="E19" s="67">
        <f>E13-E17</f>
        <v>722215</v>
      </c>
      <c r="F19" s="62"/>
      <c r="G19" s="67">
        <f>G13-G17</f>
        <v>722215</v>
      </c>
      <c r="H19" s="62"/>
      <c r="I19" s="67">
        <f>I13-I17</f>
        <v>722215</v>
      </c>
      <c r="J19" s="62"/>
      <c r="K19" s="67">
        <f>K13-K17</f>
        <v>722215</v>
      </c>
      <c r="L19" s="62"/>
      <c r="M19" s="67">
        <f>M13-M17</f>
        <v>722215</v>
      </c>
      <c r="N19" s="42"/>
      <c r="O19" s="42"/>
    </row>
    <row r="20" spans="1:19" x14ac:dyDescent="0.2">
      <c r="C20" s="42"/>
      <c r="E20" s="62"/>
      <c r="F20" s="62"/>
      <c r="G20" s="62"/>
      <c r="H20" s="62"/>
      <c r="I20" s="62"/>
      <c r="J20" s="62"/>
      <c r="K20" s="62"/>
      <c r="L20" s="62"/>
      <c r="M20" s="62"/>
      <c r="N20" s="42"/>
      <c r="O20" s="42"/>
    </row>
    <row r="21" spans="1:19" ht="13.5" thickBot="1" x14ac:dyDescent="0.25">
      <c r="A21" s="21">
        <v>6</v>
      </c>
      <c r="C21" s="21" t="s">
        <v>128</v>
      </c>
      <c r="E21" s="102">
        <f>+E19*0.0701</f>
        <v>50627.271499999995</v>
      </c>
      <c r="F21" s="62"/>
      <c r="G21" s="102">
        <f>+G19*0.0701</f>
        <v>50627.271499999995</v>
      </c>
      <c r="H21" s="62"/>
      <c r="I21" s="102">
        <f>+I19*0.0701</f>
        <v>50627.271499999995</v>
      </c>
      <c r="J21" s="62"/>
      <c r="K21" s="102">
        <f>+K19*0.0701</f>
        <v>50627.271499999995</v>
      </c>
      <c r="L21" s="62"/>
      <c r="M21" s="102">
        <f>+M19*0.0701</f>
        <v>50627.271499999995</v>
      </c>
      <c r="N21" s="49"/>
      <c r="O21" s="49"/>
      <c r="P21" s="48"/>
      <c r="Q21" s="48"/>
      <c r="R21" s="48"/>
      <c r="S21" s="48"/>
    </row>
    <row r="22" spans="1:19" ht="13.5" thickTop="1" x14ac:dyDescent="0.2">
      <c r="E22" s="62"/>
      <c r="F22" s="62"/>
      <c r="G22" s="62"/>
      <c r="H22" s="62"/>
      <c r="I22" s="62"/>
      <c r="J22" s="62"/>
      <c r="K22" s="62"/>
      <c r="L22" s="62"/>
      <c r="M22" s="62"/>
      <c r="N22" s="42"/>
      <c r="O22" s="42"/>
    </row>
    <row r="23" spans="1:19" x14ac:dyDescent="0.2">
      <c r="A23" s="21">
        <v>7</v>
      </c>
      <c r="C23" s="21" t="s">
        <v>126</v>
      </c>
      <c r="E23" s="68">
        <f>E19-E21</f>
        <v>671587.72849999997</v>
      </c>
      <c r="F23" s="62"/>
      <c r="G23" s="68">
        <f>G19-G21</f>
        <v>671587.72849999997</v>
      </c>
      <c r="H23" s="62"/>
      <c r="I23" s="68">
        <f>I19-I21</f>
        <v>671587.72849999997</v>
      </c>
      <c r="J23" s="62"/>
      <c r="K23" s="68">
        <f>K19-K21</f>
        <v>671587.72849999997</v>
      </c>
      <c r="L23" s="62"/>
      <c r="M23" s="68">
        <f>M19-M21</f>
        <v>671587.72849999997</v>
      </c>
      <c r="N23" s="42"/>
      <c r="O23" s="42"/>
    </row>
    <row r="24" spans="1:19" x14ac:dyDescent="0.2">
      <c r="E24" s="62"/>
      <c r="F24" s="62"/>
      <c r="G24" s="62"/>
      <c r="H24" s="62"/>
      <c r="I24" s="62"/>
      <c r="J24" s="62"/>
      <c r="K24" s="62"/>
      <c r="L24" s="62"/>
      <c r="M24" s="62"/>
      <c r="N24" s="42"/>
      <c r="O24" s="42"/>
    </row>
    <row r="25" spans="1:19" ht="13.5" thickBot="1" x14ac:dyDescent="0.25">
      <c r="A25" s="21">
        <v>8</v>
      </c>
      <c r="C25" s="21" t="s">
        <v>127</v>
      </c>
      <c r="E25" s="102">
        <f>E23*0.35</f>
        <v>235055.70497499997</v>
      </c>
      <c r="F25" s="62"/>
      <c r="G25" s="102">
        <f>G23*0.35</f>
        <v>235055.70497499997</v>
      </c>
      <c r="H25" s="62"/>
      <c r="I25" s="102">
        <f>I23*0.35</f>
        <v>235055.70497499997</v>
      </c>
      <c r="J25" s="62"/>
      <c r="K25" s="102">
        <f>K23*0.35</f>
        <v>235055.70497499997</v>
      </c>
      <c r="L25" s="62"/>
      <c r="M25" s="102">
        <f>M23*0.35</f>
        <v>235055.70497499997</v>
      </c>
      <c r="N25" s="42"/>
      <c r="O25" s="42"/>
    </row>
    <row r="26" spans="1:19" ht="13.5" thickTop="1" x14ac:dyDescent="0.2">
      <c r="E26" s="42"/>
      <c r="F26" s="42"/>
      <c r="G26" s="42"/>
      <c r="H26" s="42"/>
      <c r="I26" s="42"/>
      <c r="J26" s="42"/>
      <c r="K26" s="42"/>
      <c r="L26" s="42"/>
      <c r="M26" s="42"/>
      <c r="N26" s="42"/>
      <c r="O26" s="42"/>
    </row>
    <row r="27" spans="1:19" x14ac:dyDescent="0.2">
      <c r="E27" s="42"/>
      <c r="F27" s="42"/>
      <c r="G27" s="42"/>
      <c r="H27" s="42"/>
      <c r="I27" s="42"/>
      <c r="J27" s="42"/>
      <c r="K27" s="42"/>
      <c r="L27" s="42"/>
      <c r="M27" s="42"/>
      <c r="N27" s="42"/>
      <c r="O27" s="42"/>
    </row>
    <row r="28" spans="1:19" x14ac:dyDescent="0.2">
      <c r="C28" s="21" t="s">
        <v>129</v>
      </c>
      <c r="E28" s="42"/>
      <c r="F28" s="42"/>
      <c r="G28" s="42"/>
      <c r="H28" s="42"/>
      <c r="I28" s="42"/>
      <c r="J28" s="42"/>
      <c r="K28" s="42"/>
      <c r="L28" s="42"/>
      <c r="M28" s="42"/>
      <c r="N28" s="42"/>
      <c r="O28" s="42"/>
    </row>
    <row r="29" spans="1:19" x14ac:dyDescent="0.2">
      <c r="E29" s="42"/>
      <c r="F29" s="42"/>
      <c r="G29" s="42"/>
      <c r="H29" s="42"/>
      <c r="I29" s="42"/>
      <c r="J29" s="42"/>
      <c r="K29" s="42"/>
      <c r="L29" s="42"/>
      <c r="M29" s="42"/>
      <c r="N29" s="42"/>
      <c r="O29" s="42"/>
    </row>
    <row r="30" spans="1:19" x14ac:dyDescent="0.2">
      <c r="E30" s="62"/>
      <c r="F30" s="42"/>
      <c r="G30" s="42"/>
      <c r="H30" s="42"/>
      <c r="I30" s="42"/>
      <c r="J30" s="42"/>
      <c r="K30" s="42"/>
      <c r="L30" s="42"/>
      <c r="M30" s="42"/>
      <c r="N30" s="42"/>
      <c r="O30" s="42"/>
    </row>
    <row r="31" spans="1:19" customFormat="1" x14ac:dyDescent="0.2">
      <c r="E31" s="8"/>
    </row>
    <row r="32" spans="1:19" customFormat="1" x14ac:dyDescent="0.2">
      <c r="E32" s="95"/>
    </row>
    <row r="33" spans="5:15" x14ac:dyDescent="0.2">
      <c r="E33" s="42"/>
      <c r="F33" s="42"/>
      <c r="G33" s="42"/>
      <c r="H33" s="42"/>
      <c r="I33" s="42"/>
      <c r="J33" s="42"/>
      <c r="K33" s="42"/>
      <c r="L33" s="42"/>
      <c r="M33" s="42"/>
      <c r="N33" s="42"/>
      <c r="O33" s="42"/>
    </row>
    <row r="34" spans="5:15" x14ac:dyDescent="0.2">
      <c r="E34" s="42"/>
      <c r="F34" s="42"/>
      <c r="G34" s="42"/>
      <c r="H34" s="42"/>
      <c r="I34" s="42"/>
      <c r="J34" s="42"/>
      <c r="K34" s="42"/>
      <c r="L34" s="42"/>
      <c r="M34" s="42"/>
      <c r="N34" s="42"/>
      <c r="O34" s="42"/>
    </row>
    <row r="35" spans="5:15" x14ac:dyDescent="0.2">
      <c r="E35" s="42"/>
      <c r="F35" s="42"/>
      <c r="G35" s="42"/>
      <c r="H35" s="42"/>
      <c r="I35" s="42"/>
      <c r="J35" s="42"/>
      <c r="K35" s="42"/>
      <c r="L35" s="42"/>
      <c r="M35" s="42"/>
      <c r="N35" s="42"/>
      <c r="O35" s="42"/>
    </row>
    <row r="36" spans="5:15" x14ac:dyDescent="0.2">
      <c r="E36" s="42"/>
      <c r="F36" s="42"/>
      <c r="G36" s="42"/>
      <c r="H36" s="42"/>
      <c r="I36" s="42"/>
      <c r="J36" s="42"/>
      <c r="K36" s="42"/>
      <c r="L36" s="42"/>
      <c r="M36" s="42"/>
      <c r="N36" s="42"/>
      <c r="O36" s="42"/>
    </row>
  </sheetData>
  <pageMargins left="0.44" right="0.25" top="0.25" bottom="0.25" header="0.5" footer="0.5"/>
  <pageSetup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INPUT SHEET</vt:lpstr>
      <vt:lpstr>REVENUE SUMMARY</vt:lpstr>
      <vt:lpstr>INCREMENTAL REVENUES</vt:lpstr>
      <vt:lpstr>INCREMENTAL COS</vt:lpstr>
      <vt:lpstr>INCREMENTAL DEPR. EXPENSE</vt:lpstr>
      <vt:lpstr>INCREMENTAL TAXES</vt:lpstr>
      <vt:lpstr>ESTIMATED RETURN</vt:lpstr>
      <vt:lpstr>INCREMENTAL DEFERRED TAX</vt:lpstr>
      <vt:lpstr>FED &amp; ST INCOME TAX</vt:lpstr>
      <vt:lpstr>'FED &amp; ST INCOME TAX'!Print_Area</vt:lpstr>
      <vt:lpstr>'INCREMENTAL COS'!Print_Area</vt:lpstr>
      <vt:lpstr>'INCREMENTAL DEFERRED TAX'!Print_Area</vt:lpstr>
      <vt:lpstr>'INCREMENTAL DEPR. EXPENSE'!Print_Area</vt:lpstr>
      <vt:lpstr>'REVENUE SUMMARY'!Print_Area</vt:lpstr>
      <vt:lpstr>'REVENUE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EDS LAN Admin</dc:creator>
  <cp:lastModifiedBy>Jan Havlíček</cp:lastModifiedBy>
  <cp:lastPrinted>2000-12-15T20:28:55Z</cp:lastPrinted>
  <dcterms:created xsi:type="dcterms:W3CDTF">1999-02-24T14:25:16Z</dcterms:created>
  <dcterms:modified xsi:type="dcterms:W3CDTF">2023-09-12T04:21:20Z</dcterms:modified>
</cp:coreProperties>
</file>