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A9AD59-8AE9-4C49-B937-6E03D51F15B6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ml.throughput" sheetId="1" state="hidden" r:id="rId1"/>
    <sheet name="CERA" sheetId="2" r:id="rId2"/>
  </sheets>
  <definedNames>
    <definedName name="_xlnm.Print_Area" localSheetId="1">CERA!$A$1:$P$28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F6" i="2"/>
  <c r="G6" i="2"/>
  <c r="H6" i="2"/>
  <c r="L6" i="2"/>
  <c r="P6" i="2"/>
  <c r="Q6" i="2"/>
  <c r="D7" i="2"/>
  <c r="F7" i="2"/>
  <c r="G7" i="2"/>
  <c r="H7" i="2"/>
  <c r="L7" i="2"/>
  <c r="P7" i="2"/>
  <c r="Q7" i="2"/>
  <c r="D8" i="2"/>
  <c r="F8" i="2"/>
  <c r="G8" i="2"/>
  <c r="H8" i="2"/>
  <c r="L8" i="2"/>
  <c r="P8" i="2"/>
  <c r="Q8" i="2"/>
  <c r="D9" i="2"/>
  <c r="F9" i="2"/>
  <c r="G9" i="2"/>
  <c r="H9" i="2"/>
  <c r="L9" i="2"/>
  <c r="P9" i="2"/>
  <c r="Q9" i="2"/>
  <c r="D10" i="2"/>
  <c r="F10" i="2"/>
  <c r="G10" i="2"/>
  <c r="H10" i="2"/>
  <c r="L10" i="2"/>
  <c r="P10" i="2"/>
  <c r="Q10" i="2"/>
  <c r="D11" i="2"/>
  <c r="F11" i="2"/>
  <c r="G11" i="2"/>
  <c r="H11" i="2"/>
  <c r="L11" i="2"/>
  <c r="P11" i="2"/>
  <c r="Q11" i="2"/>
  <c r="D12" i="2"/>
  <c r="F12" i="2"/>
  <c r="G12" i="2"/>
  <c r="H12" i="2"/>
  <c r="L12" i="2"/>
  <c r="P12" i="2"/>
  <c r="Q12" i="2"/>
  <c r="D13" i="2"/>
  <c r="F13" i="2"/>
  <c r="G13" i="2"/>
  <c r="H13" i="2"/>
  <c r="L13" i="2"/>
  <c r="P13" i="2"/>
  <c r="Q13" i="2"/>
  <c r="D14" i="2"/>
  <c r="F14" i="2"/>
  <c r="G14" i="2"/>
  <c r="H14" i="2"/>
  <c r="L14" i="2"/>
  <c r="P14" i="2"/>
  <c r="Q14" i="2"/>
  <c r="D15" i="2"/>
  <c r="F15" i="2"/>
  <c r="G15" i="2"/>
  <c r="H15" i="2"/>
  <c r="L15" i="2"/>
  <c r="P15" i="2"/>
  <c r="Q15" i="2"/>
  <c r="D17" i="2"/>
  <c r="F17" i="2"/>
  <c r="G17" i="2"/>
  <c r="H17" i="2"/>
  <c r="L17" i="2"/>
  <c r="P17" i="2"/>
  <c r="Q17" i="2"/>
  <c r="D18" i="2"/>
  <c r="F18" i="2"/>
  <c r="G18" i="2"/>
  <c r="H18" i="2"/>
  <c r="L18" i="2"/>
  <c r="P18" i="2"/>
  <c r="Q18" i="2"/>
  <c r="D19" i="2"/>
  <c r="F19" i="2"/>
  <c r="G19" i="2"/>
  <c r="H19" i="2"/>
  <c r="L19" i="2"/>
  <c r="P19" i="2"/>
  <c r="Q19" i="2"/>
  <c r="D20" i="2"/>
  <c r="F20" i="2"/>
  <c r="G20" i="2"/>
  <c r="H20" i="2"/>
  <c r="L20" i="2"/>
  <c r="P20" i="2"/>
  <c r="Q20" i="2"/>
  <c r="D21" i="2"/>
  <c r="F21" i="2"/>
  <c r="G21" i="2"/>
  <c r="H21" i="2"/>
  <c r="L21" i="2"/>
  <c r="P21" i="2"/>
  <c r="Q21" i="2"/>
  <c r="D22" i="2"/>
  <c r="F22" i="2"/>
  <c r="G22" i="2"/>
  <c r="H22" i="2"/>
  <c r="L22" i="2"/>
  <c r="P22" i="2"/>
  <c r="Q22" i="2"/>
  <c r="D23" i="2"/>
  <c r="F23" i="2"/>
  <c r="G23" i="2"/>
  <c r="H23" i="2"/>
  <c r="L23" i="2"/>
  <c r="P23" i="2"/>
  <c r="Q23" i="2"/>
  <c r="D24" i="2"/>
  <c r="F24" i="2"/>
  <c r="G24" i="2"/>
  <c r="H24" i="2"/>
  <c r="L24" i="2"/>
  <c r="P24" i="2"/>
  <c r="Q24" i="2"/>
  <c r="D25" i="2"/>
  <c r="F25" i="2"/>
  <c r="G25" i="2"/>
  <c r="H25" i="2"/>
  <c r="L25" i="2"/>
  <c r="P25" i="2"/>
  <c r="Q25" i="2"/>
  <c r="D26" i="2"/>
  <c r="F26" i="2"/>
  <c r="G26" i="2"/>
  <c r="H26" i="2"/>
  <c r="L26" i="2"/>
  <c r="P26" i="2"/>
  <c r="Q26" i="2"/>
  <c r="D27" i="2"/>
  <c r="F27" i="2"/>
  <c r="G27" i="2"/>
  <c r="H27" i="2"/>
  <c r="L27" i="2"/>
  <c r="P27" i="2"/>
  <c r="Q27" i="2"/>
  <c r="D28" i="2"/>
  <c r="F28" i="2"/>
  <c r="G28" i="2"/>
  <c r="H28" i="2"/>
  <c r="L28" i="2"/>
  <c r="P28" i="2"/>
  <c r="Q28" i="2"/>
  <c r="D30" i="2"/>
  <c r="F30" i="2"/>
  <c r="G30" i="2"/>
  <c r="H30" i="2"/>
  <c r="L30" i="2"/>
  <c r="P30" i="2"/>
  <c r="Q30" i="2"/>
  <c r="D31" i="2"/>
  <c r="F31" i="2"/>
  <c r="G31" i="2"/>
  <c r="H31" i="2"/>
  <c r="L31" i="2"/>
  <c r="P31" i="2"/>
  <c r="Q31" i="2"/>
  <c r="D32" i="2"/>
  <c r="F32" i="2"/>
  <c r="G32" i="2"/>
  <c r="H32" i="2"/>
  <c r="L32" i="2"/>
  <c r="P32" i="2"/>
  <c r="Q32" i="2"/>
  <c r="D33" i="2"/>
  <c r="F33" i="2"/>
  <c r="G33" i="2"/>
  <c r="H33" i="2"/>
  <c r="L33" i="2"/>
  <c r="P33" i="2"/>
  <c r="Q33" i="2"/>
  <c r="D34" i="2"/>
  <c r="F34" i="2"/>
  <c r="G34" i="2"/>
  <c r="H34" i="2"/>
  <c r="L34" i="2"/>
  <c r="P34" i="2"/>
  <c r="Q34" i="2"/>
  <c r="D35" i="2"/>
  <c r="F35" i="2"/>
  <c r="G35" i="2"/>
  <c r="H35" i="2"/>
  <c r="L35" i="2"/>
  <c r="P35" i="2"/>
  <c r="Q35" i="2"/>
  <c r="D36" i="2"/>
  <c r="F36" i="2"/>
  <c r="G36" i="2"/>
  <c r="H36" i="2"/>
  <c r="L36" i="2"/>
  <c r="P36" i="2"/>
  <c r="Q36" i="2"/>
  <c r="D37" i="2"/>
  <c r="F37" i="2"/>
  <c r="G37" i="2"/>
  <c r="H37" i="2"/>
  <c r="L37" i="2"/>
  <c r="P37" i="2"/>
  <c r="Q37" i="2"/>
  <c r="D38" i="2"/>
  <c r="F38" i="2"/>
  <c r="G38" i="2"/>
  <c r="H38" i="2"/>
  <c r="L38" i="2"/>
  <c r="P38" i="2"/>
  <c r="Q38" i="2"/>
  <c r="D39" i="2"/>
  <c r="F39" i="2"/>
  <c r="G39" i="2"/>
  <c r="H39" i="2"/>
  <c r="L39" i="2"/>
  <c r="P39" i="2"/>
  <c r="Q39" i="2"/>
  <c r="D40" i="2"/>
  <c r="F40" i="2"/>
  <c r="G40" i="2"/>
  <c r="H40" i="2"/>
  <c r="L40" i="2"/>
  <c r="P40" i="2"/>
  <c r="Q40" i="2"/>
  <c r="D41" i="2"/>
  <c r="F41" i="2"/>
  <c r="G41" i="2"/>
  <c r="H41" i="2"/>
  <c r="L41" i="2"/>
  <c r="P41" i="2"/>
  <c r="Q41" i="2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2" i="1"/>
  <c r="J62" i="1"/>
  <c r="H63" i="1"/>
  <c r="J63" i="1"/>
  <c r="H64" i="1"/>
  <c r="J64" i="1"/>
  <c r="H65" i="1"/>
  <c r="J65" i="1"/>
  <c r="H66" i="1"/>
  <c r="J66" i="1"/>
  <c r="H67" i="1"/>
  <c r="J67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5" i="1"/>
  <c r="J95" i="1"/>
  <c r="H96" i="1"/>
  <c r="J96" i="1"/>
  <c r="H97" i="1"/>
  <c r="J97" i="1"/>
  <c r="H98" i="1"/>
  <c r="J98" i="1"/>
  <c r="H99" i="1"/>
  <c r="J99" i="1"/>
  <c r="H100" i="1"/>
  <c r="J100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8" i="1"/>
  <c r="J128" i="1"/>
  <c r="H129" i="1"/>
  <c r="J129" i="1"/>
  <c r="H130" i="1"/>
  <c r="J130" i="1"/>
  <c r="H131" i="1"/>
  <c r="J131" i="1"/>
  <c r="H132" i="1"/>
  <c r="J132" i="1"/>
  <c r="H133" i="1"/>
  <c r="J133" i="1"/>
</calcChain>
</file>

<file path=xl/sharedStrings.xml><?xml version="1.0" encoding="utf-8"?>
<sst xmlns="http://schemas.openxmlformats.org/spreadsheetml/2006/main" count="192" uniqueCount="29">
  <si>
    <t>El Paso Natural Gas Co.</t>
  </si>
  <si>
    <t>Kern River Gas Transmission Co.</t>
  </si>
  <si>
    <t>PG&amp;E Gas Transmission, Northwest Corp.</t>
  </si>
  <si>
    <t>Transwestern Pipeline Co.</t>
  </si>
  <si>
    <t>Pipeline Co Name</t>
  </si>
  <si>
    <t>RDI Pipeline Co ID</t>
  </si>
  <si>
    <t>Year</t>
  </si>
  <si>
    <t>Month</t>
  </si>
  <si>
    <t>TRANS: Quantity Dth</t>
  </si>
  <si>
    <t>Total Quantity Dth</t>
  </si>
  <si>
    <t xml:space="preserve"> </t>
  </si>
  <si>
    <t>Capacity</t>
  </si>
  <si>
    <t>Flows Into California</t>
  </si>
  <si>
    <t>PGT</t>
  </si>
  <si>
    <t>Kern River</t>
  </si>
  <si>
    <t>Total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</si>
  <si>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</si>
  <si>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</si>
  <si>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</si>
  <si>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</si>
  <si>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</si>
  <si>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</si>
  <si>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</si>
  <si>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</si>
  <si>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</si>
  <si>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 xml:space="preserve">Nov </t>
  </si>
  <si>
    <t>El Paso</t>
  </si>
  <si>
    <t>TW</t>
  </si>
  <si>
    <t>Source:  CERA, EIA, CEC, TW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</si>
</sst>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H30" sqref="H30"/>
    </sheetView>
  </sheetViews>
  <sheetFormatPr defaultRowHeight="12.75" x14ac:dyDescent="0.2"/>
  <cols>
    <col min="1" max="1" width="31.28515625" customWidth="1"/>
    <col min="2" max="2" width="0.42578125" customWidth="1"/>
    <col min="3" max="3" width="5" bestFit="1" customWidth="1"/>
    <col min="4" max="4" width="7.42578125" customWidth="1"/>
    <col min="5" max="5" width="19.85546875" bestFit="1" customWidth="1"/>
    <col min="6" max="6" width="16.140625" hidden="1" customWidth="1"/>
    <col min="7" max="7" width="3.7109375" customWidth="1"/>
    <col min="8" max="8" width="16" customWidth="1"/>
    <col min="9" max="9" width="3.7109375" customWidth="1"/>
    <col min="10" max="10" width="9.140625" style="2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H1" s="1" t="s">
        <v>11</v>
      </c>
    </row>
    <row r="3" spans="1:10" x14ac:dyDescent="0.2">
      <c r="A3" t="s">
        <v>0</v>
      </c>
      <c r="B3">
        <v>117599</v>
      </c>
      <c r="C3">
        <v>1999</v>
      </c>
      <c r="D3">
        <v>1</v>
      </c>
      <c r="E3">
        <v>128890000</v>
      </c>
      <c r="F3">
        <v>128890000</v>
      </c>
      <c r="J3" s="2">
        <f t="shared" ref="J3:J27" si="0">E3/F3</f>
        <v>1</v>
      </c>
    </row>
    <row r="4" spans="1:10" x14ac:dyDescent="0.2">
      <c r="A4" t="s">
        <v>0</v>
      </c>
      <c r="B4">
        <v>117599</v>
      </c>
      <c r="C4">
        <v>1999</v>
      </c>
      <c r="D4">
        <v>2</v>
      </c>
      <c r="E4">
        <v>121011000</v>
      </c>
      <c r="F4">
        <v>121011000</v>
      </c>
      <c r="J4" s="2">
        <f t="shared" si="0"/>
        <v>1</v>
      </c>
    </row>
    <row r="5" spans="1:10" x14ac:dyDescent="0.2">
      <c r="A5" t="s">
        <v>0</v>
      </c>
      <c r="B5">
        <v>117599</v>
      </c>
      <c r="C5">
        <v>1999</v>
      </c>
      <c r="D5">
        <v>3</v>
      </c>
      <c r="E5">
        <v>104485000</v>
      </c>
      <c r="F5">
        <v>104485000</v>
      </c>
      <c r="J5" s="2">
        <f t="shared" si="0"/>
        <v>1</v>
      </c>
    </row>
    <row r="6" spans="1:10" x14ac:dyDescent="0.2">
      <c r="A6" t="s">
        <v>0</v>
      </c>
      <c r="B6">
        <v>117599</v>
      </c>
      <c r="C6">
        <v>1999</v>
      </c>
      <c r="D6">
        <v>4</v>
      </c>
      <c r="E6">
        <v>115506000</v>
      </c>
      <c r="F6">
        <v>115506000</v>
      </c>
      <c r="J6" s="2">
        <f t="shared" si="0"/>
        <v>1</v>
      </c>
    </row>
    <row r="7" spans="1:10" x14ac:dyDescent="0.2">
      <c r="A7" t="s">
        <v>0</v>
      </c>
      <c r="B7">
        <v>117599</v>
      </c>
      <c r="C7">
        <v>1999</v>
      </c>
      <c r="D7">
        <v>5</v>
      </c>
      <c r="E7">
        <v>111806000</v>
      </c>
      <c r="F7">
        <v>111806000</v>
      </c>
      <c r="J7" s="2">
        <f t="shared" si="0"/>
        <v>1</v>
      </c>
    </row>
    <row r="8" spans="1:10" x14ac:dyDescent="0.2">
      <c r="A8" t="s">
        <v>0</v>
      </c>
      <c r="B8">
        <v>117599</v>
      </c>
      <c r="C8">
        <v>1999</v>
      </c>
      <c r="D8">
        <v>6</v>
      </c>
      <c r="E8">
        <v>114446000</v>
      </c>
      <c r="F8">
        <v>114446000</v>
      </c>
      <c r="J8" s="2">
        <f t="shared" si="0"/>
        <v>1</v>
      </c>
    </row>
    <row r="9" spans="1:10" x14ac:dyDescent="0.2">
      <c r="A9" t="s">
        <v>0</v>
      </c>
      <c r="B9">
        <v>117599</v>
      </c>
      <c r="C9">
        <v>1999</v>
      </c>
      <c r="D9">
        <v>7</v>
      </c>
      <c r="E9">
        <v>113155000</v>
      </c>
      <c r="F9">
        <v>113155000</v>
      </c>
      <c r="J9" s="2">
        <f t="shared" si="0"/>
        <v>1</v>
      </c>
    </row>
    <row r="10" spans="1:10" x14ac:dyDescent="0.2">
      <c r="A10" t="s">
        <v>0</v>
      </c>
      <c r="B10">
        <v>117599</v>
      </c>
      <c r="C10">
        <v>1999</v>
      </c>
      <c r="D10">
        <v>8</v>
      </c>
      <c r="E10">
        <v>111568000</v>
      </c>
      <c r="F10">
        <v>111568000</v>
      </c>
      <c r="J10" s="2">
        <f t="shared" si="0"/>
        <v>1</v>
      </c>
    </row>
    <row r="11" spans="1:10" x14ac:dyDescent="0.2">
      <c r="A11" t="s">
        <v>0</v>
      </c>
      <c r="B11">
        <v>117599</v>
      </c>
      <c r="C11">
        <v>1999</v>
      </c>
      <c r="D11">
        <v>9</v>
      </c>
      <c r="E11">
        <v>114528000</v>
      </c>
      <c r="F11">
        <v>114528000</v>
      </c>
      <c r="J11" s="2">
        <f t="shared" si="0"/>
        <v>1</v>
      </c>
    </row>
    <row r="12" spans="1:10" x14ac:dyDescent="0.2">
      <c r="A12" t="s">
        <v>0</v>
      </c>
      <c r="B12">
        <v>117599</v>
      </c>
      <c r="C12">
        <v>1999</v>
      </c>
      <c r="D12">
        <v>10</v>
      </c>
      <c r="E12">
        <v>111017000</v>
      </c>
      <c r="F12">
        <v>111017000</v>
      </c>
      <c r="J12" s="2">
        <f t="shared" si="0"/>
        <v>1</v>
      </c>
    </row>
    <row r="13" spans="1:10" x14ac:dyDescent="0.2">
      <c r="A13" t="s">
        <v>0</v>
      </c>
      <c r="B13">
        <v>117599</v>
      </c>
      <c r="C13">
        <v>1999</v>
      </c>
      <c r="D13">
        <v>11</v>
      </c>
      <c r="E13">
        <v>113788000</v>
      </c>
      <c r="F13">
        <v>113788000</v>
      </c>
      <c r="J13" s="2">
        <f t="shared" si="0"/>
        <v>1</v>
      </c>
    </row>
    <row r="14" spans="1:10" x14ac:dyDescent="0.2">
      <c r="A14" t="s">
        <v>0</v>
      </c>
      <c r="B14">
        <v>117599</v>
      </c>
      <c r="C14">
        <v>1999</v>
      </c>
      <c r="D14">
        <v>12</v>
      </c>
      <c r="E14">
        <v>110283000</v>
      </c>
      <c r="F14">
        <v>110283000</v>
      </c>
      <c r="J14" s="2">
        <f t="shared" si="0"/>
        <v>1</v>
      </c>
    </row>
    <row r="15" spans="1:10" x14ac:dyDescent="0.2">
      <c r="J15" s="2" t="s">
        <v>10</v>
      </c>
    </row>
    <row r="16" spans="1:10" x14ac:dyDescent="0.2">
      <c r="A16" t="s">
        <v>0</v>
      </c>
      <c r="B16">
        <v>117599</v>
      </c>
      <c r="C16">
        <v>2000</v>
      </c>
      <c r="D16">
        <v>1</v>
      </c>
      <c r="E16">
        <v>117259000</v>
      </c>
      <c r="F16">
        <v>117259000</v>
      </c>
      <c r="J16" s="2">
        <f t="shared" si="0"/>
        <v>1</v>
      </c>
    </row>
    <row r="17" spans="1:10" x14ac:dyDescent="0.2">
      <c r="A17" t="s">
        <v>0</v>
      </c>
      <c r="B17">
        <v>117599</v>
      </c>
      <c r="C17">
        <v>2000</v>
      </c>
      <c r="D17">
        <v>2</v>
      </c>
      <c r="E17">
        <v>117137000</v>
      </c>
      <c r="F17">
        <v>117137000</v>
      </c>
      <c r="J17" s="2">
        <f t="shared" si="0"/>
        <v>1</v>
      </c>
    </row>
    <row r="18" spans="1:10" x14ac:dyDescent="0.2">
      <c r="A18" t="s">
        <v>0</v>
      </c>
      <c r="B18">
        <v>117599</v>
      </c>
      <c r="C18">
        <v>2000</v>
      </c>
      <c r="D18">
        <v>3</v>
      </c>
      <c r="E18">
        <v>108696000</v>
      </c>
      <c r="F18">
        <v>108696000</v>
      </c>
      <c r="J18" s="2">
        <f t="shared" si="0"/>
        <v>1</v>
      </c>
    </row>
    <row r="19" spans="1:10" x14ac:dyDescent="0.2">
      <c r="A19" t="s">
        <v>0</v>
      </c>
      <c r="B19">
        <v>117599</v>
      </c>
      <c r="C19">
        <v>2000</v>
      </c>
      <c r="D19">
        <v>4</v>
      </c>
      <c r="E19">
        <v>118191000</v>
      </c>
      <c r="F19">
        <v>118191000</v>
      </c>
      <c r="J19" s="2">
        <f t="shared" si="0"/>
        <v>1</v>
      </c>
    </row>
    <row r="20" spans="1:10" x14ac:dyDescent="0.2">
      <c r="A20" t="s">
        <v>0</v>
      </c>
      <c r="B20">
        <v>117599</v>
      </c>
      <c r="C20">
        <v>2000</v>
      </c>
      <c r="D20">
        <v>5</v>
      </c>
      <c r="E20">
        <v>108113000</v>
      </c>
      <c r="F20">
        <v>108113000</v>
      </c>
      <c r="J20" s="2">
        <f t="shared" si="0"/>
        <v>1</v>
      </c>
    </row>
    <row r="21" spans="1:10" x14ac:dyDescent="0.2">
      <c r="A21" t="s">
        <v>0</v>
      </c>
      <c r="B21">
        <v>117599</v>
      </c>
      <c r="C21">
        <v>2000</v>
      </c>
      <c r="D21">
        <v>6</v>
      </c>
      <c r="E21">
        <v>116405000</v>
      </c>
      <c r="F21">
        <v>116405000</v>
      </c>
      <c r="J21" s="2">
        <f t="shared" si="0"/>
        <v>1</v>
      </c>
    </row>
    <row r="22" spans="1:10" x14ac:dyDescent="0.2">
      <c r="A22" t="s">
        <v>0</v>
      </c>
      <c r="B22">
        <v>117599</v>
      </c>
      <c r="C22">
        <v>2000</v>
      </c>
      <c r="D22">
        <v>7</v>
      </c>
      <c r="E22">
        <v>118036000</v>
      </c>
      <c r="F22">
        <v>118036000</v>
      </c>
      <c r="J22" s="2">
        <f t="shared" si="0"/>
        <v>1</v>
      </c>
    </row>
    <row r="23" spans="1:10" x14ac:dyDescent="0.2">
      <c r="A23" t="s">
        <v>0</v>
      </c>
      <c r="B23">
        <v>117599</v>
      </c>
      <c r="C23">
        <v>2000</v>
      </c>
      <c r="D23">
        <v>8</v>
      </c>
      <c r="E23">
        <v>129882000</v>
      </c>
      <c r="F23">
        <v>129882000</v>
      </c>
      <c r="J23" s="2">
        <f t="shared" si="0"/>
        <v>1</v>
      </c>
    </row>
    <row r="24" spans="1:10" x14ac:dyDescent="0.2">
      <c r="A24" t="s">
        <v>0</v>
      </c>
      <c r="B24">
        <v>117599</v>
      </c>
      <c r="C24">
        <v>2000</v>
      </c>
      <c r="D24">
        <v>9</v>
      </c>
      <c r="E24">
        <v>131546000</v>
      </c>
      <c r="F24">
        <v>131546000</v>
      </c>
      <c r="J24" s="2">
        <f t="shared" si="0"/>
        <v>1</v>
      </c>
    </row>
    <row r="25" spans="1:10" x14ac:dyDescent="0.2">
      <c r="A25" t="s">
        <v>0</v>
      </c>
      <c r="B25">
        <v>117599</v>
      </c>
      <c r="C25">
        <v>2000</v>
      </c>
      <c r="D25">
        <v>10</v>
      </c>
      <c r="E25">
        <v>132737000</v>
      </c>
      <c r="F25">
        <v>132737000</v>
      </c>
      <c r="J25" s="2">
        <f t="shared" si="0"/>
        <v>1</v>
      </c>
    </row>
    <row r="26" spans="1:10" x14ac:dyDescent="0.2">
      <c r="A26" t="s">
        <v>0</v>
      </c>
      <c r="B26">
        <v>117599</v>
      </c>
      <c r="C26">
        <v>2000</v>
      </c>
      <c r="D26">
        <v>11</v>
      </c>
      <c r="E26">
        <v>131662000</v>
      </c>
      <c r="F26">
        <v>131662000</v>
      </c>
      <c r="J26" s="2">
        <f t="shared" si="0"/>
        <v>1</v>
      </c>
    </row>
    <row r="27" spans="1:10" x14ac:dyDescent="0.2">
      <c r="A27" t="s">
        <v>0</v>
      </c>
      <c r="B27">
        <v>117599</v>
      </c>
      <c r="C27">
        <v>2000</v>
      </c>
      <c r="D27">
        <v>12</v>
      </c>
      <c r="E27">
        <v>132083000</v>
      </c>
      <c r="F27">
        <v>132083000</v>
      </c>
      <c r="J27" s="2">
        <f t="shared" si="0"/>
        <v>1</v>
      </c>
    </row>
    <row r="28" spans="1:10" x14ac:dyDescent="0.2">
      <c r="J28" s="2" t="s">
        <v>10</v>
      </c>
    </row>
    <row r="29" spans="1:10" x14ac:dyDescent="0.2">
      <c r="A29" t="s">
        <v>0</v>
      </c>
      <c r="B29">
        <v>117599</v>
      </c>
      <c r="C29">
        <v>2001</v>
      </c>
      <c r="D29">
        <v>1</v>
      </c>
      <c r="E29">
        <v>146726000</v>
      </c>
      <c r="F29">
        <v>146726000</v>
      </c>
      <c r="J29" s="2">
        <f t="shared" ref="J29:J34" si="1">E29/F29</f>
        <v>1</v>
      </c>
    </row>
    <row r="30" spans="1:10" x14ac:dyDescent="0.2">
      <c r="A30" t="s">
        <v>0</v>
      </c>
      <c r="B30">
        <v>117599</v>
      </c>
      <c r="C30">
        <v>2001</v>
      </c>
      <c r="D30">
        <v>2</v>
      </c>
      <c r="E30">
        <v>141782000</v>
      </c>
      <c r="F30">
        <v>141782000</v>
      </c>
      <c r="J30" s="2">
        <f t="shared" si="1"/>
        <v>1</v>
      </c>
    </row>
    <row r="31" spans="1:10" x14ac:dyDescent="0.2">
      <c r="A31" t="s">
        <v>0</v>
      </c>
      <c r="B31">
        <v>117599</v>
      </c>
      <c r="C31">
        <v>2001</v>
      </c>
      <c r="D31">
        <v>3</v>
      </c>
      <c r="E31">
        <v>130122000</v>
      </c>
      <c r="F31">
        <v>130122000</v>
      </c>
      <c r="J31" s="2">
        <f t="shared" si="1"/>
        <v>1</v>
      </c>
    </row>
    <row r="32" spans="1:10" x14ac:dyDescent="0.2">
      <c r="A32" t="s">
        <v>0</v>
      </c>
      <c r="B32">
        <v>117599</v>
      </c>
      <c r="C32">
        <v>2001</v>
      </c>
      <c r="D32">
        <v>4</v>
      </c>
      <c r="E32">
        <v>132646000</v>
      </c>
      <c r="F32">
        <v>132646000</v>
      </c>
      <c r="J32" s="2">
        <f t="shared" si="1"/>
        <v>1</v>
      </c>
    </row>
    <row r="33" spans="1:10" x14ac:dyDescent="0.2">
      <c r="A33" t="s">
        <v>0</v>
      </c>
      <c r="B33">
        <v>117599</v>
      </c>
      <c r="C33">
        <v>2001</v>
      </c>
      <c r="D33">
        <v>5</v>
      </c>
      <c r="E33">
        <v>132228000</v>
      </c>
      <c r="F33">
        <v>132228000</v>
      </c>
      <c r="J33" s="2">
        <f t="shared" si="1"/>
        <v>1</v>
      </c>
    </row>
    <row r="34" spans="1:10" x14ac:dyDescent="0.2">
      <c r="A34" t="s">
        <v>0</v>
      </c>
      <c r="B34">
        <v>117599</v>
      </c>
      <c r="C34">
        <v>2001</v>
      </c>
      <c r="D34">
        <v>6</v>
      </c>
      <c r="E34">
        <v>141819000</v>
      </c>
      <c r="F34">
        <v>141819000</v>
      </c>
      <c r="J34" s="2">
        <f t="shared" si="1"/>
        <v>1</v>
      </c>
    </row>
    <row r="35" spans="1:10" x14ac:dyDescent="0.2">
      <c r="J35" s="2" t="s">
        <v>10</v>
      </c>
    </row>
    <row r="36" spans="1:10" x14ac:dyDescent="0.2">
      <c r="A36" t="s">
        <v>1</v>
      </c>
      <c r="B36">
        <v>104326</v>
      </c>
      <c r="C36">
        <v>1999</v>
      </c>
      <c r="D36">
        <v>1</v>
      </c>
      <c r="E36">
        <v>27628000</v>
      </c>
      <c r="F36">
        <v>27628000</v>
      </c>
      <c r="H36">
        <f t="shared" ref="H36:H47" si="2">700000*30.4</f>
        <v>21280000</v>
      </c>
      <c r="J36" s="2">
        <f t="shared" ref="J36:J47" si="3">E36/H36</f>
        <v>1.2983082706766917</v>
      </c>
    </row>
    <row r="37" spans="1:10" x14ac:dyDescent="0.2">
      <c r="A37" t="s">
        <v>1</v>
      </c>
      <c r="B37">
        <v>104326</v>
      </c>
      <c r="C37">
        <v>1999</v>
      </c>
      <c r="D37">
        <v>2</v>
      </c>
      <c r="E37">
        <v>24808000</v>
      </c>
      <c r="F37">
        <v>24808000</v>
      </c>
      <c r="H37">
        <f t="shared" si="2"/>
        <v>21280000</v>
      </c>
      <c r="J37" s="2">
        <f t="shared" si="3"/>
        <v>1.1657894736842105</v>
      </c>
    </row>
    <row r="38" spans="1:10" x14ac:dyDescent="0.2">
      <c r="A38" t="s">
        <v>1</v>
      </c>
      <c r="B38">
        <v>104326</v>
      </c>
      <c r="C38">
        <v>1999</v>
      </c>
      <c r="D38">
        <v>3</v>
      </c>
      <c r="E38">
        <v>25667000</v>
      </c>
      <c r="F38">
        <v>25667000</v>
      </c>
      <c r="H38">
        <f t="shared" si="2"/>
        <v>21280000</v>
      </c>
      <c r="J38" s="2">
        <f t="shared" si="3"/>
        <v>1.2061560150375941</v>
      </c>
    </row>
    <row r="39" spans="1:10" x14ac:dyDescent="0.2">
      <c r="A39" t="s">
        <v>1</v>
      </c>
      <c r="B39">
        <v>104326</v>
      </c>
      <c r="C39">
        <v>1999</v>
      </c>
      <c r="D39">
        <v>4</v>
      </c>
      <c r="E39">
        <v>24691000</v>
      </c>
      <c r="F39">
        <v>24691000</v>
      </c>
      <c r="H39">
        <f t="shared" si="2"/>
        <v>21280000</v>
      </c>
      <c r="J39" s="2">
        <f t="shared" si="3"/>
        <v>1.1602913533834587</v>
      </c>
    </row>
    <row r="40" spans="1:10" x14ac:dyDescent="0.2">
      <c r="A40" t="s">
        <v>1</v>
      </c>
      <c r="B40">
        <v>104326</v>
      </c>
      <c r="C40">
        <v>1999</v>
      </c>
      <c r="D40">
        <v>5</v>
      </c>
      <c r="E40">
        <v>24831000</v>
      </c>
      <c r="F40">
        <v>24831000</v>
      </c>
      <c r="H40">
        <f t="shared" si="2"/>
        <v>21280000</v>
      </c>
      <c r="J40" s="2">
        <f t="shared" si="3"/>
        <v>1.1668703007518797</v>
      </c>
    </row>
    <row r="41" spans="1:10" x14ac:dyDescent="0.2">
      <c r="A41" t="s">
        <v>1</v>
      </c>
      <c r="B41">
        <v>104326</v>
      </c>
      <c r="C41">
        <v>1999</v>
      </c>
      <c r="D41">
        <v>6</v>
      </c>
      <c r="E41">
        <v>24181000</v>
      </c>
      <c r="F41">
        <v>24181000</v>
      </c>
      <c r="H41">
        <f t="shared" si="2"/>
        <v>21280000</v>
      </c>
      <c r="J41" s="2">
        <f t="shared" si="3"/>
        <v>1.1363251879699248</v>
      </c>
    </row>
    <row r="42" spans="1:10" x14ac:dyDescent="0.2">
      <c r="A42" t="s">
        <v>1</v>
      </c>
      <c r="B42">
        <v>104326</v>
      </c>
      <c r="C42">
        <v>1999</v>
      </c>
      <c r="D42">
        <v>7</v>
      </c>
      <c r="E42">
        <v>24456000</v>
      </c>
      <c r="F42">
        <v>24456000</v>
      </c>
      <c r="H42">
        <f t="shared" si="2"/>
        <v>21280000</v>
      </c>
      <c r="J42" s="2">
        <f t="shared" si="3"/>
        <v>1.1492481203007519</v>
      </c>
    </row>
    <row r="43" spans="1:10" x14ac:dyDescent="0.2">
      <c r="A43" t="s">
        <v>1</v>
      </c>
      <c r="B43">
        <v>104326</v>
      </c>
      <c r="C43">
        <v>1999</v>
      </c>
      <c r="D43">
        <v>8</v>
      </c>
      <c r="E43">
        <v>24772000</v>
      </c>
      <c r="F43">
        <v>24772000</v>
      </c>
      <c r="H43">
        <f t="shared" si="2"/>
        <v>21280000</v>
      </c>
      <c r="J43" s="2">
        <f t="shared" si="3"/>
        <v>1.1640977443609022</v>
      </c>
    </row>
    <row r="44" spans="1:10" x14ac:dyDescent="0.2">
      <c r="A44" t="s">
        <v>1</v>
      </c>
      <c r="B44">
        <v>104326</v>
      </c>
      <c r="C44">
        <v>1999</v>
      </c>
      <c r="D44">
        <v>9</v>
      </c>
      <c r="E44">
        <v>24144000</v>
      </c>
      <c r="F44">
        <v>24144000</v>
      </c>
      <c r="H44">
        <f t="shared" si="2"/>
        <v>21280000</v>
      </c>
      <c r="J44" s="2">
        <f t="shared" si="3"/>
        <v>1.1345864661654135</v>
      </c>
    </row>
    <row r="45" spans="1:10" x14ac:dyDescent="0.2">
      <c r="A45" t="s">
        <v>1</v>
      </c>
      <c r="B45">
        <v>104326</v>
      </c>
      <c r="C45">
        <v>1999</v>
      </c>
      <c r="D45">
        <v>10</v>
      </c>
      <c r="E45">
        <v>25009000</v>
      </c>
      <c r="F45">
        <v>25009000</v>
      </c>
      <c r="H45">
        <f t="shared" si="2"/>
        <v>21280000</v>
      </c>
      <c r="J45" s="2">
        <f t="shared" si="3"/>
        <v>1.175234962406015</v>
      </c>
    </row>
    <row r="46" spans="1:10" x14ac:dyDescent="0.2">
      <c r="A46" t="s">
        <v>1</v>
      </c>
      <c r="B46">
        <v>104326</v>
      </c>
      <c r="C46">
        <v>1999</v>
      </c>
      <c r="D46">
        <v>11</v>
      </c>
      <c r="E46">
        <v>25111000</v>
      </c>
      <c r="F46">
        <v>25111000</v>
      </c>
      <c r="H46">
        <f t="shared" si="2"/>
        <v>21280000</v>
      </c>
      <c r="J46" s="2">
        <f t="shared" si="3"/>
        <v>1.1800281954887217</v>
      </c>
    </row>
    <row r="47" spans="1:10" x14ac:dyDescent="0.2">
      <c r="A47" t="s">
        <v>1</v>
      </c>
      <c r="B47">
        <v>104326</v>
      </c>
      <c r="C47">
        <v>1999</v>
      </c>
      <c r="D47">
        <v>12</v>
      </c>
      <c r="E47">
        <v>27472000</v>
      </c>
      <c r="F47">
        <v>27472000</v>
      </c>
      <c r="H47">
        <f t="shared" si="2"/>
        <v>21280000</v>
      </c>
      <c r="J47" s="2">
        <f t="shared" si="3"/>
        <v>1.2909774436090224</v>
      </c>
    </row>
    <row r="48" spans="1:10" x14ac:dyDescent="0.2">
      <c r="J48" s="2" t="s">
        <v>10</v>
      </c>
    </row>
    <row r="49" spans="1:10" x14ac:dyDescent="0.2">
      <c r="A49" t="s">
        <v>1</v>
      </c>
      <c r="B49">
        <v>104326</v>
      </c>
      <c r="C49">
        <v>2000</v>
      </c>
      <c r="D49">
        <v>1</v>
      </c>
      <c r="E49">
        <v>27635000</v>
      </c>
      <c r="F49">
        <v>27635000</v>
      </c>
      <c r="H49">
        <f>700000*30.4</f>
        <v>21280000</v>
      </c>
      <c r="J49" s="2">
        <f t="shared" ref="J49:J60" si="4">E49/H49</f>
        <v>1.2986372180451127</v>
      </c>
    </row>
    <row r="50" spans="1:10" x14ac:dyDescent="0.2">
      <c r="A50" t="s">
        <v>1</v>
      </c>
      <c r="B50">
        <v>104326</v>
      </c>
      <c r="C50">
        <v>2000</v>
      </c>
      <c r="D50">
        <v>2</v>
      </c>
      <c r="E50">
        <v>25459000</v>
      </c>
      <c r="F50">
        <v>25459000</v>
      </c>
      <c r="H50">
        <f t="shared" ref="H50:H60" si="5">700000*30.4</f>
        <v>21280000</v>
      </c>
      <c r="J50" s="2">
        <f t="shared" si="4"/>
        <v>1.1963815789473684</v>
      </c>
    </row>
    <row r="51" spans="1:10" x14ac:dyDescent="0.2">
      <c r="A51" t="s">
        <v>1</v>
      </c>
      <c r="B51">
        <v>104326</v>
      </c>
      <c r="C51">
        <v>2000</v>
      </c>
      <c r="D51">
        <v>3</v>
      </c>
      <c r="E51">
        <v>26221000</v>
      </c>
      <c r="F51">
        <v>26221000</v>
      </c>
      <c r="H51">
        <f t="shared" si="5"/>
        <v>21280000</v>
      </c>
      <c r="J51" s="2">
        <f t="shared" si="4"/>
        <v>1.2321898496240602</v>
      </c>
    </row>
    <row r="52" spans="1:10" x14ac:dyDescent="0.2">
      <c r="A52" t="s">
        <v>1</v>
      </c>
      <c r="B52">
        <v>104326</v>
      </c>
      <c r="C52">
        <v>2000</v>
      </c>
      <c r="D52">
        <v>4</v>
      </c>
      <c r="E52">
        <v>24952000</v>
      </c>
      <c r="F52">
        <v>24952000</v>
      </c>
      <c r="H52">
        <f t="shared" si="5"/>
        <v>21280000</v>
      </c>
      <c r="J52" s="2">
        <f t="shared" si="4"/>
        <v>1.1725563909774437</v>
      </c>
    </row>
    <row r="53" spans="1:10" x14ac:dyDescent="0.2">
      <c r="A53" t="s">
        <v>1</v>
      </c>
      <c r="B53">
        <v>104326</v>
      </c>
      <c r="C53">
        <v>2000</v>
      </c>
      <c r="D53">
        <v>5</v>
      </c>
      <c r="E53">
        <v>24997000</v>
      </c>
      <c r="F53">
        <v>24997000</v>
      </c>
      <c r="H53">
        <f t="shared" si="5"/>
        <v>21280000</v>
      </c>
      <c r="J53" s="2">
        <f t="shared" si="4"/>
        <v>1.1746710526315789</v>
      </c>
    </row>
    <row r="54" spans="1:10" x14ac:dyDescent="0.2">
      <c r="A54" t="s">
        <v>1</v>
      </c>
      <c r="B54">
        <v>104326</v>
      </c>
      <c r="C54">
        <v>2000</v>
      </c>
      <c r="D54">
        <v>6</v>
      </c>
      <c r="E54">
        <v>24137000</v>
      </c>
      <c r="F54">
        <v>24137000</v>
      </c>
      <c r="H54">
        <f t="shared" si="5"/>
        <v>21280000</v>
      </c>
      <c r="J54" s="2">
        <f t="shared" si="4"/>
        <v>1.1342575187969925</v>
      </c>
    </row>
    <row r="55" spans="1:10" x14ac:dyDescent="0.2">
      <c r="A55" t="s">
        <v>1</v>
      </c>
      <c r="B55">
        <v>104326</v>
      </c>
      <c r="C55">
        <v>2000</v>
      </c>
      <c r="D55">
        <v>7</v>
      </c>
      <c r="E55">
        <v>24525000</v>
      </c>
      <c r="F55">
        <v>24525000</v>
      </c>
      <c r="H55">
        <f t="shared" si="5"/>
        <v>21280000</v>
      </c>
      <c r="J55" s="2">
        <f t="shared" si="4"/>
        <v>1.1524906015037595</v>
      </c>
    </row>
    <row r="56" spans="1:10" x14ac:dyDescent="0.2">
      <c r="A56" t="s">
        <v>1</v>
      </c>
      <c r="B56">
        <v>104326</v>
      </c>
      <c r="C56">
        <v>2000</v>
      </c>
      <c r="D56">
        <v>8</v>
      </c>
      <c r="E56">
        <v>25452000</v>
      </c>
      <c r="F56">
        <v>25452000</v>
      </c>
      <c r="H56">
        <f t="shared" si="5"/>
        <v>21280000</v>
      </c>
      <c r="J56" s="2">
        <f t="shared" si="4"/>
        <v>1.1960526315789475</v>
      </c>
    </row>
    <row r="57" spans="1:10" x14ac:dyDescent="0.2">
      <c r="A57" t="s">
        <v>1</v>
      </c>
      <c r="B57">
        <v>104326</v>
      </c>
      <c r="C57">
        <v>2000</v>
      </c>
      <c r="D57">
        <v>9</v>
      </c>
      <c r="E57">
        <v>25768000</v>
      </c>
      <c r="F57">
        <v>25768000</v>
      </c>
      <c r="H57">
        <f t="shared" si="5"/>
        <v>21280000</v>
      </c>
      <c r="J57" s="2">
        <f t="shared" si="4"/>
        <v>1.2109022556390978</v>
      </c>
    </row>
    <row r="58" spans="1:10" x14ac:dyDescent="0.2">
      <c r="A58" t="s">
        <v>1</v>
      </c>
      <c r="B58">
        <v>104326</v>
      </c>
      <c r="C58">
        <v>2000</v>
      </c>
      <c r="D58">
        <v>10</v>
      </c>
      <c r="E58">
        <v>27664000</v>
      </c>
      <c r="F58">
        <v>27664000</v>
      </c>
      <c r="H58">
        <f t="shared" si="5"/>
        <v>21280000</v>
      </c>
      <c r="J58" s="2">
        <f t="shared" si="4"/>
        <v>1.3</v>
      </c>
    </row>
    <row r="59" spans="1:10" x14ac:dyDescent="0.2">
      <c r="A59" t="s">
        <v>1</v>
      </c>
      <c r="B59">
        <v>104326</v>
      </c>
      <c r="C59">
        <v>2000</v>
      </c>
      <c r="D59">
        <v>11</v>
      </c>
      <c r="E59">
        <v>26044000</v>
      </c>
      <c r="F59">
        <v>26044000</v>
      </c>
      <c r="H59">
        <f t="shared" si="5"/>
        <v>21280000</v>
      </c>
      <c r="J59" s="2">
        <f t="shared" si="4"/>
        <v>1.2238721804511279</v>
      </c>
    </row>
    <row r="60" spans="1:10" x14ac:dyDescent="0.2">
      <c r="A60" t="s">
        <v>1</v>
      </c>
      <c r="B60">
        <v>104326</v>
      </c>
      <c r="C60">
        <v>2000</v>
      </c>
      <c r="D60">
        <v>12</v>
      </c>
      <c r="E60">
        <v>28810000</v>
      </c>
      <c r="F60">
        <v>28810000</v>
      </c>
      <c r="H60">
        <f t="shared" si="5"/>
        <v>21280000</v>
      </c>
      <c r="J60" s="2">
        <f t="shared" si="4"/>
        <v>1.3538533834586466</v>
      </c>
    </row>
    <row r="61" spans="1:10" x14ac:dyDescent="0.2">
      <c r="J61" s="2" t="s">
        <v>10</v>
      </c>
    </row>
    <row r="62" spans="1:10" x14ac:dyDescent="0.2">
      <c r="A62" t="s">
        <v>1</v>
      </c>
      <c r="B62">
        <v>104326</v>
      </c>
      <c r="C62">
        <v>2001</v>
      </c>
      <c r="D62">
        <v>1</v>
      </c>
      <c r="E62">
        <v>30665000</v>
      </c>
      <c r="F62">
        <v>30665000</v>
      </c>
      <c r="H62">
        <f t="shared" ref="H62:H67" si="6">700000*30.4</f>
        <v>21280000</v>
      </c>
      <c r="J62" s="2">
        <f t="shared" ref="J62:J67" si="7">E62/H62</f>
        <v>1.4410244360902256</v>
      </c>
    </row>
    <row r="63" spans="1:10" x14ac:dyDescent="0.2">
      <c r="A63" t="s">
        <v>1</v>
      </c>
      <c r="B63">
        <v>104326</v>
      </c>
      <c r="C63">
        <v>2001</v>
      </c>
      <c r="D63">
        <v>2</v>
      </c>
      <c r="E63">
        <v>28353000</v>
      </c>
      <c r="F63">
        <v>28353000</v>
      </c>
      <c r="H63">
        <f t="shared" si="6"/>
        <v>21280000</v>
      </c>
      <c r="J63" s="2">
        <f t="shared" si="7"/>
        <v>1.3323778195488722</v>
      </c>
    </row>
    <row r="64" spans="1:10" x14ac:dyDescent="0.2">
      <c r="A64" t="s">
        <v>1</v>
      </c>
      <c r="B64">
        <v>104326</v>
      </c>
      <c r="C64">
        <v>2001</v>
      </c>
      <c r="D64">
        <v>3</v>
      </c>
      <c r="E64">
        <v>30149000</v>
      </c>
      <c r="F64">
        <v>30149000</v>
      </c>
      <c r="H64">
        <f t="shared" si="6"/>
        <v>21280000</v>
      </c>
      <c r="J64" s="2">
        <f t="shared" si="7"/>
        <v>1.4167763157894737</v>
      </c>
    </row>
    <row r="65" spans="1:10" x14ac:dyDescent="0.2">
      <c r="A65" t="s">
        <v>1</v>
      </c>
      <c r="B65">
        <v>104326</v>
      </c>
      <c r="C65">
        <v>2001</v>
      </c>
      <c r="D65">
        <v>4</v>
      </c>
      <c r="E65">
        <v>28442000</v>
      </c>
      <c r="F65">
        <v>28442000</v>
      </c>
      <c r="H65">
        <f t="shared" si="6"/>
        <v>21280000</v>
      </c>
      <c r="J65" s="2">
        <f t="shared" si="7"/>
        <v>1.3365601503759399</v>
      </c>
    </row>
    <row r="66" spans="1:10" x14ac:dyDescent="0.2">
      <c r="A66" t="s">
        <v>1</v>
      </c>
      <c r="B66">
        <v>104326</v>
      </c>
      <c r="C66">
        <v>2001</v>
      </c>
      <c r="D66">
        <v>5</v>
      </c>
      <c r="E66">
        <v>24849000</v>
      </c>
      <c r="F66">
        <v>24849000</v>
      </c>
      <c r="H66">
        <f t="shared" si="6"/>
        <v>21280000</v>
      </c>
      <c r="J66" s="2">
        <f t="shared" si="7"/>
        <v>1.1677161654135337</v>
      </c>
    </row>
    <row r="67" spans="1:10" x14ac:dyDescent="0.2">
      <c r="A67" t="s">
        <v>1</v>
      </c>
      <c r="B67">
        <v>104326</v>
      </c>
      <c r="C67">
        <v>2001</v>
      </c>
      <c r="D67">
        <v>6</v>
      </c>
      <c r="E67">
        <v>24715000</v>
      </c>
      <c r="F67">
        <v>24715000</v>
      </c>
      <c r="H67">
        <f t="shared" si="6"/>
        <v>21280000</v>
      </c>
      <c r="J67" s="2">
        <f t="shared" si="7"/>
        <v>1.1614191729323309</v>
      </c>
    </row>
    <row r="68" spans="1:10" x14ac:dyDescent="0.2">
      <c r="J68" s="2" t="s">
        <v>10</v>
      </c>
    </row>
    <row r="69" spans="1:10" x14ac:dyDescent="0.2">
      <c r="A69" t="s">
        <v>2</v>
      </c>
      <c r="B69">
        <v>104337</v>
      </c>
      <c r="C69">
        <v>1999</v>
      </c>
      <c r="D69">
        <v>1</v>
      </c>
      <c r="E69">
        <v>83868000</v>
      </c>
      <c r="F69">
        <v>83868000</v>
      </c>
      <c r="H69">
        <f t="shared" ref="H69:H80" si="8">2700000*30.4</f>
        <v>82080000</v>
      </c>
      <c r="J69" s="2">
        <f t="shared" ref="J69:J80" si="9">E69/H69</f>
        <v>1.0217836257309942</v>
      </c>
    </row>
    <row r="70" spans="1:10" x14ac:dyDescent="0.2">
      <c r="A70" t="s">
        <v>2</v>
      </c>
      <c r="B70">
        <v>104337</v>
      </c>
      <c r="C70">
        <v>1999</v>
      </c>
      <c r="D70">
        <v>2</v>
      </c>
      <c r="E70">
        <v>71986000</v>
      </c>
      <c r="F70">
        <v>71986000</v>
      </c>
      <c r="H70">
        <f t="shared" si="8"/>
        <v>82080000</v>
      </c>
      <c r="J70" s="2">
        <f t="shared" si="9"/>
        <v>0.87702241715399609</v>
      </c>
    </row>
    <row r="71" spans="1:10" x14ac:dyDescent="0.2">
      <c r="A71" t="s">
        <v>2</v>
      </c>
      <c r="B71">
        <v>104337</v>
      </c>
      <c r="C71">
        <v>1999</v>
      </c>
      <c r="D71">
        <v>3</v>
      </c>
      <c r="E71">
        <v>75919000</v>
      </c>
      <c r="F71">
        <v>75919000</v>
      </c>
      <c r="H71">
        <f t="shared" si="8"/>
        <v>82080000</v>
      </c>
      <c r="J71" s="2">
        <f t="shared" si="9"/>
        <v>0.92493908382066281</v>
      </c>
    </row>
    <row r="72" spans="1:10" x14ac:dyDescent="0.2">
      <c r="A72" t="s">
        <v>2</v>
      </c>
      <c r="B72">
        <v>104337</v>
      </c>
      <c r="C72">
        <v>1999</v>
      </c>
      <c r="D72">
        <v>4</v>
      </c>
      <c r="E72">
        <v>77646000</v>
      </c>
      <c r="F72">
        <v>77646000</v>
      </c>
      <c r="H72">
        <f t="shared" si="8"/>
        <v>82080000</v>
      </c>
      <c r="J72" s="2">
        <f t="shared" si="9"/>
        <v>0.94597953216374264</v>
      </c>
    </row>
    <row r="73" spans="1:10" x14ac:dyDescent="0.2">
      <c r="A73" t="s">
        <v>2</v>
      </c>
      <c r="B73">
        <v>104337</v>
      </c>
      <c r="C73">
        <v>1999</v>
      </c>
      <c r="D73">
        <v>5</v>
      </c>
      <c r="E73">
        <v>78683000</v>
      </c>
      <c r="F73">
        <v>78683000</v>
      </c>
      <c r="H73">
        <f t="shared" si="8"/>
        <v>82080000</v>
      </c>
      <c r="J73" s="2">
        <f t="shared" si="9"/>
        <v>0.95861354775828456</v>
      </c>
    </row>
    <row r="74" spans="1:10" x14ac:dyDescent="0.2">
      <c r="A74" t="s">
        <v>2</v>
      </c>
      <c r="B74">
        <v>104337</v>
      </c>
      <c r="C74">
        <v>1999</v>
      </c>
      <c r="D74">
        <v>6</v>
      </c>
      <c r="E74">
        <v>69200000</v>
      </c>
      <c r="F74">
        <v>69200000</v>
      </c>
      <c r="H74">
        <f t="shared" si="8"/>
        <v>82080000</v>
      </c>
      <c r="J74" s="2">
        <f t="shared" si="9"/>
        <v>0.84307992202729043</v>
      </c>
    </row>
    <row r="75" spans="1:10" x14ac:dyDescent="0.2">
      <c r="A75" t="s">
        <v>2</v>
      </c>
      <c r="B75">
        <v>104337</v>
      </c>
      <c r="C75">
        <v>1999</v>
      </c>
      <c r="D75">
        <v>7</v>
      </c>
      <c r="E75">
        <v>76524000</v>
      </c>
      <c r="F75">
        <v>76524000</v>
      </c>
      <c r="H75">
        <f t="shared" si="8"/>
        <v>82080000</v>
      </c>
      <c r="J75" s="2">
        <f t="shared" si="9"/>
        <v>0.93230994152046787</v>
      </c>
    </row>
    <row r="76" spans="1:10" x14ac:dyDescent="0.2">
      <c r="A76" t="s">
        <v>2</v>
      </c>
      <c r="B76">
        <v>104337</v>
      </c>
      <c r="C76">
        <v>1999</v>
      </c>
      <c r="D76">
        <v>8</v>
      </c>
      <c r="E76">
        <v>80340000</v>
      </c>
      <c r="F76">
        <v>80340000</v>
      </c>
      <c r="H76">
        <f t="shared" si="8"/>
        <v>82080000</v>
      </c>
      <c r="J76" s="2">
        <f t="shared" si="9"/>
        <v>0.97880116959064323</v>
      </c>
    </row>
    <row r="77" spans="1:10" x14ac:dyDescent="0.2">
      <c r="A77" t="s">
        <v>2</v>
      </c>
      <c r="B77">
        <v>104337</v>
      </c>
      <c r="C77">
        <v>1999</v>
      </c>
      <c r="D77">
        <v>9</v>
      </c>
      <c r="E77">
        <v>80401000</v>
      </c>
      <c r="F77">
        <v>80401000</v>
      </c>
      <c r="H77">
        <f t="shared" si="8"/>
        <v>82080000</v>
      </c>
      <c r="J77" s="2">
        <f t="shared" si="9"/>
        <v>0.97954434697855752</v>
      </c>
    </row>
    <row r="78" spans="1:10" x14ac:dyDescent="0.2">
      <c r="A78" t="s">
        <v>2</v>
      </c>
      <c r="B78">
        <v>104337</v>
      </c>
      <c r="C78">
        <v>1999</v>
      </c>
      <c r="D78">
        <v>10</v>
      </c>
      <c r="E78">
        <v>84220000</v>
      </c>
      <c r="F78">
        <v>84220000</v>
      </c>
      <c r="H78">
        <f t="shared" si="8"/>
        <v>82080000</v>
      </c>
      <c r="J78" s="2">
        <f t="shared" si="9"/>
        <v>1.0260721247563354</v>
      </c>
    </row>
    <row r="79" spans="1:10" x14ac:dyDescent="0.2">
      <c r="A79" t="s">
        <v>2</v>
      </c>
      <c r="B79">
        <v>104337</v>
      </c>
      <c r="C79">
        <v>1999</v>
      </c>
      <c r="D79">
        <v>11</v>
      </c>
      <c r="E79">
        <v>83492000</v>
      </c>
      <c r="F79">
        <v>83492000</v>
      </c>
      <c r="H79">
        <f t="shared" si="8"/>
        <v>82080000</v>
      </c>
      <c r="J79" s="2">
        <f t="shared" si="9"/>
        <v>1.0172027290448342</v>
      </c>
    </row>
    <row r="80" spans="1:10" x14ac:dyDescent="0.2">
      <c r="A80" t="s">
        <v>2</v>
      </c>
      <c r="B80">
        <v>104337</v>
      </c>
      <c r="C80">
        <v>1999</v>
      </c>
      <c r="D80">
        <v>12</v>
      </c>
      <c r="E80">
        <v>86225000</v>
      </c>
      <c r="F80">
        <v>86225000</v>
      </c>
      <c r="H80">
        <f t="shared" si="8"/>
        <v>82080000</v>
      </c>
      <c r="J80" s="2">
        <f t="shared" si="9"/>
        <v>1.0504995126705654</v>
      </c>
    </row>
    <row r="81" spans="1:10" x14ac:dyDescent="0.2">
      <c r="J81" s="2" t="s">
        <v>10</v>
      </c>
    </row>
    <row r="82" spans="1:10" x14ac:dyDescent="0.2">
      <c r="A82" t="s">
        <v>2</v>
      </c>
      <c r="B82">
        <v>104337</v>
      </c>
      <c r="C82">
        <v>2000</v>
      </c>
      <c r="D82">
        <v>1</v>
      </c>
      <c r="E82">
        <v>85313000</v>
      </c>
      <c r="F82">
        <v>85313000</v>
      </c>
      <c r="H82">
        <f t="shared" ref="H82:H93" si="10">2700000*30.4</f>
        <v>82080000</v>
      </c>
      <c r="J82" s="2">
        <f t="shared" ref="J82:J93" si="11">E82/H82</f>
        <v>1.0393884015594541</v>
      </c>
    </row>
    <row r="83" spans="1:10" x14ac:dyDescent="0.2">
      <c r="A83" t="s">
        <v>2</v>
      </c>
      <c r="B83">
        <v>104337</v>
      </c>
      <c r="C83">
        <v>2000</v>
      </c>
      <c r="D83">
        <v>2</v>
      </c>
      <c r="E83">
        <v>80603000</v>
      </c>
      <c r="F83">
        <v>80603000</v>
      </c>
      <c r="H83">
        <f t="shared" si="10"/>
        <v>82080000</v>
      </c>
      <c r="J83" s="2">
        <f t="shared" si="11"/>
        <v>0.98200536062378163</v>
      </c>
    </row>
    <row r="84" spans="1:10" x14ac:dyDescent="0.2">
      <c r="A84" t="s">
        <v>2</v>
      </c>
      <c r="B84">
        <v>104337</v>
      </c>
      <c r="C84">
        <v>2000</v>
      </c>
      <c r="D84">
        <v>3</v>
      </c>
      <c r="E84">
        <v>82444000</v>
      </c>
      <c r="F84">
        <v>82444000</v>
      </c>
      <c r="H84">
        <f t="shared" si="10"/>
        <v>82080000</v>
      </c>
      <c r="J84" s="2">
        <f t="shared" si="11"/>
        <v>1.0044346978557506</v>
      </c>
    </row>
    <row r="85" spans="1:10" x14ac:dyDescent="0.2">
      <c r="A85" t="s">
        <v>2</v>
      </c>
      <c r="B85">
        <v>104337</v>
      </c>
      <c r="C85">
        <v>2000</v>
      </c>
      <c r="D85">
        <v>4</v>
      </c>
      <c r="E85">
        <v>73619000</v>
      </c>
      <c r="F85">
        <v>73619000</v>
      </c>
      <c r="H85">
        <f t="shared" si="10"/>
        <v>82080000</v>
      </c>
      <c r="J85" s="2">
        <f t="shared" si="11"/>
        <v>0.89691764132553609</v>
      </c>
    </row>
    <row r="86" spans="1:10" x14ac:dyDescent="0.2">
      <c r="A86" t="s">
        <v>2</v>
      </c>
      <c r="B86">
        <v>104337</v>
      </c>
      <c r="C86">
        <v>2000</v>
      </c>
      <c r="D86">
        <v>5</v>
      </c>
      <c r="E86">
        <v>84056000</v>
      </c>
      <c r="F86">
        <v>84056000</v>
      </c>
      <c r="H86">
        <f t="shared" si="10"/>
        <v>82080000</v>
      </c>
      <c r="J86" s="2">
        <f t="shared" si="11"/>
        <v>1.0240740740740741</v>
      </c>
    </row>
    <row r="87" spans="1:10" x14ac:dyDescent="0.2">
      <c r="A87" t="s">
        <v>2</v>
      </c>
      <c r="B87">
        <v>104337</v>
      </c>
      <c r="C87">
        <v>2000</v>
      </c>
      <c r="D87">
        <v>6</v>
      </c>
      <c r="E87">
        <v>83237000</v>
      </c>
      <c r="F87">
        <v>83237000</v>
      </c>
      <c r="H87">
        <f t="shared" si="10"/>
        <v>82080000</v>
      </c>
      <c r="J87" s="2">
        <f t="shared" si="11"/>
        <v>1.0140960038986355</v>
      </c>
    </row>
    <row r="88" spans="1:10" x14ac:dyDescent="0.2">
      <c r="A88" t="s">
        <v>2</v>
      </c>
      <c r="B88">
        <v>104337</v>
      </c>
      <c r="C88">
        <v>2000</v>
      </c>
      <c r="D88">
        <v>7</v>
      </c>
      <c r="E88">
        <v>88194000</v>
      </c>
      <c r="F88">
        <v>88194000</v>
      </c>
      <c r="H88">
        <f t="shared" si="10"/>
        <v>82080000</v>
      </c>
      <c r="J88" s="2">
        <f t="shared" si="11"/>
        <v>1.0744883040935673</v>
      </c>
    </row>
    <row r="89" spans="1:10" x14ac:dyDescent="0.2">
      <c r="A89" t="s">
        <v>2</v>
      </c>
      <c r="B89">
        <v>104337</v>
      </c>
      <c r="C89">
        <v>2000</v>
      </c>
      <c r="D89">
        <v>8</v>
      </c>
      <c r="E89">
        <v>81491000</v>
      </c>
      <c r="F89">
        <v>81491000</v>
      </c>
      <c r="H89">
        <f t="shared" si="10"/>
        <v>82080000</v>
      </c>
      <c r="J89" s="2">
        <f t="shared" si="11"/>
        <v>0.99282407407407403</v>
      </c>
    </row>
    <row r="90" spans="1:10" x14ac:dyDescent="0.2">
      <c r="A90" t="s">
        <v>2</v>
      </c>
      <c r="B90">
        <v>104337</v>
      </c>
      <c r="C90">
        <v>2000</v>
      </c>
      <c r="D90">
        <v>9</v>
      </c>
      <c r="E90">
        <v>83700000</v>
      </c>
      <c r="F90">
        <v>83700000</v>
      </c>
      <c r="H90">
        <f t="shared" si="10"/>
        <v>82080000</v>
      </c>
      <c r="J90" s="2">
        <f t="shared" si="11"/>
        <v>1.0197368421052631</v>
      </c>
    </row>
    <row r="91" spans="1:10" x14ac:dyDescent="0.2">
      <c r="A91" t="s">
        <v>2</v>
      </c>
      <c r="B91">
        <v>104337</v>
      </c>
      <c r="C91">
        <v>2000</v>
      </c>
      <c r="D91">
        <v>10</v>
      </c>
      <c r="E91">
        <v>85847000</v>
      </c>
      <c r="F91">
        <v>85847000</v>
      </c>
      <c r="H91">
        <f t="shared" si="10"/>
        <v>82080000</v>
      </c>
      <c r="J91" s="2">
        <f t="shared" si="11"/>
        <v>1.0458942495126706</v>
      </c>
    </row>
    <row r="92" spans="1:10" x14ac:dyDescent="0.2">
      <c r="A92" t="s">
        <v>2</v>
      </c>
      <c r="B92">
        <v>104337</v>
      </c>
      <c r="C92">
        <v>2000</v>
      </c>
      <c r="D92">
        <v>11</v>
      </c>
      <c r="E92">
        <v>83050000</v>
      </c>
      <c r="F92">
        <v>83050000</v>
      </c>
      <c r="H92">
        <f t="shared" si="10"/>
        <v>82080000</v>
      </c>
      <c r="J92" s="2">
        <f t="shared" si="11"/>
        <v>1.0118177387914229</v>
      </c>
    </row>
    <row r="93" spans="1:10" x14ac:dyDescent="0.2">
      <c r="A93" t="s">
        <v>2</v>
      </c>
      <c r="B93">
        <v>104337</v>
      </c>
      <c r="C93">
        <v>2000</v>
      </c>
      <c r="D93">
        <v>12</v>
      </c>
      <c r="E93">
        <v>93177000</v>
      </c>
      <c r="F93">
        <v>93177000</v>
      </c>
      <c r="H93">
        <f t="shared" si="10"/>
        <v>82080000</v>
      </c>
      <c r="J93" s="2">
        <f t="shared" si="11"/>
        <v>1.1351973684210526</v>
      </c>
    </row>
    <row r="94" spans="1:10" x14ac:dyDescent="0.2">
      <c r="J94" s="2" t="s">
        <v>10</v>
      </c>
    </row>
    <row r="95" spans="1:10" x14ac:dyDescent="0.2">
      <c r="A95" t="s">
        <v>2</v>
      </c>
      <c r="B95">
        <v>104337</v>
      </c>
      <c r="C95">
        <v>2001</v>
      </c>
      <c r="D95">
        <v>1</v>
      </c>
      <c r="E95">
        <v>92448000</v>
      </c>
      <c r="F95">
        <v>92448000</v>
      </c>
      <c r="H95">
        <f t="shared" ref="H95:H100" si="12">2700000*30.4</f>
        <v>82080000</v>
      </c>
      <c r="J95" s="2">
        <f t="shared" ref="J95:J99" si="13">E95/H95</f>
        <v>1.1263157894736842</v>
      </c>
    </row>
    <row r="96" spans="1:10" x14ac:dyDescent="0.2">
      <c r="A96" t="s">
        <v>2</v>
      </c>
      <c r="B96">
        <v>104337</v>
      </c>
      <c r="C96">
        <v>2001</v>
      </c>
      <c r="D96">
        <v>2</v>
      </c>
      <c r="E96">
        <v>84476000</v>
      </c>
      <c r="F96">
        <v>84476000</v>
      </c>
      <c r="H96">
        <f t="shared" si="12"/>
        <v>82080000</v>
      </c>
      <c r="J96" s="2">
        <f t="shared" si="13"/>
        <v>1.0291910331384015</v>
      </c>
    </row>
    <row r="97" spans="1:10" x14ac:dyDescent="0.2">
      <c r="A97" t="s">
        <v>2</v>
      </c>
      <c r="B97">
        <v>104337</v>
      </c>
      <c r="C97">
        <v>2001</v>
      </c>
      <c r="D97">
        <v>3</v>
      </c>
      <c r="E97">
        <v>86636000</v>
      </c>
      <c r="F97">
        <v>86636000</v>
      </c>
      <c r="H97">
        <f t="shared" si="12"/>
        <v>82080000</v>
      </c>
      <c r="J97" s="2">
        <f t="shared" si="13"/>
        <v>1.0555068226120858</v>
      </c>
    </row>
    <row r="98" spans="1:10" x14ac:dyDescent="0.2">
      <c r="A98" t="s">
        <v>2</v>
      </c>
      <c r="B98">
        <v>104337</v>
      </c>
      <c r="C98">
        <v>2001</v>
      </c>
      <c r="D98">
        <v>4</v>
      </c>
      <c r="E98">
        <v>84006000</v>
      </c>
      <c r="F98">
        <v>84006000</v>
      </c>
      <c r="H98">
        <f t="shared" si="12"/>
        <v>82080000</v>
      </c>
      <c r="J98" s="2">
        <f>E98/H98</f>
        <v>1.0234649122807018</v>
      </c>
    </row>
    <row r="99" spans="1:10" x14ac:dyDescent="0.2">
      <c r="A99" t="s">
        <v>2</v>
      </c>
      <c r="B99">
        <v>104337</v>
      </c>
      <c r="C99">
        <v>2001</v>
      </c>
      <c r="D99">
        <v>5</v>
      </c>
      <c r="E99">
        <v>82993000</v>
      </c>
      <c r="F99">
        <v>82993000</v>
      </c>
      <c r="H99">
        <f t="shared" si="12"/>
        <v>82080000</v>
      </c>
      <c r="J99" s="2">
        <f t="shared" si="13"/>
        <v>1.0111232943469786</v>
      </c>
    </row>
    <row r="100" spans="1:10" x14ac:dyDescent="0.2">
      <c r="A100" t="s">
        <v>2</v>
      </c>
      <c r="B100">
        <v>104337</v>
      </c>
      <c r="C100">
        <v>2001</v>
      </c>
      <c r="D100">
        <v>6</v>
      </c>
      <c r="E100">
        <v>75350000</v>
      </c>
      <c r="F100">
        <v>75350000</v>
      </c>
      <c r="H100">
        <f t="shared" si="12"/>
        <v>82080000</v>
      </c>
      <c r="J100" s="2">
        <f>E100/H100</f>
        <v>0.91800682261208577</v>
      </c>
    </row>
    <row r="101" spans="1:10" x14ac:dyDescent="0.2">
      <c r="J101" s="2" t="s">
        <v>10</v>
      </c>
    </row>
    <row r="102" spans="1:10" x14ac:dyDescent="0.2">
      <c r="A102" t="s">
        <v>3</v>
      </c>
      <c r="B102">
        <v>104332</v>
      </c>
      <c r="C102">
        <v>1999</v>
      </c>
      <c r="D102">
        <v>1</v>
      </c>
      <c r="E102">
        <v>43326000</v>
      </c>
      <c r="F102">
        <v>43340000</v>
      </c>
      <c r="H102">
        <f t="shared" ref="H102:H113" si="14">950000*30.4</f>
        <v>28880000</v>
      </c>
      <c r="J102" s="2">
        <f t="shared" ref="J102:J132" si="15">E102/H102</f>
        <v>1.500207756232687</v>
      </c>
    </row>
    <row r="103" spans="1:10" x14ac:dyDescent="0.2">
      <c r="A103" t="s">
        <v>3</v>
      </c>
      <c r="B103">
        <v>104332</v>
      </c>
      <c r="C103">
        <v>1999</v>
      </c>
      <c r="D103">
        <v>2</v>
      </c>
      <c r="E103">
        <v>40428000</v>
      </c>
      <c r="F103">
        <v>40989000</v>
      </c>
      <c r="H103">
        <f t="shared" si="14"/>
        <v>28880000</v>
      </c>
      <c r="J103" s="2">
        <f t="shared" si="15"/>
        <v>1.3998614958448754</v>
      </c>
    </row>
    <row r="104" spans="1:10" x14ac:dyDescent="0.2">
      <c r="A104" t="s">
        <v>3</v>
      </c>
      <c r="B104">
        <v>104332</v>
      </c>
      <c r="C104">
        <v>1999</v>
      </c>
      <c r="D104">
        <v>3</v>
      </c>
      <c r="E104">
        <v>41392000</v>
      </c>
      <c r="F104">
        <v>41720000</v>
      </c>
      <c r="H104">
        <f t="shared" si="14"/>
        <v>28880000</v>
      </c>
      <c r="J104" s="2">
        <f t="shared" si="15"/>
        <v>1.4332409972299169</v>
      </c>
    </row>
    <row r="105" spans="1:10" x14ac:dyDescent="0.2">
      <c r="A105" t="s">
        <v>3</v>
      </c>
      <c r="B105">
        <v>104332</v>
      </c>
      <c r="C105">
        <v>1999</v>
      </c>
      <c r="D105">
        <v>4</v>
      </c>
      <c r="E105">
        <v>43769000</v>
      </c>
      <c r="F105">
        <v>44079000</v>
      </c>
      <c r="H105">
        <f t="shared" si="14"/>
        <v>28880000</v>
      </c>
      <c r="J105" s="2">
        <f t="shared" si="15"/>
        <v>1.5155470914127425</v>
      </c>
    </row>
    <row r="106" spans="1:10" x14ac:dyDescent="0.2">
      <c r="A106" t="s">
        <v>3</v>
      </c>
      <c r="B106">
        <v>104332</v>
      </c>
      <c r="C106">
        <v>1999</v>
      </c>
      <c r="D106">
        <v>5</v>
      </c>
      <c r="E106">
        <v>41921000</v>
      </c>
      <c r="F106">
        <v>42397000</v>
      </c>
      <c r="H106">
        <f t="shared" si="14"/>
        <v>28880000</v>
      </c>
      <c r="J106" s="2">
        <f t="shared" si="15"/>
        <v>1.4515581717451524</v>
      </c>
    </row>
    <row r="107" spans="1:10" x14ac:dyDescent="0.2">
      <c r="A107" t="s">
        <v>3</v>
      </c>
      <c r="B107">
        <v>104332</v>
      </c>
      <c r="C107">
        <v>1999</v>
      </c>
      <c r="D107">
        <v>6</v>
      </c>
      <c r="E107">
        <v>43375000</v>
      </c>
      <c r="F107">
        <v>43864000</v>
      </c>
      <c r="H107">
        <f t="shared" si="14"/>
        <v>28880000</v>
      </c>
      <c r="J107" s="2">
        <f t="shared" si="15"/>
        <v>1.501904432132964</v>
      </c>
    </row>
    <row r="108" spans="1:10" x14ac:dyDescent="0.2">
      <c r="A108" t="s">
        <v>3</v>
      </c>
      <c r="B108">
        <v>104332</v>
      </c>
      <c r="C108">
        <v>1999</v>
      </c>
      <c r="D108">
        <v>7</v>
      </c>
      <c r="E108">
        <v>49151000</v>
      </c>
      <c r="F108">
        <v>50342000</v>
      </c>
      <c r="H108">
        <f t="shared" si="14"/>
        <v>28880000</v>
      </c>
      <c r="J108" s="2">
        <f t="shared" si="15"/>
        <v>1.7019044321329639</v>
      </c>
    </row>
    <row r="109" spans="1:10" x14ac:dyDescent="0.2">
      <c r="A109" t="s">
        <v>3</v>
      </c>
      <c r="B109">
        <v>104332</v>
      </c>
      <c r="C109">
        <v>1999</v>
      </c>
      <c r="D109">
        <v>8</v>
      </c>
      <c r="E109">
        <v>51407000</v>
      </c>
      <c r="F109">
        <v>52586000</v>
      </c>
      <c r="H109">
        <f t="shared" si="14"/>
        <v>28880000</v>
      </c>
      <c r="J109" s="2">
        <f t="shared" si="15"/>
        <v>1.7800207756232687</v>
      </c>
    </row>
    <row r="110" spans="1:10" x14ac:dyDescent="0.2">
      <c r="A110" t="s">
        <v>3</v>
      </c>
      <c r="B110">
        <v>104332</v>
      </c>
      <c r="C110">
        <v>1999</v>
      </c>
      <c r="D110">
        <v>9</v>
      </c>
      <c r="E110">
        <v>44376000</v>
      </c>
      <c r="F110">
        <v>45421000</v>
      </c>
      <c r="H110">
        <f t="shared" si="14"/>
        <v>28880000</v>
      </c>
      <c r="J110" s="2">
        <f t="shared" si="15"/>
        <v>1.5365650969529085</v>
      </c>
    </row>
    <row r="111" spans="1:10" x14ac:dyDescent="0.2">
      <c r="A111" t="s">
        <v>3</v>
      </c>
      <c r="B111">
        <v>104332</v>
      </c>
      <c r="C111">
        <v>1999</v>
      </c>
      <c r="D111">
        <v>10</v>
      </c>
      <c r="E111">
        <v>41221000</v>
      </c>
      <c r="F111">
        <v>41418000</v>
      </c>
      <c r="H111">
        <f t="shared" si="14"/>
        <v>28880000</v>
      </c>
      <c r="J111" s="2">
        <f t="shared" si="15"/>
        <v>1.427319944598338</v>
      </c>
    </row>
    <row r="112" spans="1:10" x14ac:dyDescent="0.2">
      <c r="A112" t="s">
        <v>3</v>
      </c>
      <c r="B112">
        <v>104332</v>
      </c>
      <c r="C112">
        <v>1999</v>
      </c>
      <c r="D112">
        <v>11</v>
      </c>
      <c r="E112">
        <v>42831000</v>
      </c>
      <c r="F112">
        <v>43321000</v>
      </c>
      <c r="H112">
        <f t="shared" si="14"/>
        <v>28880000</v>
      </c>
      <c r="J112" s="2">
        <f t="shared" si="15"/>
        <v>1.4830678670360111</v>
      </c>
    </row>
    <row r="113" spans="1:10" x14ac:dyDescent="0.2">
      <c r="A113" t="s">
        <v>3</v>
      </c>
      <c r="B113">
        <v>104332</v>
      </c>
      <c r="C113">
        <v>1999</v>
      </c>
      <c r="D113">
        <v>12</v>
      </c>
      <c r="E113">
        <v>47862000</v>
      </c>
      <c r="F113">
        <v>48340000</v>
      </c>
      <c r="H113">
        <f t="shared" si="14"/>
        <v>28880000</v>
      </c>
      <c r="J113" s="2">
        <f t="shared" si="15"/>
        <v>1.6572714681440444</v>
      </c>
    </row>
    <row r="114" spans="1:10" x14ac:dyDescent="0.2">
      <c r="J114" s="2" t="s">
        <v>10</v>
      </c>
    </row>
    <row r="115" spans="1:10" x14ac:dyDescent="0.2">
      <c r="A115" t="s">
        <v>3</v>
      </c>
      <c r="B115">
        <v>104332</v>
      </c>
      <c r="C115">
        <v>2000</v>
      </c>
      <c r="D115">
        <v>1</v>
      </c>
      <c r="E115">
        <v>47568000</v>
      </c>
      <c r="F115">
        <v>48186000</v>
      </c>
      <c r="H115">
        <f>950000*30.4</f>
        <v>28880000</v>
      </c>
      <c r="J115" s="2">
        <f t="shared" si="15"/>
        <v>1.6470914127423824</v>
      </c>
    </row>
    <row r="116" spans="1:10" x14ac:dyDescent="0.2">
      <c r="A116" t="s">
        <v>3</v>
      </c>
      <c r="B116">
        <v>104332</v>
      </c>
      <c r="C116">
        <v>2000</v>
      </c>
      <c r="D116">
        <v>2</v>
      </c>
      <c r="E116">
        <v>46534000</v>
      </c>
      <c r="F116">
        <v>47032000</v>
      </c>
      <c r="H116">
        <f>950000*30.4</f>
        <v>28880000</v>
      </c>
      <c r="J116" s="2">
        <f t="shared" si="15"/>
        <v>1.6112880886426593</v>
      </c>
    </row>
    <row r="117" spans="1:10" x14ac:dyDescent="0.2">
      <c r="A117" t="s">
        <v>3</v>
      </c>
      <c r="B117">
        <v>104332</v>
      </c>
      <c r="C117">
        <v>2000</v>
      </c>
      <c r="D117">
        <v>3</v>
      </c>
      <c r="E117">
        <v>48926000</v>
      </c>
      <c r="F117">
        <v>49429000</v>
      </c>
      <c r="H117">
        <f>950000*30.4</f>
        <v>28880000</v>
      </c>
      <c r="J117" s="2">
        <f t="shared" si="15"/>
        <v>1.6941135734072021</v>
      </c>
    </row>
    <row r="118" spans="1:10" x14ac:dyDescent="0.2">
      <c r="A118" t="s">
        <v>3</v>
      </c>
      <c r="B118">
        <v>104332</v>
      </c>
      <c r="C118">
        <v>2000</v>
      </c>
      <c r="D118">
        <v>4</v>
      </c>
      <c r="E118">
        <v>44011000</v>
      </c>
      <c r="F118">
        <v>44890000</v>
      </c>
      <c r="H118">
        <f>950000*30.4</f>
        <v>28880000</v>
      </c>
      <c r="J118" s="2">
        <f t="shared" si="15"/>
        <v>1.5239265927977839</v>
      </c>
    </row>
    <row r="119" spans="1:10" x14ac:dyDescent="0.2">
      <c r="A119" t="s">
        <v>3</v>
      </c>
      <c r="B119">
        <v>104332</v>
      </c>
      <c r="C119">
        <v>2000</v>
      </c>
      <c r="D119">
        <v>5</v>
      </c>
      <c r="E119">
        <v>52979000</v>
      </c>
      <c r="F119">
        <v>53788000</v>
      </c>
      <c r="H119">
        <f>950000*30.4</f>
        <v>28880000</v>
      </c>
      <c r="J119" s="2">
        <f t="shared" si="15"/>
        <v>1.8344529085872576</v>
      </c>
    </row>
    <row r="120" spans="1:10" x14ac:dyDescent="0.2">
      <c r="A120" t="s">
        <v>3</v>
      </c>
      <c r="B120">
        <v>104332</v>
      </c>
      <c r="C120">
        <v>2000</v>
      </c>
      <c r="D120">
        <v>6</v>
      </c>
      <c r="E120">
        <v>49279000</v>
      </c>
      <c r="F120">
        <v>49969000</v>
      </c>
      <c r="H120">
        <f t="shared" ref="H120:H133" si="16">1090000*30.4</f>
        <v>33136000</v>
      </c>
      <c r="J120" s="2">
        <f t="shared" si="15"/>
        <v>1.4871740704973442</v>
      </c>
    </row>
    <row r="121" spans="1:10" x14ac:dyDescent="0.2">
      <c r="A121" t="s">
        <v>3</v>
      </c>
      <c r="B121">
        <v>104332</v>
      </c>
      <c r="C121">
        <v>2000</v>
      </c>
      <c r="D121">
        <v>7</v>
      </c>
      <c r="E121">
        <v>53460000</v>
      </c>
      <c r="F121">
        <v>54210000</v>
      </c>
      <c r="H121">
        <f t="shared" si="16"/>
        <v>33136000</v>
      </c>
      <c r="J121" s="2">
        <f t="shared" si="15"/>
        <v>1.6133510381458234</v>
      </c>
    </row>
    <row r="122" spans="1:10" x14ac:dyDescent="0.2">
      <c r="A122" t="s">
        <v>3</v>
      </c>
      <c r="B122">
        <v>104332</v>
      </c>
      <c r="C122">
        <v>2000</v>
      </c>
      <c r="D122">
        <v>8</v>
      </c>
      <c r="E122">
        <v>54008000</v>
      </c>
      <c r="F122">
        <v>54770000</v>
      </c>
      <c r="H122">
        <f t="shared" si="16"/>
        <v>33136000</v>
      </c>
      <c r="J122" s="2">
        <f t="shared" si="15"/>
        <v>1.6298889425398357</v>
      </c>
    </row>
    <row r="123" spans="1:10" x14ac:dyDescent="0.2">
      <c r="A123" t="s">
        <v>3</v>
      </c>
      <c r="B123">
        <v>104332</v>
      </c>
      <c r="C123">
        <v>2000</v>
      </c>
      <c r="D123">
        <v>9</v>
      </c>
      <c r="E123">
        <v>53193000</v>
      </c>
      <c r="F123">
        <v>53873000</v>
      </c>
      <c r="H123">
        <f t="shared" si="16"/>
        <v>33136000</v>
      </c>
      <c r="J123" s="2">
        <f t="shared" si="15"/>
        <v>1.6052933365523903</v>
      </c>
    </row>
    <row r="124" spans="1:10" x14ac:dyDescent="0.2">
      <c r="A124" t="s">
        <v>3</v>
      </c>
      <c r="B124">
        <v>104332</v>
      </c>
      <c r="C124">
        <v>2000</v>
      </c>
      <c r="D124">
        <v>10</v>
      </c>
      <c r="E124">
        <v>52290000</v>
      </c>
      <c r="F124">
        <v>53511000</v>
      </c>
      <c r="H124">
        <f t="shared" si="16"/>
        <v>33136000</v>
      </c>
      <c r="J124" s="2">
        <f t="shared" si="15"/>
        <v>1.5780420086914535</v>
      </c>
    </row>
    <row r="125" spans="1:10" x14ac:dyDescent="0.2">
      <c r="A125" t="s">
        <v>3</v>
      </c>
      <c r="B125">
        <v>104332</v>
      </c>
      <c r="C125">
        <v>2000</v>
      </c>
      <c r="D125">
        <v>11</v>
      </c>
      <c r="E125">
        <v>49822000</v>
      </c>
      <c r="F125">
        <v>50436000</v>
      </c>
      <c r="H125">
        <f t="shared" si="16"/>
        <v>33136000</v>
      </c>
      <c r="J125" s="2">
        <f t="shared" si="15"/>
        <v>1.5035610816030902</v>
      </c>
    </row>
    <row r="126" spans="1:10" x14ac:dyDescent="0.2">
      <c r="A126" t="s">
        <v>3</v>
      </c>
      <c r="B126">
        <v>104332</v>
      </c>
      <c r="C126">
        <v>2000</v>
      </c>
      <c r="D126">
        <v>12</v>
      </c>
      <c r="E126">
        <v>55408000</v>
      </c>
      <c r="F126">
        <v>56241000</v>
      </c>
      <c r="H126">
        <f t="shared" si="16"/>
        <v>33136000</v>
      </c>
      <c r="J126" s="2">
        <f t="shared" si="15"/>
        <v>1.6721390632544664</v>
      </c>
    </row>
    <row r="127" spans="1:10" x14ac:dyDescent="0.2">
      <c r="H127" t="s">
        <v>10</v>
      </c>
      <c r="J127" s="2" t="s">
        <v>10</v>
      </c>
    </row>
    <row r="128" spans="1:10" x14ac:dyDescent="0.2">
      <c r="A128" t="s">
        <v>3</v>
      </c>
      <c r="B128">
        <v>104332</v>
      </c>
      <c r="C128">
        <v>2001</v>
      </c>
      <c r="D128">
        <v>1</v>
      </c>
      <c r="E128">
        <v>55579000</v>
      </c>
      <c r="F128">
        <v>56334000</v>
      </c>
      <c r="H128">
        <f t="shared" si="16"/>
        <v>33136000</v>
      </c>
      <c r="J128" s="2">
        <f t="shared" si="15"/>
        <v>1.6772996137131821</v>
      </c>
    </row>
    <row r="129" spans="1:10" x14ac:dyDescent="0.2">
      <c r="A129" t="s">
        <v>3</v>
      </c>
      <c r="B129">
        <v>104332</v>
      </c>
      <c r="C129">
        <v>2001</v>
      </c>
      <c r="D129">
        <v>2</v>
      </c>
      <c r="E129">
        <v>50425000</v>
      </c>
      <c r="F129">
        <v>51227000</v>
      </c>
      <c r="H129">
        <f t="shared" si="16"/>
        <v>33136000</v>
      </c>
      <c r="J129" s="2">
        <f t="shared" si="15"/>
        <v>1.5217588121680348</v>
      </c>
    </row>
    <row r="130" spans="1:10" x14ac:dyDescent="0.2">
      <c r="A130" t="s">
        <v>3</v>
      </c>
      <c r="B130">
        <v>104332</v>
      </c>
      <c r="C130">
        <v>2001</v>
      </c>
      <c r="D130">
        <v>3</v>
      </c>
      <c r="E130">
        <v>55169000</v>
      </c>
      <c r="F130">
        <v>56130000</v>
      </c>
      <c r="H130">
        <f t="shared" si="16"/>
        <v>33136000</v>
      </c>
      <c r="J130" s="2">
        <f t="shared" si="15"/>
        <v>1.664926364075326</v>
      </c>
    </row>
    <row r="131" spans="1:10" x14ac:dyDescent="0.2">
      <c r="A131" t="s">
        <v>3</v>
      </c>
      <c r="B131">
        <v>104332</v>
      </c>
      <c r="C131">
        <v>2001</v>
      </c>
      <c r="D131">
        <v>4</v>
      </c>
      <c r="E131">
        <v>60576000</v>
      </c>
      <c r="F131">
        <v>61226000</v>
      </c>
      <c r="H131">
        <f t="shared" si="16"/>
        <v>33136000</v>
      </c>
      <c r="J131" s="2">
        <f t="shared" si="15"/>
        <v>1.8281023660067601</v>
      </c>
    </row>
    <row r="132" spans="1:10" x14ac:dyDescent="0.2">
      <c r="A132" t="s">
        <v>3</v>
      </c>
      <c r="B132">
        <v>104332</v>
      </c>
      <c r="C132">
        <v>2001</v>
      </c>
      <c r="D132">
        <v>5</v>
      </c>
      <c r="E132">
        <v>61069000</v>
      </c>
      <c r="F132">
        <v>61723000</v>
      </c>
      <c r="H132">
        <f t="shared" si="16"/>
        <v>33136000</v>
      </c>
      <c r="J132" s="2">
        <f t="shared" si="15"/>
        <v>1.8429804442298408</v>
      </c>
    </row>
    <row r="133" spans="1:10" x14ac:dyDescent="0.2">
      <c r="A133" t="s">
        <v>3</v>
      </c>
      <c r="B133">
        <v>104332</v>
      </c>
      <c r="C133">
        <v>2001</v>
      </c>
      <c r="D133">
        <v>6</v>
      </c>
      <c r="E133">
        <v>57904000</v>
      </c>
      <c r="F133">
        <v>58807000</v>
      </c>
      <c r="H133">
        <f t="shared" si="16"/>
        <v>33136000</v>
      </c>
      <c r="J133" s="2">
        <f>E133/H133</f>
        <v>1.7474649927571222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abSelected="1" workbookViewId="0"/>
  </sheetViews>
  <sheetFormatPr defaultRowHeight="12.75" x14ac:dyDescent="0.2"/>
  <cols>
    <col min="1" max="1" width="14.28515625" customWidth="1"/>
    <col min="2" max="4" width="13.5703125" customWidth="1"/>
    <col min="5" max="5" width="3.7109375" customWidth="1"/>
    <col min="6" max="8" width="13.5703125" customWidth="1"/>
    <col min="9" max="9" width="3.7109375" customWidth="1"/>
    <col min="10" max="12" width="11" customWidth="1"/>
    <col min="13" max="13" width="3.7109375" customWidth="1"/>
    <col min="14" max="16" width="13.42578125" customWidth="1"/>
    <col min="17" max="17" width="13" hidden="1" customWidth="1"/>
    <col min="18" max="18" width="11.5703125" customWidth="1"/>
  </cols>
  <sheetData>
    <row r="1" spans="1:17" x14ac:dyDescent="0.2">
      <c r="A1" s="3" t="s">
        <v>12</v>
      </c>
    </row>
    <row r="2" spans="1:17" x14ac:dyDescent="0.2">
      <c r="A2" s="4" t="s">
        <v>28</v>
      </c>
    </row>
    <row r="4" spans="1:17" x14ac:dyDescent="0.2">
      <c r="A4" t="s">
        <v>7</v>
      </c>
      <c r="B4" s="5" t="s">
        <v>27</v>
      </c>
      <c r="C4" s="5"/>
      <c r="D4" s="5"/>
      <c r="E4" s="5"/>
      <c r="F4" s="5" t="s">
        <v>26</v>
      </c>
      <c r="G4" s="5"/>
      <c r="H4" s="5"/>
      <c r="I4" s="5"/>
      <c r="J4" s="5" t="s">
        <v>13</v>
      </c>
      <c r="K4" s="5"/>
      <c r="L4" s="5"/>
      <c r="M4" s="5"/>
      <c r="N4" s="5" t="s">
        <v>14</v>
      </c>
      <c r="O4" s="5"/>
      <c r="P4" s="5"/>
      <c r="Q4" s="5" t="s">
        <v>15</v>
      </c>
    </row>
    <row r="5" spans="1:17" ht="5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8">
        <v>37165</v>
      </c>
      <c r="B6" s="7">
        <v>945</v>
      </c>
      <c r="C6" s="7">
        <v>1090</v>
      </c>
      <c r="D6" s="2">
        <f>B6/C6</f>
        <v>0.8669724770642202</v>
      </c>
      <c r="E6" s="7"/>
      <c r="F6" s="7">
        <f>3044-B6</f>
        <v>2099</v>
      </c>
      <c r="G6" s="7">
        <f>3530</f>
        <v>3530</v>
      </c>
      <c r="H6" s="2">
        <f>F6/G6</f>
        <v>0.5946175637393768</v>
      </c>
      <c r="I6" s="2"/>
      <c r="J6" s="7">
        <v>1703</v>
      </c>
      <c r="K6" s="7">
        <v>1833</v>
      </c>
      <c r="L6" s="2">
        <f>J6/K6</f>
        <v>0.92907801418439717</v>
      </c>
      <c r="M6" s="2"/>
      <c r="N6" s="7">
        <v>740</v>
      </c>
      <c r="O6" s="7">
        <v>700</v>
      </c>
      <c r="P6" s="2">
        <f>N6/O6</f>
        <v>1.0571428571428572</v>
      </c>
      <c r="Q6" s="7">
        <f t="shared" ref="Q6:Q15" si="0">+N6+J6+B6</f>
        <v>3388</v>
      </c>
    </row>
    <row r="7" spans="1:17" x14ac:dyDescent="0.2">
      <c r="A7" t="s">
        <v>17</v>
      </c>
      <c r="B7" s="7">
        <v>941</v>
      </c>
      <c r="C7" s="7">
        <v>1090</v>
      </c>
      <c r="D7" s="2">
        <f t="shared" ref="D7:D15" si="1">B7/C7</f>
        <v>0.863302752293578</v>
      </c>
      <c r="E7" s="7"/>
      <c r="F7" s="7">
        <f>3117-B7</f>
        <v>2176</v>
      </c>
      <c r="G7" s="7">
        <f>3530</f>
        <v>3530</v>
      </c>
      <c r="H7" s="2">
        <f t="shared" ref="H7:H15" si="2">F7/G7</f>
        <v>0.61643059490084984</v>
      </c>
      <c r="I7" s="2"/>
      <c r="J7" s="7">
        <v>1712</v>
      </c>
      <c r="K7" s="7">
        <v>1833</v>
      </c>
      <c r="L7" s="2">
        <f t="shared" ref="L7:L15" si="3">J7/K7</f>
        <v>0.93398799781778508</v>
      </c>
      <c r="M7" s="2"/>
      <c r="N7" s="7">
        <v>705</v>
      </c>
      <c r="O7" s="7">
        <v>700</v>
      </c>
      <c r="P7" s="2">
        <f t="shared" ref="P7:P15" si="4">N7/O7</f>
        <v>1.0071428571428571</v>
      </c>
      <c r="Q7" s="7">
        <f t="shared" si="0"/>
        <v>3358</v>
      </c>
    </row>
    <row r="8" spans="1:17" x14ac:dyDescent="0.2">
      <c r="A8" t="s">
        <v>18</v>
      </c>
      <c r="B8" s="7">
        <v>1074</v>
      </c>
      <c r="C8" s="7">
        <v>1090</v>
      </c>
      <c r="D8" s="2">
        <f t="shared" si="1"/>
        <v>0.98532110091743119</v>
      </c>
      <c r="E8" s="7"/>
      <c r="F8" s="7">
        <f>3302-B8</f>
        <v>2228</v>
      </c>
      <c r="G8" s="7">
        <f>3530</f>
        <v>3530</v>
      </c>
      <c r="H8" s="2">
        <f t="shared" si="2"/>
        <v>0.63116147308781867</v>
      </c>
      <c r="I8" s="2"/>
      <c r="J8" s="7">
        <v>1726</v>
      </c>
      <c r="K8" s="7">
        <v>1833</v>
      </c>
      <c r="L8" s="2">
        <f t="shared" si="3"/>
        <v>0.94162575013638838</v>
      </c>
      <c r="M8" s="2"/>
      <c r="N8" s="7">
        <v>635</v>
      </c>
      <c r="O8" s="7">
        <v>700</v>
      </c>
      <c r="P8" s="2">
        <f t="shared" si="4"/>
        <v>0.90714285714285714</v>
      </c>
      <c r="Q8" s="7">
        <f t="shared" si="0"/>
        <v>3435</v>
      </c>
    </row>
    <row r="9" spans="1:17" x14ac:dyDescent="0.2">
      <c r="A9" t="s">
        <v>19</v>
      </c>
      <c r="B9" s="7">
        <v>1057</v>
      </c>
      <c r="C9" s="7">
        <v>1090</v>
      </c>
      <c r="D9" s="2">
        <f t="shared" si="1"/>
        <v>0.96972477064220186</v>
      </c>
      <c r="E9" s="7"/>
      <c r="F9" s="7">
        <f>3401-B9</f>
        <v>2344</v>
      </c>
      <c r="G9" s="7">
        <f>3530</f>
        <v>3530</v>
      </c>
      <c r="H9" s="2">
        <f t="shared" si="2"/>
        <v>0.66402266288951839</v>
      </c>
      <c r="I9" s="2"/>
      <c r="J9" s="7">
        <v>1756</v>
      </c>
      <c r="K9" s="7">
        <v>1833</v>
      </c>
      <c r="L9" s="2">
        <f t="shared" si="3"/>
        <v>0.95799236224768136</v>
      </c>
      <c r="M9" s="2"/>
      <c r="N9" s="7">
        <v>658</v>
      </c>
      <c r="O9" s="7">
        <v>700</v>
      </c>
      <c r="P9" s="2">
        <f t="shared" si="4"/>
        <v>0.94</v>
      </c>
      <c r="Q9" s="7">
        <f t="shared" si="0"/>
        <v>3471</v>
      </c>
    </row>
    <row r="10" spans="1:17" x14ac:dyDescent="0.2">
      <c r="A10" t="s">
        <v>20</v>
      </c>
      <c r="B10" s="7">
        <v>1016</v>
      </c>
      <c r="C10" s="7">
        <v>1090</v>
      </c>
      <c r="D10" s="2">
        <f t="shared" si="1"/>
        <v>0.93211009174311932</v>
      </c>
      <c r="E10" s="7"/>
      <c r="F10" s="7">
        <f>3293-B10</f>
        <v>2277</v>
      </c>
      <c r="G10" s="7">
        <f>3530</f>
        <v>3530</v>
      </c>
      <c r="H10" s="2">
        <f t="shared" si="2"/>
        <v>0.64504249291784699</v>
      </c>
      <c r="I10" s="2"/>
      <c r="J10" s="7">
        <v>1764</v>
      </c>
      <c r="K10" s="7">
        <v>1833</v>
      </c>
      <c r="L10" s="2">
        <f t="shared" si="3"/>
        <v>0.96235679214402614</v>
      </c>
      <c r="M10" s="2"/>
      <c r="N10" s="7">
        <v>540</v>
      </c>
      <c r="O10" s="7">
        <v>700</v>
      </c>
      <c r="P10" s="2">
        <f t="shared" si="4"/>
        <v>0.77142857142857146</v>
      </c>
      <c r="Q10" s="7">
        <f t="shared" si="0"/>
        <v>3320</v>
      </c>
    </row>
    <row r="11" spans="1:17" x14ac:dyDescent="0.2">
      <c r="A11" t="s">
        <v>21</v>
      </c>
      <c r="B11" s="7">
        <v>950</v>
      </c>
      <c r="C11" s="7">
        <v>1090</v>
      </c>
      <c r="D11" s="2">
        <f t="shared" si="1"/>
        <v>0.87155963302752293</v>
      </c>
      <c r="E11" s="7"/>
      <c r="F11" s="7">
        <f>3322-B11</f>
        <v>2372</v>
      </c>
      <c r="G11" s="7">
        <f>3530</f>
        <v>3530</v>
      </c>
      <c r="H11" s="2">
        <f t="shared" si="2"/>
        <v>0.67195467422096322</v>
      </c>
      <c r="I11" s="2"/>
      <c r="J11" s="7">
        <v>1719</v>
      </c>
      <c r="K11" s="7">
        <v>1833</v>
      </c>
      <c r="L11" s="2">
        <f t="shared" si="3"/>
        <v>0.93780687397708673</v>
      </c>
      <c r="M11" s="2"/>
      <c r="N11" s="7">
        <v>567</v>
      </c>
      <c r="O11" s="7">
        <v>700</v>
      </c>
      <c r="P11" s="2">
        <f t="shared" si="4"/>
        <v>0.81</v>
      </c>
      <c r="Q11" s="7">
        <f t="shared" si="0"/>
        <v>3236</v>
      </c>
    </row>
    <row r="12" spans="1:17" x14ac:dyDescent="0.2">
      <c r="A12" t="s">
        <v>22</v>
      </c>
      <c r="B12" s="7">
        <v>932</v>
      </c>
      <c r="C12" s="7">
        <v>1090</v>
      </c>
      <c r="D12" s="2">
        <f t="shared" si="1"/>
        <v>0.85504587155963307</v>
      </c>
      <c r="E12" s="7"/>
      <c r="F12" s="7">
        <f>3481-B12</f>
        <v>2549</v>
      </c>
      <c r="G12" s="7">
        <f>3530</f>
        <v>3530</v>
      </c>
      <c r="H12" s="2">
        <f t="shared" si="2"/>
        <v>0.7220963172804532</v>
      </c>
      <c r="I12" s="2"/>
      <c r="J12" s="7">
        <v>1829</v>
      </c>
      <c r="K12" s="7">
        <v>1833</v>
      </c>
      <c r="L12" s="2">
        <f t="shared" si="3"/>
        <v>0.99781778505182761</v>
      </c>
      <c r="M12" s="2"/>
      <c r="N12" s="7">
        <v>592</v>
      </c>
      <c r="O12" s="7">
        <v>700</v>
      </c>
      <c r="P12" s="2">
        <f t="shared" si="4"/>
        <v>0.84571428571428575</v>
      </c>
      <c r="Q12" s="7">
        <f t="shared" si="0"/>
        <v>3353</v>
      </c>
    </row>
    <row r="13" spans="1:17" x14ac:dyDescent="0.2">
      <c r="A13" t="s">
        <v>23</v>
      </c>
      <c r="B13" s="7">
        <v>1110</v>
      </c>
      <c r="C13" s="7">
        <v>1090</v>
      </c>
      <c r="D13" s="2">
        <f t="shared" si="1"/>
        <v>1.0183486238532109</v>
      </c>
      <c r="E13" s="7"/>
      <c r="F13" s="7">
        <f>3602-B13</f>
        <v>2492</v>
      </c>
      <c r="G13" s="7">
        <f>3530</f>
        <v>3530</v>
      </c>
      <c r="H13" s="2">
        <f t="shared" si="2"/>
        <v>0.70594900849858355</v>
      </c>
      <c r="I13" s="2"/>
      <c r="J13" s="7">
        <v>1819</v>
      </c>
      <c r="K13" s="7">
        <v>1833</v>
      </c>
      <c r="L13" s="2">
        <f t="shared" si="3"/>
        <v>0.99236224768139658</v>
      </c>
      <c r="M13" s="2"/>
      <c r="N13" s="7">
        <v>559</v>
      </c>
      <c r="O13" s="7">
        <v>700</v>
      </c>
      <c r="P13" s="2">
        <f t="shared" si="4"/>
        <v>0.7985714285714286</v>
      </c>
      <c r="Q13" s="7">
        <f t="shared" si="0"/>
        <v>3488</v>
      </c>
    </row>
    <row r="14" spans="1:17" x14ac:dyDescent="0.2">
      <c r="A14" t="s">
        <v>24</v>
      </c>
      <c r="B14" s="7">
        <v>1119</v>
      </c>
      <c r="C14" s="7">
        <v>1090</v>
      </c>
      <c r="D14" s="2">
        <f t="shared" si="1"/>
        <v>1.026605504587156</v>
      </c>
      <c r="E14" s="7"/>
      <c r="F14" s="7">
        <f>3787-B14</f>
        <v>2668</v>
      </c>
      <c r="G14" s="7">
        <f>3530</f>
        <v>3530</v>
      </c>
      <c r="H14" s="2">
        <f t="shared" si="2"/>
        <v>0.75580736543909344</v>
      </c>
      <c r="I14" s="2"/>
      <c r="J14" s="7">
        <v>1764</v>
      </c>
      <c r="K14" s="7">
        <v>1833</v>
      </c>
      <c r="L14" s="2">
        <f t="shared" si="3"/>
        <v>0.96235679214402614</v>
      </c>
      <c r="M14" s="2"/>
      <c r="N14" s="7">
        <v>520</v>
      </c>
      <c r="O14" s="7">
        <v>700</v>
      </c>
      <c r="P14" s="2">
        <f t="shared" si="4"/>
        <v>0.74285714285714288</v>
      </c>
      <c r="Q14" s="7">
        <f t="shared" si="0"/>
        <v>3403</v>
      </c>
    </row>
    <row r="15" spans="1:17" x14ac:dyDescent="0.2">
      <c r="A15" s="8">
        <v>36892</v>
      </c>
      <c r="B15" s="7">
        <v>1109</v>
      </c>
      <c r="C15" s="7">
        <v>1090</v>
      </c>
      <c r="D15" s="2">
        <f t="shared" si="1"/>
        <v>1.0174311926605504</v>
      </c>
      <c r="E15" s="7"/>
      <c r="F15" s="7">
        <f>3705-B15</f>
        <v>2596</v>
      </c>
      <c r="G15" s="7">
        <f>3530</f>
        <v>3530</v>
      </c>
      <c r="H15" s="2">
        <f t="shared" si="2"/>
        <v>0.73541076487252122</v>
      </c>
      <c r="I15" s="2"/>
      <c r="J15" s="7">
        <v>1758</v>
      </c>
      <c r="K15" s="7">
        <v>1833</v>
      </c>
      <c r="L15" s="2">
        <f t="shared" si="3"/>
        <v>0.95908346972176761</v>
      </c>
      <c r="M15" s="2"/>
      <c r="N15" s="7">
        <v>524</v>
      </c>
      <c r="O15" s="7">
        <v>700</v>
      </c>
      <c r="P15" s="2">
        <f t="shared" si="4"/>
        <v>0.74857142857142855</v>
      </c>
      <c r="Q15" s="7">
        <f t="shared" si="0"/>
        <v>3391</v>
      </c>
    </row>
    <row r="16" spans="1:17" ht="7.5" customHeight="1" x14ac:dyDescent="0.2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 s="8">
        <v>36861</v>
      </c>
      <c r="B17" s="7">
        <v>1105</v>
      </c>
      <c r="C17" s="7">
        <v>1090</v>
      </c>
      <c r="D17" s="2">
        <f t="shared" ref="D17:D28" si="5">B17/C17</f>
        <v>1.0137614678899083</v>
      </c>
      <c r="E17" s="7"/>
      <c r="F17" s="7">
        <f>3726-B17</f>
        <v>2621</v>
      </c>
      <c r="G17" s="7">
        <f>3530</f>
        <v>3530</v>
      </c>
      <c r="H17" s="2">
        <f t="shared" ref="H17:H28" si="6">F17/G17</f>
        <v>0.74249291784702554</v>
      </c>
      <c r="I17" s="2"/>
      <c r="J17" s="7">
        <v>1735</v>
      </c>
      <c r="K17" s="7">
        <v>1833</v>
      </c>
      <c r="L17" s="2">
        <f t="shared" ref="L17:L28" si="7">J17/K17</f>
        <v>0.94653573376977629</v>
      </c>
      <c r="M17" s="2"/>
      <c r="N17" s="7">
        <v>520</v>
      </c>
      <c r="O17" s="7">
        <v>700</v>
      </c>
      <c r="P17" s="2">
        <f t="shared" ref="P17:P28" si="8">N17/O17</f>
        <v>0.74285714285714288</v>
      </c>
      <c r="Q17" s="7">
        <f t="shared" ref="Q17:Q28" si="9">+N17+J17+B17</f>
        <v>3360</v>
      </c>
    </row>
    <row r="18" spans="1:17" x14ac:dyDescent="0.2">
      <c r="A18" t="s">
        <v>25</v>
      </c>
      <c r="B18" s="7">
        <v>963</v>
      </c>
      <c r="C18" s="7">
        <v>1090</v>
      </c>
      <c r="D18" s="2">
        <f t="shared" si="5"/>
        <v>0.88348623853211006</v>
      </c>
      <c r="E18" s="7"/>
      <c r="F18" s="7">
        <f>3389-B18</f>
        <v>2426</v>
      </c>
      <c r="G18" s="7">
        <f>3530</f>
        <v>3530</v>
      </c>
      <c r="H18" s="2">
        <f t="shared" si="6"/>
        <v>0.68725212464589236</v>
      </c>
      <c r="I18" s="2"/>
      <c r="J18" s="7">
        <v>1663</v>
      </c>
      <c r="K18" s="7">
        <v>1833</v>
      </c>
      <c r="L18" s="2">
        <f t="shared" si="7"/>
        <v>0.90725586470267316</v>
      </c>
      <c r="M18" s="2"/>
      <c r="N18" s="7">
        <v>570</v>
      </c>
      <c r="O18" s="7">
        <v>700</v>
      </c>
      <c r="P18" s="2">
        <f t="shared" si="8"/>
        <v>0.81428571428571428</v>
      </c>
      <c r="Q18" s="7">
        <f t="shared" si="9"/>
        <v>3196</v>
      </c>
    </row>
    <row r="19" spans="1:17" x14ac:dyDescent="0.2">
      <c r="A19" t="s">
        <v>16</v>
      </c>
      <c r="B19" s="7">
        <v>1053</v>
      </c>
      <c r="C19" s="7">
        <v>1090</v>
      </c>
      <c r="D19" s="2">
        <f t="shared" si="5"/>
        <v>0.96605504587155966</v>
      </c>
      <c r="E19" s="7"/>
      <c r="F19" s="7">
        <f>4024-B19</f>
        <v>2971</v>
      </c>
      <c r="G19" s="7">
        <f>3530</f>
        <v>3530</v>
      </c>
      <c r="H19" s="2">
        <f t="shared" si="6"/>
        <v>0.841643059490085</v>
      </c>
      <c r="I19" s="2"/>
      <c r="J19" s="7">
        <v>1800</v>
      </c>
      <c r="K19" s="7">
        <v>1833</v>
      </c>
      <c r="L19" s="2">
        <f t="shared" si="7"/>
        <v>0.98199672667757776</v>
      </c>
      <c r="M19" s="2"/>
      <c r="N19" s="7">
        <v>555</v>
      </c>
      <c r="O19" s="7">
        <v>700</v>
      </c>
      <c r="P19" s="2">
        <f t="shared" si="8"/>
        <v>0.79285714285714282</v>
      </c>
      <c r="Q19" s="7">
        <f t="shared" si="9"/>
        <v>3408</v>
      </c>
    </row>
    <row r="20" spans="1:17" x14ac:dyDescent="0.2">
      <c r="A20" t="s">
        <v>17</v>
      </c>
      <c r="B20" s="7">
        <v>1063</v>
      </c>
      <c r="C20" s="7">
        <v>1090</v>
      </c>
      <c r="D20" s="2">
        <f t="shared" si="5"/>
        <v>0.97522935779816511</v>
      </c>
      <c r="E20" s="7"/>
      <c r="F20" s="7">
        <f>3408-B20</f>
        <v>2345</v>
      </c>
      <c r="G20" s="7">
        <f>3530</f>
        <v>3530</v>
      </c>
      <c r="H20" s="2">
        <f t="shared" si="6"/>
        <v>0.6643059490084986</v>
      </c>
      <c r="I20" s="2"/>
      <c r="J20" s="7">
        <v>1828</v>
      </c>
      <c r="K20" s="7">
        <v>1833</v>
      </c>
      <c r="L20" s="2">
        <f t="shared" si="7"/>
        <v>0.99727223131478449</v>
      </c>
      <c r="M20" s="2"/>
      <c r="N20" s="7">
        <v>542</v>
      </c>
      <c r="O20" s="7">
        <v>700</v>
      </c>
      <c r="P20" s="2">
        <f t="shared" si="8"/>
        <v>0.77428571428571424</v>
      </c>
      <c r="Q20" s="7">
        <f t="shared" si="9"/>
        <v>3433</v>
      </c>
    </row>
    <row r="21" spans="1:17" x14ac:dyDescent="0.2">
      <c r="A21" t="s">
        <v>18</v>
      </c>
      <c r="B21" s="7">
        <v>1036</v>
      </c>
      <c r="C21" s="7">
        <v>1090</v>
      </c>
      <c r="D21" s="2">
        <f t="shared" si="5"/>
        <v>0.95045871559633033</v>
      </c>
      <c r="E21" s="7"/>
      <c r="F21" s="7">
        <f>3240-B21</f>
        <v>2204</v>
      </c>
      <c r="G21" s="7">
        <f>3530</f>
        <v>3530</v>
      </c>
      <c r="H21" s="2">
        <f t="shared" si="6"/>
        <v>0.62436260623229467</v>
      </c>
      <c r="I21" s="2"/>
      <c r="J21" s="7">
        <v>1852</v>
      </c>
      <c r="K21" s="7">
        <v>1833</v>
      </c>
      <c r="L21" s="2">
        <f t="shared" si="7"/>
        <v>1.0103655210038189</v>
      </c>
      <c r="M21" s="2"/>
      <c r="N21" s="7">
        <v>498</v>
      </c>
      <c r="O21" s="7">
        <v>700</v>
      </c>
      <c r="P21" s="2">
        <f t="shared" si="8"/>
        <v>0.71142857142857141</v>
      </c>
      <c r="Q21" s="7">
        <f t="shared" si="9"/>
        <v>3386</v>
      </c>
    </row>
    <row r="22" spans="1:17" x14ac:dyDescent="0.2">
      <c r="A22" t="s">
        <v>19</v>
      </c>
      <c r="B22" s="7">
        <v>985</v>
      </c>
      <c r="C22" s="7">
        <v>1090</v>
      </c>
      <c r="D22" s="2">
        <f t="shared" si="5"/>
        <v>0.90366972477064222</v>
      </c>
      <c r="E22" s="7"/>
      <c r="F22" s="7">
        <f>3182-B22</f>
        <v>2197</v>
      </c>
      <c r="G22" s="7">
        <f>3530</f>
        <v>3530</v>
      </c>
      <c r="H22" s="2">
        <f t="shared" si="6"/>
        <v>0.62237960339943343</v>
      </c>
      <c r="I22" s="2"/>
      <c r="J22" s="7">
        <v>1858</v>
      </c>
      <c r="K22" s="7">
        <v>1833</v>
      </c>
      <c r="L22" s="2">
        <f t="shared" si="7"/>
        <v>1.0136388434260775</v>
      </c>
      <c r="M22" s="2"/>
      <c r="N22" s="7">
        <v>549</v>
      </c>
      <c r="O22" s="7">
        <v>700</v>
      </c>
      <c r="P22" s="2">
        <f t="shared" si="8"/>
        <v>0.78428571428571425</v>
      </c>
      <c r="Q22" s="7">
        <f t="shared" si="9"/>
        <v>3392</v>
      </c>
    </row>
    <row r="23" spans="1:17" x14ac:dyDescent="0.2">
      <c r="A23" t="s">
        <v>20</v>
      </c>
      <c r="B23" s="7">
        <v>944</v>
      </c>
      <c r="C23" s="7">
        <v>1090</v>
      </c>
      <c r="D23" s="2">
        <f t="shared" si="5"/>
        <v>0.86605504587155968</v>
      </c>
      <c r="E23" s="7"/>
      <c r="F23" s="7">
        <f>3007-B23</f>
        <v>2063</v>
      </c>
      <c r="G23" s="7">
        <f>3530</f>
        <v>3530</v>
      </c>
      <c r="H23" s="2">
        <f t="shared" si="6"/>
        <v>0.58441926345609063</v>
      </c>
      <c r="I23" s="2"/>
      <c r="J23" s="7">
        <v>1864</v>
      </c>
      <c r="K23" s="7">
        <v>1833</v>
      </c>
      <c r="L23" s="2">
        <f t="shared" si="7"/>
        <v>1.016912165848336</v>
      </c>
      <c r="M23" s="2"/>
      <c r="N23" s="7">
        <v>568</v>
      </c>
      <c r="O23" s="7">
        <v>700</v>
      </c>
      <c r="P23" s="2">
        <f t="shared" si="8"/>
        <v>0.81142857142857139</v>
      </c>
      <c r="Q23" s="7">
        <f t="shared" si="9"/>
        <v>3376</v>
      </c>
    </row>
    <row r="24" spans="1:17" x14ac:dyDescent="0.2">
      <c r="A24" t="s">
        <v>21</v>
      </c>
      <c r="B24" s="7">
        <v>829</v>
      </c>
      <c r="C24" s="7">
        <v>1090</v>
      </c>
      <c r="D24" s="2">
        <f t="shared" si="5"/>
        <v>0.76055045871559634</v>
      </c>
      <c r="E24" s="7"/>
      <c r="F24" s="7">
        <f>2544-B24</f>
        <v>1715</v>
      </c>
      <c r="G24" s="7">
        <f>3530</f>
        <v>3530</v>
      </c>
      <c r="H24" s="2">
        <f t="shared" si="6"/>
        <v>0.48583569405099153</v>
      </c>
      <c r="I24" s="2"/>
      <c r="J24" s="7">
        <v>1857</v>
      </c>
      <c r="K24" s="7">
        <v>1833</v>
      </c>
      <c r="L24" s="2">
        <f t="shared" si="7"/>
        <v>1.0130932896890343</v>
      </c>
      <c r="M24" s="2"/>
      <c r="N24" s="7">
        <v>597</v>
      </c>
      <c r="O24" s="7">
        <v>700</v>
      </c>
      <c r="P24" s="2">
        <f t="shared" si="8"/>
        <v>0.85285714285714287</v>
      </c>
      <c r="Q24" s="7">
        <f t="shared" si="9"/>
        <v>3283</v>
      </c>
    </row>
    <row r="25" spans="1:17" x14ac:dyDescent="0.2">
      <c r="A25" t="s">
        <v>22</v>
      </c>
      <c r="B25" s="7">
        <v>729</v>
      </c>
      <c r="C25" s="7">
        <v>950</v>
      </c>
      <c r="D25" s="2">
        <f t="shared" si="5"/>
        <v>0.76736842105263159</v>
      </c>
      <c r="E25" s="7"/>
      <c r="F25" s="7">
        <f>2568-B25</f>
        <v>1839</v>
      </c>
      <c r="G25" s="7">
        <f>3530</f>
        <v>3530</v>
      </c>
      <c r="H25" s="2">
        <f t="shared" si="6"/>
        <v>0.52096317280453253</v>
      </c>
      <c r="I25" s="2"/>
      <c r="J25" s="7">
        <v>1772</v>
      </c>
      <c r="K25" s="7">
        <v>1833</v>
      </c>
      <c r="L25" s="2">
        <f t="shared" si="7"/>
        <v>0.96672122204037103</v>
      </c>
      <c r="M25" s="2"/>
      <c r="N25" s="7">
        <v>615</v>
      </c>
      <c r="O25" s="7">
        <v>700</v>
      </c>
      <c r="P25" s="2">
        <f t="shared" si="8"/>
        <v>0.87857142857142856</v>
      </c>
      <c r="Q25" s="7">
        <f t="shared" si="9"/>
        <v>3116</v>
      </c>
    </row>
    <row r="26" spans="1:17" x14ac:dyDescent="0.2">
      <c r="A26" t="s">
        <v>23</v>
      </c>
      <c r="B26" s="7">
        <v>905</v>
      </c>
      <c r="C26" s="7">
        <v>950</v>
      </c>
      <c r="D26" s="2">
        <f t="shared" si="5"/>
        <v>0.95263157894736838</v>
      </c>
      <c r="E26" s="7"/>
      <c r="F26" s="7">
        <f>2838-B26</f>
        <v>1933</v>
      </c>
      <c r="G26" s="7">
        <f>3530</f>
        <v>3530</v>
      </c>
      <c r="H26" s="2">
        <f t="shared" si="6"/>
        <v>0.54759206798866855</v>
      </c>
      <c r="I26" s="2"/>
      <c r="J26" s="7">
        <v>1793</v>
      </c>
      <c r="K26" s="7">
        <v>1833</v>
      </c>
      <c r="L26" s="2">
        <f t="shared" si="7"/>
        <v>0.9781778505182761</v>
      </c>
      <c r="M26" s="2"/>
      <c r="N26" s="7">
        <v>633</v>
      </c>
      <c r="O26" s="7">
        <v>700</v>
      </c>
      <c r="P26" s="2">
        <f t="shared" si="8"/>
        <v>0.90428571428571425</v>
      </c>
      <c r="Q26" s="7">
        <f t="shared" si="9"/>
        <v>3331</v>
      </c>
    </row>
    <row r="27" spans="1:17" x14ac:dyDescent="0.2">
      <c r="A27" t="s">
        <v>24</v>
      </c>
      <c r="B27" s="7">
        <v>857</v>
      </c>
      <c r="C27" s="7">
        <v>950</v>
      </c>
      <c r="D27" s="2">
        <f t="shared" si="5"/>
        <v>0.90210526315789474</v>
      </c>
      <c r="E27" s="7"/>
      <c r="F27" s="7">
        <f>2552-B27</f>
        <v>1695</v>
      </c>
      <c r="G27" s="7">
        <f>3530</f>
        <v>3530</v>
      </c>
      <c r="H27" s="2">
        <f t="shared" si="6"/>
        <v>0.48016997167138808</v>
      </c>
      <c r="I27" s="2"/>
      <c r="J27" s="7">
        <v>1744</v>
      </c>
      <c r="K27" s="7">
        <v>1833</v>
      </c>
      <c r="L27" s="2">
        <f t="shared" si="7"/>
        <v>0.95144571740316419</v>
      </c>
      <c r="M27" s="2"/>
      <c r="N27" s="7">
        <v>649</v>
      </c>
      <c r="O27" s="7">
        <v>700</v>
      </c>
      <c r="P27" s="2">
        <f t="shared" si="8"/>
        <v>0.92714285714285716</v>
      </c>
      <c r="Q27" s="7">
        <f t="shared" si="9"/>
        <v>3250</v>
      </c>
    </row>
    <row r="28" spans="1:17" x14ac:dyDescent="0.2">
      <c r="A28" s="8">
        <v>36526</v>
      </c>
      <c r="B28" s="7">
        <v>869</v>
      </c>
      <c r="C28" s="7">
        <v>950</v>
      </c>
      <c r="D28" s="2">
        <f t="shared" si="5"/>
        <v>0.91473684210526318</v>
      </c>
      <c r="E28" s="7"/>
      <c r="F28" s="7">
        <f>2758-B28</f>
        <v>1889</v>
      </c>
      <c r="G28" s="7">
        <f>3530</f>
        <v>3530</v>
      </c>
      <c r="H28" s="2">
        <f t="shared" si="6"/>
        <v>0.53512747875354105</v>
      </c>
      <c r="I28" s="2"/>
      <c r="J28" s="7">
        <v>1687</v>
      </c>
      <c r="K28" s="7">
        <v>1833</v>
      </c>
      <c r="L28" s="2">
        <f t="shared" si="7"/>
        <v>0.92034915439170761</v>
      </c>
      <c r="M28" s="2"/>
      <c r="N28" s="7">
        <v>586</v>
      </c>
      <c r="O28" s="7">
        <v>700</v>
      </c>
      <c r="P28" s="2">
        <f t="shared" si="8"/>
        <v>0.83714285714285719</v>
      </c>
      <c r="Q28" s="7">
        <f t="shared" si="9"/>
        <v>3142</v>
      </c>
    </row>
    <row r="29" spans="1:17" ht="4.5" customHeight="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idden="1" x14ac:dyDescent="0.2">
      <c r="A30" s="8">
        <v>36495</v>
      </c>
      <c r="B30" s="7">
        <v>945</v>
      </c>
      <c r="C30" s="7">
        <v>950</v>
      </c>
      <c r="D30" s="2">
        <f t="shared" ref="D30:D41" si="10">B30/C30</f>
        <v>0.99473684210526314</v>
      </c>
      <c r="E30" s="7"/>
      <c r="F30" s="7">
        <f>2830-B30</f>
        <v>1885</v>
      </c>
      <c r="G30" s="7">
        <f>3530</f>
        <v>3530</v>
      </c>
      <c r="H30" s="2">
        <f t="shared" ref="H30:H41" si="11">F30/G30</f>
        <v>0.53399433427762044</v>
      </c>
      <c r="I30" s="2"/>
      <c r="J30" s="7">
        <v>1737</v>
      </c>
      <c r="K30" s="7">
        <v>1833</v>
      </c>
      <c r="L30" s="2">
        <f t="shared" ref="L30:L41" si="12">J30/K30</f>
        <v>0.94762684124386254</v>
      </c>
      <c r="M30" s="2"/>
      <c r="N30" s="7">
        <v>573</v>
      </c>
      <c r="O30" s="7">
        <v>700</v>
      </c>
      <c r="P30" s="2">
        <f t="shared" ref="P30:P41" si="13">N30/O30</f>
        <v>0.81857142857142862</v>
      </c>
      <c r="Q30" s="7">
        <f t="shared" ref="Q30:Q41" si="14">+N30+J30+B30</f>
        <v>3255</v>
      </c>
    </row>
    <row r="31" spans="1:17" hidden="1" x14ac:dyDescent="0.2">
      <c r="A31" t="s">
        <v>25</v>
      </c>
      <c r="B31" s="7">
        <v>1040</v>
      </c>
      <c r="C31" s="7">
        <v>950</v>
      </c>
      <c r="D31" s="2">
        <f t="shared" si="10"/>
        <v>1.0947368421052632</v>
      </c>
      <c r="E31" s="7"/>
      <c r="F31" s="7">
        <f>2916-B31</f>
        <v>1876</v>
      </c>
      <c r="G31" s="7">
        <f>3530</f>
        <v>3530</v>
      </c>
      <c r="H31" s="2">
        <f t="shared" si="11"/>
        <v>0.5314447592067989</v>
      </c>
      <c r="I31" s="2"/>
      <c r="J31" s="7">
        <v>1753</v>
      </c>
      <c r="K31" s="7">
        <v>1833</v>
      </c>
      <c r="L31" s="2">
        <f t="shared" si="12"/>
        <v>0.9563557010365521</v>
      </c>
      <c r="M31" s="2"/>
      <c r="N31" s="7">
        <v>571</v>
      </c>
      <c r="O31" s="7">
        <v>700</v>
      </c>
      <c r="P31" s="2">
        <f t="shared" si="13"/>
        <v>0.81571428571428573</v>
      </c>
      <c r="Q31" s="7">
        <f t="shared" si="14"/>
        <v>3364</v>
      </c>
    </row>
    <row r="32" spans="1:17" hidden="1" x14ac:dyDescent="0.2">
      <c r="A32" t="s">
        <v>16</v>
      </c>
      <c r="B32" s="7">
        <v>850</v>
      </c>
      <c r="C32" s="7">
        <v>950</v>
      </c>
      <c r="D32" s="2">
        <f t="shared" si="10"/>
        <v>0.89473684210526316</v>
      </c>
      <c r="E32" s="7"/>
      <c r="F32" s="7">
        <f>3011-B32</f>
        <v>2161</v>
      </c>
      <c r="G32" s="7">
        <f>3530</f>
        <v>3530</v>
      </c>
      <c r="H32" s="2">
        <f t="shared" si="11"/>
        <v>0.61218130311614727</v>
      </c>
      <c r="I32" s="2"/>
      <c r="J32" s="7">
        <v>1846</v>
      </c>
      <c r="K32" s="7">
        <v>1833</v>
      </c>
      <c r="L32" s="2">
        <f t="shared" si="12"/>
        <v>1.0070921985815602</v>
      </c>
      <c r="M32" s="2"/>
      <c r="N32" s="7">
        <v>630</v>
      </c>
      <c r="O32" s="7">
        <v>700</v>
      </c>
      <c r="P32" s="2">
        <f t="shared" si="13"/>
        <v>0.9</v>
      </c>
      <c r="Q32" s="7">
        <f t="shared" si="14"/>
        <v>3326</v>
      </c>
    </row>
    <row r="33" spans="1:17" hidden="1" x14ac:dyDescent="0.2">
      <c r="A33" t="s">
        <v>17</v>
      </c>
      <c r="B33" s="7">
        <v>795</v>
      </c>
      <c r="C33" s="7">
        <v>950</v>
      </c>
      <c r="D33" s="2">
        <f t="shared" si="10"/>
        <v>0.83684210526315794</v>
      </c>
      <c r="E33" s="7"/>
      <c r="F33" s="7">
        <f>2690-B33</f>
        <v>1895</v>
      </c>
      <c r="G33" s="7">
        <f>3530</f>
        <v>3530</v>
      </c>
      <c r="H33" s="2">
        <f t="shared" si="11"/>
        <v>0.53682719546742208</v>
      </c>
      <c r="I33" s="2"/>
      <c r="J33" s="7">
        <v>1858</v>
      </c>
      <c r="K33" s="7">
        <v>1833</v>
      </c>
      <c r="L33" s="2">
        <f t="shared" si="12"/>
        <v>1.0136388434260775</v>
      </c>
      <c r="M33" s="2"/>
      <c r="N33" s="7">
        <v>579</v>
      </c>
      <c r="O33" s="7">
        <v>700</v>
      </c>
      <c r="P33" s="2">
        <f t="shared" si="13"/>
        <v>0.82714285714285718</v>
      </c>
      <c r="Q33" s="7">
        <f t="shared" si="14"/>
        <v>3232</v>
      </c>
    </row>
    <row r="34" spans="1:17" hidden="1" x14ac:dyDescent="0.2">
      <c r="A34" t="s">
        <v>18</v>
      </c>
      <c r="B34" s="7">
        <v>732</v>
      </c>
      <c r="C34" s="7">
        <v>950</v>
      </c>
      <c r="D34" s="2">
        <f t="shared" si="10"/>
        <v>0.77052631578947373</v>
      </c>
      <c r="E34" s="7"/>
      <c r="F34" s="7">
        <f>2475-B34</f>
        <v>1743</v>
      </c>
      <c r="G34" s="7">
        <f>3530</f>
        <v>3530</v>
      </c>
      <c r="H34" s="2">
        <f t="shared" si="11"/>
        <v>0.49376770538243625</v>
      </c>
      <c r="I34" s="2"/>
      <c r="J34" s="7">
        <v>1794</v>
      </c>
      <c r="K34" s="7">
        <v>1833</v>
      </c>
      <c r="L34" s="2">
        <f t="shared" si="12"/>
        <v>0.97872340425531912</v>
      </c>
      <c r="M34" s="2"/>
      <c r="N34" s="7">
        <v>603</v>
      </c>
      <c r="O34" s="7">
        <v>700</v>
      </c>
      <c r="P34" s="2">
        <f t="shared" si="13"/>
        <v>0.86142857142857143</v>
      </c>
      <c r="Q34" s="7">
        <f t="shared" si="14"/>
        <v>3129</v>
      </c>
    </row>
    <row r="35" spans="1:17" hidden="1" x14ac:dyDescent="0.2">
      <c r="A35" t="s">
        <v>19</v>
      </c>
      <c r="B35" s="7">
        <v>831</v>
      </c>
      <c r="C35" s="7">
        <v>950</v>
      </c>
      <c r="D35" s="2">
        <f t="shared" si="10"/>
        <v>0.87473684210526315</v>
      </c>
      <c r="E35" s="7"/>
      <c r="F35" s="7">
        <f>2589-B35</f>
        <v>1758</v>
      </c>
      <c r="G35" s="7">
        <f>3530</f>
        <v>3530</v>
      </c>
      <c r="H35" s="2">
        <f t="shared" si="11"/>
        <v>0.49801699716713882</v>
      </c>
      <c r="I35" s="2"/>
      <c r="J35" s="7">
        <v>1723</v>
      </c>
      <c r="K35" s="7">
        <v>1833</v>
      </c>
      <c r="L35" s="2">
        <f t="shared" si="12"/>
        <v>0.93998908892525912</v>
      </c>
      <c r="M35" s="2"/>
      <c r="N35" s="7">
        <v>593</v>
      </c>
      <c r="O35" s="7">
        <v>700</v>
      </c>
      <c r="P35" s="2">
        <f t="shared" si="13"/>
        <v>0.8471428571428572</v>
      </c>
      <c r="Q35" s="7">
        <f t="shared" si="14"/>
        <v>3147</v>
      </c>
    </row>
    <row r="36" spans="1:17" hidden="1" x14ac:dyDescent="0.2">
      <c r="A36" t="s">
        <v>20</v>
      </c>
      <c r="B36" s="7">
        <v>745</v>
      </c>
      <c r="C36" s="7">
        <v>950</v>
      </c>
      <c r="D36" s="2">
        <f t="shared" si="10"/>
        <v>0.78421052631578947</v>
      </c>
      <c r="E36" s="7"/>
      <c r="F36" s="7">
        <f>2554-B36</f>
        <v>1809</v>
      </c>
      <c r="G36" s="7">
        <f>3530</f>
        <v>3530</v>
      </c>
      <c r="H36" s="2">
        <f t="shared" si="11"/>
        <v>0.5124645892351275</v>
      </c>
      <c r="I36" s="2"/>
      <c r="J36" s="7">
        <v>1693</v>
      </c>
      <c r="K36" s="7">
        <v>1833</v>
      </c>
      <c r="L36" s="2">
        <f t="shared" si="12"/>
        <v>0.92362247681396614</v>
      </c>
      <c r="M36" s="2"/>
      <c r="N36" s="7">
        <v>597</v>
      </c>
      <c r="O36" s="7">
        <v>700</v>
      </c>
      <c r="P36" s="2">
        <f t="shared" si="13"/>
        <v>0.85285714285714287</v>
      </c>
      <c r="Q36" s="7">
        <f t="shared" si="14"/>
        <v>3035</v>
      </c>
    </row>
    <row r="37" spans="1:17" hidden="1" x14ac:dyDescent="0.2">
      <c r="A37" t="s">
        <v>21</v>
      </c>
      <c r="B37" s="7">
        <v>754</v>
      </c>
      <c r="C37" s="7">
        <v>950</v>
      </c>
      <c r="D37" s="2">
        <f t="shared" si="10"/>
        <v>0.79368421052631577</v>
      </c>
      <c r="E37" s="7"/>
      <c r="F37" s="7">
        <f>2600-B37</f>
        <v>1846</v>
      </c>
      <c r="G37" s="7">
        <f>3530</f>
        <v>3530</v>
      </c>
      <c r="H37" s="2">
        <f t="shared" si="11"/>
        <v>0.52294617563739376</v>
      </c>
      <c r="I37" s="2"/>
      <c r="J37" s="7">
        <v>1706</v>
      </c>
      <c r="K37" s="7">
        <v>1833</v>
      </c>
      <c r="L37" s="2">
        <f t="shared" si="12"/>
        <v>0.93071467539552644</v>
      </c>
      <c r="M37" s="2"/>
      <c r="N37" s="7">
        <v>671</v>
      </c>
      <c r="O37" s="7">
        <v>700</v>
      </c>
      <c r="P37" s="2">
        <f t="shared" si="13"/>
        <v>0.95857142857142852</v>
      </c>
      <c r="Q37" s="7">
        <f t="shared" si="14"/>
        <v>3131</v>
      </c>
    </row>
    <row r="38" spans="1:17" hidden="1" x14ac:dyDescent="0.2">
      <c r="A38" t="s">
        <v>22</v>
      </c>
      <c r="B38" s="7">
        <v>762</v>
      </c>
      <c r="C38" s="7">
        <v>950</v>
      </c>
      <c r="D38" s="2">
        <f t="shared" si="10"/>
        <v>0.80210526315789477</v>
      </c>
      <c r="E38" s="7"/>
      <c r="F38" s="7">
        <f>2580-B38</f>
        <v>1818</v>
      </c>
      <c r="G38" s="7">
        <f>3530</f>
        <v>3530</v>
      </c>
      <c r="H38" s="2">
        <f t="shared" si="11"/>
        <v>0.51501416430594904</v>
      </c>
      <c r="I38" s="2"/>
      <c r="J38" s="7">
        <v>1724</v>
      </c>
      <c r="K38" s="7">
        <v>1833</v>
      </c>
      <c r="L38" s="2">
        <f t="shared" si="12"/>
        <v>0.94053464266230224</v>
      </c>
      <c r="M38" s="2"/>
      <c r="N38" s="7">
        <v>641</v>
      </c>
      <c r="O38" s="7">
        <v>700</v>
      </c>
      <c r="P38" s="2">
        <f t="shared" si="13"/>
        <v>0.9157142857142857</v>
      </c>
      <c r="Q38" s="7">
        <f t="shared" si="14"/>
        <v>3127</v>
      </c>
    </row>
    <row r="39" spans="1:17" hidden="1" x14ac:dyDescent="0.2">
      <c r="A39" t="s">
        <v>23</v>
      </c>
      <c r="B39" s="7">
        <v>809</v>
      </c>
      <c r="C39" s="7">
        <v>950</v>
      </c>
      <c r="D39" s="2">
        <f t="shared" si="10"/>
        <v>0.8515789473684211</v>
      </c>
      <c r="E39" s="7"/>
      <c r="F39" s="7">
        <f>2472-B39</f>
        <v>1663</v>
      </c>
      <c r="G39" s="7">
        <f>3530</f>
        <v>3530</v>
      </c>
      <c r="H39" s="2">
        <f t="shared" si="11"/>
        <v>0.47110481586402264</v>
      </c>
      <c r="I39" s="2"/>
      <c r="J39" s="7">
        <v>1555</v>
      </c>
      <c r="K39" s="7">
        <v>1833</v>
      </c>
      <c r="L39" s="2">
        <f t="shared" si="12"/>
        <v>0.84833606110201853</v>
      </c>
      <c r="M39" s="2"/>
      <c r="N39" s="7">
        <v>638</v>
      </c>
      <c r="O39" s="7">
        <v>700</v>
      </c>
      <c r="P39" s="2">
        <f t="shared" si="13"/>
        <v>0.91142857142857148</v>
      </c>
      <c r="Q39" s="7">
        <f t="shared" si="14"/>
        <v>3002</v>
      </c>
    </row>
    <row r="40" spans="1:17" hidden="1" x14ac:dyDescent="0.2">
      <c r="A40" t="s">
        <v>24</v>
      </c>
      <c r="B40" s="7">
        <v>954</v>
      </c>
      <c r="C40" s="7">
        <v>950</v>
      </c>
      <c r="D40" s="2">
        <f t="shared" si="10"/>
        <v>1.0042105263157894</v>
      </c>
      <c r="E40" s="7"/>
      <c r="F40" s="7">
        <f>2728-B40</f>
        <v>1774</v>
      </c>
      <c r="G40" s="7">
        <f>3530</f>
        <v>3530</v>
      </c>
      <c r="H40" s="2">
        <f t="shared" si="11"/>
        <v>0.50254957507082154</v>
      </c>
      <c r="I40" s="2"/>
      <c r="J40" s="7">
        <v>1569</v>
      </c>
      <c r="K40" s="7">
        <v>1833</v>
      </c>
      <c r="L40" s="2">
        <f t="shared" si="12"/>
        <v>0.85597381342062195</v>
      </c>
      <c r="M40" s="2"/>
      <c r="N40" s="7">
        <v>652</v>
      </c>
      <c r="O40" s="7">
        <v>700</v>
      </c>
      <c r="P40" s="2">
        <f t="shared" si="13"/>
        <v>0.93142857142857138</v>
      </c>
      <c r="Q40" s="7">
        <f t="shared" si="14"/>
        <v>3175</v>
      </c>
    </row>
    <row r="41" spans="1:17" hidden="1" x14ac:dyDescent="0.2">
      <c r="A41" s="8">
        <v>36161</v>
      </c>
      <c r="B41" s="7">
        <v>901</v>
      </c>
      <c r="C41" s="7">
        <v>950</v>
      </c>
      <c r="D41" s="2">
        <f t="shared" si="10"/>
        <v>0.94842105263157894</v>
      </c>
      <c r="E41" s="7"/>
      <c r="F41" s="7">
        <f>2927-B41</f>
        <v>2026</v>
      </c>
      <c r="G41" s="7">
        <f>3530</f>
        <v>3530</v>
      </c>
      <c r="H41" s="2">
        <f t="shared" si="11"/>
        <v>0.57393767705382437</v>
      </c>
      <c r="I41" s="2"/>
      <c r="J41" s="7">
        <v>1560</v>
      </c>
      <c r="K41" s="7">
        <v>1833</v>
      </c>
      <c r="L41" s="2">
        <f t="shared" si="12"/>
        <v>0.85106382978723405</v>
      </c>
      <c r="M41" s="2"/>
      <c r="N41" s="7">
        <v>634</v>
      </c>
      <c r="O41" s="7">
        <v>700</v>
      </c>
      <c r="P41" s="2">
        <f t="shared" si="13"/>
        <v>0.90571428571428569</v>
      </c>
      <c r="Q41" s="7">
        <f t="shared" si="14"/>
        <v>3095</v>
      </c>
    </row>
    <row r="42" spans="1:17" hidden="1" x14ac:dyDescent="0.2">
      <c r="B42" s="7"/>
      <c r="C42" s="7"/>
      <c r="D42" s="7"/>
      <c r="E42" s="7"/>
      <c r="F42" s="7"/>
      <c r="G42" s="7"/>
      <c r="H42" s="7"/>
      <c r="I42" s="7"/>
      <c r="J42" s="7"/>
      <c r="K42" s="7" t="s">
        <v>10</v>
      </c>
      <c r="L42" s="7"/>
      <c r="M42" s="7"/>
      <c r="N42" s="7"/>
      <c r="O42" s="7"/>
      <c r="P42" s="7"/>
      <c r="Q42" s="7"/>
    </row>
    <row r="43" spans="1:17" x14ac:dyDescent="0.2">
      <c r="B43" s="7"/>
      <c r="C43" s="7"/>
      <c r="D43" s="7"/>
      <c r="E43" s="7"/>
      <c r="F43" s="7"/>
      <c r="G43" s="7"/>
      <c r="H43" s="7"/>
      <c r="I43" s="7"/>
      <c r="J43" s="7"/>
      <c r="K43" s="7" t="s">
        <v>10</v>
      </c>
      <c r="L43" s="7"/>
      <c r="M43" s="7"/>
      <c r="N43" s="7"/>
      <c r="O43" s="7"/>
      <c r="P43" s="7"/>
      <c r="Q43" s="7"/>
    </row>
    <row r="44" spans="1:17" x14ac:dyDescent="0.2">
      <c r="B44" s="7"/>
      <c r="C44" s="7"/>
      <c r="D44" s="7"/>
      <c r="E44" s="7"/>
      <c r="F44" s="7"/>
      <c r="G44" s="7"/>
      <c r="H44" s="7"/>
      <c r="I44" s="7"/>
      <c r="J44" s="7"/>
      <c r="K44" s="7" t="s">
        <v>10</v>
      </c>
      <c r="L44" s="7"/>
      <c r="M44" s="7"/>
      <c r="N44" s="7"/>
      <c r="O44" s="7"/>
      <c r="P44" s="7"/>
      <c r="Q44" s="7"/>
    </row>
    <row r="45" spans="1:17" x14ac:dyDescent="0.2">
      <c r="B45" s="7"/>
      <c r="C45" s="7"/>
      <c r="D45" s="7"/>
      <c r="E45" s="7"/>
      <c r="F45" s="7"/>
      <c r="G45" s="7"/>
      <c r="H45" s="7"/>
      <c r="I45" s="7"/>
      <c r="J45" s="7"/>
      <c r="K45" s="7" t="s">
        <v>10</v>
      </c>
      <c r="L45" s="7"/>
      <c r="M45" s="7"/>
      <c r="N45" s="7"/>
      <c r="O45" s="7"/>
      <c r="P45" s="7"/>
      <c r="Q45" s="7"/>
    </row>
    <row r="46" spans="1:17" x14ac:dyDescent="0.2">
      <c r="B46" s="7"/>
      <c r="C46" s="7"/>
      <c r="D46" s="7"/>
      <c r="E46" s="7"/>
      <c r="F46" s="7"/>
      <c r="G46" s="7"/>
      <c r="H46" s="7"/>
      <c r="I46" s="7"/>
      <c r="J46" s="7"/>
      <c r="K46" s="7" t="s">
        <v>10</v>
      </c>
      <c r="L46" s="7"/>
      <c r="M46" s="7"/>
      <c r="N46" s="7"/>
      <c r="O46" s="7"/>
      <c r="P46" s="7"/>
      <c r="Q46" s="7"/>
    </row>
    <row r="47" spans="1:17" x14ac:dyDescent="0.2">
      <c r="B47" s="7"/>
      <c r="C47" s="7"/>
      <c r="D47" s="7"/>
      <c r="E47" s="7"/>
      <c r="F47" s="7"/>
      <c r="G47" s="7"/>
      <c r="H47" s="7"/>
      <c r="I47" s="7"/>
      <c r="J47" s="7"/>
      <c r="K47" s="7" t="s">
        <v>10</v>
      </c>
      <c r="L47" s="7"/>
      <c r="M47" s="7"/>
      <c r="N47" s="7"/>
      <c r="O47" s="7"/>
      <c r="P47" s="7"/>
      <c r="Q47" s="7"/>
    </row>
    <row r="48" spans="1:17" x14ac:dyDescent="0.2">
      <c r="B48" s="7"/>
      <c r="C48" s="7"/>
      <c r="D48" s="7"/>
      <c r="E48" s="7"/>
      <c r="F48" s="7"/>
      <c r="G48" s="7"/>
      <c r="H48" s="7"/>
      <c r="I48" s="7"/>
      <c r="J48" s="7"/>
      <c r="K48" s="7" t="s">
        <v>10</v>
      </c>
      <c r="L48" s="7"/>
      <c r="M48" s="7"/>
      <c r="N48" s="7"/>
      <c r="O48" s="7"/>
      <c r="P48" s="7"/>
      <c r="Q48" s="7"/>
    </row>
    <row r="49" spans="2:17" x14ac:dyDescent="0.2">
      <c r="B49" s="7"/>
      <c r="C49" s="7"/>
      <c r="D49" s="7"/>
      <c r="E49" s="7"/>
      <c r="F49" s="7"/>
      <c r="G49" s="7"/>
      <c r="H49" s="7"/>
      <c r="I49" s="7"/>
      <c r="J49" s="7"/>
      <c r="K49" s="7" t="s">
        <v>10</v>
      </c>
      <c r="L49" s="7"/>
      <c r="M49" s="7"/>
      <c r="N49" s="7"/>
      <c r="O49" s="7"/>
      <c r="P49" s="7"/>
      <c r="Q49" s="7"/>
    </row>
    <row r="50" spans="2:17" x14ac:dyDescent="0.2">
      <c r="B50" s="7"/>
      <c r="C50" s="7"/>
      <c r="D50" s="7"/>
      <c r="E50" s="7"/>
      <c r="F50" s="7"/>
      <c r="G50" s="7"/>
      <c r="H50" s="7"/>
      <c r="I50" s="7"/>
      <c r="J50" s="7"/>
      <c r="K50" s="7" t="s">
        <v>10</v>
      </c>
      <c r="L50" s="7"/>
      <c r="M50" s="7"/>
      <c r="N50" s="7"/>
      <c r="O50" s="7"/>
      <c r="P50" s="7"/>
      <c r="Q50" s="7"/>
    </row>
    <row r="51" spans="2:17" x14ac:dyDescent="0.2">
      <c r="B51" s="7"/>
      <c r="C51" s="7"/>
      <c r="D51" s="7"/>
      <c r="E51" s="7"/>
      <c r="F51" s="7"/>
      <c r="G51" s="7"/>
      <c r="H51" s="7"/>
      <c r="I51" s="7"/>
      <c r="J51" s="7"/>
      <c r="K51" s="7" t="s">
        <v>10</v>
      </c>
      <c r="L51" s="7"/>
      <c r="M51" s="7"/>
      <c r="N51" s="7"/>
      <c r="O51" s="7"/>
      <c r="P51" s="7"/>
      <c r="Q51" s="7"/>
    </row>
    <row r="52" spans="2:17" x14ac:dyDescent="0.2">
      <c r="B52" s="7"/>
      <c r="C52" s="7"/>
      <c r="D52" s="7"/>
      <c r="E52" s="7"/>
      <c r="F52" s="7"/>
      <c r="G52" s="7"/>
      <c r="H52" s="7"/>
      <c r="I52" s="7"/>
      <c r="J52" s="7"/>
      <c r="K52" s="7" t="s">
        <v>10</v>
      </c>
      <c r="L52" s="7"/>
      <c r="M52" s="7"/>
      <c r="N52" s="7"/>
      <c r="O52" s="7"/>
      <c r="P52" s="7"/>
      <c r="Q52" s="7"/>
    </row>
    <row r="53" spans="2:17" x14ac:dyDescent="0.2">
      <c r="B53" s="7"/>
      <c r="C53" s="7"/>
      <c r="D53" s="7"/>
      <c r="E53" s="7"/>
      <c r="F53" s="7"/>
      <c r="G53" s="7"/>
      <c r="H53" s="7"/>
      <c r="I53" s="7"/>
      <c r="J53" s="7"/>
      <c r="K53" s="7" t="s">
        <v>10</v>
      </c>
      <c r="L53" s="7"/>
      <c r="M53" s="7"/>
      <c r="N53" s="7"/>
      <c r="O53" s="7"/>
      <c r="P53" s="7"/>
      <c r="Q53" s="7"/>
    </row>
    <row r="54" spans="2:17" x14ac:dyDescent="0.2">
      <c r="B54" s="7"/>
      <c r="C54" s="7"/>
      <c r="D54" s="7"/>
      <c r="E54" s="7"/>
      <c r="F54" s="7"/>
      <c r="G54" s="7"/>
      <c r="H54" s="7"/>
      <c r="I54" s="7"/>
      <c r="J54" s="7"/>
      <c r="K54" s="7" t="s">
        <v>10</v>
      </c>
      <c r="L54" s="7"/>
      <c r="M54" s="7"/>
      <c r="N54" s="7"/>
      <c r="O54" s="7"/>
      <c r="P54" s="7"/>
      <c r="Q54" s="7"/>
    </row>
    <row r="55" spans="2:17" x14ac:dyDescent="0.2">
      <c r="B55" s="7"/>
      <c r="C55" s="7"/>
      <c r="D55" s="7"/>
      <c r="E55" s="7"/>
      <c r="F55" s="7"/>
      <c r="G55" s="7"/>
      <c r="H55" s="7"/>
      <c r="I55" s="7"/>
      <c r="J55" s="7"/>
      <c r="K55" s="7" t="s">
        <v>10</v>
      </c>
      <c r="L55" s="7"/>
      <c r="M55" s="7"/>
      <c r="N55" s="7"/>
      <c r="O55" s="7"/>
      <c r="P55" s="7"/>
      <c r="Q55" s="7"/>
    </row>
    <row r="56" spans="2:17" x14ac:dyDescent="0.2">
      <c r="B56" s="7"/>
      <c r="C56" s="7"/>
      <c r="D56" s="7"/>
      <c r="E56" s="7"/>
      <c r="F56" s="7"/>
      <c r="G56" s="7"/>
      <c r="H56" s="7"/>
      <c r="I56" s="7"/>
      <c r="J56" s="7"/>
      <c r="K56" s="7" t="s">
        <v>10</v>
      </c>
      <c r="L56" s="7"/>
      <c r="M56" s="7"/>
      <c r="N56" s="7"/>
      <c r="O56" s="7"/>
      <c r="P56" s="7"/>
      <c r="Q56" s="7"/>
    </row>
    <row r="57" spans="2:17" x14ac:dyDescent="0.2">
      <c r="B57" s="7"/>
      <c r="C57" s="7"/>
      <c r="D57" s="7"/>
      <c r="E57" s="7"/>
      <c r="F57" s="7"/>
      <c r="G57" s="7"/>
      <c r="H57" s="7"/>
      <c r="I57" s="7"/>
      <c r="J57" s="7"/>
      <c r="K57" s="7" t="s">
        <v>10</v>
      </c>
      <c r="L57" s="7"/>
      <c r="M57" s="7"/>
      <c r="N57" s="7"/>
      <c r="O57" s="7"/>
      <c r="P57" s="7"/>
      <c r="Q57" s="7"/>
    </row>
    <row r="58" spans="2:17" x14ac:dyDescent="0.2">
      <c r="B58" s="7"/>
      <c r="C58" s="7"/>
      <c r="D58" s="7"/>
      <c r="E58" s="7"/>
      <c r="F58" s="7"/>
      <c r="G58" s="7"/>
      <c r="H58" s="7"/>
      <c r="I58" s="7"/>
      <c r="J58" s="7"/>
      <c r="K58" s="7" t="s">
        <v>10</v>
      </c>
      <c r="L58" s="7"/>
      <c r="M58" s="7"/>
      <c r="N58" s="7"/>
      <c r="O58" s="7"/>
      <c r="P58" s="7"/>
      <c r="Q58" s="7"/>
    </row>
    <row r="59" spans="2:17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</sheetData>
  <phoneticPr fontId="0" type="noConversion"/>
  <pageMargins left="0.75" right="0.75" top="0.53" bottom="0.5" header="0.5" footer="0.5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ml.throughput</vt:lpstr>
      <vt:lpstr>CERA</vt:lpstr>
      <vt:lpstr>CERA!Print_Area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2001-11-26T20:59:22Z</cp:lastPrinted>
  <dcterms:created xsi:type="dcterms:W3CDTF">2001-11-26T17:01:18Z</dcterms:created>
  <dcterms:modified xsi:type="dcterms:W3CDTF">2023-09-12T04:38:04Z</dcterms:modified>
</cp:coreProperties>
</file>