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B1B0AB6-EA73-475D-8CC5-46019CE1FAF5}" xr6:coauthVersionLast="47" xr6:coauthVersionMax="47" xr10:uidLastSave="{00000000-0000-0000-0000-000000000000}"/>
  <bookViews>
    <workbookView xWindow="-120" yWindow="-120" windowWidth="23280" windowHeight="1320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F19" i="1" l="1"/>
  <c r="D24" i="1"/>
  <c r="D25" i="1"/>
  <c r="D29" i="1"/>
  <c r="D33" i="1"/>
  <c r="G42" i="1"/>
  <c r="F45" i="1"/>
  <c r="F48" i="1"/>
</calcChain>
</file>

<file path=xl/sharedStrings.xml><?xml version="1.0" encoding="utf-8"?>
<sst xmlns="http://schemas.openxmlformats.org/spreadsheetml/2006/main" count="36" uniqueCount="34">
  <si>
    <t>Bandwidth</t>
  </si>
  <si>
    <t>Crude</t>
  </si>
  <si>
    <t>Natgas</t>
  </si>
  <si>
    <t>Power</t>
  </si>
  <si>
    <t>Metals</t>
  </si>
  <si>
    <t>$trillion</t>
  </si>
  <si>
    <t>Pulp &amp; Paper</t>
  </si>
  <si>
    <t>Assume 10% of market is short-term financed, 30-day tenor, 10% annual interest.</t>
  </si>
  <si>
    <t>trillion</t>
  </si>
  <si>
    <t>Assume CommodityLogic makes bid/ask spread 500 basis points wide.</t>
  </si>
  <si>
    <t>CommodityLogic Big Numbers</t>
  </si>
  <si>
    <t>Agriculture</t>
  </si>
  <si>
    <t>Assume Enron is involved in 20% of commodity transactions in US and Europe</t>
  </si>
  <si>
    <t>with a logistics staff of 800 (excludes agriculture), and this is typical of industry.</t>
  </si>
  <si>
    <t>Assume CommodityLogic doubles efficiency.</t>
  </si>
  <si>
    <t xml:space="preserve">    Savings then equal</t>
  </si>
  <si>
    <t>Assume CommodityLogic captures 25% of savings.</t>
  </si>
  <si>
    <t xml:space="preserve">   Profit then equals</t>
  </si>
  <si>
    <t>million</t>
  </si>
  <si>
    <t>Total annual industry logistics spend is then</t>
  </si>
  <si>
    <t>2.   Commodity logistics</t>
  </si>
  <si>
    <t>1.   Short-term commodity finance</t>
  </si>
  <si>
    <t xml:space="preserve">CommodityLogic is in two primary businesses:  </t>
  </si>
  <si>
    <t>1.  Commodity Finance</t>
  </si>
  <si>
    <t>2.  Commodity Logistics</t>
  </si>
  <si>
    <t>How big are the North American and European commodity markets?</t>
  </si>
  <si>
    <t>billion total principal</t>
  </si>
  <si>
    <t>billion interest payments</t>
  </si>
  <si>
    <t>million interest</t>
  </si>
  <si>
    <t>million profit</t>
  </si>
  <si>
    <t xml:space="preserve">  Total guesses--</t>
  </si>
  <si>
    <t xml:space="preserve">    these numbers must be checked</t>
  </si>
  <si>
    <t>Assume CommodityLogic captures 3% of short-term market.</t>
  </si>
  <si>
    <t>Assume fully-costed logistics employee is $100,000 per year.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</si>
</sst>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164" formatCode="0.0"/>
    <numFmt numFmtId="165" formatCode="_(&quot;$&quot;* #,##0.0_);_(&quot;$&quot;* \(#,##0.0\);_(&quot;$&quot;* &quot;-&quot;??_);_(@_)"/>
    <numFmt numFmtId="166" formatCode="_(&quot;$&quot;* #,##0_);_(&quot;$&quot;* \(#,##0\);_(&quot;$&quot;* &quot;-&quot;??_);_(@_)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right"/>
    </xf>
    <xf numFmtId="0" fontId="2" fillId="0" borderId="0" xfId="0" applyFont="1"/>
    <xf numFmtId="0" fontId="3" fillId="0" borderId="0" xfId="0" applyFont="1"/>
    <xf numFmtId="165" fontId="0" fillId="0" borderId="0" xfId="1" applyNumberFormat="1" applyFont="1"/>
    <xf numFmtId="166" fontId="0" fillId="0" borderId="0" xfId="0" applyNumberFormat="1"/>
    <xf numFmtId="164" fontId="0" fillId="0" borderId="0" xfId="0" applyNumberFormat="1" applyAlignment="1">
      <alignment horizontal="right"/>
    </xf>
    <xf numFmtId="166" fontId="0" fillId="0" borderId="0" xfId="1" applyNumberFormat="1" applyFont="1" applyAlignment="1">
      <alignment horizontal="right"/>
    </xf>
    <xf numFmtId="44" fontId="0" fillId="0" borderId="0" xfId="1" applyFont="1" applyAlignment="1">
      <alignment horizontal="right"/>
    </xf>
    <xf numFmtId="0" fontId="0" fillId="0" borderId="0" xfId="0" applyAlignment="1">
      <alignment horizontal="lef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8"/>
  <sheetViews>
    <sheetView tabSelected="1" workbookViewId="0">
      <selection activeCell="D51" sqref="D51"/>
    </sheetView>
  </sheetViews>
  <sheetFormatPr defaultRowHeight="12.75" x14ac:dyDescent="0.2"/>
  <cols>
    <col min="2" max="2" width="1.5703125" customWidth="1"/>
    <col min="6" max="6" width="13.28515625" bestFit="1" customWidth="1"/>
    <col min="7" max="7" width="15.85546875" style="1" bestFit="1" customWidth="1"/>
  </cols>
  <sheetData>
    <row r="1" spans="1:7" ht="15.75" x14ac:dyDescent="0.25">
      <c r="A1" s="3" t="s">
        <v>10</v>
      </c>
      <c r="B1" s="3"/>
    </row>
    <row r="3" spans="1:7" x14ac:dyDescent="0.2">
      <c r="A3" s="2"/>
      <c r="B3" s="2"/>
      <c r="C3" s="2" t="s">
        <v>22</v>
      </c>
    </row>
    <row r="4" spans="1:7" x14ac:dyDescent="0.2">
      <c r="A4" s="2"/>
      <c r="B4" s="2"/>
      <c r="C4" s="2"/>
      <c r="D4" s="2" t="s">
        <v>21</v>
      </c>
    </row>
    <row r="5" spans="1:7" x14ac:dyDescent="0.2">
      <c r="A5" s="2"/>
      <c r="B5" s="2"/>
      <c r="C5" s="2"/>
      <c r="D5" s="2" t="s">
        <v>20</v>
      </c>
    </row>
    <row r="7" spans="1:7" ht="15.75" x14ac:dyDescent="0.25">
      <c r="A7" s="3" t="s">
        <v>23</v>
      </c>
      <c r="B7" s="3"/>
      <c r="G7" s="6"/>
    </row>
    <row r="9" spans="1:7" x14ac:dyDescent="0.2">
      <c r="A9" s="2"/>
      <c r="B9" s="2"/>
      <c r="C9" t="s">
        <v>25</v>
      </c>
    </row>
    <row r="10" spans="1:7" x14ac:dyDescent="0.2">
      <c r="F10" s="1" t="s">
        <v>5</v>
      </c>
      <c r="G10"/>
    </row>
    <row r="11" spans="1:7" x14ac:dyDescent="0.2">
      <c r="D11" t="s">
        <v>11</v>
      </c>
      <c r="F11" s="6">
        <v>1.5</v>
      </c>
      <c r="G11"/>
    </row>
    <row r="12" spans="1:7" x14ac:dyDescent="0.2">
      <c r="D12" t="s">
        <v>0</v>
      </c>
      <c r="F12" s="6">
        <v>0.8</v>
      </c>
      <c r="G12"/>
    </row>
    <row r="13" spans="1:7" x14ac:dyDescent="0.2">
      <c r="D13" t="s">
        <v>1</v>
      </c>
      <c r="F13" s="6">
        <v>1</v>
      </c>
      <c r="G13" t="s">
        <v>30</v>
      </c>
    </row>
    <row r="14" spans="1:7" x14ac:dyDescent="0.2">
      <c r="D14" t="s">
        <v>2</v>
      </c>
      <c r="F14" s="6">
        <v>0.5</v>
      </c>
      <c r="G14" t="s">
        <v>31</v>
      </c>
    </row>
    <row r="15" spans="1:7" x14ac:dyDescent="0.2">
      <c r="D15" t="s">
        <v>3</v>
      </c>
      <c r="F15" s="6">
        <v>0.5</v>
      </c>
      <c r="G15"/>
    </row>
    <row r="16" spans="1:7" x14ac:dyDescent="0.2">
      <c r="D16" t="s">
        <v>4</v>
      </c>
      <c r="F16" s="6">
        <v>1</v>
      </c>
      <c r="G16"/>
    </row>
    <row r="17" spans="1:7" x14ac:dyDescent="0.2">
      <c r="D17" t="s">
        <v>6</v>
      </c>
      <c r="F17" s="6">
        <v>0.5</v>
      </c>
      <c r="G17"/>
    </row>
    <row r="18" spans="1:7" ht="5.25" customHeight="1" x14ac:dyDescent="0.2">
      <c r="F18" s="6"/>
      <c r="G18"/>
    </row>
    <row r="19" spans="1:7" x14ac:dyDescent="0.2">
      <c r="F19" s="8">
        <f>SUM(F11:F18)</f>
        <v>5.8</v>
      </c>
      <c r="G19" t="s">
        <v>8</v>
      </c>
    </row>
    <row r="22" spans="1:7" x14ac:dyDescent="0.2">
      <c r="A22" s="2"/>
      <c r="B22" s="2"/>
      <c r="C22" t="s">
        <v>7</v>
      </c>
    </row>
    <row r="23" spans="1:7" x14ac:dyDescent="0.2">
      <c r="A23" s="2"/>
      <c r="B23" s="2"/>
    </row>
    <row r="24" spans="1:7" x14ac:dyDescent="0.2">
      <c r="A24" s="2"/>
      <c r="B24" s="2"/>
      <c r="D24" s="4">
        <f>F19/10*1000</f>
        <v>580</v>
      </c>
      <c r="E24" t="s">
        <v>26</v>
      </c>
    </row>
    <row r="25" spans="1:7" x14ac:dyDescent="0.2">
      <c r="A25" s="2"/>
      <c r="B25" s="2"/>
      <c r="D25" s="4">
        <f>D24*30/360*0.1</f>
        <v>4.8333333333333339</v>
      </c>
      <c r="E25" t="s">
        <v>27</v>
      </c>
    </row>
    <row r="26" spans="1:7" x14ac:dyDescent="0.2">
      <c r="A26" s="2"/>
      <c r="B26" s="2"/>
    </row>
    <row r="27" spans="1:7" x14ac:dyDescent="0.2">
      <c r="A27" s="2"/>
      <c r="B27" s="2"/>
      <c r="C27" t="s">
        <v>32</v>
      </c>
    </row>
    <row r="28" spans="1:7" x14ac:dyDescent="0.2">
      <c r="A28" s="2"/>
      <c r="B28" s="2"/>
    </row>
    <row r="29" spans="1:7" x14ac:dyDescent="0.2">
      <c r="A29" s="2"/>
      <c r="B29" s="2"/>
      <c r="D29" s="4">
        <f>D25*0.03*1000</f>
        <v>145.00000000000003</v>
      </c>
      <c r="E29" t="s">
        <v>28</v>
      </c>
    </row>
    <row r="30" spans="1:7" x14ac:dyDescent="0.2">
      <c r="A30" s="2"/>
      <c r="B30" s="2"/>
    </row>
    <row r="31" spans="1:7" x14ac:dyDescent="0.2">
      <c r="A31" s="2"/>
      <c r="B31" s="2"/>
      <c r="C31" t="s">
        <v>9</v>
      </c>
    </row>
    <row r="33" spans="1:8" x14ac:dyDescent="0.2">
      <c r="D33" s="4">
        <f>0.025*D24*1000*0.03*30/360</f>
        <v>36.25</v>
      </c>
      <c r="E33" t="s">
        <v>29</v>
      </c>
    </row>
    <row r="35" spans="1:8" ht="15.75" x14ac:dyDescent="0.25">
      <c r="A35" s="3" t="s">
        <v>24</v>
      </c>
      <c r="B35" s="3"/>
    </row>
    <row r="37" spans="1:8" x14ac:dyDescent="0.2">
      <c r="A37" s="2"/>
      <c r="C37" t="s">
        <v>12</v>
      </c>
    </row>
    <row r="38" spans="1:8" x14ac:dyDescent="0.2">
      <c r="C38" t="s">
        <v>13</v>
      </c>
    </row>
    <row r="40" spans="1:8" x14ac:dyDescent="0.2">
      <c r="C40" t="s">
        <v>33</v>
      </c>
    </row>
    <row r="42" spans="1:8" x14ac:dyDescent="0.2">
      <c r="C42" t="s">
        <v>19</v>
      </c>
      <c r="G42" s="7">
        <f>800/0.2*2*100000/1000000</f>
        <v>800</v>
      </c>
      <c r="H42" t="s">
        <v>18</v>
      </c>
    </row>
    <row r="44" spans="1:8" x14ac:dyDescent="0.2">
      <c r="C44" t="s">
        <v>14</v>
      </c>
    </row>
    <row r="45" spans="1:8" x14ac:dyDescent="0.2">
      <c r="C45" t="s">
        <v>15</v>
      </c>
      <c r="F45" s="5">
        <f>G42/2</f>
        <v>400</v>
      </c>
      <c r="G45" s="9" t="s">
        <v>18</v>
      </c>
    </row>
    <row r="46" spans="1:8" x14ac:dyDescent="0.2">
      <c r="G46" s="9"/>
    </row>
    <row r="47" spans="1:8" x14ac:dyDescent="0.2">
      <c r="C47" t="s">
        <v>16</v>
      </c>
      <c r="G47" s="9"/>
    </row>
    <row r="48" spans="1:8" x14ac:dyDescent="0.2">
      <c r="C48" t="s">
        <v>17</v>
      </c>
      <c r="F48" s="5">
        <f>F45*0.25</f>
        <v>100</v>
      </c>
      <c r="G48" s="9" t="s">
        <v>18</v>
      </c>
    </row>
  </sheetData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tgros</dc:creator>
  <cp:lastModifiedBy>Jan Havlíček</cp:lastModifiedBy>
  <cp:lastPrinted>2000-07-12T20:55:33Z</cp:lastPrinted>
  <dcterms:created xsi:type="dcterms:W3CDTF">2000-07-12T18:17:12Z</dcterms:created>
  <dcterms:modified xsi:type="dcterms:W3CDTF">2023-09-13T09:55:35Z</dcterms:modified>
</cp:coreProperties>
</file>