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D567DB-7CFB-4E4F-80AB-75C8FAF7E7BF}" xr6:coauthVersionLast="47" xr6:coauthVersionMax="47" xr10:uidLastSave="{00000000-0000-0000-0000-000000000000}"/>
  <bookViews>
    <workbookView xWindow="-120" yWindow="-120" windowWidth="23280" windowHeight="12480" tabRatio="919"/>
  </bookViews>
  <sheets>
    <sheet name="Staffing Report" sheetId="15" r:id="rId1"/>
    <sheet name="Detail This Week" sheetId="14" r:id="rId2"/>
    <sheet name="YTD Summary" sheetId="13" r:id="rId3"/>
    <sheet name="Recruiters" sheetId="12" state="hidden" r:id="rId4"/>
    <sheet name="Sheryl" sheetId="5" state="hidden" r:id="rId5"/>
    <sheet name="Laura" sheetId="7" state="hidden" r:id="rId6"/>
    <sheet name="Interviews" sheetId="6" state="hidden" r:id="rId7"/>
    <sheet name="Offers" sheetId="3" state="hidden" r:id="rId8"/>
    <sheet name="Declines" sheetId="2" state="hidden" r:id="rId9"/>
    <sheet name="YTDReferrals" sheetId="17" state="hidden" r:id="rId10"/>
    <sheet name="Wk Referrals" sheetId="18" state="hidden" r:id="rId11"/>
    <sheet name="RJ's Stats" sheetId="1" state="hidden" r:id="rId12"/>
    <sheet name="LWYTD" sheetId="16" state="hidden" r:id="rId13"/>
  </sheets>
  <calcPr calcId="0"/>
</workbook>
</file>

<file path=xl/calcChain.xml><?xml version="1.0" encoding="utf-8"?>
<calcChain xmlns="http://schemas.openxmlformats.org/spreadsheetml/2006/main">
  <c r="C5" i="14" l="1"/>
  <c r="D5" i="14"/>
  <c r="E5" i="14"/>
  <c r="C6" i="14"/>
  <c r="D6" i="14"/>
  <c r="E6" i="14"/>
  <c r="C9" i="14"/>
  <c r="D9" i="14"/>
  <c r="E9" i="14"/>
  <c r="F9" i="14"/>
  <c r="G9" i="14"/>
  <c r="D10" i="14"/>
  <c r="E10" i="14"/>
  <c r="F10" i="14"/>
  <c r="G10" i="14"/>
  <c r="D11" i="14"/>
  <c r="E11" i="14"/>
  <c r="F11" i="14"/>
  <c r="G11" i="14"/>
  <c r="D12" i="14"/>
  <c r="E12" i="14"/>
  <c r="F12" i="14"/>
  <c r="G12" i="14"/>
  <c r="D13" i="14"/>
  <c r="E13" i="14"/>
  <c r="F13" i="14"/>
  <c r="G13" i="14"/>
  <c r="D14" i="14"/>
  <c r="E14" i="14"/>
  <c r="F14" i="14"/>
  <c r="G14" i="14"/>
  <c r="D15" i="14"/>
  <c r="E15" i="14"/>
  <c r="F15" i="14"/>
  <c r="G15" i="14"/>
  <c r="D16" i="14"/>
  <c r="E16" i="14"/>
  <c r="F16" i="14"/>
  <c r="G16" i="14"/>
  <c r="D17" i="14"/>
  <c r="E17" i="14"/>
  <c r="F17" i="14"/>
  <c r="G17" i="14"/>
  <c r="D18" i="14"/>
  <c r="E18" i="14"/>
  <c r="F18" i="14"/>
  <c r="G18" i="14"/>
  <c r="D19" i="14"/>
  <c r="E19" i="14"/>
  <c r="F19" i="14"/>
  <c r="G19" i="14"/>
  <c r="D20" i="14"/>
  <c r="E20" i="14"/>
  <c r="F20" i="14"/>
  <c r="G20" i="14"/>
  <c r="D21" i="14"/>
  <c r="E21" i="14"/>
  <c r="F21" i="14"/>
  <c r="G21" i="14"/>
  <c r="D22" i="14"/>
  <c r="E22" i="14"/>
  <c r="F22" i="14"/>
  <c r="G22" i="14"/>
  <c r="D23" i="14"/>
  <c r="E23" i="14"/>
  <c r="F23" i="14"/>
  <c r="G23" i="14"/>
  <c r="C26" i="14"/>
  <c r="D26" i="14"/>
  <c r="E26" i="14"/>
  <c r="F26" i="14"/>
  <c r="D27" i="14"/>
  <c r="E27" i="14"/>
  <c r="F27" i="14"/>
  <c r="C30" i="14"/>
  <c r="D30" i="14"/>
  <c r="E30" i="14"/>
  <c r="F30" i="14"/>
  <c r="G30" i="14"/>
  <c r="H30" i="14"/>
  <c r="I30" i="14"/>
  <c r="D34" i="14"/>
  <c r="E34" i="14"/>
  <c r="F34" i="14"/>
  <c r="G34" i="14"/>
  <c r="H34" i="14"/>
  <c r="D35" i="14"/>
  <c r="E35" i="14"/>
  <c r="F35" i="14"/>
  <c r="C38" i="14"/>
  <c r="D38" i="14"/>
  <c r="E38" i="14"/>
  <c r="F38" i="14"/>
  <c r="G38" i="14"/>
  <c r="C41" i="14"/>
  <c r="D41" i="14"/>
  <c r="E41" i="14"/>
  <c r="F41" i="14"/>
  <c r="D44" i="14"/>
  <c r="E44" i="14"/>
  <c r="F44" i="14"/>
  <c r="G44" i="14"/>
  <c r="E6" i="6"/>
  <c r="F6" i="6"/>
  <c r="G6" i="6"/>
  <c r="H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D7" i="7"/>
  <c r="E7" i="7"/>
  <c r="F7" i="7"/>
  <c r="H7" i="7"/>
  <c r="I7" i="7"/>
  <c r="J7" i="7"/>
  <c r="L7" i="7"/>
  <c r="D8" i="7"/>
  <c r="H8" i="7"/>
  <c r="D9" i="7"/>
  <c r="H9" i="7"/>
  <c r="D10" i="7"/>
  <c r="H10" i="7"/>
  <c r="D11" i="7"/>
  <c r="H11" i="7"/>
  <c r="D12" i="7"/>
  <c r="H12" i="7"/>
  <c r="D13" i="7"/>
  <c r="H13" i="7"/>
  <c r="D14" i="7"/>
  <c r="H14" i="7"/>
  <c r="D15" i="7"/>
  <c r="H15" i="7"/>
  <c r="D16" i="7"/>
  <c r="H16" i="7"/>
  <c r="D17" i="7"/>
  <c r="H17" i="7"/>
  <c r="D18" i="7"/>
  <c r="H18" i="7"/>
  <c r="D19" i="7"/>
  <c r="H19" i="7"/>
  <c r="D20" i="7"/>
  <c r="H20" i="7"/>
  <c r="D21" i="7"/>
  <c r="H21" i="7"/>
  <c r="D22" i="7"/>
  <c r="H22" i="7"/>
  <c r="D23" i="7"/>
  <c r="H23" i="7"/>
  <c r="D24" i="7"/>
  <c r="H24" i="7"/>
  <c r="D25" i="7"/>
  <c r="H25" i="7"/>
  <c r="H28" i="7"/>
  <c r="H33" i="7"/>
  <c r="G20" i="16"/>
  <c r="G21" i="16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D25" i="12"/>
  <c r="E25" i="12"/>
  <c r="F25" i="12"/>
  <c r="G25" i="12"/>
  <c r="H25" i="12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D7" i="5"/>
  <c r="E7" i="5"/>
  <c r="G7" i="5"/>
  <c r="H7" i="5"/>
  <c r="I7" i="5"/>
  <c r="J7" i="5"/>
  <c r="K7" i="5"/>
  <c r="L7" i="5"/>
  <c r="M7" i="5"/>
  <c r="B6" i="15"/>
  <c r="C6" i="15"/>
  <c r="D6" i="15"/>
  <c r="E6" i="15"/>
  <c r="F6" i="15"/>
  <c r="G6" i="15"/>
  <c r="H6" i="15"/>
  <c r="I6" i="15"/>
  <c r="B8" i="15"/>
  <c r="C8" i="15"/>
  <c r="D8" i="15"/>
  <c r="E8" i="15"/>
  <c r="F8" i="15"/>
  <c r="G8" i="15"/>
  <c r="H8" i="15"/>
  <c r="I8" i="15"/>
  <c r="B10" i="15"/>
  <c r="C10" i="15"/>
  <c r="D10" i="15"/>
  <c r="E10" i="15"/>
  <c r="F10" i="15"/>
  <c r="G10" i="15"/>
  <c r="H10" i="15"/>
  <c r="I10" i="15"/>
  <c r="B12" i="15"/>
  <c r="C12" i="15"/>
  <c r="D12" i="15"/>
  <c r="E12" i="15"/>
  <c r="F12" i="15"/>
  <c r="G12" i="15"/>
  <c r="H12" i="15"/>
  <c r="I12" i="15"/>
  <c r="B14" i="15"/>
  <c r="C14" i="15"/>
  <c r="D14" i="15"/>
  <c r="E14" i="15"/>
  <c r="F14" i="15"/>
  <c r="G14" i="15"/>
  <c r="H14" i="15"/>
  <c r="I14" i="15"/>
  <c r="B16" i="15"/>
  <c r="C16" i="15"/>
  <c r="D16" i="15"/>
  <c r="E16" i="15"/>
  <c r="F16" i="15"/>
  <c r="G16" i="15"/>
  <c r="H16" i="15"/>
  <c r="I16" i="15"/>
  <c r="B18" i="15"/>
  <c r="C18" i="15"/>
  <c r="D18" i="15"/>
  <c r="E18" i="15"/>
  <c r="F18" i="15"/>
  <c r="G18" i="15"/>
  <c r="H18" i="15"/>
  <c r="I18" i="15"/>
  <c r="B20" i="15"/>
  <c r="C20" i="15"/>
  <c r="D20" i="15"/>
  <c r="E20" i="15"/>
  <c r="F20" i="15"/>
  <c r="G20" i="15"/>
  <c r="H20" i="15"/>
  <c r="I20" i="15"/>
  <c r="B22" i="15"/>
  <c r="C22" i="15"/>
  <c r="D22" i="15"/>
  <c r="E22" i="15"/>
  <c r="F22" i="15"/>
  <c r="G22" i="15"/>
  <c r="H22" i="15"/>
  <c r="I22" i="15"/>
  <c r="B24" i="15"/>
  <c r="C24" i="15"/>
  <c r="D24" i="15"/>
  <c r="E24" i="15"/>
  <c r="F24" i="15"/>
  <c r="G24" i="15"/>
  <c r="H24" i="15"/>
  <c r="I24" i="15"/>
  <c r="B26" i="15"/>
  <c r="C26" i="15"/>
  <c r="D26" i="15"/>
  <c r="E26" i="15"/>
  <c r="F26" i="15"/>
  <c r="G26" i="15"/>
  <c r="H26" i="15"/>
  <c r="I26" i="15"/>
  <c r="B28" i="15"/>
  <c r="C28" i="15"/>
  <c r="D28" i="15"/>
  <c r="E28" i="15"/>
  <c r="F28" i="15"/>
  <c r="G28" i="15"/>
  <c r="H28" i="15"/>
  <c r="I28" i="15"/>
  <c r="B30" i="15"/>
  <c r="C30" i="15"/>
  <c r="D30" i="15"/>
  <c r="E30" i="15"/>
  <c r="F30" i="15"/>
  <c r="G30" i="15"/>
  <c r="H30" i="15"/>
  <c r="I30" i="15"/>
  <c r="B32" i="15"/>
  <c r="C32" i="15"/>
  <c r="D32" i="15"/>
  <c r="E32" i="15"/>
  <c r="F32" i="15"/>
  <c r="G32" i="15"/>
  <c r="H32" i="15"/>
  <c r="I32" i="15"/>
  <c r="B34" i="15"/>
  <c r="C34" i="15"/>
  <c r="D34" i="15"/>
  <c r="E34" i="15"/>
  <c r="F34" i="15"/>
  <c r="G34" i="15"/>
  <c r="H34" i="15"/>
  <c r="I34" i="15"/>
  <c r="B36" i="15"/>
  <c r="C36" i="15"/>
  <c r="D36" i="15"/>
  <c r="E36" i="15"/>
  <c r="F36" i="15"/>
  <c r="G36" i="15"/>
  <c r="H36" i="15"/>
  <c r="I36" i="15"/>
  <c r="B38" i="15"/>
  <c r="C38" i="15"/>
  <c r="D38" i="15"/>
  <c r="E38" i="15"/>
  <c r="F38" i="15"/>
  <c r="G38" i="15"/>
  <c r="H38" i="15"/>
  <c r="I38" i="15"/>
  <c r="B40" i="15"/>
  <c r="C40" i="15"/>
  <c r="D40" i="15"/>
  <c r="E40" i="15"/>
  <c r="F40" i="15"/>
  <c r="G40" i="15"/>
  <c r="H40" i="15"/>
  <c r="I40" i="15"/>
  <c r="B42" i="15"/>
  <c r="C42" i="15"/>
  <c r="D42" i="15"/>
  <c r="E42" i="15"/>
  <c r="F42" i="15"/>
  <c r="G42" i="15"/>
  <c r="H42" i="15"/>
  <c r="I42" i="15"/>
  <c r="B44" i="15"/>
  <c r="C44" i="15"/>
  <c r="D44" i="15"/>
  <c r="E44" i="15"/>
  <c r="F44" i="15"/>
  <c r="G44" i="15"/>
  <c r="H44" i="15"/>
  <c r="I44" i="15"/>
  <c r="B48" i="15"/>
  <c r="C48" i="15"/>
  <c r="D48" i="15"/>
  <c r="E48" i="15"/>
  <c r="F48" i="15"/>
  <c r="G48" i="15"/>
  <c r="H48" i="15"/>
  <c r="I48" i="15"/>
  <c r="F10" i="18"/>
  <c r="G10" i="18"/>
  <c r="F16" i="18"/>
  <c r="F3" i="13"/>
  <c r="F4" i="13"/>
  <c r="F5" i="13"/>
  <c r="F6" i="13"/>
  <c r="F7" i="13"/>
  <c r="F8" i="13"/>
  <c r="E9" i="13"/>
  <c r="E10" i="13"/>
  <c r="E11" i="13"/>
  <c r="E12" i="13"/>
  <c r="E13" i="13"/>
  <c r="F14" i="13"/>
  <c r="E15" i="13"/>
  <c r="E16" i="13"/>
  <c r="F17" i="13"/>
  <c r="F18" i="13"/>
  <c r="G20" i="13"/>
  <c r="G21" i="13"/>
  <c r="F22" i="13"/>
  <c r="F23" i="13"/>
  <c r="F46" i="17"/>
  <c r="G46" i="17"/>
  <c r="F59" i="17"/>
  <c r="F67" i="17"/>
  <c r="F69" i="17"/>
  <c r="F70" i="17"/>
  <c r="F71" i="17"/>
  <c r="F72" i="17"/>
  <c r="F73" i="17"/>
</calcChain>
</file>

<file path=xl/sharedStrings.xml><?xml version="1.0" encoding="utf-8"?>
<sst xmlns="http://schemas.openxmlformats.org/spreadsheetml/2006/main" count="634" uniqueCount="375">
  <si>
    <t>Name:</t>
  </si>
  <si>
    <t>source:</t>
  </si>
  <si>
    <t>agencies</t>
  </si>
  <si>
    <t>Enron recruiters</t>
  </si>
  <si>
    <t>phone to</t>
  </si>
  <si>
    <t xml:space="preserve">inperson </t>
  </si>
  <si>
    <t>phone</t>
  </si>
  <si>
    <t>inperson</t>
  </si>
  <si>
    <t>only</t>
  </si>
  <si>
    <t>Stock</t>
  </si>
  <si>
    <t>Webb</t>
  </si>
  <si>
    <t>Bruce</t>
  </si>
  <si>
    <t>Burchfield</t>
  </si>
  <si>
    <t>Powell</t>
  </si>
  <si>
    <t>Tollefsen</t>
  </si>
  <si>
    <t>employee referrals</t>
  </si>
  <si>
    <t># of Offers Declined</t>
  </si>
  <si>
    <t># of Starts</t>
  </si>
  <si>
    <t>fulltime</t>
  </si>
  <si>
    <t>contractors</t>
  </si>
  <si>
    <t>new</t>
  </si>
  <si>
    <t>Ed Anderson</t>
  </si>
  <si>
    <t>Total</t>
  </si>
  <si>
    <t>New</t>
  </si>
  <si>
    <t>Replacement</t>
  </si>
  <si>
    <t># of Openings :</t>
  </si>
  <si>
    <t>Name</t>
  </si>
  <si>
    <t>Department Head</t>
  </si>
  <si>
    <t>Start Date</t>
  </si>
  <si>
    <t># of Offers :</t>
  </si>
  <si>
    <t>Reason for Decline</t>
  </si>
  <si>
    <t># of Declines :</t>
  </si>
  <si>
    <t>Fulltime</t>
  </si>
  <si>
    <t>Conversions</t>
  </si>
  <si>
    <t>Transfers</t>
  </si>
  <si>
    <t>Contractors</t>
  </si>
  <si>
    <t>Interns</t>
  </si>
  <si>
    <t># of Starts :</t>
  </si>
  <si>
    <t>Agency</t>
  </si>
  <si>
    <t>Referral</t>
  </si>
  <si>
    <t>Agency Fees</t>
  </si>
  <si>
    <t>Source for Fulltime :</t>
  </si>
  <si>
    <t>Internal</t>
  </si>
  <si>
    <t># of Resumes Sent :</t>
  </si>
  <si>
    <t>Phone</t>
  </si>
  <si>
    <t>Phone to Inperson</t>
  </si>
  <si>
    <t>Inperson</t>
  </si>
  <si>
    <t># of Interviews :</t>
  </si>
  <si>
    <t>Department</t>
  </si>
  <si>
    <t>Total # of</t>
  </si>
  <si>
    <t># Openings</t>
  </si>
  <si>
    <t># Offers</t>
  </si>
  <si>
    <t># Declines</t>
  </si>
  <si>
    <t># Starts</t>
  </si>
  <si>
    <t># Resumes</t>
  </si>
  <si>
    <t># Interviews</t>
  </si>
  <si>
    <t>Openings</t>
  </si>
  <si>
    <t>Cancelled</t>
  </si>
  <si>
    <t>Sent to Mgrs</t>
  </si>
  <si>
    <t>Energy Trading Systems</t>
  </si>
  <si>
    <t>Steve Stock / Jennifer Richard</t>
  </si>
  <si>
    <t>Energy Operations Systems</t>
  </si>
  <si>
    <t>Global Products</t>
  </si>
  <si>
    <t>Internet/Intranet/Notes Dev</t>
  </si>
  <si>
    <t>Bryan Powell / Mandy Curless</t>
  </si>
  <si>
    <t>Development Support</t>
  </si>
  <si>
    <t>E-Commerce - Enron Online</t>
  </si>
  <si>
    <t>Jay Webb / Ed Anderson</t>
  </si>
  <si>
    <t>John Pavetto / Ed Anderson</t>
  </si>
  <si>
    <t>International Regions</t>
  </si>
  <si>
    <t>GPG</t>
  </si>
  <si>
    <t>Steve Hotte / Jennifer Richard</t>
  </si>
  <si>
    <t>TOTALS</t>
  </si>
  <si>
    <t>Estimated</t>
  </si>
  <si>
    <t>Source</t>
  </si>
  <si>
    <t>Graduates</t>
  </si>
  <si>
    <t>YTD Summary</t>
  </si>
  <si>
    <t># of Resumes Sent to Managers</t>
  </si>
  <si>
    <t># of Candidates Interviewed by Managers</t>
  </si>
  <si>
    <t># of Offers</t>
  </si>
  <si>
    <t>Acceptance Rate</t>
  </si>
  <si>
    <t>conversions</t>
  </si>
  <si>
    <t>internal transfers</t>
  </si>
  <si>
    <t>interns</t>
  </si>
  <si>
    <t># of Positions Opened in 2000</t>
  </si>
  <si>
    <t>replacement</t>
  </si>
  <si>
    <t># of Positions Cancelled in 2000</t>
  </si>
  <si>
    <t>Lowest # of Openings since Jan 1, 2000</t>
  </si>
  <si>
    <t>Highest # of Openings since Jan 1, 2000</t>
  </si>
  <si>
    <t>Ratios:</t>
  </si>
  <si>
    <t>Submittals to Interviews</t>
  </si>
  <si>
    <t>Interviews to Hires</t>
  </si>
  <si>
    <t>Agency Fees Paid</t>
  </si>
  <si>
    <t>Referral Fees Paid</t>
  </si>
  <si>
    <t>Fees Saved Through Employee Referral Program in 2000</t>
  </si>
  <si>
    <t>Pavetto</t>
  </si>
  <si>
    <t>Sommer</t>
  </si>
  <si>
    <t>Hotte</t>
  </si>
  <si>
    <t>Laura</t>
  </si>
  <si>
    <t>John Pavetto</t>
  </si>
  <si>
    <t>Steve Stock</t>
  </si>
  <si>
    <t>Steve Hotte</t>
  </si>
  <si>
    <t>Jenny Rub</t>
  </si>
  <si>
    <t>Beth Perlman</t>
  </si>
  <si>
    <t>John Tollefsen</t>
  </si>
  <si>
    <t>Week Of:</t>
  </si>
  <si>
    <t>Offers</t>
  </si>
  <si>
    <t>Declines</t>
  </si>
  <si>
    <t>Accepts</t>
  </si>
  <si>
    <t>Turnover</t>
  </si>
  <si>
    <t>Title</t>
  </si>
  <si>
    <t>Dept. #</t>
  </si>
  <si>
    <t>Supervisor</t>
  </si>
  <si>
    <t>Term Date</t>
  </si>
  <si>
    <t>Reason</t>
  </si>
  <si>
    <t>Recruiter Comments:</t>
  </si>
  <si>
    <t>Specialist</t>
  </si>
  <si>
    <t>Detail This Week</t>
  </si>
  <si>
    <t>Allan Sommer / Ed Anderson</t>
  </si>
  <si>
    <t>Jeff Johnson / Mandy Curless</t>
  </si>
  <si>
    <t>Johnson</t>
  </si>
  <si>
    <t>Manager</t>
  </si>
  <si>
    <t>Job Number</t>
  </si>
  <si>
    <t>Referred By</t>
  </si>
  <si>
    <t>*Amount Saved</t>
  </si>
  <si>
    <t>Employee Referrals:</t>
  </si>
  <si>
    <t>Chris Schomer</t>
  </si>
  <si>
    <t>Mutaz Mallak</t>
  </si>
  <si>
    <t>Sr. Specialist</t>
  </si>
  <si>
    <t>Richard Brockhan</t>
  </si>
  <si>
    <t>Xuetao Feng</t>
  </si>
  <si>
    <t>Joanne Zhang</t>
  </si>
  <si>
    <t>Susan Amador</t>
  </si>
  <si>
    <t>Matt Burleigh</t>
  </si>
  <si>
    <t>Trinh Abrell</t>
  </si>
  <si>
    <t>Gloria Guo</t>
  </si>
  <si>
    <t>Sunny Wang</t>
  </si>
  <si>
    <t>Senior Specialist</t>
  </si>
  <si>
    <t>Wei Hu</t>
  </si>
  <si>
    <t>Hasan Imam</t>
  </si>
  <si>
    <t>Zarin Imam</t>
  </si>
  <si>
    <t>Frank Zendejas</t>
  </si>
  <si>
    <t>Nathan Coyle</t>
  </si>
  <si>
    <t>Victoria Sorkina</t>
  </si>
  <si>
    <t>Staff</t>
  </si>
  <si>
    <t>Michael Belmont</t>
  </si>
  <si>
    <t>Kenvin P Baehr</t>
  </si>
  <si>
    <t>Chris Funk</t>
  </si>
  <si>
    <t>Carey Mansfield</t>
  </si>
  <si>
    <t>Russell Porter</t>
  </si>
  <si>
    <t>Executive Referrals:  (No Fee Due)</t>
  </si>
  <si>
    <t>Kevin Lee</t>
  </si>
  <si>
    <t>Nick Paraschos</t>
  </si>
  <si>
    <t>Paige Cox</t>
  </si>
  <si>
    <t>Contractor</t>
  </si>
  <si>
    <t>Carlos Castillo</t>
  </si>
  <si>
    <t>Director</t>
  </si>
  <si>
    <t>Executive</t>
  </si>
  <si>
    <t>Victoria Wilbeck</t>
  </si>
  <si>
    <t>Roy Hartstein</t>
  </si>
  <si>
    <t>Derryl Clevealand</t>
  </si>
  <si>
    <t>Alex Wong</t>
  </si>
  <si>
    <t>Have Not Started Referrals:</t>
  </si>
  <si>
    <t>Zhijun Yang</t>
  </si>
  <si>
    <t>Jun Wang</t>
  </si>
  <si>
    <t>Cynthia Siniard</t>
  </si>
  <si>
    <t>Robert Knight</t>
  </si>
  <si>
    <t>Joe Zou</t>
  </si>
  <si>
    <t>Victor Bernard</t>
  </si>
  <si>
    <t>Liang Xia</t>
  </si>
  <si>
    <t>Intern</t>
  </si>
  <si>
    <t>Allan Severude</t>
  </si>
  <si>
    <t>Bryan Lari</t>
  </si>
  <si>
    <t>Ken Harmon</t>
  </si>
  <si>
    <t>La Metrice Dopson</t>
  </si>
  <si>
    <t>Iris Flander</t>
  </si>
  <si>
    <t>Tino Valor</t>
  </si>
  <si>
    <t>* To figure this column, we took 20% of the candidates salary and subtracted the referral fee.  Had these</t>
  </si>
  <si>
    <t xml:space="preserve">candidates been hired through an agency, this is the amount of money that would have been paid out in </t>
  </si>
  <si>
    <t>addition to the referral fee.</t>
  </si>
  <si>
    <t>,</t>
  </si>
  <si>
    <t>Paid Out</t>
  </si>
  <si>
    <t>YTD Hires through Employee Referral Program</t>
  </si>
  <si>
    <t>Executive Referrals:</t>
  </si>
  <si>
    <t>Fees Saved Through Executive Refferrals</t>
  </si>
  <si>
    <t>Projected Savings</t>
  </si>
  <si>
    <t>John Simmons</t>
  </si>
  <si>
    <t>Chris Hanz</t>
  </si>
  <si>
    <t>Sally Chen</t>
  </si>
  <si>
    <t>Ronson Kung</t>
  </si>
  <si>
    <t>Angela Morris</t>
  </si>
  <si>
    <t>Bryan Nixon</t>
  </si>
  <si>
    <t>Merlin Manchand</t>
  </si>
  <si>
    <t>Patrick Manchand</t>
  </si>
  <si>
    <t>Epi Rojas</t>
  </si>
  <si>
    <t>Total Program Savings in 2000</t>
  </si>
  <si>
    <t>Dan Bruce / Mandy Curless</t>
  </si>
  <si>
    <t>Weekly Staffing Report</t>
  </si>
  <si>
    <t>YTD</t>
  </si>
  <si>
    <t>Dept. Name</t>
  </si>
  <si>
    <t>Last PRC Rank</t>
  </si>
  <si>
    <t>Leslie Peebles</t>
  </si>
  <si>
    <t>David Cummings</t>
  </si>
  <si>
    <t>Peter Goebel</t>
  </si>
  <si>
    <t>Norma Yeverino</t>
  </si>
  <si>
    <t>99 Savings</t>
  </si>
  <si>
    <t>Carlos Uribe</t>
  </si>
  <si>
    <t>Tai Nguyen</t>
  </si>
  <si>
    <t>Regan Smith</t>
  </si>
  <si>
    <t>BinBin She</t>
  </si>
  <si>
    <t>Zhiyong Wei</t>
  </si>
  <si>
    <t>Rob Wells</t>
  </si>
  <si>
    <t>David Cogbill</t>
  </si>
  <si>
    <t>George Fortney</t>
  </si>
  <si>
    <t>Technical Consultant</t>
  </si>
  <si>
    <t>Pete Davis</t>
  </si>
  <si>
    <t>Hanz</t>
  </si>
  <si>
    <t>Beth Perlman / Mark Broadfoot</t>
  </si>
  <si>
    <t>Louise Kitchen / Ed Anderson</t>
  </si>
  <si>
    <t>Kitchen</t>
  </si>
  <si>
    <t>Anthony Dayao</t>
  </si>
  <si>
    <t>Addition to Staff</t>
  </si>
  <si>
    <t>ENRON NET WORKS STAFFING REPORT</t>
  </si>
  <si>
    <t>Dave Wei</t>
  </si>
  <si>
    <t>Ramakrishna Reminisetti</t>
  </si>
  <si>
    <t>Norman Lee</t>
  </si>
  <si>
    <t>3.2 to 1</t>
  </si>
  <si>
    <t>3.4 to 1</t>
  </si>
  <si>
    <t>Positions by Function:</t>
  </si>
  <si>
    <t>Application Dev</t>
  </si>
  <si>
    <t>Infrastructure</t>
  </si>
  <si>
    <t>Dev Support</t>
  </si>
  <si>
    <t>EOL Comm</t>
  </si>
  <si>
    <t>Positions by Function</t>
  </si>
  <si>
    <t>AD   Application Development</t>
  </si>
  <si>
    <t>IN     Infrastructure</t>
  </si>
  <si>
    <t>DS   Development Support</t>
  </si>
  <si>
    <t xml:space="preserve">CM   EOL Commercial </t>
  </si>
  <si>
    <t>Tom Sampson</t>
  </si>
  <si>
    <t>Kara Maloney</t>
  </si>
  <si>
    <t>Jim Sampson</t>
  </si>
  <si>
    <t>Kim Wilbanks</t>
  </si>
  <si>
    <t>Acceptance</t>
  </si>
  <si>
    <t>Paul Barrington</t>
  </si>
  <si>
    <t>Jose Garza</t>
  </si>
  <si>
    <t>Referral Fees</t>
  </si>
  <si>
    <t>Totals for Beth Perlman</t>
  </si>
  <si>
    <t>Totals for Jenny Rub</t>
  </si>
  <si>
    <t>Tina Dunnaway</t>
  </si>
  <si>
    <t>Diana Allen</t>
  </si>
  <si>
    <t>David S. Fisher</t>
  </si>
  <si>
    <t>Ron Slim</t>
  </si>
  <si>
    <t>Source *</t>
  </si>
  <si>
    <t>* A - Agency</t>
  </si>
  <si>
    <t xml:space="preserve">  R - Enron Referral</t>
  </si>
  <si>
    <t xml:space="preserve">  ER - Enron Recruiter</t>
  </si>
  <si>
    <t>Nik Nelson</t>
  </si>
  <si>
    <t>Lisa Anderson</t>
  </si>
  <si>
    <t>Brenda Giddings</t>
  </si>
  <si>
    <t>Stephen Martin</t>
  </si>
  <si>
    <t>Judy Martin</t>
  </si>
  <si>
    <t>Pete Castrejana</t>
  </si>
  <si>
    <t>ER - MB</t>
  </si>
  <si>
    <t>Shannon Powers</t>
  </si>
  <si>
    <t>Elaine Tombaugh</t>
  </si>
  <si>
    <t>Sandra McCary</t>
  </si>
  <si>
    <t>Yannis Tzamouranis</t>
  </si>
  <si>
    <t>Ahmad Mousselli</t>
  </si>
  <si>
    <t>Dori Cooper</t>
  </si>
  <si>
    <t>Dopson</t>
  </si>
  <si>
    <t>3.6 to 1</t>
  </si>
  <si>
    <t>Andy Kwari</t>
  </si>
  <si>
    <t>Karen Questell</t>
  </si>
  <si>
    <t>A - RWR</t>
  </si>
  <si>
    <t>Jessie Jewell</t>
  </si>
  <si>
    <t>A - IS&amp;T</t>
  </si>
  <si>
    <t>Peggy Alix</t>
  </si>
  <si>
    <t>Corporate Systems</t>
  </si>
  <si>
    <t>Market Intelligence</t>
  </si>
  <si>
    <t>John Tollefsen / Mark Broadfoot</t>
  </si>
  <si>
    <t>Richard Burchfield / Mandy Curless</t>
  </si>
  <si>
    <t>E-Commerce</t>
  </si>
  <si>
    <t>E-Commerce - .com Initiatives</t>
  </si>
  <si>
    <t>Architecture &amp; Planning</t>
  </si>
  <si>
    <t>Production Operations</t>
  </si>
  <si>
    <t>Communications</t>
  </si>
  <si>
    <t>Keith Dziadek  / Jennifer Cronin</t>
  </si>
  <si>
    <t>Resolution Center</t>
  </si>
  <si>
    <t>LaMetrice Dopson / Becky Quintana</t>
  </si>
  <si>
    <t>Projects &amp; Oversight</t>
  </si>
  <si>
    <t>Rub / Jennifer Cronin</t>
  </si>
  <si>
    <t>Marlin Gubser / Jennifer Cronin</t>
  </si>
  <si>
    <t>Gubser</t>
  </si>
  <si>
    <t>McAuliffe</t>
  </si>
  <si>
    <t>Dziadek</t>
  </si>
  <si>
    <t>Rub - Projects &amp; Oversight</t>
  </si>
  <si>
    <t>Week:</t>
  </si>
  <si>
    <t>July 14-21</t>
  </si>
  <si>
    <t xml:space="preserve"> Openings</t>
  </si>
  <si>
    <t>Total #</t>
  </si>
  <si>
    <t>This Wk</t>
  </si>
  <si>
    <t>Contractors Started this Week</t>
  </si>
  <si>
    <t>Total#</t>
  </si>
  <si>
    <t>Add</t>
  </si>
  <si>
    <t>Rep</t>
  </si>
  <si>
    <t># New This Week:</t>
  </si>
  <si>
    <t>Source for Contract:</t>
  </si>
  <si>
    <t>Emily Yu</t>
  </si>
  <si>
    <t>Cindy Wisemiller</t>
  </si>
  <si>
    <t>Cecilia Cheung</t>
  </si>
  <si>
    <t>R - Kenneth Lee</t>
  </si>
  <si>
    <t>Klea-Shua Goings</t>
  </si>
  <si>
    <t>A - Ergos</t>
  </si>
  <si>
    <t>Joseph Edmiston</t>
  </si>
  <si>
    <t>Betty Broadfoot</t>
  </si>
  <si>
    <t>Hai Dinh</t>
  </si>
  <si>
    <t>ER - JR</t>
  </si>
  <si>
    <t>Jerry Song</t>
  </si>
  <si>
    <t>A - Kforce</t>
  </si>
  <si>
    <t>Christine Dinh</t>
  </si>
  <si>
    <t>Scott Cleverly</t>
  </si>
  <si>
    <t>Kenneth Lee</t>
  </si>
  <si>
    <t>Peter Lu</t>
  </si>
  <si>
    <t>Lisa Sawyer</t>
  </si>
  <si>
    <t>Troy Beyer</t>
  </si>
  <si>
    <t>Converion/A - Ergos</t>
  </si>
  <si>
    <t>Chris Behney</t>
  </si>
  <si>
    <t>Dan Fuller</t>
  </si>
  <si>
    <t>Conversion/A - RHI</t>
  </si>
  <si>
    <t>Cyndie Wulfson</t>
  </si>
  <si>
    <t>Neil Leininger</t>
  </si>
  <si>
    <t>R - Suzanne Nicholie</t>
  </si>
  <si>
    <t>Douglas Cummins</t>
  </si>
  <si>
    <t>James Buzek</t>
  </si>
  <si>
    <t>Suzanne Nicholie</t>
  </si>
  <si>
    <t>Robert Jones</t>
  </si>
  <si>
    <t>Perlman - Trading Systems</t>
  </si>
  <si>
    <t>Chris Hanz / J.Richard &amp; M.Curless</t>
  </si>
  <si>
    <t>Sheryl</t>
  </si>
  <si>
    <t>Starts</t>
  </si>
  <si>
    <t>AG</t>
  </si>
  <si>
    <t>RC</t>
  </si>
  <si>
    <t>RF</t>
  </si>
  <si>
    <t>Fees</t>
  </si>
  <si>
    <t>Paid</t>
  </si>
  <si>
    <t>Saved</t>
  </si>
  <si>
    <t>CV</t>
  </si>
  <si>
    <t>TR</t>
  </si>
  <si>
    <t>IN</t>
  </si>
  <si>
    <t>GR</t>
  </si>
  <si>
    <t># of Candidates Interviewed by Mgrs</t>
  </si>
  <si>
    <t>Kathy and Shellie</t>
  </si>
  <si>
    <t>Recruiters</t>
  </si>
  <si>
    <t># Resumes Sent To Managers</t>
  </si>
  <si>
    <t>Recruiter</t>
  </si>
  <si>
    <t>addition</t>
  </si>
  <si>
    <t>conversion</t>
  </si>
  <si>
    <t>internal transfer</t>
  </si>
  <si>
    <t>contractor</t>
  </si>
  <si>
    <t>intern</t>
  </si>
  <si>
    <t>Enron Referral</t>
  </si>
  <si>
    <t>Enron Recruiter</t>
  </si>
  <si>
    <t>Week of July 14th - July 21st</t>
  </si>
  <si>
    <t>William Gross</t>
  </si>
  <si>
    <t>N/A</t>
  </si>
  <si>
    <t>A - Comsys</t>
  </si>
  <si>
    <t>Richard Lee</t>
  </si>
  <si>
    <t>A - RHI</t>
  </si>
  <si>
    <t>Jonathan Le</t>
  </si>
  <si>
    <t>Conversion/A - Star Tech Constl</t>
  </si>
  <si>
    <t>Senior Specialists</t>
  </si>
  <si>
    <t>July 14 - 20</t>
  </si>
  <si>
    <t>Going to work for Randalls - more money</t>
  </si>
  <si>
    <t>Money and Randalls offered 10K more</t>
  </si>
  <si>
    <t>Bob McAuliffe / B.Quintana &amp; J.Cronin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</si>
</sst>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;[Red]0"/>
    <numFmt numFmtId="166" formatCode="&quot;$&quot;#,##0.00"/>
    <numFmt numFmtId="167" formatCode="0.0%"/>
    <numFmt numFmtId="168" formatCode="&quot;$&quot;#,##0"/>
    <numFmt numFmtId="173" formatCode="&quot;$&quot;#,##0.00;[Red]&quot;$&quot;#,##0.00"/>
  </numFmts>
  <fonts count="4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9"/>
      <color indexed="12"/>
      <name val="Arial"/>
      <family val="2"/>
    </font>
    <font>
      <b/>
      <sz val="8"/>
      <name val="Arial"/>
      <family val="2"/>
    </font>
    <font>
      <b/>
      <sz val="10"/>
      <name val="Arial"/>
    </font>
    <font>
      <b/>
      <sz val="20"/>
      <name val="Arial"/>
      <family val="2"/>
    </font>
    <font>
      <b/>
      <sz val="20"/>
      <name val="Arial"/>
    </font>
    <font>
      <b/>
      <i/>
      <sz val="10"/>
      <color indexed="58"/>
      <name val="Arial"/>
      <family val="2"/>
    </font>
    <font>
      <sz val="10"/>
      <color indexed="58"/>
      <name val="Arial"/>
      <family val="2"/>
    </font>
    <font>
      <b/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48"/>
      <name val="Arial"/>
      <family val="2"/>
    </font>
    <font>
      <b/>
      <u/>
      <sz val="10"/>
      <color indexed="48"/>
      <name val="Arial"/>
      <family val="2"/>
    </font>
    <font>
      <i/>
      <sz val="9"/>
      <name val="Arial"/>
      <family val="2"/>
    </font>
    <font>
      <i/>
      <sz val="9"/>
      <color indexed="12"/>
      <name val="Arial"/>
      <family val="2"/>
    </font>
    <font>
      <b/>
      <sz val="9"/>
      <color indexed="12"/>
      <name val="Arial"/>
      <family val="2"/>
    </font>
    <font>
      <b/>
      <u/>
      <sz val="10"/>
      <color indexed="14"/>
      <name val="Arial"/>
      <family val="2"/>
    </font>
    <font>
      <b/>
      <u/>
      <sz val="10"/>
      <color indexed="60"/>
      <name val="Arial"/>
      <family val="2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b/>
      <u/>
      <sz val="10"/>
      <color indexed="63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10"/>
      <color indexed="57"/>
      <name val="Arial"/>
      <family val="2"/>
    </font>
    <font>
      <b/>
      <u/>
      <sz val="10"/>
      <color indexed="57"/>
      <name val="Arial"/>
      <family val="2"/>
    </font>
    <font>
      <b/>
      <u/>
      <sz val="10"/>
      <color indexed="55"/>
      <name val="Arial"/>
      <family val="2"/>
    </font>
    <font>
      <b/>
      <sz val="10"/>
      <color indexed="53"/>
      <name val="Arial"/>
      <family val="2"/>
    </font>
    <font>
      <b/>
      <u/>
      <sz val="10"/>
      <color indexed="10"/>
      <name val="Arial"/>
      <family val="2"/>
    </font>
    <font>
      <b/>
      <i/>
      <sz val="9"/>
      <color indexed="8"/>
      <name val="Arial"/>
      <family val="2"/>
    </font>
    <font>
      <u/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0" fontId="0" fillId="0" borderId="0" xfId="0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7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11" fillId="0" borderId="0" xfId="0" applyFont="1" applyAlignment="1">
      <alignment horizontal="center"/>
    </xf>
    <xf numFmtId="168" fontId="3" fillId="0" borderId="0" xfId="0" applyNumberFormat="1" applyFont="1" applyAlignment="1">
      <alignment horizontal="right"/>
    </xf>
    <xf numFmtId="0" fontId="0" fillId="0" borderId="0" xfId="0" applyBorder="1"/>
    <xf numFmtId="0" fontId="9" fillId="0" borderId="0" xfId="0" applyFont="1"/>
    <xf numFmtId="0" fontId="10" fillId="0" borderId="0" xfId="0" applyFont="1"/>
    <xf numFmtId="167" fontId="3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4" fillId="0" borderId="0" xfId="0" applyFont="1"/>
    <xf numFmtId="0" fontId="11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1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Fill="1" applyBorder="1"/>
    <xf numFmtId="0" fontId="3" fillId="2" borderId="1" xfId="0" applyFont="1" applyFill="1" applyBorder="1" applyAlignment="1">
      <alignment horizontal="right"/>
    </xf>
    <xf numFmtId="0" fontId="19" fillId="0" borderId="0" xfId="0" applyFont="1" applyBorder="1" applyAlignment="1">
      <alignment horizontal="right"/>
    </xf>
    <xf numFmtId="0" fontId="19" fillId="2" borderId="1" xfId="0" applyFont="1" applyFill="1" applyBorder="1" applyAlignment="1">
      <alignment horizontal="right"/>
    </xf>
    <xf numFmtId="0" fontId="0" fillId="3" borderId="1" xfId="0" applyFill="1" applyBorder="1"/>
    <xf numFmtId="0" fontId="2" fillId="0" borderId="0" xfId="0" applyFont="1" applyBorder="1"/>
    <xf numFmtId="0" fontId="0" fillId="3" borderId="2" xfId="0" applyFill="1" applyBorder="1"/>
    <xf numFmtId="0" fontId="0" fillId="3" borderId="0" xfId="0" applyFill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6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1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10" fillId="4" borderId="1" xfId="0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0" fontId="8" fillId="5" borderId="1" xfId="0" applyFont="1" applyFill="1" applyBorder="1"/>
    <xf numFmtId="0" fontId="9" fillId="3" borderId="1" xfId="0" applyFont="1" applyFill="1" applyBorder="1"/>
    <xf numFmtId="0" fontId="7" fillId="0" borderId="0" xfId="0" applyFont="1" applyFill="1" applyBorder="1"/>
    <xf numFmtId="0" fontId="6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/>
    <xf numFmtId="0" fontId="0" fillId="0" borderId="1" xfId="0" applyBorder="1"/>
    <xf numFmtId="0" fontId="0" fillId="0" borderId="8" xfId="0" applyBorder="1" applyAlignment="1" applyProtection="1">
      <alignment horizontal="left"/>
    </xf>
    <xf numFmtId="0" fontId="15" fillId="0" borderId="0" xfId="0" applyFont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0" fillId="0" borderId="1" xfId="0" applyBorder="1" applyAlignment="1">
      <alignment horizontal="center"/>
    </xf>
    <xf numFmtId="0" fontId="8" fillId="4" borderId="1" xfId="0" applyFont="1" applyFill="1" applyBorder="1"/>
    <xf numFmtId="0" fontId="10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right"/>
    </xf>
    <xf numFmtId="167" fontId="11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11" fillId="5" borderId="1" xfId="0" applyFont="1" applyFill="1" applyBorder="1" applyAlignment="1" applyProtection="1">
      <alignment horizontal="center"/>
      <protection locked="0"/>
    </xf>
    <xf numFmtId="168" fontId="11" fillId="5" borderId="1" xfId="0" applyNumberFormat="1" applyFont="1" applyFill="1" applyBorder="1" applyAlignment="1">
      <alignment horizontal="right"/>
    </xf>
    <xf numFmtId="0" fontId="23" fillId="0" borderId="0" xfId="0" applyFont="1" applyFill="1"/>
    <xf numFmtId="0" fontId="24" fillId="0" borderId="0" xfId="0" applyFont="1" applyFill="1"/>
    <xf numFmtId="0" fontId="24" fillId="0" borderId="0" xfId="0" applyFont="1" applyFill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7" fillId="0" borderId="0" xfId="0" applyFont="1" applyFill="1"/>
    <xf numFmtId="0" fontId="3" fillId="0" borderId="0" xfId="0" applyFont="1" applyFill="1" applyAlignment="1">
      <alignment horizontal="center"/>
    </xf>
    <xf numFmtId="167" fontId="3" fillId="0" borderId="0" xfId="0" applyNumberFormat="1" applyFont="1" applyFill="1" applyAlignment="1">
      <alignment horizontal="center"/>
    </xf>
    <xf numFmtId="0" fontId="0" fillId="0" borderId="0" xfId="0" applyFill="1"/>
    <xf numFmtId="0" fontId="1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4" fillId="0" borderId="0" xfId="1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4" fontId="14" fillId="0" borderId="0" xfId="1" applyNumberFormat="1" applyFont="1" applyFill="1" applyBorder="1"/>
    <xf numFmtId="6" fontId="14" fillId="0" borderId="0" xfId="0" applyNumberFormat="1" applyFont="1" applyFill="1" applyBorder="1" applyAlignment="1">
      <alignment horizontal="center"/>
    </xf>
    <xf numFmtId="6" fontId="14" fillId="0" borderId="0" xfId="0" applyNumberFormat="1" applyFont="1" applyFill="1" applyBorder="1"/>
    <xf numFmtId="0" fontId="14" fillId="2" borderId="0" xfId="1" applyNumberFormat="1" applyFont="1" applyFill="1" applyBorder="1" applyAlignment="1">
      <alignment horizontal="center"/>
    </xf>
    <xf numFmtId="0" fontId="14" fillId="2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 applyProtection="1">
      <alignment horizontal="center"/>
      <protection locked="0"/>
    </xf>
    <xf numFmtId="0" fontId="7" fillId="4" borderId="0" xfId="0" applyFont="1" applyFill="1" applyBorder="1"/>
    <xf numFmtId="0" fontId="7" fillId="4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6" fillId="4" borderId="0" xfId="0" applyFont="1" applyFill="1" applyBorder="1"/>
    <xf numFmtId="0" fontId="7" fillId="2" borderId="0" xfId="0" applyFont="1" applyFill="1" applyBorder="1" applyAlignment="1">
      <alignment horizontal="center"/>
    </xf>
    <xf numFmtId="14" fontId="7" fillId="2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 applyProtection="1">
      <alignment horizontal="center"/>
      <protection locked="0"/>
    </xf>
    <xf numFmtId="0" fontId="14" fillId="6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14" fontId="0" fillId="0" borderId="0" xfId="0" applyNumberFormat="1" applyBorder="1"/>
    <xf numFmtId="8" fontId="0" fillId="0" borderId="0" xfId="0" applyNumberFormat="1" applyBorder="1"/>
    <xf numFmtId="8" fontId="0" fillId="0" borderId="0" xfId="0" applyNumberFormat="1"/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4" fontId="26" fillId="0" borderId="0" xfId="0" applyNumberFormat="1" applyFont="1" applyBorder="1"/>
    <xf numFmtId="8" fontId="26" fillId="0" borderId="0" xfId="0" applyNumberFormat="1" applyFont="1"/>
    <xf numFmtId="0" fontId="25" fillId="0" borderId="0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14" fontId="11" fillId="0" borderId="0" xfId="0" applyNumberFormat="1" applyFont="1" applyBorder="1"/>
    <xf numFmtId="8" fontId="11" fillId="0" borderId="0" xfId="0" applyNumberFormat="1" applyFont="1"/>
    <xf numFmtId="8" fontId="11" fillId="0" borderId="0" xfId="0" applyNumberFormat="1" applyFont="1" applyAlignment="1">
      <alignment horizontal="right"/>
    </xf>
    <xf numFmtId="0" fontId="25" fillId="0" borderId="0" xfId="0" applyFon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14" fontId="12" fillId="0" borderId="0" xfId="0" applyNumberFormat="1" applyFont="1" applyBorder="1"/>
    <xf numFmtId="8" fontId="2" fillId="0" borderId="0" xfId="0" applyNumberFormat="1" applyFont="1" applyBorder="1"/>
    <xf numFmtId="0" fontId="14" fillId="6" borderId="0" xfId="0" applyFont="1" applyFill="1"/>
    <xf numFmtId="44" fontId="2" fillId="0" borderId="0" xfId="0" applyNumberFormat="1" applyFont="1" applyAlignment="1">
      <alignment horizontal="right"/>
    </xf>
    <xf numFmtId="14" fontId="27" fillId="0" borderId="0" xfId="0" applyNumberFormat="1" applyFont="1" applyBorder="1"/>
    <xf numFmtId="14" fontId="14" fillId="0" borderId="0" xfId="0" applyNumberFormat="1" applyFont="1" applyBorder="1"/>
    <xf numFmtId="14" fontId="13" fillId="0" borderId="0" xfId="0" applyNumberFormat="1" applyFont="1" applyBorder="1"/>
    <xf numFmtId="8" fontId="27" fillId="0" borderId="0" xfId="0" applyNumberFormat="1" applyFont="1"/>
    <xf numFmtId="44" fontId="2" fillId="0" borderId="0" xfId="1" applyFont="1"/>
    <xf numFmtId="8" fontId="26" fillId="0" borderId="9" xfId="0" applyNumberFormat="1" applyFont="1" applyBorder="1"/>
    <xf numFmtId="0" fontId="25" fillId="0" borderId="0" xfId="0" applyFont="1" applyFill="1" applyBorder="1" applyAlignment="1">
      <alignment horizontal="left"/>
    </xf>
    <xf numFmtId="8" fontId="26" fillId="0" borderId="0" xfId="0" applyNumberFormat="1" applyFont="1" applyBorder="1"/>
    <xf numFmtId="44" fontId="0" fillId="0" borderId="0" xfId="1" applyFont="1" applyBorder="1"/>
    <xf numFmtId="8" fontId="12" fillId="0" borderId="0" xfId="0" applyNumberFormat="1" applyFont="1" applyBorder="1" applyAlignment="1">
      <alignment horizontal="right"/>
    </xf>
    <xf numFmtId="8" fontId="13" fillId="0" borderId="0" xfId="0" applyNumberFormat="1" applyFont="1" applyBorder="1"/>
    <xf numFmtId="8" fontId="28" fillId="0" borderId="0" xfId="0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 applyProtection="1">
      <alignment horizontal="left"/>
      <protection locked="0"/>
    </xf>
    <xf numFmtId="0" fontId="0" fillId="0" borderId="10" xfId="0" applyBorder="1" applyAlignment="1">
      <alignment horizontal="center"/>
    </xf>
    <xf numFmtId="14" fontId="0" fillId="0" borderId="0" xfId="0" applyNumberFormat="1"/>
    <xf numFmtId="4" fontId="0" fillId="0" borderId="0" xfId="0" applyNumberFormat="1"/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3" borderId="3" xfId="0" applyFill="1" applyBorder="1"/>
    <xf numFmtId="0" fontId="2" fillId="2" borderId="11" xfId="0" applyFont="1" applyFill="1" applyBorder="1"/>
    <xf numFmtId="0" fontId="2" fillId="0" borderId="12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4" fontId="1" fillId="0" borderId="0" xfId="1"/>
    <xf numFmtId="44" fontId="1" fillId="0" borderId="9" xfId="1" applyBorder="1"/>
    <xf numFmtId="0" fontId="0" fillId="3" borderId="3" xfId="0" applyFill="1" applyBorder="1" applyAlignment="1">
      <alignment horizontal="left"/>
    </xf>
    <xf numFmtId="0" fontId="0" fillId="0" borderId="1" xfId="0" applyBorder="1" applyAlignment="1" applyProtection="1">
      <alignment horizontal="left"/>
    </xf>
    <xf numFmtId="166" fontId="14" fillId="2" borderId="0" xfId="1" applyNumberFormat="1" applyFont="1" applyFill="1" applyBorder="1" applyAlignment="1">
      <alignment horizontal="center"/>
    </xf>
    <xf numFmtId="8" fontId="3" fillId="0" borderId="0" xfId="0" applyNumberFormat="1" applyFont="1" applyBorder="1"/>
    <xf numFmtId="0" fontId="7" fillId="0" borderId="0" xfId="0" applyFont="1" applyBorder="1"/>
    <xf numFmtId="8" fontId="11" fillId="0" borderId="9" xfId="0" applyNumberFormat="1" applyFont="1" applyBorder="1" applyAlignment="1">
      <alignment horizontal="right"/>
    </xf>
    <xf numFmtId="0" fontId="17" fillId="0" borderId="0" xfId="0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18" fillId="3" borderId="0" xfId="0" applyFont="1" applyFill="1" applyAlignment="1">
      <alignment horizontal="center"/>
    </xf>
    <xf numFmtId="0" fontId="18" fillId="3" borderId="0" xfId="0" applyFont="1" applyFill="1" applyBorder="1" applyAlignment="1">
      <alignment horizontal="center"/>
    </xf>
    <xf numFmtId="0" fontId="18" fillId="4" borderId="0" xfId="0" applyFont="1" applyFill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9" fillId="0" borderId="0" xfId="0" applyFont="1" applyFill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/>
    <xf numFmtId="8" fontId="3" fillId="0" borderId="0" xfId="0" applyNumberFormat="1" applyFont="1"/>
    <xf numFmtId="8" fontId="3" fillId="0" borderId="0" xfId="0" applyNumberFormat="1" applyFont="1" applyAlignment="1">
      <alignment horizontal="right"/>
    </xf>
    <xf numFmtId="44" fontId="3" fillId="0" borderId="0" xfId="1" applyFont="1"/>
    <xf numFmtId="14" fontId="3" fillId="0" borderId="0" xfId="0" applyNumberFormat="1" applyFont="1"/>
    <xf numFmtId="4" fontId="3" fillId="0" borderId="0" xfId="0" applyNumberFormat="1" applyFont="1"/>
    <xf numFmtId="44" fontId="0" fillId="0" borderId="0" xfId="1" applyFont="1"/>
    <xf numFmtId="14" fontId="12" fillId="0" borderId="0" xfId="0" applyNumberFormat="1" applyFont="1"/>
    <xf numFmtId="4" fontId="12" fillId="0" borderId="0" xfId="0" applyNumberFormat="1" applyFont="1"/>
    <xf numFmtId="8" fontId="3" fillId="0" borderId="0" xfId="0" applyNumberFormat="1" applyFont="1" applyBorder="1" applyAlignment="1">
      <alignment horizontal="right"/>
    </xf>
    <xf numFmtId="44" fontId="3" fillId="0" borderId="0" xfId="1" applyFont="1" applyBorder="1"/>
    <xf numFmtId="14" fontId="3" fillId="0" borderId="0" xfId="0" applyNumberFormat="1" applyFont="1" applyBorder="1" applyAlignment="1">
      <alignment horizontal="right"/>
    </xf>
    <xf numFmtId="14" fontId="0" fillId="0" borderId="1" xfId="0" applyNumberForma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28" fillId="7" borderId="0" xfId="0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4" fontId="12" fillId="0" borderId="0" xfId="0" applyNumberFormat="1" applyFont="1" applyBorder="1"/>
    <xf numFmtId="44" fontId="26" fillId="0" borderId="0" xfId="1" applyFont="1"/>
    <xf numFmtId="44" fontId="26" fillId="0" borderId="0" xfId="1" applyFont="1" applyBorder="1"/>
    <xf numFmtId="0" fontId="0" fillId="0" borderId="8" xfId="0" applyBorder="1"/>
    <xf numFmtId="0" fontId="3" fillId="4" borderId="14" xfId="0" applyFont="1" applyFill="1" applyBorder="1"/>
    <xf numFmtId="0" fontId="3" fillId="4" borderId="15" xfId="0" applyFont="1" applyFill="1" applyBorder="1"/>
    <xf numFmtId="0" fontId="2" fillId="4" borderId="16" xfId="0" applyFont="1" applyFill="1" applyBorder="1" applyAlignment="1">
      <alignment horizontal="center"/>
    </xf>
    <xf numFmtId="0" fontId="2" fillId="4" borderId="6" xfId="0" applyFont="1" applyFill="1" applyBorder="1"/>
    <xf numFmtId="0" fontId="2" fillId="4" borderId="13" xfId="0" applyFont="1" applyFill="1" applyBorder="1" applyAlignment="1">
      <alignment horizontal="center"/>
    </xf>
    <xf numFmtId="6" fontId="2" fillId="0" borderId="0" xfId="0" applyNumberFormat="1" applyFont="1" applyFill="1" applyBorder="1"/>
    <xf numFmtId="0" fontId="31" fillId="8" borderId="0" xfId="0" applyFont="1" applyFill="1" applyAlignment="1">
      <alignment horizontal="center"/>
    </xf>
    <xf numFmtId="0" fontId="30" fillId="0" borderId="0" xfId="0" applyFont="1" applyFill="1"/>
    <xf numFmtId="0" fontId="30" fillId="0" borderId="0" xfId="0" applyFo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/>
    <xf numFmtId="4" fontId="26" fillId="0" borderId="9" xfId="0" applyNumberFormat="1" applyFont="1" applyBorder="1"/>
    <xf numFmtId="0" fontId="2" fillId="0" borderId="0" xfId="0" applyFont="1" applyBorder="1" applyAlignment="1">
      <alignment horizontal="center"/>
    </xf>
    <xf numFmtId="8" fontId="12" fillId="0" borderId="0" xfId="0" applyNumberFormat="1" applyFont="1" applyAlignment="1">
      <alignment horizontal="right"/>
    </xf>
    <xf numFmtId="8" fontId="26" fillId="0" borderId="0" xfId="0" applyNumberFormat="1" applyFont="1" applyAlignment="1">
      <alignment horizontal="right"/>
    </xf>
    <xf numFmtId="4" fontId="26" fillId="0" borderId="0" xfId="0" applyNumberFormat="1" applyFont="1" applyBorder="1"/>
    <xf numFmtId="4" fontId="26" fillId="0" borderId="0" xfId="0" applyNumberFormat="1" applyFont="1"/>
    <xf numFmtId="14" fontId="0" fillId="0" borderId="0" xfId="0" applyNumberFormat="1" applyAlignment="1">
      <alignment horizontal="right"/>
    </xf>
    <xf numFmtId="0" fontId="8" fillId="5" borderId="9" xfId="0" applyFont="1" applyFill="1" applyBorder="1"/>
    <xf numFmtId="14" fontId="2" fillId="0" borderId="0" xfId="0" applyNumberFormat="1" applyFont="1"/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6" fillId="0" borderId="0" xfId="0" applyFont="1"/>
    <xf numFmtId="0" fontId="37" fillId="0" borderId="0" xfId="0" applyFont="1"/>
    <xf numFmtId="0" fontId="35" fillId="9" borderId="0" xfId="0" applyFont="1" applyFill="1"/>
    <xf numFmtId="0" fontId="36" fillId="9" borderId="0" xfId="0" applyFont="1" applyFill="1"/>
    <xf numFmtId="0" fontId="37" fillId="9" borderId="0" xfId="0" applyFont="1" applyFill="1"/>
    <xf numFmtId="0" fontId="2" fillId="0" borderId="0" xfId="0" applyFont="1" applyFill="1"/>
    <xf numFmtId="0" fontId="3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39" fillId="0" borderId="0" xfId="0" applyFont="1" applyAlignment="1">
      <alignment horizontal="center"/>
    </xf>
    <xf numFmtId="0" fontId="15" fillId="0" borderId="0" xfId="0" applyFont="1" applyFill="1"/>
    <xf numFmtId="0" fontId="33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166" fontId="14" fillId="0" borderId="0" xfId="1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12" fillId="0" borderId="0" xfId="0" applyNumberFormat="1" applyFont="1" applyAlignment="1">
      <alignment horizontal="center"/>
    </xf>
    <xf numFmtId="14" fontId="12" fillId="0" borderId="0" xfId="0" applyNumberFormat="1" applyFont="1" applyBorder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14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4" fontId="26" fillId="0" borderId="0" xfId="1" applyFont="1" applyAlignment="1">
      <alignment horizontal="right"/>
    </xf>
    <xf numFmtId="3" fontId="26" fillId="0" borderId="0" xfId="0" applyNumberFormat="1" applyFont="1" applyAlignment="1">
      <alignment horizontal="right"/>
    </xf>
    <xf numFmtId="4" fontId="26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right"/>
    </xf>
    <xf numFmtId="4" fontId="12" fillId="0" borderId="0" xfId="0" applyNumberFormat="1" applyFont="1" applyAlignment="1">
      <alignment horizontal="right"/>
    </xf>
    <xf numFmtId="0" fontId="36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4" fillId="6" borderId="0" xfId="0" applyFont="1" applyFill="1" applyBorder="1" applyAlignment="1">
      <alignment horizontal="right"/>
    </xf>
    <xf numFmtId="0" fontId="14" fillId="6" borderId="0" xfId="0" applyFont="1" applyFill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4" fillId="0" borderId="0" xfId="0" applyFont="1" applyFill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40" fillId="0" borderId="0" xfId="0" applyFont="1" applyAlignment="1">
      <alignment horizontal="center"/>
    </xf>
    <xf numFmtId="0" fontId="40" fillId="0" borderId="0" xfId="0" applyFont="1" applyFill="1" applyAlignment="1">
      <alignment horizontal="center"/>
    </xf>
    <xf numFmtId="0" fontId="41" fillId="0" borderId="0" xfId="0" applyFont="1" applyAlignment="1">
      <alignment horizontal="center"/>
    </xf>
    <xf numFmtId="0" fontId="41" fillId="0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0" fontId="42" fillId="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9" fillId="3" borderId="0" xfId="0" applyFont="1" applyFill="1" applyAlignment="1">
      <alignment horizontal="center"/>
    </xf>
    <xf numFmtId="0" fontId="33" fillId="3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38" fillId="3" borderId="0" xfId="0" applyFont="1" applyFill="1" applyAlignment="1">
      <alignment horizontal="center"/>
    </xf>
    <xf numFmtId="173" fontId="15" fillId="0" borderId="0" xfId="0" applyNumberFormat="1" applyFont="1" applyAlignment="1">
      <alignment horizontal="center"/>
    </xf>
    <xf numFmtId="173" fontId="3" fillId="0" borderId="0" xfId="0" applyNumberFormat="1" applyFont="1" applyAlignment="1">
      <alignment horizontal="center"/>
    </xf>
    <xf numFmtId="173" fontId="3" fillId="0" borderId="0" xfId="0" applyNumberFormat="1" applyFont="1" applyFill="1" applyAlignment="1">
      <alignment horizontal="center"/>
    </xf>
    <xf numFmtId="4" fontId="12" fillId="0" borderId="0" xfId="0" applyNumberFormat="1" applyFont="1" applyBorder="1" applyAlignment="1">
      <alignment horizontal="right"/>
    </xf>
    <xf numFmtId="4" fontId="11" fillId="0" borderId="0" xfId="0" applyNumberFormat="1" applyFont="1" applyAlignment="1">
      <alignment horizontal="right"/>
    </xf>
    <xf numFmtId="8" fontId="0" fillId="0" borderId="0" xfId="0" applyNumberFormat="1" applyAlignment="1">
      <alignment horizontal="right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3" fillId="3" borderId="0" xfId="0" applyFont="1" applyFill="1"/>
    <xf numFmtId="14" fontId="0" fillId="0" borderId="1" xfId="0" applyNumberFormat="1" applyBorder="1" applyAlignment="1">
      <alignment horizontal="right"/>
    </xf>
    <xf numFmtId="14" fontId="12" fillId="0" borderId="0" xfId="0" applyNumberFormat="1" applyFont="1" applyAlignment="1">
      <alignment horizontal="right"/>
    </xf>
    <xf numFmtId="0" fontId="8" fillId="5" borderId="5" xfId="0" applyFont="1" applyFill="1" applyBorder="1"/>
    <xf numFmtId="0" fontId="9" fillId="5" borderId="17" xfId="0" applyFont="1" applyFill="1" applyBorder="1"/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9" fillId="5" borderId="20" xfId="0" applyFont="1" applyFill="1" applyBorder="1"/>
    <xf numFmtId="0" fontId="32" fillId="0" borderId="18" xfId="0" applyFont="1" applyBorder="1" applyAlignment="1">
      <alignment horizontal="center"/>
    </xf>
    <xf numFmtId="0" fontId="30" fillId="3" borderId="1" xfId="0" applyFont="1" applyFill="1" applyBorder="1"/>
    <xf numFmtId="0" fontId="31" fillId="3" borderId="0" xfId="0" applyFont="1" applyFill="1" applyAlignment="1">
      <alignment horizontal="center"/>
    </xf>
    <xf numFmtId="0" fontId="18" fillId="0" borderId="18" xfId="0" applyFont="1" applyFill="1" applyBorder="1" applyAlignment="1">
      <alignment horizontal="center"/>
    </xf>
    <xf numFmtId="0" fontId="18" fillId="0" borderId="19" xfId="0" applyFont="1" applyFill="1" applyBorder="1" applyAlignment="1">
      <alignment horizontal="center"/>
    </xf>
    <xf numFmtId="0" fontId="45" fillId="5" borderId="5" xfId="0" applyFont="1" applyFill="1" applyBorder="1"/>
    <xf numFmtId="0" fontId="10" fillId="5" borderId="5" xfId="0" applyFont="1" applyFill="1" applyBorder="1"/>
    <xf numFmtId="0" fontId="46" fillId="0" borderId="0" xfId="0" applyFont="1" applyAlignment="1">
      <alignment horizontal="center"/>
    </xf>
    <xf numFmtId="0" fontId="26" fillId="0" borderId="0" xfId="0" applyFont="1" applyAlignment="1" applyProtection="1">
      <alignment horizontal="center"/>
      <protection locked="0"/>
    </xf>
    <xf numFmtId="164" fontId="2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7" fillId="4" borderId="0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/>
    <xf numFmtId="0" fontId="0" fillId="0" borderId="0" xfId="0" applyBorder="1" applyAlignment="1"/>
    <xf numFmtId="0" fontId="0" fillId="0" borderId="1" xfId="0" applyBorder="1" applyAlignment="1" applyProtection="1">
      <alignment horizontal="left"/>
      <protection locked="0"/>
    </xf>
    <xf numFmtId="0" fontId="0" fillId="0" borderId="7" xfId="0" applyBorder="1" applyAlignment="1">
      <alignment horizontal="center"/>
    </xf>
    <xf numFmtId="0" fontId="22" fillId="0" borderId="0" xfId="0" applyFont="1" applyAlignment="1">
      <alignment horizontal="center" vertical="center" textRotation="90"/>
    </xf>
    <xf numFmtId="0" fontId="2" fillId="0" borderId="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1" fillId="0" borderId="14" xfId="0" applyFont="1" applyBorder="1" applyAlignment="1">
      <alignment horizontal="center" vertical="center" textRotation="90"/>
    </xf>
    <xf numFmtId="0" fontId="21" fillId="0" borderId="0" xfId="0" applyFont="1" applyBorder="1" applyAlignment="1">
      <alignment horizontal="center" vertical="center" textRotation="90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</xdr:row>
      <xdr:rowOff>9525</xdr:rowOff>
    </xdr:from>
    <xdr:to>
      <xdr:col>2</xdr:col>
      <xdr:colOff>685800</xdr:colOff>
      <xdr:row>6</xdr:row>
      <xdr:rowOff>123825</xdr:rowOff>
    </xdr:to>
    <xdr:grpSp>
      <xdr:nvGrpSpPr>
        <xdr:cNvPr id="2049" name="Group 1">
          <a:extLst>
            <a:ext uri="{FF2B5EF4-FFF2-40B4-BE49-F238E27FC236}">
              <a16:creationId xmlns:a16="http://schemas.microsoft.com/office/drawing/2014/main" id="{6DC943E4-4248-52CC-0EAF-4A5EA20ABD61}"/>
            </a:ext>
          </a:extLst>
        </xdr:cNvPr>
        <xdr:cNvGrpSpPr>
          <a:grpSpLocks/>
        </xdr:cNvGrpSpPr>
      </xdr:nvGrpSpPr>
      <xdr:grpSpPr bwMode="auto">
        <a:xfrm>
          <a:off x="371475" y="171450"/>
          <a:ext cx="971550" cy="838200"/>
          <a:chOff x="5279" y="3840"/>
          <a:chExt cx="481" cy="480"/>
        </a:xfrm>
      </xdr:grpSpPr>
      <xdr:sp macro="" textlink="">
        <xdr:nvSpPr>
          <xdr:cNvPr id="2050" name="Freeform 2">
            <a:extLst>
              <a:ext uri="{FF2B5EF4-FFF2-40B4-BE49-F238E27FC236}">
                <a16:creationId xmlns:a16="http://schemas.microsoft.com/office/drawing/2014/main" id="{3F2A7CBE-ADE7-EA7A-4D0E-62133DBE5A1E}"/>
              </a:ext>
            </a:extLst>
          </xdr:cNvPr>
          <xdr:cNvSpPr>
            <a:spLocks/>
          </xdr:cNvSpPr>
        </xdr:nvSpPr>
        <xdr:spPr bwMode="auto">
          <a:xfrm>
            <a:off x="5479" y="4015"/>
            <a:ext cx="281" cy="305"/>
          </a:xfrm>
          <a:custGeom>
            <a:avLst/>
            <a:gdLst>
              <a:gd name="T0" fmla="*/ 90 w 281"/>
              <a:gd name="T1" fmla="*/ 129 h 305"/>
              <a:gd name="T2" fmla="*/ 215 w 281"/>
              <a:gd name="T3" fmla="*/ 0 h 305"/>
              <a:gd name="T4" fmla="*/ 280 w 281"/>
              <a:gd name="T5" fmla="*/ 63 h 305"/>
              <a:gd name="T6" fmla="*/ 41 w 281"/>
              <a:gd name="T7" fmla="*/ 304 h 305"/>
              <a:gd name="T8" fmla="*/ 26 w 281"/>
              <a:gd name="T9" fmla="*/ 289 h 305"/>
              <a:gd name="T10" fmla="*/ 44 w 281"/>
              <a:gd name="T11" fmla="*/ 243 h 305"/>
              <a:gd name="T12" fmla="*/ 14 w 281"/>
              <a:gd name="T13" fmla="*/ 277 h 305"/>
              <a:gd name="T14" fmla="*/ 0 w 281"/>
              <a:gd name="T15" fmla="*/ 263 h 305"/>
              <a:gd name="T16" fmla="*/ 62 w 281"/>
              <a:gd name="T17" fmla="*/ 199 h 305"/>
              <a:gd name="T18" fmla="*/ 78 w 281"/>
              <a:gd name="T19" fmla="*/ 215 h 305"/>
              <a:gd name="T20" fmla="*/ 58 w 281"/>
              <a:gd name="T21" fmla="*/ 255 h 305"/>
              <a:gd name="T22" fmla="*/ 252 w 281"/>
              <a:gd name="T23" fmla="*/ 63 h 305"/>
              <a:gd name="T24" fmla="*/ 218 w 281"/>
              <a:gd name="T25" fmla="*/ 29 h 305"/>
              <a:gd name="T26" fmla="*/ 104 w 281"/>
              <a:gd name="T27" fmla="*/ 143 h 305"/>
              <a:gd name="T28" fmla="*/ 90 w 281"/>
              <a:gd name="T29" fmla="*/ 129 h 3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</a:cxnLst>
            <a:rect l="0" t="0" r="r" b="b"/>
            <a:pathLst>
              <a:path w="281" h="305">
                <a:moveTo>
                  <a:pt x="90" y="129"/>
                </a:moveTo>
                <a:lnTo>
                  <a:pt x="215" y="0"/>
                </a:lnTo>
                <a:lnTo>
                  <a:pt x="280" y="63"/>
                </a:lnTo>
                <a:lnTo>
                  <a:pt x="41" y="304"/>
                </a:lnTo>
                <a:lnTo>
                  <a:pt x="26" y="289"/>
                </a:lnTo>
                <a:lnTo>
                  <a:pt x="44" y="243"/>
                </a:lnTo>
                <a:lnTo>
                  <a:pt x="14" y="277"/>
                </a:lnTo>
                <a:lnTo>
                  <a:pt x="0" y="263"/>
                </a:lnTo>
                <a:lnTo>
                  <a:pt x="62" y="199"/>
                </a:lnTo>
                <a:lnTo>
                  <a:pt x="78" y="215"/>
                </a:lnTo>
                <a:lnTo>
                  <a:pt x="58" y="255"/>
                </a:lnTo>
                <a:lnTo>
                  <a:pt x="252" y="63"/>
                </a:lnTo>
                <a:lnTo>
                  <a:pt x="218" y="29"/>
                </a:lnTo>
                <a:lnTo>
                  <a:pt x="104" y="143"/>
                </a:lnTo>
                <a:lnTo>
                  <a:pt x="90" y="129"/>
                </a:lnTo>
              </a:path>
            </a:pathLst>
          </a:custGeom>
          <a:solidFill>
            <a:srgbClr val="3366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 type="none" w="sm" len="sm"/>
                <a:tailEnd type="none" w="sm" len="sm"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  <xdr:sp macro="" textlink="">
        <xdr:nvSpPr>
          <xdr:cNvPr id="2051" name="Freeform 3">
            <a:extLst>
              <a:ext uri="{FF2B5EF4-FFF2-40B4-BE49-F238E27FC236}">
                <a16:creationId xmlns:a16="http://schemas.microsoft.com/office/drawing/2014/main" id="{A94402EB-B394-7D50-4121-D0CF65C046CC}"/>
              </a:ext>
            </a:extLst>
          </xdr:cNvPr>
          <xdr:cNvSpPr>
            <a:spLocks/>
          </xdr:cNvSpPr>
        </xdr:nvSpPr>
        <xdr:spPr bwMode="auto">
          <a:xfrm>
            <a:off x="5327" y="4067"/>
            <a:ext cx="105" cy="102"/>
          </a:xfrm>
          <a:custGeom>
            <a:avLst/>
            <a:gdLst>
              <a:gd name="T0" fmla="*/ 104 w 105"/>
              <a:gd name="T1" fmla="*/ 39 h 102"/>
              <a:gd name="T2" fmla="*/ 42 w 105"/>
              <a:gd name="T3" fmla="*/ 101 h 102"/>
              <a:gd name="T4" fmla="*/ 29 w 105"/>
              <a:gd name="T5" fmla="*/ 88 h 102"/>
              <a:gd name="T6" fmla="*/ 47 w 105"/>
              <a:gd name="T7" fmla="*/ 44 h 102"/>
              <a:gd name="T8" fmla="*/ 14 w 105"/>
              <a:gd name="T9" fmla="*/ 77 h 102"/>
              <a:gd name="T10" fmla="*/ 0 w 105"/>
              <a:gd name="T11" fmla="*/ 63 h 102"/>
              <a:gd name="T12" fmla="*/ 65 w 105"/>
              <a:gd name="T13" fmla="*/ 0 h 102"/>
              <a:gd name="T14" fmla="*/ 79 w 105"/>
              <a:gd name="T15" fmla="*/ 14 h 102"/>
              <a:gd name="T16" fmla="*/ 60 w 105"/>
              <a:gd name="T17" fmla="*/ 59 h 102"/>
              <a:gd name="T18" fmla="*/ 90 w 105"/>
              <a:gd name="T19" fmla="*/ 25 h 102"/>
              <a:gd name="T20" fmla="*/ 104 w 105"/>
              <a:gd name="T21" fmla="*/ 39 h 10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105" h="102">
                <a:moveTo>
                  <a:pt x="104" y="39"/>
                </a:moveTo>
                <a:lnTo>
                  <a:pt x="42" y="101"/>
                </a:lnTo>
                <a:lnTo>
                  <a:pt x="29" y="88"/>
                </a:lnTo>
                <a:lnTo>
                  <a:pt x="47" y="44"/>
                </a:lnTo>
                <a:lnTo>
                  <a:pt x="14" y="77"/>
                </a:lnTo>
                <a:lnTo>
                  <a:pt x="0" y="63"/>
                </a:lnTo>
                <a:lnTo>
                  <a:pt x="65" y="0"/>
                </a:lnTo>
                <a:lnTo>
                  <a:pt x="79" y="14"/>
                </a:lnTo>
                <a:lnTo>
                  <a:pt x="60" y="59"/>
                </a:lnTo>
                <a:lnTo>
                  <a:pt x="90" y="25"/>
                </a:lnTo>
                <a:lnTo>
                  <a:pt x="104" y="39"/>
                </a:lnTo>
              </a:path>
            </a:pathLst>
          </a:custGeom>
          <a:solidFill>
            <a:srgbClr val="3366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 type="none" w="sm" len="sm"/>
                <a:tailEnd type="none" w="sm" len="sm"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  <xdr:sp macro="" textlink="">
        <xdr:nvSpPr>
          <xdr:cNvPr id="2052" name="Freeform 4">
            <a:extLst>
              <a:ext uri="{FF2B5EF4-FFF2-40B4-BE49-F238E27FC236}">
                <a16:creationId xmlns:a16="http://schemas.microsoft.com/office/drawing/2014/main" id="{66694512-FCDA-FAA4-E48C-26325EC991CD}"/>
              </a:ext>
            </a:extLst>
          </xdr:cNvPr>
          <xdr:cNvSpPr>
            <a:spLocks/>
          </xdr:cNvSpPr>
        </xdr:nvSpPr>
        <xdr:spPr bwMode="auto">
          <a:xfrm>
            <a:off x="5381" y="4118"/>
            <a:ext cx="93" cy="105"/>
          </a:xfrm>
          <a:custGeom>
            <a:avLst/>
            <a:gdLst>
              <a:gd name="T0" fmla="*/ 0 w 93"/>
              <a:gd name="T1" fmla="*/ 62 h 105"/>
              <a:gd name="T2" fmla="*/ 62 w 93"/>
              <a:gd name="T3" fmla="*/ 0 h 105"/>
              <a:gd name="T4" fmla="*/ 84 w 93"/>
              <a:gd name="T5" fmla="*/ 22 h 105"/>
              <a:gd name="T6" fmla="*/ 89 w 93"/>
              <a:gd name="T7" fmla="*/ 29 h 105"/>
              <a:gd name="T8" fmla="*/ 91 w 93"/>
              <a:gd name="T9" fmla="*/ 35 h 105"/>
              <a:gd name="T10" fmla="*/ 92 w 93"/>
              <a:gd name="T11" fmla="*/ 38 h 105"/>
              <a:gd name="T12" fmla="*/ 92 w 93"/>
              <a:gd name="T13" fmla="*/ 40 h 105"/>
              <a:gd name="T14" fmla="*/ 90 w 93"/>
              <a:gd name="T15" fmla="*/ 46 h 105"/>
              <a:gd name="T16" fmla="*/ 89 w 93"/>
              <a:gd name="T17" fmla="*/ 51 h 105"/>
              <a:gd name="T18" fmla="*/ 87 w 93"/>
              <a:gd name="T19" fmla="*/ 53 h 105"/>
              <a:gd name="T20" fmla="*/ 84 w 93"/>
              <a:gd name="T21" fmla="*/ 56 h 105"/>
              <a:gd name="T22" fmla="*/ 80 w 93"/>
              <a:gd name="T23" fmla="*/ 60 h 105"/>
              <a:gd name="T24" fmla="*/ 76 w 93"/>
              <a:gd name="T25" fmla="*/ 62 h 105"/>
              <a:gd name="T26" fmla="*/ 73 w 93"/>
              <a:gd name="T27" fmla="*/ 63 h 105"/>
              <a:gd name="T28" fmla="*/ 71 w 93"/>
              <a:gd name="T29" fmla="*/ 63 h 105"/>
              <a:gd name="T30" fmla="*/ 67 w 93"/>
              <a:gd name="T31" fmla="*/ 63 h 105"/>
              <a:gd name="T32" fmla="*/ 64 w 93"/>
              <a:gd name="T33" fmla="*/ 62 h 105"/>
              <a:gd name="T34" fmla="*/ 65 w 93"/>
              <a:gd name="T35" fmla="*/ 65 h 105"/>
              <a:gd name="T36" fmla="*/ 64 w 93"/>
              <a:gd name="T37" fmla="*/ 70 h 105"/>
              <a:gd name="T38" fmla="*/ 63 w 93"/>
              <a:gd name="T39" fmla="*/ 73 h 105"/>
              <a:gd name="T40" fmla="*/ 59 w 93"/>
              <a:gd name="T41" fmla="*/ 77 h 105"/>
              <a:gd name="T42" fmla="*/ 47 w 93"/>
              <a:gd name="T43" fmla="*/ 91 h 105"/>
              <a:gd name="T44" fmla="*/ 43 w 93"/>
              <a:gd name="T45" fmla="*/ 97 h 105"/>
              <a:gd name="T46" fmla="*/ 43 w 93"/>
              <a:gd name="T47" fmla="*/ 101 h 105"/>
              <a:gd name="T48" fmla="*/ 42 w 93"/>
              <a:gd name="T49" fmla="*/ 104 h 105"/>
              <a:gd name="T50" fmla="*/ 39 w 93"/>
              <a:gd name="T51" fmla="*/ 101 h 105"/>
              <a:gd name="T52" fmla="*/ 26 w 93"/>
              <a:gd name="T53" fmla="*/ 90 h 105"/>
              <a:gd name="T54" fmla="*/ 25 w 93"/>
              <a:gd name="T55" fmla="*/ 87 h 105"/>
              <a:gd name="T56" fmla="*/ 26 w 93"/>
              <a:gd name="T57" fmla="*/ 86 h 105"/>
              <a:gd name="T58" fmla="*/ 27 w 93"/>
              <a:gd name="T59" fmla="*/ 85 h 105"/>
              <a:gd name="T60" fmla="*/ 33 w 93"/>
              <a:gd name="T61" fmla="*/ 77 h 105"/>
              <a:gd name="T62" fmla="*/ 43 w 93"/>
              <a:gd name="T63" fmla="*/ 69 h 105"/>
              <a:gd name="T64" fmla="*/ 44 w 93"/>
              <a:gd name="T65" fmla="*/ 66 h 105"/>
              <a:gd name="T66" fmla="*/ 45 w 93"/>
              <a:gd name="T67" fmla="*/ 63 h 105"/>
              <a:gd name="T68" fmla="*/ 46 w 93"/>
              <a:gd name="T69" fmla="*/ 60 h 105"/>
              <a:gd name="T70" fmla="*/ 46 w 93"/>
              <a:gd name="T71" fmla="*/ 56 h 105"/>
              <a:gd name="T72" fmla="*/ 44 w 93"/>
              <a:gd name="T73" fmla="*/ 54 h 105"/>
              <a:gd name="T74" fmla="*/ 43 w 93"/>
              <a:gd name="T75" fmla="*/ 53 h 105"/>
              <a:gd name="T76" fmla="*/ 40 w 93"/>
              <a:gd name="T77" fmla="*/ 50 h 105"/>
              <a:gd name="T78" fmla="*/ 49 w 93"/>
              <a:gd name="T79" fmla="*/ 39 h 105"/>
              <a:gd name="T80" fmla="*/ 55 w 93"/>
              <a:gd name="T81" fmla="*/ 43 h 105"/>
              <a:gd name="T82" fmla="*/ 58 w 93"/>
              <a:gd name="T83" fmla="*/ 46 h 105"/>
              <a:gd name="T84" fmla="*/ 64 w 93"/>
              <a:gd name="T85" fmla="*/ 46 h 105"/>
              <a:gd name="T86" fmla="*/ 67 w 93"/>
              <a:gd name="T87" fmla="*/ 43 h 105"/>
              <a:gd name="T88" fmla="*/ 70 w 93"/>
              <a:gd name="T89" fmla="*/ 42 h 105"/>
              <a:gd name="T90" fmla="*/ 71 w 93"/>
              <a:gd name="T91" fmla="*/ 39 h 105"/>
              <a:gd name="T92" fmla="*/ 72 w 93"/>
              <a:gd name="T93" fmla="*/ 38 h 105"/>
              <a:gd name="T94" fmla="*/ 72 w 93"/>
              <a:gd name="T95" fmla="*/ 36 h 105"/>
              <a:gd name="T96" fmla="*/ 72 w 93"/>
              <a:gd name="T97" fmla="*/ 32 h 105"/>
              <a:gd name="T98" fmla="*/ 71 w 93"/>
              <a:gd name="T99" fmla="*/ 29 h 105"/>
              <a:gd name="T100" fmla="*/ 65 w 93"/>
              <a:gd name="T101" fmla="*/ 25 h 105"/>
              <a:gd name="T102" fmla="*/ 13 w 93"/>
              <a:gd name="T103" fmla="*/ 75 h 105"/>
              <a:gd name="T104" fmla="*/ 0 w 93"/>
              <a:gd name="T105" fmla="*/ 62 h 1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93" h="105">
                <a:moveTo>
                  <a:pt x="0" y="62"/>
                </a:moveTo>
                <a:lnTo>
                  <a:pt x="62" y="0"/>
                </a:lnTo>
                <a:lnTo>
                  <a:pt x="84" y="22"/>
                </a:lnTo>
                <a:lnTo>
                  <a:pt x="89" y="29"/>
                </a:lnTo>
                <a:lnTo>
                  <a:pt x="91" y="35"/>
                </a:lnTo>
                <a:lnTo>
                  <a:pt x="92" y="38"/>
                </a:lnTo>
                <a:lnTo>
                  <a:pt x="92" y="40"/>
                </a:lnTo>
                <a:lnTo>
                  <a:pt x="90" y="46"/>
                </a:lnTo>
                <a:lnTo>
                  <a:pt x="89" y="51"/>
                </a:lnTo>
                <a:lnTo>
                  <a:pt x="87" y="53"/>
                </a:lnTo>
                <a:lnTo>
                  <a:pt x="84" y="56"/>
                </a:lnTo>
                <a:lnTo>
                  <a:pt x="80" y="60"/>
                </a:lnTo>
                <a:lnTo>
                  <a:pt x="76" y="62"/>
                </a:lnTo>
                <a:lnTo>
                  <a:pt x="73" y="63"/>
                </a:lnTo>
                <a:lnTo>
                  <a:pt x="71" y="63"/>
                </a:lnTo>
                <a:lnTo>
                  <a:pt x="67" y="63"/>
                </a:lnTo>
                <a:lnTo>
                  <a:pt x="64" y="62"/>
                </a:lnTo>
                <a:lnTo>
                  <a:pt x="65" y="65"/>
                </a:lnTo>
                <a:lnTo>
                  <a:pt x="64" y="70"/>
                </a:lnTo>
                <a:lnTo>
                  <a:pt x="63" y="73"/>
                </a:lnTo>
                <a:lnTo>
                  <a:pt x="59" y="77"/>
                </a:lnTo>
                <a:lnTo>
                  <a:pt x="47" y="91"/>
                </a:lnTo>
                <a:lnTo>
                  <a:pt x="43" y="97"/>
                </a:lnTo>
                <a:lnTo>
                  <a:pt x="43" y="101"/>
                </a:lnTo>
                <a:lnTo>
                  <a:pt x="42" y="104"/>
                </a:lnTo>
                <a:lnTo>
                  <a:pt x="39" y="101"/>
                </a:lnTo>
                <a:lnTo>
                  <a:pt x="26" y="90"/>
                </a:lnTo>
                <a:lnTo>
                  <a:pt x="25" y="87"/>
                </a:lnTo>
                <a:lnTo>
                  <a:pt x="26" y="86"/>
                </a:lnTo>
                <a:lnTo>
                  <a:pt x="27" y="85"/>
                </a:lnTo>
                <a:lnTo>
                  <a:pt x="33" y="77"/>
                </a:lnTo>
                <a:lnTo>
                  <a:pt x="43" y="69"/>
                </a:lnTo>
                <a:lnTo>
                  <a:pt x="44" y="66"/>
                </a:lnTo>
                <a:lnTo>
                  <a:pt x="45" y="63"/>
                </a:lnTo>
                <a:lnTo>
                  <a:pt x="46" y="60"/>
                </a:lnTo>
                <a:lnTo>
                  <a:pt x="46" y="56"/>
                </a:lnTo>
                <a:lnTo>
                  <a:pt x="44" y="54"/>
                </a:lnTo>
                <a:lnTo>
                  <a:pt x="43" y="53"/>
                </a:lnTo>
                <a:lnTo>
                  <a:pt x="40" y="50"/>
                </a:lnTo>
                <a:lnTo>
                  <a:pt x="49" y="39"/>
                </a:lnTo>
                <a:lnTo>
                  <a:pt x="55" y="43"/>
                </a:lnTo>
                <a:lnTo>
                  <a:pt x="58" y="46"/>
                </a:lnTo>
                <a:lnTo>
                  <a:pt x="64" y="46"/>
                </a:lnTo>
                <a:lnTo>
                  <a:pt x="67" y="43"/>
                </a:lnTo>
                <a:lnTo>
                  <a:pt x="70" y="42"/>
                </a:lnTo>
                <a:lnTo>
                  <a:pt x="71" y="39"/>
                </a:lnTo>
                <a:lnTo>
                  <a:pt x="72" y="38"/>
                </a:lnTo>
                <a:lnTo>
                  <a:pt x="72" y="36"/>
                </a:lnTo>
                <a:lnTo>
                  <a:pt x="72" y="32"/>
                </a:lnTo>
                <a:lnTo>
                  <a:pt x="71" y="29"/>
                </a:lnTo>
                <a:lnTo>
                  <a:pt x="65" y="25"/>
                </a:lnTo>
                <a:lnTo>
                  <a:pt x="13" y="75"/>
                </a:lnTo>
                <a:lnTo>
                  <a:pt x="0" y="62"/>
                </a:lnTo>
              </a:path>
            </a:pathLst>
          </a:custGeom>
          <a:solidFill>
            <a:srgbClr val="3366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 type="none" w="sm" len="sm"/>
                <a:tailEnd type="none" w="sm" len="sm"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  <xdr:sp macro="" textlink="">
        <xdr:nvSpPr>
          <xdr:cNvPr id="2053" name="Freeform 5">
            <a:extLst>
              <a:ext uri="{FF2B5EF4-FFF2-40B4-BE49-F238E27FC236}">
                <a16:creationId xmlns:a16="http://schemas.microsoft.com/office/drawing/2014/main" id="{7BAD5174-D8F6-71BB-6247-B95EDC9F4C5F}"/>
              </a:ext>
            </a:extLst>
          </xdr:cNvPr>
          <xdr:cNvSpPr>
            <a:spLocks/>
          </xdr:cNvSpPr>
        </xdr:nvSpPr>
        <xdr:spPr bwMode="auto">
          <a:xfrm>
            <a:off x="5483" y="3931"/>
            <a:ext cx="190" cy="239"/>
          </a:xfrm>
          <a:custGeom>
            <a:avLst/>
            <a:gdLst>
              <a:gd name="T0" fmla="*/ 0 w 190"/>
              <a:gd name="T1" fmla="*/ 129 h 239"/>
              <a:gd name="T2" fmla="*/ 127 w 190"/>
              <a:gd name="T3" fmla="*/ 0 h 239"/>
              <a:gd name="T4" fmla="*/ 189 w 190"/>
              <a:gd name="T5" fmla="*/ 62 h 239"/>
              <a:gd name="T6" fmla="*/ 63 w 190"/>
              <a:gd name="T7" fmla="*/ 188 h 239"/>
              <a:gd name="T8" fmla="*/ 99 w 190"/>
              <a:gd name="T9" fmla="*/ 224 h 239"/>
              <a:gd name="T10" fmla="*/ 87 w 190"/>
              <a:gd name="T11" fmla="*/ 238 h 239"/>
              <a:gd name="T12" fmla="*/ 37 w 190"/>
              <a:gd name="T13" fmla="*/ 186 h 239"/>
              <a:gd name="T14" fmla="*/ 161 w 190"/>
              <a:gd name="T15" fmla="*/ 62 h 239"/>
              <a:gd name="T16" fmla="*/ 126 w 190"/>
              <a:gd name="T17" fmla="*/ 29 h 239"/>
              <a:gd name="T18" fmla="*/ 13 w 190"/>
              <a:gd name="T19" fmla="*/ 142 h 239"/>
              <a:gd name="T20" fmla="*/ 0 w 190"/>
              <a:gd name="T21" fmla="*/ 129 h 2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190" h="239">
                <a:moveTo>
                  <a:pt x="0" y="129"/>
                </a:moveTo>
                <a:lnTo>
                  <a:pt x="127" y="0"/>
                </a:lnTo>
                <a:lnTo>
                  <a:pt x="189" y="62"/>
                </a:lnTo>
                <a:lnTo>
                  <a:pt x="63" y="188"/>
                </a:lnTo>
                <a:lnTo>
                  <a:pt x="99" y="224"/>
                </a:lnTo>
                <a:lnTo>
                  <a:pt x="87" y="238"/>
                </a:lnTo>
                <a:lnTo>
                  <a:pt x="37" y="186"/>
                </a:lnTo>
                <a:lnTo>
                  <a:pt x="161" y="62"/>
                </a:lnTo>
                <a:lnTo>
                  <a:pt x="126" y="29"/>
                </a:lnTo>
                <a:lnTo>
                  <a:pt x="13" y="142"/>
                </a:lnTo>
                <a:lnTo>
                  <a:pt x="0" y="129"/>
                </a:lnTo>
              </a:path>
            </a:pathLst>
          </a:custGeom>
          <a:solidFill>
            <a:srgbClr val="339933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 type="none" w="sm" len="sm"/>
                <a:tailEnd type="none" w="sm" len="sm"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  <xdr:sp macro="" textlink="">
        <xdr:nvSpPr>
          <xdr:cNvPr id="2054" name="Freeform 6">
            <a:extLst>
              <a:ext uri="{FF2B5EF4-FFF2-40B4-BE49-F238E27FC236}">
                <a16:creationId xmlns:a16="http://schemas.microsoft.com/office/drawing/2014/main" id="{F8619AEA-0216-4B09-9567-C71701AC34CA}"/>
              </a:ext>
            </a:extLst>
          </xdr:cNvPr>
          <xdr:cNvSpPr>
            <a:spLocks/>
          </xdr:cNvSpPr>
        </xdr:nvSpPr>
        <xdr:spPr bwMode="auto">
          <a:xfrm>
            <a:off x="5340" y="3840"/>
            <a:ext cx="246" cy="242"/>
          </a:xfrm>
          <a:custGeom>
            <a:avLst/>
            <a:gdLst>
              <a:gd name="T0" fmla="*/ 0 w 246"/>
              <a:gd name="T1" fmla="*/ 181 h 242"/>
              <a:gd name="T2" fmla="*/ 181 w 246"/>
              <a:gd name="T3" fmla="*/ 0 h 242"/>
              <a:gd name="T4" fmla="*/ 245 w 246"/>
              <a:gd name="T5" fmla="*/ 66 h 242"/>
              <a:gd name="T6" fmla="*/ 119 w 246"/>
              <a:gd name="T7" fmla="*/ 192 h 242"/>
              <a:gd name="T8" fmla="*/ 155 w 246"/>
              <a:gd name="T9" fmla="*/ 228 h 242"/>
              <a:gd name="T10" fmla="*/ 144 w 246"/>
              <a:gd name="T11" fmla="*/ 241 h 242"/>
              <a:gd name="T12" fmla="*/ 90 w 246"/>
              <a:gd name="T13" fmla="*/ 189 h 242"/>
              <a:gd name="T14" fmla="*/ 216 w 246"/>
              <a:gd name="T15" fmla="*/ 65 h 242"/>
              <a:gd name="T16" fmla="*/ 180 w 246"/>
              <a:gd name="T17" fmla="*/ 29 h 242"/>
              <a:gd name="T18" fmla="*/ 14 w 246"/>
              <a:gd name="T19" fmla="*/ 195 h 242"/>
              <a:gd name="T20" fmla="*/ 0 w 246"/>
              <a:gd name="T21" fmla="*/ 181 h 24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46" h="242">
                <a:moveTo>
                  <a:pt x="0" y="181"/>
                </a:moveTo>
                <a:lnTo>
                  <a:pt x="181" y="0"/>
                </a:lnTo>
                <a:lnTo>
                  <a:pt x="245" y="66"/>
                </a:lnTo>
                <a:lnTo>
                  <a:pt x="119" y="192"/>
                </a:lnTo>
                <a:lnTo>
                  <a:pt x="155" y="228"/>
                </a:lnTo>
                <a:lnTo>
                  <a:pt x="144" y="241"/>
                </a:lnTo>
                <a:lnTo>
                  <a:pt x="90" y="189"/>
                </a:lnTo>
                <a:lnTo>
                  <a:pt x="216" y="65"/>
                </a:lnTo>
                <a:lnTo>
                  <a:pt x="180" y="29"/>
                </a:lnTo>
                <a:lnTo>
                  <a:pt x="14" y="195"/>
                </a:lnTo>
                <a:lnTo>
                  <a:pt x="0" y="181"/>
                </a:lnTo>
              </a:path>
            </a:pathLst>
          </a:custGeom>
          <a:solidFill>
            <a:srgbClr val="CC0000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 type="none" w="sm" len="sm"/>
                <a:tailEnd type="none" w="sm" len="sm"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  <xdr:sp macro="" textlink="">
        <xdr:nvSpPr>
          <xdr:cNvPr id="2055" name="Freeform 7">
            <a:extLst>
              <a:ext uri="{FF2B5EF4-FFF2-40B4-BE49-F238E27FC236}">
                <a16:creationId xmlns:a16="http://schemas.microsoft.com/office/drawing/2014/main" id="{1A588EB6-B6E9-44A3-319A-879D7B9E8869}"/>
              </a:ext>
            </a:extLst>
          </xdr:cNvPr>
          <xdr:cNvSpPr>
            <a:spLocks/>
          </xdr:cNvSpPr>
        </xdr:nvSpPr>
        <xdr:spPr bwMode="auto">
          <a:xfrm>
            <a:off x="5279" y="4020"/>
            <a:ext cx="100" cy="96"/>
          </a:xfrm>
          <a:custGeom>
            <a:avLst/>
            <a:gdLst>
              <a:gd name="T0" fmla="*/ 99 w 100"/>
              <a:gd name="T1" fmla="*/ 33 h 96"/>
              <a:gd name="T2" fmla="*/ 62 w 100"/>
              <a:gd name="T3" fmla="*/ 0 h 96"/>
              <a:gd name="T4" fmla="*/ 0 w 100"/>
              <a:gd name="T5" fmla="*/ 60 h 96"/>
              <a:gd name="T6" fmla="*/ 37 w 100"/>
              <a:gd name="T7" fmla="*/ 95 h 96"/>
              <a:gd name="T8" fmla="*/ 50 w 100"/>
              <a:gd name="T9" fmla="*/ 84 h 96"/>
              <a:gd name="T10" fmla="*/ 28 w 100"/>
              <a:gd name="T11" fmla="*/ 62 h 96"/>
              <a:gd name="T12" fmla="*/ 42 w 100"/>
              <a:gd name="T13" fmla="*/ 48 h 96"/>
              <a:gd name="T14" fmla="*/ 60 w 100"/>
              <a:gd name="T15" fmla="*/ 68 h 96"/>
              <a:gd name="T16" fmla="*/ 74 w 100"/>
              <a:gd name="T17" fmla="*/ 56 h 96"/>
              <a:gd name="T18" fmla="*/ 54 w 100"/>
              <a:gd name="T19" fmla="*/ 36 h 96"/>
              <a:gd name="T20" fmla="*/ 66 w 100"/>
              <a:gd name="T21" fmla="*/ 24 h 96"/>
              <a:gd name="T22" fmla="*/ 86 w 100"/>
              <a:gd name="T23" fmla="*/ 46 h 96"/>
              <a:gd name="T24" fmla="*/ 99 w 100"/>
              <a:gd name="T25" fmla="*/ 33 h 9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</a:cxnLst>
            <a:rect l="0" t="0" r="r" b="b"/>
            <a:pathLst>
              <a:path w="100" h="96">
                <a:moveTo>
                  <a:pt x="99" y="33"/>
                </a:moveTo>
                <a:lnTo>
                  <a:pt x="62" y="0"/>
                </a:lnTo>
                <a:lnTo>
                  <a:pt x="0" y="60"/>
                </a:lnTo>
                <a:lnTo>
                  <a:pt x="37" y="95"/>
                </a:lnTo>
                <a:lnTo>
                  <a:pt x="50" y="84"/>
                </a:lnTo>
                <a:lnTo>
                  <a:pt x="28" y="62"/>
                </a:lnTo>
                <a:lnTo>
                  <a:pt x="42" y="48"/>
                </a:lnTo>
                <a:lnTo>
                  <a:pt x="60" y="68"/>
                </a:lnTo>
                <a:lnTo>
                  <a:pt x="74" y="56"/>
                </a:lnTo>
                <a:lnTo>
                  <a:pt x="54" y="36"/>
                </a:lnTo>
                <a:lnTo>
                  <a:pt x="66" y="24"/>
                </a:lnTo>
                <a:lnTo>
                  <a:pt x="86" y="46"/>
                </a:lnTo>
                <a:lnTo>
                  <a:pt x="99" y="33"/>
                </a:lnTo>
              </a:path>
            </a:pathLst>
          </a:custGeom>
          <a:solidFill>
            <a:srgbClr val="3366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 type="none" w="sm" len="sm"/>
                <a:tailEnd type="none" w="sm" len="sm"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  <xdr:sp macro="" textlink="">
        <xdr:nvSpPr>
          <xdr:cNvPr id="2056" name="Freeform 8">
            <a:extLst>
              <a:ext uri="{FF2B5EF4-FFF2-40B4-BE49-F238E27FC236}">
                <a16:creationId xmlns:a16="http://schemas.microsoft.com/office/drawing/2014/main" id="{A39E5F1F-2057-B175-8CD6-33452D187C9F}"/>
              </a:ext>
            </a:extLst>
          </xdr:cNvPr>
          <xdr:cNvSpPr>
            <a:spLocks/>
          </xdr:cNvSpPr>
        </xdr:nvSpPr>
        <xdr:spPr bwMode="auto">
          <a:xfrm>
            <a:off x="5438" y="4177"/>
            <a:ext cx="84" cy="85"/>
          </a:xfrm>
          <a:custGeom>
            <a:avLst/>
            <a:gdLst>
              <a:gd name="T0" fmla="*/ 62 w 84"/>
              <a:gd name="T1" fmla="*/ 30 h 85"/>
              <a:gd name="T2" fmla="*/ 65 w 84"/>
              <a:gd name="T3" fmla="*/ 25 h 85"/>
              <a:gd name="T4" fmla="*/ 65 w 84"/>
              <a:gd name="T5" fmla="*/ 21 h 85"/>
              <a:gd name="T6" fmla="*/ 60 w 84"/>
              <a:gd name="T7" fmla="*/ 20 h 85"/>
              <a:gd name="T8" fmla="*/ 58 w 84"/>
              <a:gd name="T9" fmla="*/ 18 h 85"/>
              <a:gd name="T10" fmla="*/ 53 w 84"/>
              <a:gd name="T11" fmla="*/ 19 h 85"/>
              <a:gd name="T12" fmla="*/ 22 w 84"/>
              <a:gd name="T13" fmla="*/ 52 h 85"/>
              <a:gd name="T14" fmla="*/ 19 w 84"/>
              <a:gd name="T15" fmla="*/ 55 h 85"/>
              <a:gd name="T16" fmla="*/ 18 w 84"/>
              <a:gd name="T17" fmla="*/ 60 h 85"/>
              <a:gd name="T18" fmla="*/ 22 w 84"/>
              <a:gd name="T19" fmla="*/ 64 h 85"/>
              <a:gd name="T20" fmla="*/ 27 w 84"/>
              <a:gd name="T21" fmla="*/ 65 h 85"/>
              <a:gd name="T22" fmla="*/ 30 w 84"/>
              <a:gd name="T23" fmla="*/ 62 h 85"/>
              <a:gd name="T24" fmla="*/ 40 w 84"/>
              <a:gd name="T25" fmla="*/ 52 h 85"/>
              <a:gd name="T26" fmla="*/ 49 w 84"/>
              <a:gd name="T27" fmla="*/ 71 h 85"/>
              <a:gd name="T28" fmla="*/ 36 w 84"/>
              <a:gd name="T29" fmla="*/ 80 h 85"/>
              <a:gd name="T30" fmla="*/ 27 w 84"/>
              <a:gd name="T31" fmla="*/ 83 h 85"/>
              <a:gd name="T32" fmla="*/ 17 w 84"/>
              <a:gd name="T33" fmla="*/ 79 h 85"/>
              <a:gd name="T34" fmla="*/ 9 w 84"/>
              <a:gd name="T35" fmla="*/ 73 h 85"/>
              <a:gd name="T36" fmla="*/ 2 w 84"/>
              <a:gd name="T37" fmla="*/ 66 h 85"/>
              <a:gd name="T38" fmla="*/ 0 w 84"/>
              <a:gd name="T39" fmla="*/ 56 h 85"/>
              <a:gd name="T40" fmla="*/ 1 w 84"/>
              <a:gd name="T41" fmla="*/ 49 h 85"/>
              <a:gd name="T42" fmla="*/ 6 w 84"/>
              <a:gd name="T43" fmla="*/ 38 h 85"/>
              <a:gd name="T44" fmla="*/ 45 w 84"/>
              <a:gd name="T45" fmla="*/ 1 h 85"/>
              <a:gd name="T46" fmla="*/ 54 w 84"/>
              <a:gd name="T47" fmla="*/ 0 h 85"/>
              <a:gd name="T48" fmla="*/ 61 w 84"/>
              <a:gd name="T49" fmla="*/ 1 h 85"/>
              <a:gd name="T50" fmla="*/ 70 w 84"/>
              <a:gd name="T51" fmla="*/ 4 h 85"/>
              <a:gd name="T52" fmla="*/ 74 w 84"/>
              <a:gd name="T53" fmla="*/ 10 h 85"/>
              <a:gd name="T54" fmla="*/ 80 w 84"/>
              <a:gd name="T55" fmla="*/ 16 h 85"/>
              <a:gd name="T56" fmla="*/ 83 w 84"/>
              <a:gd name="T57" fmla="*/ 23 h 85"/>
              <a:gd name="T58" fmla="*/ 83 w 84"/>
              <a:gd name="T59" fmla="*/ 31 h 85"/>
              <a:gd name="T60" fmla="*/ 80 w 84"/>
              <a:gd name="T61" fmla="*/ 38 h 85"/>
              <a:gd name="T62" fmla="*/ 54 w 84"/>
              <a:gd name="T63" fmla="*/ 66 h 8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</a:cxnLst>
            <a:rect l="0" t="0" r="r" b="b"/>
            <a:pathLst>
              <a:path w="84" h="85">
                <a:moveTo>
                  <a:pt x="40" y="52"/>
                </a:moveTo>
                <a:lnTo>
                  <a:pt x="62" y="30"/>
                </a:lnTo>
                <a:lnTo>
                  <a:pt x="64" y="28"/>
                </a:lnTo>
                <a:lnTo>
                  <a:pt x="65" y="25"/>
                </a:lnTo>
                <a:lnTo>
                  <a:pt x="64" y="24"/>
                </a:lnTo>
                <a:lnTo>
                  <a:pt x="65" y="21"/>
                </a:lnTo>
                <a:lnTo>
                  <a:pt x="63" y="21"/>
                </a:lnTo>
                <a:lnTo>
                  <a:pt x="60" y="20"/>
                </a:lnTo>
                <a:lnTo>
                  <a:pt x="59" y="19"/>
                </a:lnTo>
                <a:lnTo>
                  <a:pt x="58" y="18"/>
                </a:lnTo>
                <a:lnTo>
                  <a:pt x="54" y="18"/>
                </a:lnTo>
                <a:lnTo>
                  <a:pt x="53" y="19"/>
                </a:lnTo>
                <a:lnTo>
                  <a:pt x="51" y="21"/>
                </a:lnTo>
                <a:lnTo>
                  <a:pt x="22" y="52"/>
                </a:lnTo>
                <a:lnTo>
                  <a:pt x="19" y="53"/>
                </a:lnTo>
                <a:lnTo>
                  <a:pt x="19" y="55"/>
                </a:lnTo>
                <a:lnTo>
                  <a:pt x="18" y="56"/>
                </a:lnTo>
                <a:lnTo>
                  <a:pt x="18" y="60"/>
                </a:lnTo>
                <a:lnTo>
                  <a:pt x="20" y="62"/>
                </a:lnTo>
                <a:lnTo>
                  <a:pt x="22" y="64"/>
                </a:lnTo>
                <a:lnTo>
                  <a:pt x="25" y="65"/>
                </a:lnTo>
                <a:lnTo>
                  <a:pt x="27" y="65"/>
                </a:lnTo>
                <a:lnTo>
                  <a:pt x="29" y="63"/>
                </a:lnTo>
                <a:lnTo>
                  <a:pt x="30" y="62"/>
                </a:lnTo>
                <a:lnTo>
                  <a:pt x="31" y="61"/>
                </a:lnTo>
                <a:lnTo>
                  <a:pt x="40" y="52"/>
                </a:lnTo>
                <a:lnTo>
                  <a:pt x="54" y="66"/>
                </a:lnTo>
                <a:lnTo>
                  <a:pt x="49" y="71"/>
                </a:lnTo>
                <a:lnTo>
                  <a:pt x="43" y="77"/>
                </a:lnTo>
                <a:lnTo>
                  <a:pt x="36" y="80"/>
                </a:lnTo>
                <a:lnTo>
                  <a:pt x="32" y="84"/>
                </a:lnTo>
                <a:lnTo>
                  <a:pt x="27" y="83"/>
                </a:lnTo>
                <a:lnTo>
                  <a:pt x="20" y="82"/>
                </a:lnTo>
                <a:lnTo>
                  <a:pt x="17" y="79"/>
                </a:lnTo>
                <a:lnTo>
                  <a:pt x="14" y="76"/>
                </a:lnTo>
                <a:lnTo>
                  <a:pt x="9" y="73"/>
                </a:lnTo>
                <a:lnTo>
                  <a:pt x="5" y="69"/>
                </a:lnTo>
                <a:lnTo>
                  <a:pt x="2" y="66"/>
                </a:lnTo>
                <a:lnTo>
                  <a:pt x="1" y="61"/>
                </a:lnTo>
                <a:lnTo>
                  <a:pt x="0" y="56"/>
                </a:lnTo>
                <a:lnTo>
                  <a:pt x="0" y="52"/>
                </a:lnTo>
                <a:lnTo>
                  <a:pt x="1" y="49"/>
                </a:lnTo>
                <a:lnTo>
                  <a:pt x="3" y="45"/>
                </a:lnTo>
                <a:lnTo>
                  <a:pt x="6" y="38"/>
                </a:lnTo>
                <a:lnTo>
                  <a:pt x="40" y="4"/>
                </a:lnTo>
                <a:lnTo>
                  <a:pt x="45" y="1"/>
                </a:lnTo>
                <a:lnTo>
                  <a:pt x="49" y="1"/>
                </a:lnTo>
                <a:lnTo>
                  <a:pt x="54" y="0"/>
                </a:lnTo>
                <a:lnTo>
                  <a:pt x="58" y="0"/>
                </a:lnTo>
                <a:lnTo>
                  <a:pt x="61" y="1"/>
                </a:lnTo>
                <a:lnTo>
                  <a:pt x="65" y="1"/>
                </a:lnTo>
                <a:lnTo>
                  <a:pt x="70" y="4"/>
                </a:lnTo>
                <a:lnTo>
                  <a:pt x="73" y="9"/>
                </a:lnTo>
                <a:lnTo>
                  <a:pt x="74" y="10"/>
                </a:lnTo>
                <a:lnTo>
                  <a:pt x="77" y="13"/>
                </a:lnTo>
                <a:lnTo>
                  <a:pt x="80" y="16"/>
                </a:lnTo>
                <a:lnTo>
                  <a:pt x="82" y="18"/>
                </a:lnTo>
                <a:lnTo>
                  <a:pt x="83" y="23"/>
                </a:lnTo>
                <a:lnTo>
                  <a:pt x="83" y="27"/>
                </a:lnTo>
                <a:lnTo>
                  <a:pt x="83" y="31"/>
                </a:lnTo>
                <a:lnTo>
                  <a:pt x="81" y="35"/>
                </a:lnTo>
                <a:lnTo>
                  <a:pt x="80" y="38"/>
                </a:lnTo>
                <a:lnTo>
                  <a:pt x="77" y="43"/>
                </a:lnTo>
                <a:lnTo>
                  <a:pt x="54" y="66"/>
                </a:lnTo>
                <a:lnTo>
                  <a:pt x="40" y="52"/>
                </a:lnTo>
              </a:path>
            </a:pathLst>
          </a:custGeom>
          <a:solidFill>
            <a:srgbClr val="3366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 type="none" w="sm" len="sm"/>
                <a:tailEnd type="none" w="sm" len="sm"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A48"/>
  <sheetViews>
    <sheetView tabSelected="1" workbookViewId="0">
      <pane ySplit="5" topLeftCell="A6" activePane="bottomLeft" state="frozen"/>
      <selection pane="bottomLeft" activeCell="C50" sqref="C50"/>
    </sheetView>
  </sheetViews>
  <sheetFormatPr defaultRowHeight="12" x14ac:dyDescent="0.2"/>
  <cols>
    <col min="1" max="1" width="30" style="20" bestFit="1" customWidth="1"/>
    <col min="2" max="2" width="11.5703125" style="20" customWidth="1"/>
    <col min="3" max="3" width="13.140625" style="20" customWidth="1"/>
    <col min="4" max="4" width="12.28515625" style="20" customWidth="1"/>
    <col min="5" max="5" width="10.7109375" style="20" customWidth="1"/>
    <col min="6" max="6" width="11.5703125" style="20" customWidth="1"/>
    <col min="7" max="7" width="10.85546875" style="20" customWidth="1"/>
    <col min="8" max="8" width="12.7109375" style="20" customWidth="1"/>
    <col min="9" max="9" width="12.28515625" style="20" customWidth="1"/>
    <col min="10" max="16384" width="9.140625" style="20"/>
  </cols>
  <sheetData>
    <row r="1" spans="1:105" x14ac:dyDescent="0.2">
      <c r="A1" s="302" t="s">
        <v>222</v>
      </c>
      <c r="B1" s="302"/>
      <c r="C1" s="302"/>
      <c r="D1" s="302"/>
      <c r="E1" s="302"/>
      <c r="F1" s="302"/>
      <c r="G1" s="302"/>
      <c r="H1" s="302"/>
      <c r="I1" s="302"/>
      <c r="J1" s="302"/>
    </row>
    <row r="2" spans="1:105" x14ac:dyDescent="0.2">
      <c r="A2" s="303" t="s">
        <v>362</v>
      </c>
      <c r="B2" s="303"/>
      <c r="C2" s="303"/>
      <c r="D2" s="303"/>
      <c r="E2" s="303"/>
      <c r="F2" s="303"/>
      <c r="G2" s="303"/>
      <c r="H2" s="303"/>
      <c r="I2" s="303"/>
      <c r="J2" s="303"/>
    </row>
    <row r="4" spans="1:105" x14ac:dyDescent="0.2">
      <c r="A4" s="58" t="s">
        <v>48</v>
      </c>
      <c r="B4" s="79" t="s">
        <v>49</v>
      </c>
      <c r="C4" s="79" t="s">
        <v>50</v>
      </c>
      <c r="D4" s="79" t="s">
        <v>50</v>
      </c>
      <c r="E4" s="79" t="s">
        <v>51</v>
      </c>
      <c r="F4" s="79" t="s">
        <v>52</v>
      </c>
      <c r="G4" s="79" t="s">
        <v>53</v>
      </c>
      <c r="H4" s="79" t="s">
        <v>54</v>
      </c>
      <c r="I4" s="79" t="s">
        <v>55</v>
      </c>
      <c r="J4" s="21"/>
    </row>
    <row r="5" spans="1:105" x14ac:dyDescent="0.2">
      <c r="A5" s="59"/>
      <c r="B5" s="79" t="s">
        <v>56</v>
      </c>
      <c r="C5" s="79" t="s">
        <v>23</v>
      </c>
      <c r="D5" s="79" t="s">
        <v>57</v>
      </c>
      <c r="E5" s="58"/>
      <c r="F5" s="58"/>
      <c r="G5" s="58"/>
      <c r="H5" s="79" t="s">
        <v>58</v>
      </c>
      <c r="I5" s="79"/>
      <c r="J5" s="21"/>
    </row>
    <row r="6" spans="1:105" x14ac:dyDescent="0.2">
      <c r="A6" s="61" t="s">
        <v>59</v>
      </c>
      <c r="B6" s="174">
        <f>Laura!D8</f>
        <v>32</v>
      </c>
      <c r="C6" s="174">
        <f>Laura!H8</f>
        <v>0</v>
      </c>
      <c r="D6" s="174">
        <f>Laura!L8</f>
        <v>0</v>
      </c>
      <c r="E6" s="174">
        <f>Sheryl!D8</f>
        <v>3</v>
      </c>
      <c r="F6" s="174">
        <f>Sheryl!E8</f>
        <v>1</v>
      </c>
      <c r="G6" s="174">
        <f>Sheryl!G8+Sheryl!H8+Sheryl!I8+Sheryl!J8+Sheryl!K8+Sheryl!L8+Sheryl!M8</f>
        <v>1</v>
      </c>
      <c r="H6" s="174">
        <f>Recruiters!H6</f>
        <v>61</v>
      </c>
      <c r="I6" s="178">
        <f>Interviews!E7</f>
        <v>22</v>
      </c>
    </row>
    <row r="7" spans="1:105" ht="13.5" customHeight="1" thickBot="1" x14ac:dyDescent="0.25">
      <c r="A7" s="288" t="s">
        <v>217</v>
      </c>
      <c r="B7" s="289"/>
      <c r="C7" s="289"/>
      <c r="D7" s="289"/>
      <c r="E7" s="289"/>
      <c r="F7" s="289"/>
      <c r="G7" s="289"/>
      <c r="H7" s="289"/>
      <c r="I7" s="290"/>
    </row>
    <row r="8" spans="1:105" x14ac:dyDescent="0.2">
      <c r="A8" s="287" t="s">
        <v>277</v>
      </c>
      <c r="B8" s="174">
        <f>Laura!D9</f>
        <v>10</v>
      </c>
      <c r="C8" s="174">
        <f>Laura!H9</f>
        <v>1</v>
      </c>
      <c r="D8" s="174">
        <f>Laura!L9</f>
        <v>0</v>
      </c>
      <c r="E8" s="174">
        <f>Sheryl!D9</f>
        <v>1</v>
      </c>
      <c r="F8" s="174">
        <f>Sheryl!E9</f>
        <v>0</v>
      </c>
      <c r="G8" s="174">
        <f>Sheryl!G9+Sheryl!H9+Sheryl!I9+Sheryl!J9+Sheryl!K9+Sheryl!L9+Sheryl!M9</f>
        <v>0</v>
      </c>
      <c r="H8" s="174">
        <f>Recruiters!H7</f>
        <v>15</v>
      </c>
      <c r="I8" s="178">
        <f>Interviews!E8</f>
        <v>3</v>
      </c>
    </row>
    <row r="9" spans="1:105" ht="13.5" customHeight="1" thickBot="1" x14ac:dyDescent="0.25">
      <c r="A9" s="288" t="s">
        <v>60</v>
      </c>
      <c r="B9" s="289"/>
      <c r="C9" s="289"/>
      <c r="D9" s="289"/>
      <c r="E9" s="289"/>
      <c r="F9" s="289"/>
      <c r="G9" s="289"/>
      <c r="H9" s="289"/>
      <c r="I9" s="290"/>
    </row>
    <row r="10" spans="1:105" ht="12.75" customHeight="1" x14ac:dyDescent="0.2">
      <c r="A10" s="287" t="s">
        <v>278</v>
      </c>
      <c r="B10" s="174">
        <f>Laura!D10</f>
        <v>10</v>
      </c>
      <c r="C10" s="174">
        <f>Laura!H10</f>
        <v>1</v>
      </c>
      <c r="D10" s="174">
        <f>Laura!L10</f>
        <v>3</v>
      </c>
      <c r="E10" s="174">
        <f>Sheryl!D10</f>
        <v>1</v>
      </c>
      <c r="F10" s="174">
        <f>Sheryl!E10</f>
        <v>1</v>
      </c>
      <c r="G10" s="174">
        <f>Sheryl!G10+Sheryl!H10+Sheryl!I10+Sheryl!J10+Sheryl!K10+Sheryl!L10+Sheryl!M10</f>
        <v>0</v>
      </c>
      <c r="H10" s="174">
        <f>Recruiters!H8</f>
        <v>20</v>
      </c>
      <c r="I10" s="178">
        <f>Interviews!E9</f>
        <v>4</v>
      </c>
    </row>
    <row r="11" spans="1:105" ht="12.75" thickBot="1" x14ac:dyDescent="0.25">
      <c r="A11" s="288" t="s">
        <v>279</v>
      </c>
      <c r="B11" s="289"/>
      <c r="C11" s="289"/>
      <c r="D11" s="289"/>
      <c r="E11" s="289"/>
      <c r="F11" s="289"/>
      <c r="G11" s="289"/>
      <c r="H11" s="289"/>
      <c r="I11" s="290"/>
    </row>
    <row r="12" spans="1:105" x14ac:dyDescent="0.2">
      <c r="A12" s="287" t="s">
        <v>61</v>
      </c>
      <c r="B12" s="174">
        <f>Laura!D11</f>
        <v>8</v>
      </c>
      <c r="C12" s="174">
        <f>Laura!H11</f>
        <v>0</v>
      </c>
      <c r="D12" s="174">
        <f>Laura!L11</f>
        <v>3</v>
      </c>
      <c r="E12" s="174">
        <f>Sheryl!D11</f>
        <v>0</v>
      </c>
      <c r="F12" s="174">
        <f>Sheryl!E11</f>
        <v>0</v>
      </c>
      <c r="G12" s="174">
        <f>Sheryl!G11+Sheryl!H11+Sheryl!I11+Sheryl!J11+Sheryl!K11+Sheryl!L11+Sheryl!M11</f>
        <v>0</v>
      </c>
      <c r="H12" s="174">
        <f>Recruiters!H9</f>
        <v>8</v>
      </c>
      <c r="I12" s="178">
        <f>Interviews!E10</f>
        <v>5</v>
      </c>
    </row>
    <row r="13" spans="1:105" ht="12.75" thickBot="1" x14ac:dyDescent="0.25">
      <c r="A13" s="288" t="s">
        <v>119</v>
      </c>
      <c r="B13" s="289"/>
      <c r="C13" s="289"/>
      <c r="D13" s="289"/>
      <c r="E13" s="289"/>
      <c r="F13" s="289"/>
      <c r="G13" s="289"/>
      <c r="H13" s="289"/>
      <c r="I13" s="290"/>
    </row>
    <row r="14" spans="1:105" x14ac:dyDescent="0.2">
      <c r="A14" s="224" t="s">
        <v>62</v>
      </c>
      <c r="B14" s="174">
        <f>Laura!D12</f>
        <v>3</v>
      </c>
      <c r="C14" s="174">
        <f>Laura!H12</f>
        <v>1</v>
      </c>
      <c r="D14" s="174">
        <f>Laura!L12</f>
        <v>0</v>
      </c>
      <c r="E14" s="174">
        <f>Sheryl!D12</f>
        <v>0</v>
      </c>
      <c r="F14" s="174">
        <f>Sheryl!E12</f>
        <v>0</v>
      </c>
      <c r="G14" s="174">
        <f>Sheryl!G12+Sheryl!H12+Sheryl!I12+Sheryl!J12+Sheryl!K12+Sheryl!L12+Sheryl!M12</f>
        <v>2</v>
      </c>
      <c r="H14" s="174">
        <f>Recruiters!H10</f>
        <v>4</v>
      </c>
      <c r="I14" s="178">
        <f>Interviews!E11</f>
        <v>0</v>
      </c>
    </row>
    <row r="15" spans="1:105" ht="12.75" thickBot="1" x14ac:dyDescent="0.25">
      <c r="A15" s="291" t="s">
        <v>280</v>
      </c>
      <c r="B15" s="289"/>
      <c r="C15" s="289"/>
      <c r="D15" s="289"/>
      <c r="E15" s="289"/>
      <c r="F15" s="289"/>
      <c r="G15" s="289"/>
      <c r="H15" s="289"/>
      <c r="I15" s="290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  <c r="BJ15" s="182"/>
      <c r="BK15" s="182"/>
      <c r="BL15" s="182"/>
      <c r="BM15" s="182"/>
      <c r="BN15" s="182"/>
      <c r="BO15" s="182"/>
      <c r="BP15" s="182"/>
      <c r="BQ15" s="182"/>
      <c r="BR15" s="182"/>
      <c r="BS15" s="182"/>
      <c r="BT15" s="182"/>
      <c r="BU15" s="182"/>
      <c r="BV15" s="182"/>
      <c r="BW15" s="182"/>
      <c r="BX15" s="182"/>
      <c r="BY15" s="182"/>
      <c r="BZ15" s="182"/>
      <c r="CA15" s="182"/>
      <c r="CB15" s="182"/>
      <c r="CC15" s="182"/>
      <c r="CD15" s="182"/>
      <c r="CE15" s="182"/>
      <c r="CF15" s="182"/>
      <c r="CG15" s="182"/>
      <c r="CH15" s="182"/>
      <c r="CI15" s="182"/>
      <c r="CJ15" s="182"/>
      <c r="CK15" s="182"/>
      <c r="CL15" s="182"/>
      <c r="CM15" s="182"/>
      <c r="CN15" s="182"/>
      <c r="CO15" s="182"/>
      <c r="CP15" s="182"/>
      <c r="CQ15" s="182"/>
      <c r="CR15" s="182"/>
      <c r="CS15" s="182"/>
      <c r="CT15" s="182"/>
      <c r="CU15" s="182"/>
      <c r="CV15" s="182"/>
      <c r="CW15" s="182"/>
      <c r="CX15" s="182"/>
      <c r="CY15" s="182"/>
      <c r="CZ15" s="182"/>
      <c r="DA15" s="182"/>
    </row>
    <row r="16" spans="1:105" x14ac:dyDescent="0.2">
      <c r="A16" s="287" t="s">
        <v>63</v>
      </c>
      <c r="B16" s="174">
        <f>Laura!D13</f>
        <v>6</v>
      </c>
      <c r="C16" s="174">
        <f>Laura!H13</f>
        <v>1</v>
      </c>
      <c r="D16" s="174">
        <f>Laura!L13</f>
        <v>0</v>
      </c>
      <c r="E16" s="174">
        <f>Sheryl!D13</f>
        <v>0</v>
      </c>
      <c r="F16" s="174">
        <f>Sheryl!E13</f>
        <v>0</v>
      </c>
      <c r="G16" s="174">
        <f>Sheryl!G13+Sheryl!H13+Sheryl!I13+Sheryl!J13+Sheryl!K13+Sheryl!L13+Sheryl!M13</f>
        <v>0</v>
      </c>
      <c r="H16" s="174">
        <f>Recruiters!H11</f>
        <v>5</v>
      </c>
      <c r="I16" s="178">
        <f>Interviews!E12</f>
        <v>2</v>
      </c>
    </row>
    <row r="17" spans="1:11" ht="11.25" customHeight="1" thickBot="1" x14ac:dyDescent="0.25">
      <c r="A17" s="288" t="s">
        <v>64</v>
      </c>
      <c r="B17" s="289"/>
      <c r="C17" s="289"/>
      <c r="D17" s="289"/>
      <c r="E17" s="289"/>
      <c r="F17" s="289"/>
      <c r="G17" s="289"/>
      <c r="H17" s="289"/>
      <c r="I17" s="290"/>
    </row>
    <row r="18" spans="1:11" x14ac:dyDescent="0.2">
      <c r="A18" s="287" t="s">
        <v>65</v>
      </c>
      <c r="B18" s="174">
        <f>Laura!D14</f>
        <v>18</v>
      </c>
      <c r="C18" s="174">
        <f>Laura!H14</f>
        <v>0</v>
      </c>
      <c r="D18" s="174">
        <f>Laura!L14</f>
        <v>0</v>
      </c>
      <c r="E18" s="174">
        <f>Sheryl!D14</f>
        <v>5</v>
      </c>
      <c r="F18" s="174">
        <f>Sheryl!E14</f>
        <v>0</v>
      </c>
      <c r="G18" s="174">
        <f>Sheryl!G14+Sheryl!H14+Sheryl!I14+Sheryl!J14+Sheryl!K14+Sheryl!L14+Sheryl!M14</f>
        <v>6</v>
      </c>
      <c r="H18" s="174">
        <f>Recruiters!H12</f>
        <v>12</v>
      </c>
      <c r="I18" s="178">
        <f>Interviews!E13</f>
        <v>6</v>
      </c>
    </row>
    <row r="19" spans="1:11" ht="12.75" thickBot="1" x14ac:dyDescent="0.25">
      <c r="A19" s="288" t="s">
        <v>337</v>
      </c>
      <c r="B19" s="289"/>
      <c r="C19" s="289"/>
      <c r="D19" s="289"/>
      <c r="E19" s="289"/>
      <c r="F19" s="289"/>
      <c r="G19" s="289"/>
      <c r="H19" s="289"/>
      <c r="I19" s="290"/>
    </row>
    <row r="20" spans="1:11" s="213" customFormat="1" x14ac:dyDescent="0.2">
      <c r="A20" s="298" t="s">
        <v>246</v>
      </c>
      <c r="B20" s="211">
        <f>SUM(B6:B19)</f>
        <v>87</v>
      </c>
      <c r="C20" s="211">
        <f t="shared" ref="C20:I20" si="0">SUM(C6:C19)</f>
        <v>4</v>
      </c>
      <c r="D20" s="211">
        <f t="shared" si="0"/>
        <v>6</v>
      </c>
      <c r="E20" s="211">
        <f t="shared" si="0"/>
        <v>10</v>
      </c>
      <c r="F20" s="211">
        <f t="shared" si="0"/>
        <v>2</v>
      </c>
      <c r="G20" s="211">
        <f t="shared" si="0"/>
        <v>9</v>
      </c>
      <c r="H20" s="211">
        <f t="shared" si="0"/>
        <v>125</v>
      </c>
      <c r="I20" s="211">
        <f t="shared" si="0"/>
        <v>42</v>
      </c>
      <c r="J20" s="212"/>
      <c r="K20" s="212"/>
    </row>
    <row r="21" spans="1:11" s="182" customFormat="1" ht="3" customHeight="1" x14ac:dyDescent="0.2">
      <c r="A21" s="62"/>
      <c r="B21" s="175"/>
      <c r="C21" s="175"/>
      <c r="D21" s="175"/>
      <c r="E21" s="175"/>
      <c r="F21" s="175"/>
      <c r="G21" s="175"/>
      <c r="H21" s="175"/>
      <c r="I21" s="179"/>
    </row>
    <row r="22" spans="1:11" x14ac:dyDescent="0.2">
      <c r="A22" s="61" t="s">
        <v>283</v>
      </c>
      <c r="B22" s="174">
        <f>Laura!D15</f>
        <v>4</v>
      </c>
      <c r="C22" s="174">
        <f>Laura!H15</f>
        <v>0</v>
      </c>
      <c r="D22" s="174">
        <f>Laura!L15</f>
        <v>0</v>
      </c>
      <c r="E22" s="174">
        <f>Sheryl!D15</f>
        <v>0</v>
      </c>
      <c r="F22" s="174">
        <f>Sheryl!E15</f>
        <v>0</v>
      </c>
      <c r="G22" s="174">
        <f>Sheryl!G15+Sheryl!H15+Sheryl!I15+Sheryl!J15+Sheryl!K15+Sheryl!L15+Sheryl!M15</f>
        <v>0</v>
      </c>
      <c r="H22" s="174">
        <f>Recruiters!H13</f>
        <v>4</v>
      </c>
      <c r="I22" s="178">
        <f>Interviews!E14</f>
        <v>0</v>
      </c>
    </row>
    <row r="23" spans="1:11" ht="12.75" thickBot="1" x14ac:dyDescent="0.25">
      <c r="A23" s="288" t="s">
        <v>291</v>
      </c>
      <c r="B23" s="289"/>
      <c r="C23" s="289"/>
      <c r="D23" s="289"/>
      <c r="E23" s="289"/>
      <c r="F23" s="289"/>
      <c r="G23" s="289"/>
      <c r="H23" s="289"/>
      <c r="I23" s="290"/>
    </row>
    <row r="24" spans="1:11" x14ac:dyDescent="0.2">
      <c r="A24" s="287" t="s">
        <v>284</v>
      </c>
      <c r="B24" s="174">
        <f>Laura!D16</f>
        <v>12</v>
      </c>
      <c r="C24" s="174">
        <f>Laura!H16</f>
        <v>1</v>
      </c>
      <c r="D24" s="174">
        <f>Laura!L16</f>
        <v>0</v>
      </c>
      <c r="E24" s="174">
        <f>Sheryl!D16</f>
        <v>0</v>
      </c>
      <c r="F24" s="174">
        <f>Sheryl!E16</f>
        <v>0</v>
      </c>
      <c r="G24" s="174">
        <f>Sheryl!G16+Sheryl!H16+Sheryl!I16+Sheryl!J16+Sheryl!K16+Sheryl!L16+Sheryl!M16</f>
        <v>0</v>
      </c>
      <c r="H24" s="174">
        <f>Recruiters!H14</f>
        <v>12</v>
      </c>
      <c r="I24" s="178">
        <f>Interviews!E15</f>
        <v>0</v>
      </c>
    </row>
    <row r="25" spans="1:11" ht="12.75" thickBot="1" x14ac:dyDescent="0.25">
      <c r="A25" s="288" t="s">
        <v>374</v>
      </c>
      <c r="B25" s="289"/>
      <c r="C25" s="289"/>
      <c r="D25" s="289"/>
      <c r="E25" s="289"/>
      <c r="F25" s="289"/>
      <c r="G25" s="289"/>
      <c r="H25" s="289"/>
      <c r="I25" s="290"/>
    </row>
    <row r="26" spans="1:11" x14ac:dyDescent="0.2">
      <c r="A26" s="287" t="s">
        <v>285</v>
      </c>
      <c r="B26" s="174">
        <f>Laura!D17</f>
        <v>3</v>
      </c>
      <c r="C26" s="174">
        <f>Laura!H17</f>
        <v>0</v>
      </c>
      <c r="D26" s="174">
        <f>Laura!L17</f>
        <v>0</v>
      </c>
      <c r="E26" s="174">
        <f>Sheryl!D17</f>
        <v>0</v>
      </c>
      <c r="F26" s="174">
        <f>Sheryl!E17</f>
        <v>0</v>
      </c>
      <c r="G26" s="174">
        <f>Sheryl!G17+Sheryl!H17+Sheryl!I17+Sheryl!J17+Sheryl!K17+Sheryl!L17+Sheryl!M17</f>
        <v>0</v>
      </c>
      <c r="H26" s="174">
        <f>Recruiters!H15</f>
        <v>3</v>
      </c>
      <c r="I26" s="178">
        <f>Interviews!E16</f>
        <v>2</v>
      </c>
    </row>
    <row r="27" spans="1:11" ht="12.75" thickBot="1" x14ac:dyDescent="0.25">
      <c r="A27" s="288" t="s">
        <v>286</v>
      </c>
      <c r="B27" s="289"/>
      <c r="C27" s="289"/>
      <c r="D27" s="289"/>
      <c r="E27" s="289"/>
      <c r="F27" s="289"/>
      <c r="G27" s="289"/>
      <c r="H27" s="289"/>
      <c r="I27" s="290"/>
    </row>
    <row r="28" spans="1:11" x14ac:dyDescent="0.2">
      <c r="A28" s="287" t="s">
        <v>287</v>
      </c>
      <c r="B28" s="174">
        <f>Laura!D18</f>
        <v>2</v>
      </c>
      <c r="C28" s="174">
        <f>Laura!H18</f>
        <v>1</v>
      </c>
      <c r="D28" s="174">
        <f>Laura!L18</f>
        <v>0</v>
      </c>
      <c r="E28" s="174">
        <f>Sheryl!D18</f>
        <v>0</v>
      </c>
      <c r="F28" s="174">
        <f>Sheryl!E18</f>
        <v>0</v>
      </c>
      <c r="G28" s="174">
        <f>Sheryl!G18+Sheryl!H18+Sheryl!I18+Sheryl!G30+Sheryl!K18+Sheryl!L18+Sheryl!M18</f>
        <v>0</v>
      </c>
      <c r="H28" s="174">
        <f>Recruiters!H16</f>
        <v>19</v>
      </c>
      <c r="I28" s="178">
        <f>Interviews!E17</f>
        <v>0</v>
      </c>
    </row>
    <row r="29" spans="1:11" ht="12.75" thickBot="1" x14ac:dyDescent="0.25">
      <c r="A29" s="288" t="s">
        <v>288</v>
      </c>
      <c r="B29" s="289"/>
      <c r="C29" s="292"/>
      <c r="D29" s="289"/>
      <c r="E29" s="289"/>
      <c r="F29" s="289"/>
      <c r="G29" s="289"/>
      <c r="H29" s="289"/>
      <c r="I29" s="290"/>
    </row>
    <row r="30" spans="1:11" x14ac:dyDescent="0.2">
      <c r="A30" s="287" t="s">
        <v>289</v>
      </c>
      <c r="B30" s="174">
        <f>Laura!D19</f>
        <v>2</v>
      </c>
      <c r="C30" s="174">
        <f>Laura!H19</f>
        <v>2</v>
      </c>
      <c r="D30" s="174">
        <f>Laura!L19</f>
        <v>0</v>
      </c>
      <c r="E30" s="174">
        <f>Sheryl!D19</f>
        <v>3</v>
      </c>
      <c r="F30" s="174">
        <f>Sheryl!E19</f>
        <v>0</v>
      </c>
      <c r="G30" s="174">
        <f>Sheryl!G19+Sheryl!H19+Sheryl!I19+Sheryl!J19+Sheryl!K19+Sheryl!L19+Sheryl!M19</f>
        <v>3</v>
      </c>
      <c r="H30" s="174">
        <f>Recruiters!H17</f>
        <v>0</v>
      </c>
      <c r="I30" s="178">
        <f>Interviews!E18</f>
        <v>10</v>
      </c>
    </row>
    <row r="31" spans="1:11" s="182" customFormat="1" ht="14.25" customHeight="1" thickBot="1" x14ac:dyDescent="0.25">
      <c r="A31" s="288" t="s">
        <v>290</v>
      </c>
      <c r="B31" s="295"/>
      <c r="C31" s="295"/>
      <c r="D31" s="295"/>
      <c r="E31" s="295"/>
      <c r="F31" s="295"/>
      <c r="G31" s="295"/>
      <c r="H31" s="289"/>
      <c r="I31" s="296"/>
    </row>
    <row r="32" spans="1:11" ht="13.5" customHeight="1" x14ac:dyDescent="0.2">
      <c r="A32" s="297" t="s">
        <v>247</v>
      </c>
      <c r="B32" s="211">
        <f>SUM(B22:B30)</f>
        <v>23</v>
      </c>
      <c r="C32" s="211">
        <f>SUM(C22:C30)</f>
        <v>4</v>
      </c>
      <c r="D32" s="211">
        <f>SUM(D22:D30)</f>
        <v>0</v>
      </c>
      <c r="E32" s="211">
        <f>SUM(E22:E25)</f>
        <v>0</v>
      </c>
      <c r="F32" s="211">
        <f>SUM(F22:F25)</f>
        <v>0</v>
      </c>
      <c r="G32" s="211">
        <f>SUM(G22:G25)</f>
        <v>0</v>
      </c>
      <c r="H32" s="211">
        <f>SUM(H22:H31)</f>
        <v>38</v>
      </c>
      <c r="I32" s="211">
        <f>SUM(I22:I25)</f>
        <v>0</v>
      </c>
    </row>
    <row r="33" spans="1:9" ht="2.25" customHeight="1" x14ac:dyDescent="0.2">
      <c r="A33" s="293"/>
      <c r="B33" s="294"/>
      <c r="C33" s="294"/>
      <c r="D33" s="294"/>
      <c r="E33" s="294"/>
      <c r="F33" s="294"/>
      <c r="G33" s="294"/>
      <c r="H33" s="294"/>
      <c r="I33" s="294"/>
    </row>
    <row r="34" spans="1:9" s="182" customFormat="1" ht="15" customHeight="1" x14ac:dyDescent="0.2">
      <c r="A34" s="61" t="s">
        <v>66</v>
      </c>
      <c r="B34" s="180">
        <f>Laura!D20</f>
        <v>5</v>
      </c>
      <c r="C34" s="180">
        <f>Laura!H20</f>
        <v>0</v>
      </c>
      <c r="D34" s="180">
        <f>Laura!L20</f>
        <v>0</v>
      </c>
      <c r="E34" s="180">
        <f>Sheryl!D20</f>
        <v>0</v>
      </c>
      <c r="F34" s="180">
        <f>Sheryl!E20</f>
        <v>0</v>
      </c>
      <c r="G34" s="174">
        <f>Sheryl!G20+Sheryl!H20+Sheryl!I20+Sheryl!J20+Sheryl!K20+Sheryl!L20+Sheryl!M20</f>
        <v>0</v>
      </c>
      <c r="H34" s="180">
        <f>Recruiters!H18</f>
        <v>14</v>
      </c>
      <c r="I34" s="181">
        <f>Interviews!E19</f>
        <v>3</v>
      </c>
    </row>
    <row r="35" spans="1:9" s="182" customFormat="1" ht="12" customHeight="1" thickBot="1" x14ac:dyDescent="0.25">
      <c r="A35" s="288" t="s">
        <v>218</v>
      </c>
      <c r="B35" s="295"/>
      <c r="C35" s="295"/>
      <c r="D35" s="295"/>
      <c r="E35" s="295"/>
      <c r="F35" s="295"/>
      <c r="G35" s="295"/>
      <c r="H35" s="295"/>
      <c r="I35" s="296"/>
    </row>
    <row r="36" spans="1:9" x14ac:dyDescent="0.2">
      <c r="A36" s="287" t="s">
        <v>66</v>
      </c>
      <c r="B36" s="174">
        <f>Laura!D21</f>
        <v>12</v>
      </c>
      <c r="C36" s="174">
        <f>Laura!H21</f>
        <v>0</v>
      </c>
      <c r="D36" s="174">
        <f>Laura!L21</f>
        <v>0</v>
      </c>
      <c r="E36" s="174">
        <f>Sheryl!D21</f>
        <v>0</v>
      </c>
      <c r="F36" s="174">
        <f>Sheryl!E21</f>
        <v>0</v>
      </c>
      <c r="G36" s="174">
        <f>Sheryl!G21+Sheryl!H21+Sheryl!I21+Sheryl!J21+Sheryl!K21+Sheryl!L21+Sheryl!M21</f>
        <v>1</v>
      </c>
      <c r="H36" s="174">
        <f>Recruiters!H19</f>
        <v>3</v>
      </c>
      <c r="I36" s="178">
        <f>Interviews!E20</f>
        <v>4</v>
      </c>
    </row>
    <row r="37" spans="1:9" ht="12.75" thickBot="1" x14ac:dyDescent="0.25">
      <c r="A37" s="288" t="s">
        <v>67</v>
      </c>
      <c r="B37" s="289"/>
      <c r="C37" s="289"/>
      <c r="D37" s="289"/>
      <c r="E37" s="289"/>
      <c r="F37" s="289"/>
      <c r="G37" s="289"/>
      <c r="H37" s="289"/>
      <c r="I37" s="290"/>
    </row>
    <row r="38" spans="1:9" x14ac:dyDescent="0.2">
      <c r="A38" s="287" t="s">
        <v>282</v>
      </c>
      <c r="B38" s="174">
        <f>Laura!D22</f>
        <v>4</v>
      </c>
      <c r="C38" s="174">
        <f>Laura!H22</f>
        <v>1</v>
      </c>
      <c r="D38" s="174">
        <f>Laura!L22</f>
        <v>0</v>
      </c>
      <c r="E38" s="174">
        <f>Sheryl!D22</f>
        <v>0</v>
      </c>
      <c r="F38" s="174">
        <f>Sheryl!E22</f>
        <v>0</v>
      </c>
      <c r="G38" s="174">
        <f>Sheryl!G22+Sheryl!H22+Sheryl!I22+Sheryl!J22+Sheryl!K22+Sheryl!L22+Sheryl!M22</f>
        <v>0</v>
      </c>
      <c r="H38" s="174">
        <f>Recruiters!H20</f>
        <v>42</v>
      </c>
      <c r="I38" s="178">
        <f>Interviews!E21</f>
        <v>4</v>
      </c>
    </row>
    <row r="39" spans="1:9" ht="12.75" thickBot="1" x14ac:dyDescent="0.25">
      <c r="A39" s="288" t="s">
        <v>68</v>
      </c>
      <c r="B39" s="289"/>
      <c r="C39" s="289"/>
      <c r="D39" s="289"/>
      <c r="E39" s="289"/>
      <c r="F39" s="289"/>
      <c r="G39" s="289"/>
      <c r="H39" s="289"/>
      <c r="I39" s="290"/>
    </row>
    <row r="40" spans="1:9" x14ac:dyDescent="0.2">
      <c r="A40" s="287" t="s">
        <v>281</v>
      </c>
      <c r="B40" s="174">
        <f>Laura!D23</f>
        <v>0</v>
      </c>
      <c r="C40" s="174">
        <f>Laura!H23</f>
        <v>0</v>
      </c>
      <c r="D40" s="174">
        <f>Laura!L23</f>
        <v>0</v>
      </c>
      <c r="E40" s="174">
        <f>Sheryl!D23</f>
        <v>0</v>
      </c>
      <c r="F40" s="174">
        <f>Sheryl!E23</f>
        <v>0</v>
      </c>
      <c r="G40" s="174">
        <f>Sheryl!G23+Sheryl!H23+Sheryl!I23+Sheryl!J23+Sheryl!K23+Sheryl!L23+Sheryl!M23</f>
        <v>0</v>
      </c>
      <c r="H40" s="174">
        <f>Recruiters!H21</f>
        <v>0</v>
      </c>
      <c r="I40" s="178">
        <f>Interviews!E22</f>
        <v>0</v>
      </c>
    </row>
    <row r="41" spans="1:9" ht="12.75" thickBot="1" x14ac:dyDescent="0.25">
      <c r="A41" s="288" t="s">
        <v>118</v>
      </c>
      <c r="B41" s="289"/>
      <c r="C41" s="289"/>
      <c r="D41" s="289"/>
      <c r="E41" s="289"/>
      <c r="F41" s="289"/>
      <c r="G41" s="289"/>
      <c r="H41" s="289"/>
      <c r="I41" s="290"/>
    </row>
    <row r="42" spans="1:9" x14ac:dyDescent="0.2">
      <c r="A42" s="287" t="s">
        <v>69</v>
      </c>
      <c r="B42" s="174">
        <f>Laura!D24</f>
        <v>1</v>
      </c>
      <c r="C42" s="174">
        <f>Laura!H24</f>
        <v>0</v>
      </c>
      <c r="D42" s="174">
        <f>Laura!L24</f>
        <v>0</v>
      </c>
      <c r="E42" s="174">
        <f>Sheryl!D24</f>
        <v>0</v>
      </c>
      <c r="F42" s="174">
        <f>Sheryl!E24</f>
        <v>0</v>
      </c>
      <c r="G42" s="174">
        <f>Sheryl!G24+Sheryl!H24+Sheryl!I24+Sheryl!J24+Sheryl!K24+Sheryl!L24+Sheryl!M24</f>
        <v>0</v>
      </c>
      <c r="H42" s="174">
        <f>Recruiters!H22</f>
        <v>2</v>
      </c>
      <c r="I42" s="178">
        <f>Interviews!E23</f>
        <v>0</v>
      </c>
    </row>
    <row r="43" spans="1:9" ht="12.75" thickBot="1" x14ac:dyDescent="0.25">
      <c r="A43" s="288" t="s">
        <v>196</v>
      </c>
      <c r="B43" s="289"/>
      <c r="C43" s="289"/>
      <c r="D43" s="289"/>
      <c r="E43" s="289"/>
      <c r="F43" s="289"/>
      <c r="G43" s="289"/>
      <c r="H43" s="289"/>
      <c r="I43" s="290"/>
    </row>
    <row r="44" spans="1:9" x14ac:dyDescent="0.2">
      <c r="A44" s="287" t="s">
        <v>70</v>
      </c>
      <c r="B44" s="174">
        <f>Laura!D25</f>
        <v>14</v>
      </c>
      <c r="C44" s="174">
        <f>Laura!H25</f>
        <v>0</v>
      </c>
      <c r="D44" s="174">
        <f>Laura!L25</f>
        <v>0</v>
      </c>
      <c r="E44" s="174">
        <f>Sheryl!D25</f>
        <v>2</v>
      </c>
      <c r="F44" s="174">
        <f>Sheryl!E25</f>
        <v>0</v>
      </c>
      <c r="G44" s="174">
        <f>Sheryl!G25+Sheryl!H25+Sheryl!I25+Sheryl!J25+Sheryl!K25+Sheryl!L25+Sheryl!M25</f>
        <v>1</v>
      </c>
      <c r="H44" s="174">
        <f>Recruiters!H23</f>
        <v>14</v>
      </c>
      <c r="I44" s="178">
        <f>Interviews!E24</f>
        <v>7</v>
      </c>
    </row>
    <row r="45" spans="1:9" x14ac:dyDescent="0.2">
      <c r="A45" s="60" t="s">
        <v>71</v>
      </c>
      <c r="B45" s="174"/>
      <c r="C45" s="174"/>
      <c r="D45" s="174"/>
      <c r="E45" s="174"/>
      <c r="F45" s="174"/>
      <c r="G45" s="174"/>
      <c r="H45" s="174"/>
      <c r="I45" s="178"/>
    </row>
    <row r="46" spans="1:9" ht="2.25" customHeight="1" x14ac:dyDescent="0.2">
      <c r="A46" s="62"/>
      <c r="B46" s="175"/>
      <c r="C46" s="175"/>
      <c r="D46" s="175"/>
      <c r="E46" s="175"/>
      <c r="F46" s="175"/>
      <c r="G46" s="175"/>
      <c r="H46" s="175"/>
      <c r="I46" s="179"/>
    </row>
    <row r="47" spans="1:9" ht="2.25" customHeight="1" x14ac:dyDescent="0.2">
      <c r="A47" s="62"/>
      <c r="B47" s="176"/>
      <c r="C47" s="176"/>
      <c r="D47" s="176"/>
      <c r="E47" s="176"/>
      <c r="F47" s="176"/>
      <c r="G47" s="176"/>
      <c r="H47" s="176"/>
      <c r="I47" s="176"/>
    </row>
    <row r="48" spans="1:9" x14ac:dyDescent="0.2">
      <c r="A48" s="78" t="s">
        <v>72</v>
      </c>
      <c r="B48" s="177">
        <f t="shared" ref="B48:G48" si="1">SUM(B6:B46)-B32-B20</f>
        <v>146</v>
      </c>
      <c r="C48" s="177">
        <f t="shared" si="1"/>
        <v>9</v>
      </c>
      <c r="D48" s="177">
        <f t="shared" si="1"/>
        <v>6</v>
      </c>
      <c r="E48" s="177">
        <f t="shared" si="1"/>
        <v>15</v>
      </c>
      <c r="F48" s="177">
        <f t="shared" si="1"/>
        <v>2</v>
      </c>
      <c r="G48" s="177">
        <f t="shared" si="1"/>
        <v>14</v>
      </c>
      <c r="H48" s="177">
        <f>SUM(H6:H45)-H32-H20</f>
        <v>238</v>
      </c>
      <c r="I48" s="177">
        <f>SUM(I6:I46)-I32-I20</f>
        <v>72</v>
      </c>
    </row>
  </sheetData>
  <mergeCells count="2">
    <mergeCell ref="A1:J1"/>
    <mergeCell ref="A2:J2"/>
  </mergeCells>
  <pageMargins left="0.5" right="0.5" top="0.71" bottom="1" header="0.5" footer="0.5"/>
  <pageSetup scale="84" orientation="landscape" horizontalDpi="36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38" workbookViewId="0">
      <selection activeCell="G57" sqref="G57"/>
    </sheetView>
  </sheetViews>
  <sheetFormatPr defaultRowHeight="12.75" x14ac:dyDescent="0.2"/>
  <cols>
    <col min="1" max="1" width="18.28515625" customWidth="1"/>
    <col min="2" max="2" width="11.28515625" customWidth="1"/>
    <col min="3" max="3" width="16.42578125" customWidth="1"/>
    <col min="4" max="4" width="16.140625" customWidth="1"/>
    <col min="5" max="5" width="12.85546875" customWidth="1"/>
    <col min="6" max="6" width="15.28515625" customWidth="1"/>
    <col min="7" max="7" width="12.28515625" bestFit="1" customWidth="1"/>
  </cols>
  <sheetData>
    <row r="1" spans="1:7" x14ac:dyDescent="0.2">
      <c r="C1" s="1" t="s">
        <v>182</v>
      </c>
      <c r="D1" s="1"/>
      <c r="E1" s="1"/>
    </row>
    <row r="3" spans="1:7" x14ac:dyDescent="0.2">
      <c r="A3" s="114" t="s">
        <v>26</v>
      </c>
      <c r="B3" s="114" t="s">
        <v>122</v>
      </c>
      <c r="C3" s="114" t="s">
        <v>110</v>
      </c>
      <c r="D3" s="114" t="s">
        <v>123</v>
      </c>
      <c r="E3" s="114" t="s">
        <v>28</v>
      </c>
      <c r="F3" s="114" t="s">
        <v>124</v>
      </c>
      <c r="G3" s="134" t="s">
        <v>181</v>
      </c>
    </row>
    <row r="4" spans="1:7" x14ac:dyDescent="0.2">
      <c r="A4" s="115" t="s">
        <v>125</v>
      </c>
      <c r="B4" s="96"/>
      <c r="C4" s="96"/>
      <c r="D4" s="96"/>
      <c r="E4" s="96"/>
      <c r="F4" s="96"/>
    </row>
    <row r="5" spans="1:7" x14ac:dyDescent="0.2">
      <c r="A5" s="19" t="s">
        <v>206</v>
      </c>
      <c r="B5" s="15">
        <v>27853</v>
      </c>
      <c r="C5" s="19" t="s">
        <v>116</v>
      </c>
      <c r="D5" s="19" t="s">
        <v>207</v>
      </c>
      <c r="E5" s="116">
        <v>36507</v>
      </c>
      <c r="F5" s="117">
        <v>7000</v>
      </c>
      <c r="G5" s="164">
        <v>5000</v>
      </c>
    </row>
    <row r="6" spans="1:7" x14ac:dyDescent="0.2">
      <c r="A6" s="19" t="s">
        <v>126</v>
      </c>
      <c r="B6" s="15">
        <v>58830</v>
      </c>
      <c r="C6" s="19" t="s">
        <v>121</v>
      </c>
      <c r="D6" s="19" t="s">
        <v>208</v>
      </c>
      <c r="E6" s="116">
        <v>36507</v>
      </c>
      <c r="F6" s="117">
        <v>11600</v>
      </c>
      <c r="G6" s="164">
        <v>5000</v>
      </c>
    </row>
    <row r="7" spans="1:7" x14ac:dyDescent="0.2">
      <c r="A7" s="19" t="s">
        <v>209</v>
      </c>
      <c r="B7" s="15">
        <v>57813</v>
      </c>
      <c r="C7" s="19" t="s">
        <v>116</v>
      </c>
      <c r="D7" s="19" t="s">
        <v>210</v>
      </c>
      <c r="E7" s="116">
        <v>36514</v>
      </c>
      <c r="F7" s="169">
        <v>8400</v>
      </c>
      <c r="G7" s="164">
        <v>5000</v>
      </c>
    </row>
    <row r="8" spans="1:7" x14ac:dyDescent="0.2">
      <c r="A8" s="19" t="s">
        <v>211</v>
      </c>
      <c r="B8" s="15">
        <v>57541</v>
      </c>
      <c r="C8" s="19" t="s">
        <v>116</v>
      </c>
      <c r="D8" s="19" t="s">
        <v>212</v>
      </c>
      <c r="E8" s="116">
        <v>36516</v>
      </c>
      <c r="F8" s="117">
        <v>6000</v>
      </c>
      <c r="G8" s="164">
        <v>5000</v>
      </c>
    </row>
    <row r="9" spans="1:7" x14ac:dyDescent="0.2">
      <c r="A9" s="19" t="s">
        <v>213</v>
      </c>
      <c r="B9" s="15">
        <v>57651</v>
      </c>
      <c r="C9" s="19" t="s">
        <v>214</v>
      </c>
      <c r="D9" s="19" t="s">
        <v>215</v>
      </c>
      <c r="E9" s="116">
        <v>36524</v>
      </c>
      <c r="F9" s="117">
        <v>13400</v>
      </c>
      <c r="G9" s="164">
        <v>5000</v>
      </c>
    </row>
    <row r="10" spans="1:7" x14ac:dyDescent="0.2">
      <c r="A10" s="19" t="s">
        <v>127</v>
      </c>
      <c r="B10" s="15">
        <v>58641</v>
      </c>
      <c r="C10" s="19" t="s">
        <v>128</v>
      </c>
      <c r="D10" s="19" t="s">
        <v>126</v>
      </c>
      <c r="E10" s="116">
        <v>36570</v>
      </c>
      <c r="F10" s="118">
        <v>9800</v>
      </c>
      <c r="G10" s="164">
        <v>5000</v>
      </c>
    </row>
    <row r="11" spans="1:7" x14ac:dyDescent="0.2">
      <c r="A11" s="19" t="s">
        <v>129</v>
      </c>
      <c r="B11" s="15">
        <v>102023</v>
      </c>
      <c r="C11" s="19" t="s">
        <v>121</v>
      </c>
      <c r="D11" s="19" t="s">
        <v>126</v>
      </c>
      <c r="E11" s="116">
        <v>36570</v>
      </c>
      <c r="F11" s="118">
        <v>11600</v>
      </c>
      <c r="G11" s="164">
        <v>5000</v>
      </c>
    </row>
    <row r="12" spans="1:7" x14ac:dyDescent="0.2">
      <c r="A12" s="19" t="s">
        <v>130</v>
      </c>
      <c r="B12" s="15">
        <v>58991</v>
      </c>
      <c r="C12" s="19" t="s">
        <v>116</v>
      </c>
      <c r="D12" s="19" t="s">
        <v>131</v>
      </c>
      <c r="E12" s="116">
        <v>36570</v>
      </c>
      <c r="F12" s="118">
        <v>6600</v>
      </c>
      <c r="G12" s="164">
        <v>5000</v>
      </c>
    </row>
    <row r="13" spans="1:7" x14ac:dyDescent="0.2">
      <c r="A13" s="19" t="s">
        <v>132</v>
      </c>
      <c r="B13" s="15">
        <v>58197</v>
      </c>
      <c r="C13" s="19" t="s">
        <v>116</v>
      </c>
      <c r="D13" s="19" t="s">
        <v>133</v>
      </c>
      <c r="E13" s="116">
        <v>36573</v>
      </c>
      <c r="F13" s="118">
        <v>5400</v>
      </c>
      <c r="G13" s="164">
        <v>5000</v>
      </c>
    </row>
    <row r="14" spans="1:7" x14ac:dyDescent="0.2">
      <c r="A14" s="19" t="s">
        <v>134</v>
      </c>
      <c r="B14" s="15">
        <v>102086</v>
      </c>
      <c r="C14" s="19" t="s">
        <v>116</v>
      </c>
      <c r="D14" s="19" t="s">
        <v>135</v>
      </c>
      <c r="E14" s="116">
        <v>36584</v>
      </c>
      <c r="F14" s="118">
        <v>5000</v>
      </c>
      <c r="G14" s="164">
        <v>5000</v>
      </c>
    </row>
    <row r="15" spans="1:7" x14ac:dyDescent="0.2">
      <c r="A15" s="19" t="s">
        <v>136</v>
      </c>
      <c r="B15" s="15">
        <v>57238</v>
      </c>
      <c r="C15" s="19" t="s">
        <v>137</v>
      </c>
      <c r="D15" s="19" t="s">
        <v>138</v>
      </c>
      <c r="E15" s="116">
        <v>36591</v>
      </c>
      <c r="F15" s="117">
        <v>7000</v>
      </c>
      <c r="G15" s="164">
        <v>5000</v>
      </c>
    </row>
    <row r="16" spans="1:7" x14ac:dyDescent="0.2">
      <c r="A16" s="19" t="s">
        <v>139</v>
      </c>
      <c r="B16" s="15"/>
      <c r="C16" s="19" t="s">
        <v>121</v>
      </c>
      <c r="D16" s="19" t="s">
        <v>140</v>
      </c>
      <c r="E16" s="116">
        <v>36598</v>
      </c>
      <c r="F16" s="118">
        <v>10000</v>
      </c>
      <c r="G16" s="164">
        <v>5000</v>
      </c>
    </row>
    <row r="17" spans="1:7" x14ac:dyDescent="0.2">
      <c r="A17" s="19" t="s">
        <v>141</v>
      </c>
      <c r="B17" s="15">
        <v>102749</v>
      </c>
      <c r="C17" s="19" t="s">
        <v>128</v>
      </c>
      <c r="D17" s="19" t="s">
        <v>142</v>
      </c>
      <c r="E17" s="116">
        <v>36598</v>
      </c>
      <c r="F17" s="118">
        <v>9000</v>
      </c>
      <c r="G17" s="164">
        <v>5000</v>
      </c>
    </row>
    <row r="18" spans="1:7" x14ac:dyDescent="0.2">
      <c r="A18" s="119" t="s">
        <v>143</v>
      </c>
      <c r="B18" s="120">
        <v>58654</v>
      </c>
      <c r="C18" s="119" t="s">
        <v>144</v>
      </c>
      <c r="D18" s="119" t="s">
        <v>145</v>
      </c>
      <c r="E18" s="121">
        <v>36612</v>
      </c>
      <c r="F18" s="122">
        <v>3000</v>
      </c>
      <c r="G18" s="164">
        <v>5000</v>
      </c>
    </row>
    <row r="19" spans="1:7" x14ac:dyDescent="0.2">
      <c r="A19" s="119" t="s">
        <v>146</v>
      </c>
      <c r="B19" s="120">
        <v>58653</v>
      </c>
      <c r="C19" s="119" t="s">
        <v>144</v>
      </c>
      <c r="D19" s="119" t="s">
        <v>147</v>
      </c>
      <c r="E19" s="121">
        <v>36612</v>
      </c>
      <c r="F19" s="122">
        <v>1600</v>
      </c>
      <c r="G19" s="164">
        <v>5000</v>
      </c>
    </row>
    <row r="20" spans="1:7" ht="12" customHeight="1" x14ac:dyDescent="0.2">
      <c r="A20" s="119" t="s">
        <v>148</v>
      </c>
      <c r="B20" s="120">
        <v>29191</v>
      </c>
      <c r="C20" s="119" t="s">
        <v>116</v>
      </c>
      <c r="D20" s="119" t="s">
        <v>149</v>
      </c>
      <c r="E20" s="121">
        <v>36626</v>
      </c>
      <c r="F20" s="122">
        <v>7000</v>
      </c>
      <c r="G20" s="164">
        <v>5000</v>
      </c>
    </row>
    <row r="21" spans="1:7" s="2" customFormat="1" ht="12" customHeight="1" x14ac:dyDescent="0.2">
      <c r="A21" s="183" t="s">
        <v>151</v>
      </c>
      <c r="B21" s="184"/>
      <c r="C21" s="183" t="s">
        <v>116</v>
      </c>
      <c r="D21" s="183" t="s">
        <v>152</v>
      </c>
      <c r="E21" s="185">
        <v>36633</v>
      </c>
      <c r="F21" s="186">
        <v>9800</v>
      </c>
      <c r="G21" s="187">
        <v>0</v>
      </c>
    </row>
    <row r="22" spans="1:7" s="2" customFormat="1" ht="12" customHeight="1" x14ac:dyDescent="0.2">
      <c r="A22" s="183" t="s">
        <v>153</v>
      </c>
      <c r="B22" s="184"/>
      <c r="C22" s="183" t="s">
        <v>121</v>
      </c>
      <c r="D22" s="183" t="s">
        <v>154</v>
      </c>
      <c r="E22" s="185">
        <v>36633</v>
      </c>
      <c r="F22" s="186">
        <v>14000</v>
      </c>
      <c r="G22" s="187">
        <v>0</v>
      </c>
    </row>
    <row r="23" spans="1:7" s="2" customFormat="1" x14ac:dyDescent="0.2">
      <c r="A23" s="183" t="s">
        <v>175</v>
      </c>
      <c r="B23" s="184">
        <v>103187</v>
      </c>
      <c r="C23" s="183" t="s">
        <v>128</v>
      </c>
      <c r="D23" s="183" t="s">
        <v>176</v>
      </c>
      <c r="E23" s="185">
        <v>36647</v>
      </c>
      <c r="F23" s="194">
        <v>8500</v>
      </c>
      <c r="G23" s="195">
        <v>5000</v>
      </c>
    </row>
    <row r="24" spans="1:7" ht="12" customHeight="1" x14ac:dyDescent="0.2">
      <c r="A24" s="119" t="s">
        <v>201</v>
      </c>
      <c r="B24" s="120">
        <v>102117</v>
      </c>
      <c r="C24" s="119" t="s">
        <v>116</v>
      </c>
      <c r="D24" s="119" t="s">
        <v>202</v>
      </c>
      <c r="E24" s="121">
        <v>36654</v>
      </c>
      <c r="F24" s="122">
        <v>3400</v>
      </c>
      <c r="G24" s="164">
        <v>5000</v>
      </c>
    </row>
    <row r="25" spans="1:7" s="2" customFormat="1" x14ac:dyDescent="0.2">
      <c r="A25" s="183" t="s">
        <v>203</v>
      </c>
      <c r="B25" s="184"/>
      <c r="C25" s="183" t="s">
        <v>156</v>
      </c>
      <c r="D25" s="183" t="s">
        <v>204</v>
      </c>
      <c r="E25" s="185">
        <v>36654</v>
      </c>
      <c r="F25" s="187">
        <v>18000</v>
      </c>
      <c r="G25" s="187">
        <v>0</v>
      </c>
    </row>
    <row r="26" spans="1:7" s="2" customFormat="1" x14ac:dyDescent="0.2">
      <c r="A26" s="183" t="s">
        <v>165</v>
      </c>
      <c r="B26" s="184">
        <v>292024</v>
      </c>
      <c r="C26" s="183" t="s">
        <v>116</v>
      </c>
      <c r="D26" s="183" t="s">
        <v>166</v>
      </c>
      <c r="E26" s="185">
        <v>36661</v>
      </c>
      <c r="F26" s="187">
        <v>13260</v>
      </c>
      <c r="G26" s="187">
        <v>0</v>
      </c>
    </row>
    <row r="27" spans="1:7" s="2" customFormat="1" x14ac:dyDescent="0.2">
      <c r="A27" s="183" t="s">
        <v>169</v>
      </c>
      <c r="B27" s="184">
        <v>103563</v>
      </c>
      <c r="C27" s="183" t="s">
        <v>170</v>
      </c>
      <c r="D27" s="183" t="s">
        <v>171</v>
      </c>
      <c r="E27" s="185">
        <v>36661</v>
      </c>
      <c r="F27" s="187">
        <v>3000</v>
      </c>
      <c r="G27" s="187">
        <v>0</v>
      </c>
    </row>
    <row r="28" spans="1:7" ht="12" customHeight="1" x14ac:dyDescent="0.2">
      <c r="A28" t="s">
        <v>192</v>
      </c>
      <c r="B28" s="148">
        <v>104078</v>
      </c>
      <c r="C28" t="s">
        <v>137</v>
      </c>
      <c r="D28" t="s">
        <v>193</v>
      </c>
      <c r="E28" s="153">
        <v>36678</v>
      </c>
      <c r="F28" s="154">
        <v>13000</v>
      </c>
      <c r="G28" s="191">
        <v>5000</v>
      </c>
    </row>
    <row r="29" spans="1:7" ht="12" customHeight="1" x14ac:dyDescent="0.2">
      <c r="A29" t="s">
        <v>191</v>
      </c>
      <c r="B29" s="148">
        <v>29312</v>
      </c>
      <c r="C29" t="s">
        <v>144</v>
      </c>
      <c r="D29" t="s">
        <v>194</v>
      </c>
      <c r="E29" s="153">
        <v>36678</v>
      </c>
      <c r="F29" s="154">
        <v>7600</v>
      </c>
      <c r="G29" s="191">
        <v>5000</v>
      </c>
    </row>
    <row r="30" spans="1:7" ht="12" customHeight="1" x14ac:dyDescent="0.2">
      <c r="A30" s="119" t="s">
        <v>188</v>
      </c>
      <c r="B30" s="120">
        <v>28956</v>
      </c>
      <c r="C30" s="119" t="s">
        <v>116</v>
      </c>
      <c r="D30" s="119" t="s">
        <v>189</v>
      </c>
      <c r="E30" s="121">
        <v>36689</v>
      </c>
      <c r="F30" s="143">
        <v>7000</v>
      </c>
      <c r="G30" s="144">
        <v>5000</v>
      </c>
    </row>
    <row r="31" spans="1:7" s="2" customFormat="1" x14ac:dyDescent="0.2">
      <c r="A31" s="2" t="s">
        <v>190</v>
      </c>
      <c r="B31" s="5">
        <v>104007</v>
      </c>
      <c r="C31" s="2" t="s">
        <v>128</v>
      </c>
      <c r="D31" s="2" t="s">
        <v>187</v>
      </c>
      <c r="E31" s="189">
        <v>36696</v>
      </c>
      <c r="F31" s="190">
        <v>14000</v>
      </c>
      <c r="G31" s="187">
        <v>0</v>
      </c>
    </row>
    <row r="32" spans="1:7" s="2" customFormat="1" x14ac:dyDescent="0.2">
      <c r="A32" s="183" t="s">
        <v>163</v>
      </c>
      <c r="B32" s="184">
        <v>102674</v>
      </c>
      <c r="C32" s="183" t="s">
        <v>116</v>
      </c>
      <c r="D32" s="183" t="s">
        <v>164</v>
      </c>
      <c r="E32" s="196">
        <v>36682</v>
      </c>
      <c r="F32" s="186">
        <v>7000</v>
      </c>
      <c r="G32" s="188">
        <v>5000</v>
      </c>
    </row>
    <row r="33" spans="1:7" s="2" customFormat="1" x14ac:dyDescent="0.2">
      <c r="A33" s="183" t="s">
        <v>172</v>
      </c>
      <c r="B33" s="184">
        <v>103139</v>
      </c>
      <c r="C33" s="183" t="s">
        <v>137</v>
      </c>
      <c r="D33" s="183" t="s">
        <v>173</v>
      </c>
      <c r="E33" s="185">
        <v>36680</v>
      </c>
      <c r="F33" s="186">
        <v>12400</v>
      </c>
      <c r="G33" s="188">
        <v>5000</v>
      </c>
    </row>
    <row r="34" spans="1:7" s="2" customFormat="1" x14ac:dyDescent="0.2">
      <c r="A34" s="119" t="s">
        <v>167</v>
      </c>
      <c r="B34" s="120">
        <v>58494</v>
      </c>
      <c r="C34" s="119" t="s">
        <v>137</v>
      </c>
      <c r="D34" s="119" t="s">
        <v>168</v>
      </c>
      <c r="E34" s="121">
        <v>36690</v>
      </c>
      <c r="F34" s="122">
        <v>10000</v>
      </c>
      <c r="G34" s="202">
        <v>5000</v>
      </c>
    </row>
    <row r="35" spans="1:7" s="2" customFormat="1" x14ac:dyDescent="0.2">
      <c r="A35" s="119" t="s">
        <v>225</v>
      </c>
      <c r="B35" s="120">
        <v>104177</v>
      </c>
      <c r="C35" s="119" t="s">
        <v>137</v>
      </c>
      <c r="D35" s="119" t="s">
        <v>161</v>
      </c>
      <c r="E35" s="121">
        <v>36696</v>
      </c>
      <c r="F35" s="143">
        <v>10400</v>
      </c>
      <c r="G35" s="203">
        <v>5000</v>
      </c>
    </row>
    <row r="36" spans="1:7" s="2" customFormat="1" x14ac:dyDescent="0.2">
      <c r="A36" s="214" t="s">
        <v>238</v>
      </c>
      <c r="B36" s="215">
        <v>103905</v>
      </c>
      <c r="C36" s="214" t="s">
        <v>137</v>
      </c>
      <c r="D36" s="214" t="s">
        <v>240</v>
      </c>
      <c r="E36" s="216">
        <v>36703</v>
      </c>
      <c r="F36" s="217">
        <v>14400</v>
      </c>
      <c r="G36" s="188">
        <v>5000</v>
      </c>
    </row>
    <row r="37" spans="1:7" s="2" customFormat="1" x14ac:dyDescent="0.2">
      <c r="A37" s="214" t="s">
        <v>239</v>
      </c>
      <c r="B37" s="215">
        <v>104126</v>
      </c>
      <c r="C37" s="214" t="s">
        <v>137</v>
      </c>
      <c r="D37" s="214" t="s">
        <v>241</v>
      </c>
      <c r="E37" s="216">
        <v>36712</v>
      </c>
      <c r="F37" s="221">
        <v>14000</v>
      </c>
      <c r="G37" s="188">
        <v>5000</v>
      </c>
    </row>
    <row r="38" spans="1:7" s="2" customFormat="1" x14ac:dyDescent="0.2">
      <c r="A38" s="119" t="s">
        <v>244</v>
      </c>
      <c r="B38" s="120">
        <v>104080</v>
      </c>
      <c r="C38" s="119" t="s">
        <v>128</v>
      </c>
      <c r="D38" s="119" t="s">
        <v>248</v>
      </c>
      <c r="E38" s="121">
        <v>36717</v>
      </c>
      <c r="F38" s="143">
        <v>16000</v>
      </c>
      <c r="G38" s="144">
        <v>5000</v>
      </c>
    </row>
    <row r="39" spans="1:7" s="2" customFormat="1" x14ac:dyDescent="0.2">
      <c r="A39" s="214" t="s">
        <v>243</v>
      </c>
      <c r="B39" s="215">
        <v>103499</v>
      </c>
      <c r="C39" s="214" t="s">
        <v>128</v>
      </c>
      <c r="D39" s="214" t="s">
        <v>249</v>
      </c>
      <c r="E39" s="216">
        <v>36717</v>
      </c>
      <c r="F39" s="222">
        <v>15400</v>
      </c>
      <c r="G39" s="154">
        <v>5000</v>
      </c>
    </row>
    <row r="40" spans="1:7" s="2" customFormat="1" x14ac:dyDescent="0.2">
      <c r="A40" s="183" t="s">
        <v>257</v>
      </c>
      <c r="B40" s="184">
        <v>104468</v>
      </c>
      <c r="C40" s="183" t="s">
        <v>116</v>
      </c>
      <c r="D40" s="183" t="s">
        <v>21</v>
      </c>
      <c r="E40" s="185">
        <v>36724</v>
      </c>
      <c r="F40" s="187">
        <v>9200</v>
      </c>
      <c r="G40" s="187">
        <v>0</v>
      </c>
    </row>
    <row r="41" spans="1:7" s="2" customFormat="1" x14ac:dyDescent="0.2">
      <c r="A41" s="183" t="s">
        <v>258</v>
      </c>
      <c r="B41" s="184">
        <v>104468</v>
      </c>
      <c r="C41" s="183" t="s">
        <v>137</v>
      </c>
      <c r="D41" s="183"/>
      <c r="E41" s="185">
        <v>36724</v>
      </c>
      <c r="F41" s="187">
        <v>12600</v>
      </c>
      <c r="G41" s="187"/>
    </row>
    <row r="42" spans="1:7" s="2" customFormat="1" x14ac:dyDescent="0.2">
      <c r="A42" s="183" t="s">
        <v>264</v>
      </c>
      <c r="B42" s="184">
        <v>104375</v>
      </c>
      <c r="C42" s="183" t="s">
        <v>121</v>
      </c>
      <c r="D42" s="183" t="s">
        <v>267</v>
      </c>
      <c r="E42" s="185">
        <v>36724</v>
      </c>
      <c r="F42" s="187">
        <v>13000</v>
      </c>
      <c r="G42" s="187">
        <v>5000</v>
      </c>
    </row>
    <row r="43" spans="1:7" s="214" customFormat="1" x14ac:dyDescent="0.2">
      <c r="A43" s="119" t="s">
        <v>259</v>
      </c>
      <c r="B43" s="120">
        <v>104345</v>
      </c>
      <c r="C43" s="119" t="s">
        <v>144</v>
      </c>
      <c r="D43" s="119" t="s">
        <v>260</v>
      </c>
      <c r="E43" s="121">
        <v>36731</v>
      </c>
      <c r="F43" s="220">
        <v>2680</v>
      </c>
      <c r="G43" s="220">
        <v>5000</v>
      </c>
    </row>
    <row r="44" spans="1:7" s="214" customFormat="1" x14ac:dyDescent="0.2">
      <c r="A44" s="214" t="s">
        <v>265</v>
      </c>
      <c r="B44" s="215">
        <v>103875</v>
      </c>
      <c r="C44" s="214" t="s">
        <v>128</v>
      </c>
      <c r="D44" s="214" t="s">
        <v>268</v>
      </c>
      <c r="E44" s="216">
        <v>36731</v>
      </c>
      <c r="F44" s="221">
        <v>11400</v>
      </c>
      <c r="G44" s="248">
        <v>5000</v>
      </c>
    </row>
    <row r="45" spans="1:7" ht="12" customHeight="1" x14ac:dyDescent="0.2">
      <c r="A45" s="119"/>
      <c r="B45" s="120"/>
      <c r="C45" s="119"/>
      <c r="D45" s="119"/>
      <c r="E45" s="121"/>
      <c r="F45" s="141"/>
      <c r="G45" s="165"/>
    </row>
    <row r="46" spans="1:7" ht="12" customHeight="1" x14ac:dyDescent="0.2">
      <c r="A46" s="119"/>
      <c r="B46" s="120"/>
      <c r="C46" s="119"/>
      <c r="D46" s="119"/>
      <c r="E46" s="136" t="s">
        <v>22</v>
      </c>
      <c r="F46" s="139">
        <f>SUM(F5:F45)</f>
        <v>382440</v>
      </c>
      <c r="G46" s="140">
        <f>SUM(G5:G45)</f>
        <v>160000</v>
      </c>
    </row>
    <row r="47" spans="1:7" ht="12" customHeight="1" x14ac:dyDescent="0.2">
      <c r="A47" s="123" t="s">
        <v>150</v>
      </c>
      <c r="B47" s="120"/>
      <c r="C47" s="119"/>
      <c r="D47" s="119"/>
      <c r="E47" s="121"/>
      <c r="F47" s="122"/>
    </row>
    <row r="48" spans="1:7" ht="12" customHeight="1" x14ac:dyDescent="0.2">
      <c r="A48" s="124" t="s">
        <v>155</v>
      </c>
      <c r="B48" s="125"/>
      <c r="C48" s="124" t="s">
        <v>156</v>
      </c>
      <c r="D48" s="124" t="s">
        <v>157</v>
      </c>
      <c r="E48" s="126">
        <v>36633</v>
      </c>
      <c r="F48" s="127">
        <v>18000</v>
      </c>
    </row>
    <row r="49" spans="1:7" ht="12" customHeight="1" x14ac:dyDescent="0.2">
      <c r="A49" s="124" t="s">
        <v>158</v>
      </c>
      <c r="B49" s="125"/>
      <c r="C49" s="124" t="s">
        <v>144</v>
      </c>
      <c r="D49" s="124" t="s">
        <v>104</v>
      </c>
      <c r="E49" s="126">
        <v>36633</v>
      </c>
      <c r="F49" s="127">
        <v>7000</v>
      </c>
    </row>
    <row r="50" spans="1:7" x14ac:dyDescent="0.2">
      <c r="A50" s="124" t="s">
        <v>159</v>
      </c>
      <c r="B50" s="125">
        <v>103035</v>
      </c>
      <c r="C50" s="124" t="s">
        <v>156</v>
      </c>
      <c r="D50" s="124" t="s">
        <v>160</v>
      </c>
      <c r="E50" s="126">
        <v>36647</v>
      </c>
      <c r="F50" s="128">
        <v>21000</v>
      </c>
    </row>
    <row r="51" spans="1:7" x14ac:dyDescent="0.2">
      <c r="A51" s="124" t="s">
        <v>161</v>
      </c>
      <c r="B51" s="125"/>
      <c r="C51" s="124" t="s">
        <v>137</v>
      </c>
      <c r="D51" s="124" t="s">
        <v>99</v>
      </c>
      <c r="E51" s="126">
        <v>36647</v>
      </c>
      <c r="F51" s="128">
        <v>15000</v>
      </c>
    </row>
    <row r="52" spans="1:7" x14ac:dyDescent="0.2">
      <c r="A52" s="124" t="s">
        <v>186</v>
      </c>
      <c r="B52" s="125">
        <v>104065</v>
      </c>
      <c r="C52" s="124" t="s">
        <v>156</v>
      </c>
      <c r="D52" s="124" t="s">
        <v>102</v>
      </c>
      <c r="E52" s="126">
        <v>36682</v>
      </c>
      <c r="F52" s="128">
        <v>22000</v>
      </c>
    </row>
    <row r="53" spans="1:7" x14ac:dyDescent="0.2">
      <c r="A53" s="124" t="s">
        <v>224</v>
      </c>
      <c r="B53" s="125">
        <v>104081</v>
      </c>
      <c r="C53" s="124" t="s">
        <v>170</v>
      </c>
      <c r="D53" s="124" t="s">
        <v>220</v>
      </c>
      <c r="E53" s="126">
        <v>36682</v>
      </c>
      <c r="F53" s="128">
        <v>7200</v>
      </c>
    </row>
    <row r="54" spans="1:7" s="28" customFormat="1" x14ac:dyDescent="0.2">
      <c r="A54" s="124" t="s">
        <v>174</v>
      </c>
      <c r="B54" s="125">
        <v>102584</v>
      </c>
      <c r="C54" s="124" t="s">
        <v>156</v>
      </c>
      <c r="D54" s="124" t="s">
        <v>104</v>
      </c>
      <c r="E54" s="126">
        <v>36661</v>
      </c>
      <c r="F54" s="128">
        <v>20000</v>
      </c>
      <c r="G54" s="128"/>
    </row>
    <row r="55" spans="1:7" s="28" customFormat="1" x14ac:dyDescent="0.2">
      <c r="A55" s="124" t="s">
        <v>250</v>
      </c>
      <c r="B55" s="125">
        <v>104077</v>
      </c>
      <c r="C55" s="124" t="s">
        <v>121</v>
      </c>
      <c r="D55" s="124" t="s">
        <v>251</v>
      </c>
      <c r="E55" s="126">
        <v>36738</v>
      </c>
      <c r="F55" s="128">
        <v>21400</v>
      </c>
      <c r="G55" s="128"/>
    </row>
    <row r="56" spans="1:7" s="28" customFormat="1" x14ac:dyDescent="0.2">
      <c r="A56" s="124" t="s">
        <v>256</v>
      </c>
      <c r="B56" s="125">
        <v>103892</v>
      </c>
      <c r="C56" s="124" t="s">
        <v>116</v>
      </c>
      <c r="D56" s="124" t="s">
        <v>99</v>
      </c>
      <c r="E56" s="126">
        <v>36731</v>
      </c>
      <c r="F56" s="128">
        <v>12000</v>
      </c>
      <c r="G56" s="128"/>
    </row>
    <row r="57" spans="1:7" s="28" customFormat="1" x14ac:dyDescent="0.2">
      <c r="A57" s="124" t="s">
        <v>271</v>
      </c>
      <c r="B57" s="125">
        <v>103376</v>
      </c>
      <c r="C57" s="124" t="s">
        <v>128</v>
      </c>
      <c r="D57" s="124" t="s">
        <v>186</v>
      </c>
      <c r="E57" s="126">
        <v>36745</v>
      </c>
      <c r="F57" s="128">
        <v>18000</v>
      </c>
      <c r="G57" s="128"/>
    </row>
    <row r="58" spans="1:7" x14ac:dyDescent="0.2">
      <c r="A58" s="124"/>
      <c r="B58" s="125"/>
      <c r="C58" s="124"/>
      <c r="D58" s="124"/>
      <c r="E58" s="126"/>
      <c r="F58" s="171"/>
    </row>
    <row r="59" spans="1:7" x14ac:dyDescent="0.2">
      <c r="A59" s="124"/>
      <c r="B59" s="125"/>
      <c r="C59" s="124"/>
      <c r="D59" s="124"/>
      <c r="E59" s="137" t="s">
        <v>22</v>
      </c>
      <c r="F59" s="128">
        <f>SUM(F48:F58)</f>
        <v>161600</v>
      </c>
    </row>
    <row r="60" spans="1:7" ht="12" customHeight="1" x14ac:dyDescent="0.2">
      <c r="A60" s="123" t="s">
        <v>162</v>
      </c>
      <c r="B60" s="129"/>
      <c r="C60" s="124"/>
      <c r="D60" s="124"/>
      <c r="E60" s="126"/>
      <c r="F60" s="128"/>
    </row>
    <row r="61" spans="1:7" s="26" customFormat="1" x14ac:dyDescent="0.2">
      <c r="A61" s="26" t="s">
        <v>223</v>
      </c>
      <c r="B61" s="25">
        <v>58704</v>
      </c>
      <c r="C61" s="26" t="s">
        <v>116</v>
      </c>
      <c r="D61" s="26" t="s">
        <v>152</v>
      </c>
      <c r="E61" s="192">
        <v>36738</v>
      </c>
      <c r="F61" s="193">
        <v>7000</v>
      </c>
      <c r="G61" s="248">
        <v>5000</v>
      </c>
    </row>
    <row r="62" spans="1:7" s="26" customFormat="1" x14ac:dyDescent="0.2">
      <c r="A62" s="130" t="s">
        <v>261</v>
      </c>
      <c r="B62" s="131">
        <v>103125</v>
      </c>
      <c r="C62" s="130" t="s">
        <v>121</v>
      </c>
      <c r="D62" s="130" t="s">
        <v>335</v>
      </c>
      <c r="E62" s="132">
        <v>36738</v>
      </c>
      <c r="F62" s="219">
        <v>21000</v>
      </c>
      <c r="G62" s="220">
        <v>0</v>
      </c>
    </row>
    <row r="63" spans="1:7" s="26" customFormat="1" x14ac:dyDescent="0.2">
      <c r="A63" s="130" t="s">
        <v>263</v>
      </c>
      <c r="B63" s="131">
        <v>103891</v>
      </c>
      <c r="C63" s="130" t="s">
        <v>128</v>
      </c>
      <c r="D63" s="130" t="s">
        <v>266</v>
      </c>
      <c r="E63" s="132">
        <v>36752</v>
      </c>
      <c r="F63" s="219">
        <v>11000</v>
      </c>
      <c r="G63" s="220">
        <v>5000</v>
      </c>
    </row>
    <row r="64" spans="1:7" s="26" customFormat="1" x14ac:dyDescent="0.2">
      <c r="A64" s="247" t="s">
        <v>309</v>
      </c>
      <c r="B64" s="25">
        <v>104574</v>
      </c>
      <c r="C64" s="192" t="s">
        <v>128</v>
      </c>
      <c r="D64" s="26" t="s">
        <v>321</v>
      </c>
      <c r="E64" s="286">
        <v>36738</v>
      </c>
      <c r="F64" s="251">
        <v>10000</v>
      </c>
      <c r="G64" s="249">
        <v>5000</v>
      </c>
    </row>
    <row r="65" spans="1:7" s="26" customFormat="1" x14ac:dyDescent="0.2">
      <c r="A65" s="26" t="s">
        <v>330</v>
      </c>
      <c r="B65" s="25">
        <v>103140</v>
      </c>
      <c r="C65" s="192" t="s">
        <v>116</v>
      </c>
      <c r="D65" s="26" t="s">
        <v>334</v>
      </c>
      <c r="E65" s="286">
        <v>36739</v>
      </c>
      <c r="F65" s="252">
        <v>7600</v>
      </c>
      <c r="G65" s="250">
        <v>5000</v>
      </c>
    </row>
    <row r="66" spans="1:7" s="26" customFormat="1" x14ac:dyDescent="0.2">
      <c r="B66" s="25"/>
      <c r="E66" s="192"/>
      <c r="F66" s="201"/>
      <c r="G66" s="248"/>
    </row>
    <row r="67" spans="1:7" x14ac:dyDescent="0.2">
      <c r="A67" s="130"/>
      <c r="B67" s="131"/>
      <c r="C67" s="130"/>
      <c r="D67" s="130"/>
      <c r="E67" s="138" t="s">
        <v>22</v>
      </c>
      <c r="F67" s="145">
        <f>SUM(F61:F63)</f>
        <v>39000</v>
      </c>
      <c r="G67" s="164"/>
    </row>
    <row r="68" spans="1:7" x14ac:dyDescent="0.2">
      <c r="A68" s="130"/>
      <c r="B68" s="131"/>
      <c r="C68" s="130"/>
      <c r="D68" s="130"/>
      <c r="E68" s="132"/>
      <c r="F68" s="145"/>
    </row>
    <row r="69" spans="1:7" x14ac:dyDescent="0.2">
      <c r="A69" s="92" t="s">
        <v>93</v>
      </c>
      <c r="B69" s="131"/>
      <c r="C69" s="130"/>
      <c r="D69" s="130"/>
      <c r="E69" s="132"/>
      <c r="F69" s="135">
        <f>G46</f>
        <v>160000</v>
      </c>
    </row>
    <row r="70" spans="1:7" x14ac:dyDescent="0.2">
      <c r="A70" s="92" t="s">
        <v>94</v>
      </c>
      <c r="B70" s="15"/>
      <c r="C70" s="19"/>
      <c r="D70" s="19"/>
      <c r="E70" s="19"/>
      <c r="F70" s="133">
        <f>F46-F74</f>
        <v>336040</v>
      </c>
    </row>
    <row r="71" spans="1:7" x14ac:dyDescent="0.2">
      <c r="A71" s="92" t="s">
        <v>184</v>
      </c>
      <c r="B71" s="15"/>
      <c r="C71" s="19"/>
      <c r="D71" s="19"/>
      <c r="E71" s="19"/>
      <c r="F71" s="147">
        <f>F59</f>
        <v>161600</v>
      </c>
    </row>
    <row r="72" spans="1:7" x14ac:dyDescent="0.2">
      <c r="A72" s="170" t="s">
        <v>185</v>
      </c>
      <c r="B72" s="15"/>
      <c r="C72" s="19"/>
      <c r="D72" s="19"/>
      <c r="E72" s="19"/>
      <c r="F72" s="146">
        <f>F67</f>
        <v>39000</v>
      </c>
    </row>
    <row r="73" spans="1:7" x14ac:dyDescent="0.2">
      <c r="A73" s="92" t="s">
        <v>195</v>
      </c>
      <c r="B73" s="15"/>
      <c r="C73" s="19"/>
      <c r="D73" s="19"/>
      <c r="E73" s="19"/>
      <c r="F73" s="133">
        <f>F46+F59-F74</f>
        <v>497640</v>
      </c>
    </row>
    <row r="74" spans="1:7" x14ac:dyDescent="0.2">
      <c r="A74" s="170" t="s">
        <v>205</v>
      </c>
      <c r="B74" s="15"/>
      <c r="C74" s="19"/>
      <c r="D74" s="19"/>
      <c r="E74" s="19"/>
      <c r="F74" s="133">
        <v>46400</v>
      </c>
    </row>
    <row r="75" spans="1:7" x14ac:dyDescent="0.2">
      <c r="A75" s="19"/>
      <c r="B75" s="15"/>
      <c r="C75" s="19"/>
      <c r="D75" s="19"/>
      <c r="E75" s="19"/>
      <c r="F75" s="133"/>
    </row>
    <row r="76" spans="1:7" x14ac:dyDescent="0.2">
      <c r="A76" s="311" t="s">
        <v>177</v>
      </c>
      <c r="B76" s="311"/>
      <c r="C76" s="311"/>
      <c r="D76" s="311"/>
      <c r="E76" s="311"/>
      <c r="F76" s="311"/>
    </row>
    <row r="77" spans="1:7" x14ac:dyDescent="0.2">
      <c r="A77" s="311" t="s">
        <v>178</v>
      </c>
      <c r="B77" s="311"/>
      <c r="C77" s="311"/>
      <c r="D77" s="311"/>
      <c r="E77" s="311"/>
      <c r="F77" s="311"/>
    </row>
    <row r="78" spans="1:7" x14ac:dyDescent="0.2">
      <c r="A78" s="310" t="s">
        <v>179</v>
      </c>
      <c r="B78" s="310"/>
      <c r="C78" s="310"/>
      <c r="D78" s="310"/>
      <c r="E78" s="310"/>
      <c r="F78" s="310"/>
    </row>
    <row r="88" spans="6:6" x14ac:dyDescent="0.2">
      <c r="F88" t="s">
        <v>180</v>
      </c>
    </row>
  </sheetData>
  <mergeCells count="3">
    <mergeCell ref="A78:F78"/>
    <mergeCell ref="A76:F76"/>
    <mergeCell ref="A77:F77"/>
  </mergeCell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7"/>
  <sheetViews>
    <sheetView workbookViewId="0">
      <selection activeCell="J11" sqref="J11"/>
    </sheetView>
  </sheetViews>
  <sheetFormatPr defaultRowHeight="12.75" x14ac:dyDescent="0.2"/>
  <cols>
    <col min="1" max="1" width="19.28515625" bestFit="1" customWidth="1"/>
    <col min="2" max="2" width="12" bestFit="1" customWidth="1"/>
    <col min="4" max="4" width="14.85546875" bestFit="1" customWidth="1"/>
    <col min="5" max="5" width="10" bestFit="1" customWidth="1"/>
    <col min="6" max="6" width="15" style="16" bestFit="1" customWidth="1"/>
    <col min="7" max="7" width="10.28515625" style="16" bestFit="1" customWidth="1"/>
  </cols>
  <sheetData>
    <row r="3" spans="1:7" x14ac:dyDescent="0.2">
      <c r="A3" s="114" t="s">
        <v>26</v>
      </c>
      <c r="B3" s="114" t="s">
        <v>122</v>
      </c>
      <c r="C3" s="114" t="s">
        <v>110</v>
      </c>
      <c r="D3" s="114" t="s">
        <v>123</v>
      </c>
      <c r="E3" s="114" t="s">
        <v>28</v>
      </c>
      <c r="F3" s="256" t="s">
        <v>124</v>
      </c>
      <c r="G3" s="257" t="s">
        <v>181</v>
      </c>
    </row>
    <row r="4" spans="1:7" s="95" customFormat="1" x14ac:dyDescent="0.2">
      <c r="A4" s="142" t="s">
        <v>125</v>
      </c>
      <c r="B4" s="96"/>
      <c r="C4" s="96"/>
      <c r="D4" s="96"/>
      <c r="E4" s="96"/>
      <c r="F4" s="258"/>
      <c r="G4" s="259"/>
    </row>
    <row r="5" spans="1:7" x14ac:dyDescent="0.2">
      <c r="A5" s="150" t="s">
        <v>309</v>
      </c>
      <c r="B5" s="148">
        <v>104574</v>
      </c>
      <c r="C5" s="153" t="s">
        <v>128</v>
      </c>
      <c r="D5" t="s">
        <v>321</v>
      </c>
      <c r="E5" s="242">
        <v>36738</v>
      </c>
      <c r="F5" s="260">
        <v>10000</v>
      </c>
      <c r="G5" s="260">
        <v>5000</v>
      </c>
    </row>
    <row r="6" spans="1:7" x14ac:dyDescent="0.2">
      <c r="A6" t="s">
        <v>330</v>
      </c>
      <c r="B6" s="148">
        <v>103140</v>
      </c>
      <c r="C6" s="153" t="s">
        <v>116</v>
      </c>
      <c r="D6" t="s">
        <v>334</v>
      </c>
      <c r="E6" s="242">
        <v>36739</v>
      </c>
      <c r="F6" s="261">
        <v>7600</v>
      </c>
      <c r="G6" s="261">
        <v>5000</v>
      </c>
    </row>
    <row r="7" spans="1:7" s="26" customFormat="1" x14ac:dyDescent="0.2">
      <c r="B7" s="25"/>
      <c r="E7" s="243"/>
      <c r="F7" s="278"/>
      <c r="G7" s="248"/>
    </row>
    <row r="8" spans="1:7" s="26" customFormat="1" x14ac:dyDescent="0.2">
      <c r="A8" s="130"/>
      <c r="B8" s="131"/>
      <c r="C8" s="130"/>
      <c r="D8" s="130"/>
      <c r="E8" s="244"/>
      <c r="F8" s="219"/>
      <c r="G8" s="219"/>
    </row>
    <row r="9" spans="1:7" ht="12" customHeight="1" x14ac:dyDescent="0.2">
      <c r="B9" s="148"/>
      <c r="E9" s="242"/>
      <c r="F9" s="261"/>
      <c r="G9" s="261"/>
    </row>
    <row r="10" spans="1:7" x14ac:dyDescent="0.2">
      <c r="A10" t="s">
        <v>22</v>
      </c>
      <c r="B10" s="148"/>
      <c r="E10" s="242"/>
      <c r="F10" s="261">
        <f>SUM(F5:F9)</f>
        <v>17600</v>
      </c>
      <c r="G10" s="261">
        <f>SUM(G4:G9)</f>
        <v>10000</v>
      </c>
    </row>
    <row r="11" spans="1:7" x14ac:dyDescent="0.2">
      <c r="B11" s="148"/>
      <c r="E11" s="242"/>
      <c r="F11" s="261"/>
      <c r="G11" s="261"/>
    </row>
    <row r="12" spans="1:7" x14ac:dyDescent="0.2">
      <c r="A12" s="123" t="s">
        <v>183</v>
      </c>
      <c r="E12" s="148"/>
    </row>
    <row r="13" spans="1:7" s="28" customFormat="1" x14ac:dyDescent="0.2">
      <c r="A13" s="124"/>
      <c r="B13" s="125"/>
      <c r="C13" s="124"/>
      <c r="D13" s="124"/>
      <c r="E13" s="245"/>
      <c r="F13" s="128"/>
      <c r="G13" s="128"/>
    </row>
    <row r="14" spans="1:7" x14ac:dyDescent="0.2">
      <c r="A14" s="28"/>
      <c r="B14" s="17"/>
      <c r="C14" s="28"/>
      <c r="D14" s="28"/>
      <c r="E14" s="246"/>
      <c r="F14" s="279"/>
    </row>
    <row r="15" spans="1:7" x14ac:dyDescent="0.2">
      <c r="B15" s="148"/>
      <c r="E15" s="148"/>
    </row>
    <row r="16" spans="1:7" x14ac:dyDescent="0.2">
      <c r="A16" t="s">
        <v>22</v>
      </c>
      <c r="B16" s="148"/>
      <c r="E16" s="148"/>
      <c r="F16" s="280">
        <f>SUM(F13:F15)</f>
        <v>0</v>
      </c>
    </row>
    <row r="17" spans="2:2" x14ac:dyDescent="0.2">
      <c r="B17" s="148"/>
    </row>
    <row r="18" spans="2:2" x14ac:dyDescent="0.2">
      <c r="B18" s="148"/>
    </row>
    <row r="19" spans="2:2" x14ac:dyDescent="0.2">
      <c r="B19" s="148"/>
    </row>
    <row r="20" spans="2:2" x14ac:dyDescent="0.2">
      <c r="B20" s="148"/>
    </row>
    <row r="21" spans="2:2" x14ac:dyDescent="0.2">
      <c r="B21" s="148"/>
    </row>
    <row r="22" spans="2:2" x14ac:dyDescent="0.2">
      <c r="B22" s="148"/>
    </row>
    <row r="23" spans="2:2" x14ac:dyDescent="0.2">
      <c r="B23" s="148"/>
    </row>
    <row r="24" spans="2:2" x14ac:dyDescent="0.2">
      <c r="B24" s="148"/>
    </row>
    <row r="25" spans="2:2" x14ac:dyDescent="0.2">
      <c r="B25" s="148"/>
    </row>
    <row r="26" spans="2:2" x14ac:dyDescent="0.2">
      <c r="B26" s="148"/>
    </row>
    <row r="27" spans="2:2" x14ac:dyDescent="0.2">
      <c r="B27" s="148"/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G4" sqref="G4"/>
    </sheetView>
  </sheetViews>
  <sheetFormatPr defaultRowHeight="12.75" x14ac:dyDescent="0.2"/>
  <cols>
    <col min="1" max="1" width="8" customWidth="1"/>
    <col min="2" max="2" width="1.85546875" customWidth="1"/>
    <col min="3" max="3" width="17" customWidth="1"/>
    <col min="4" max="4" width="9.85546875" customWidth="1"/>
    <col min="5" max="5" width="20" customWidth="1"/>
    <col min="6" max="6" width="22.28515625" customWidth="1"/>
    <col min="7" max="7" width="15" customWidth="1"/>
    <col min="8" max="8" width="14.85546875" customWidth="1"/>
  </cols>
  <sheetData>
    <row r="1" spans="1:8" x14ac:dyDescent="0.2">
      <c r="A1" s="315" t="s">
        <v>197</v>
      </c>
      <c r="B1" s="315"/>
      <c r="C1" s="315"/>
      <c r="F1" s="35" t="s">
        <v>105</v>
      </c>
      <c r="G1" s="155"/>
      <c r="H1" s="156" t="s">
        <v>198</v>
      </c>
    </row>
    <row r="2" spans="1:8" x14ac:dyDescent="0.2">
      <c r="A2" s="36"/>
      <c r="B2" s="37"/>
      <c r="C2" s="19"/>
      <c r="F2" s="38" t="s">
        <v>106</v>
      </c>
      <c r="G2" s="157">
        <v>15</v>
      </c>
      <c r="H2" s="77"/>
    </row>
    <row r="3" spans="1:8" x14ac:dyDescent="0.2">
      <c r="A3" s="39"/>
      <c r="B3" s="37"/>
      <c r="C3" s="19"/>
      <c r="F3" s="40" t="s">
        <v>107</v>
      </c>
      <c r="G3" s="157">
        <v>2</v>
      </c>
      <c r="H3" s="77"/>
    </row>
    <row r="4" spans="1:8" x14ac:dyDescent="0.2">
      <c r="A4" s="39"/>
      <c r="B4" s="37"/>
      <c r="C4" s="19"/>
      <c r="F4" s="40" t="s">
        <v>108</v>
      </c>
      <c r="G4" s="157">
        <v>13</v>
      </c>
      <c r="H4" s="77"/>
    </row>
    <row r="5" spans="1:8" ht="5.25" customHeight="1" x14ac:dyDescent="0.2">
      <c r="A5" s="19"/>
      <c r="B5" s="37"/>
      <c r="C5" s="19"/>
      <c r="F5" s="41"/>
      <c r="G5" s="158"/>
      <c r="H5" s="47"/>
    </row>
    <row r="6" spans="1:8" ht="13.5" thickBot="1" x14ac:dyDescent="0.25">
      <c r="A6" s="42"/>
      <c r="B6" s="37"/>
      <c r="C6" s="19"/>
      <c r="F6" s="159" t="s">
        <v>109</v>
      </c>
      <c r="G6" s="160"/>
      <c r="H6" s="161"/>
    </row>
    <row r="7" spans="1:8" ht="13.5" thickTop="1" x14ac:dyDescent="0.2">
      <c r="A7" s="315"/>
      <c r="B7" s="315"/>
      <c r="C7" s="315"/>
      <c r="F7" s="42"/>
      <c r="G7" s="19"/>
    </row>
    <row r="8" spans="1:8" ht="6" customHeight="1" x14ac:dyDescent="0.2">
      <c r="A8" s="43"/>
      <c r="B8" s="44"/>
      <c r="C8" s="43"/>
      <c r="D8" s="44"/>
      <c r="E8" s="44"/>
      <c r="F8" s="44"/>
      <c r="G8" s="44"/>
      <c r="H8" s="44"/>
    </row>
    <row r="9" spans="1:8" x14ac:dyDescent="0.2">
      <c r="A9" s="45"/>
      <c r="B9" s="41"/>
      <c r="C9" s="46" t="s">
        <v>26</v>
      </c>
      <c r="D9" s="46" t="s">
        <v>110</v>
      </c>
      <c r="E9" s="46" t="s">
        <v>199</v>
      </c>
      <c r="F9" s="46" t="s">
        <v>74</v>
      </c>
      <c r="G9" s="316" t="s">
        <v>112</v>
      </c>
      <c r="H9" s="317"/>
    </row>
    <row r="10" spans="1:8" ht="5.25" customHeight="1" x14ac:dyDescent="0.2">
      <c r="A10" s="41"/>
      <c r="B10" s="41"/>
      <c r="C10" s="47"/>
      <c r="D10" s="47"/>
      <c r="E10" s="47"/>
      <c r="F10" s="166"/>
      <c r="G10" s="47"/>
      <c r="H10" s="44"/>
    </row>
    <row r="11" spans="1:8" ht="15" customHeight="1" x14ac:dyDescent="0.2">
      <c r="A11" s="318" t="s">
        <v>106</v>
      </c>
      <c r="B11" s="44"/>
      <c r="C11" s="74" t="str">
        <f>Offers!A3</f>
        <v>Jessie Jewell</v>
      </c>
      <c r="D11" s="167" t="str">
        <f>Offers!B3</f>
        <v>Sr. Specialist</v>
      </c>
      <c r="E11" s="167">
        <f>Offers!D3</f>
        <v>102719</v>
      </c>
      <c r="F11" s="167" t="str">
        <f>Offers!E3</f>
        <v>A - IS&amp;T</v>
      </c>
      <c r="G11" s="312" t="str">
        <f>Offers!F3</f>
        <v>Peggy Alix</v>
      </c>
      <c r="H11" s="312"/>
    </row>
    <row r="12" spans="1:8" ht="15" customHeight="1" x14ac:dyDescent="0.2">
      <c r="A12" s="319"/>
      <c r="B12" s="44"/>
      <c r="C12" s="74" t="str">
        <f>Offers!A4</f>
        <v>Emily Yu</v>
      </c>
      <c r="D12" s="167" t="str">
        <f>Offers!B4</f>
        <v>Sr. Specialist</v>
      </c>
      <c r="E12" s="167">
        <f>Offers!D4</f>
        <v>100244</v>
      </c>
      <c r="F12" s="167" t="str">
        <f>Offers!E4</f>
        <v>A - RWR</v>
      </c>
      <c r="G12" s="312" t="str">
        <f>Offers!F4</f>
        <v>Cindy Wisemiller</v>
      </c>
      <c r="H12" s="312"/>
    </row>
    <row r="13" spans="1:8" ht="15" customHeight="1" x14ac:dyDescent="0.2">
      <c r="A13" s="319"/>
      <c r="B13" s="44"/>
      <c r="C13" s="74" t="str">
        <f>Offers!A5</f>
        <v>Cecilia Cheung</v>
      </c>
      <c r="D13" s="167" t="str">
        <f>Offers!B5</f>
        <v>Sr. Specialist</v>
      </c>
      <c r="E13" s="167">
        <f>Offers!D5</f>
        <v>105645</v>
      </c>
      <c r="F13" s="167" t="str">
        <f>Offers!E5</f>
        <v>R - Kenneth Lee</v>
      </c>
      <c r="G13" s="312" t="str">
        <f>Offers!F5</f>
        <v>Zhiyong Wei</v>
      </c>
      <c r="H13" s="312"/>
    </row>
    <row r="14" spans="1:8" ht="15" customHeight="1" x14ac:dyDescent="0.2">
      <c r="A14" s="319"/>
      <c r="B14" s="44"/>
      <c r="C14" s="74" t="str">
        <f>Offers!A6</f>
        <v>Klea-Shua Goings</v>
      </c>
      <c r="D14" s="167" t="str">
        <f>Offers!B6</f>
        <v>Specialist</v>
      </c>
      <c r="E14" s="167">
        <f>Offers!D6</f>
        <v>100242</v>
      </c>
      <c r="F14" s="167" t="str">
        <f>Offers!E6</f>
        <v>A - Ergos</v>
      </c>
      <c r="G14" s="312" t="str">
        <f>Offers!F6</f>
        <v>Hasan Imam</v>
      </c>
      <c r="H14" s="312"/>
    </row>
    <row r="15" spans="1:8" ht="15" customHeight="1" x14ac:dyDescent="0.2">
      <c r="A15" s="319"/>
      <c r="B15" s="44"/>
      <c r="C15" s="74" t="str">
        <f>Offers!A7</f>
        <v>Joseph Edmiston</v>
      </c>
      <c r="D15" s="167" t="str">
        <f>Offers!B7</f>
        <v>Sr. Specialist</v>
      </c>
      <c r="E15" s="167">
        <f>Offers!D7</f>
        <v>105653</v>
      </c>
      <c r="F15" s="167" t="str">
        <f>Offers!E7</f>
        <v>A - RWR</v>
      </c>
      <c r="G15" s="312" t="str">
        <f>Offers!F7</f>
        <v>Peggy Alix</v>
      </c>
      <c r="H15" s="312"/>
    </row>
    <row r="16" spans="1:8" ht="15" customHeight="1" x14ac:dyDescent="0.2">
      <c r="A16" s="319"/>
      <c r="B16" s="44"/>
      <c r="C16" s="74" t="str">
        <f>Offers!A8</f>
        <v>Betty Broadfoot</v>
      </c>
      <c r="D16" s="167" t="str">
        <f>Offers!B8</f>
        <v>Staff</v>
      </c>
      <c r="E16" s="167">
        <f>Offers!D8</f>
        <v>105653</v>
      </c>
      <c r="F16" s="167" t="str">
        <f>Offers!E8</f>
        <v>ER - MB</v>
      </c>
      <c r="G16" s="312" t="str">
        <f>Offers!F8</f>
        <v>Karen Questell</v>
      </c>
      <c r="H16" s="312"/>
    </row>
    <row r="17" spans="1:9" ht="15" customHeight="1" x14ac:dyDescent="0.2">
      <c r="A17" s="319"/>
      <c r="B17" s="44"/>
      <c r="C17" s="74" t="str">
        <f>Offers!A9</f>
        <v>Hai Dinh</v>
      </c>
      <c r="D17" s="167" t="str">
        <f>Offers!B9</f>
        <v>Sr. Specialist</v>
      </c>
      <c r="E17" s="167">
        <f>Offers!D9</f>
        <v>111619</v>
      </c>
      <c r="F17" s="167" t="str">
        <f>Offers!E9</f>
        <v>ER - JR</v>
      </c>
      <c r="G17" s="312" t="str">
        <f>Offers!F9</f>
        <v>Elaine Tombaugh</v>
      </c>
      <c r="H17" s="312"/>
    </row>
    <row r="18" spans="1:9" ht="15" customHeight="1" x14ac:dyDescent="0.2">
      <c r="A18" s="319"/>
      <c r="B18" s="44"/>
      <c r="C18" s="74" t="str">
        <f>Offers!A10</f>
        <v>Jerry Song</v>
      </c>
      <c r="D18" s="167" t="str">
        <f>Offers!B10</f>
        <v>Specialist</v>
      </c>
      <c r="E18" s="167">
        <f>Offers!D10</f>
        <v>100244</v>
      </c>
      <c r="F18" s="167" t="str">
        <f>Offers!E10</f>
        <v>A - Kforce</v>
      </c>
      <c r="G18" s="312" t="str">
        <f>Offers!F10</f>
        <v>Christine Dinh</v>
      </c>
      <c r="H18" s="312"/>
    </row>
    <row r="19" spans="1:9" ht="15" customHeight="1" x14ac:dyDescent="0.2">
      <c r="A19" s="319"/>
      <c r="B19" s="44"/>
      <c r="C19" s="74" t="str">
        <f>Offers!A11</f>
        <v>James Buzek</v>
      </c>
      <c r="D19" s="167" t="str">
        <f>Offers!B11</f>
        <v>Senior Specialist</v>
      </c>
      <c r="E19" s="167">
        <f>Offers!D11</f>
        <v>100244</v>
      </c>
      <c r="F19" s="167" t="str">
        <f>Offers!E11</f>
        <v>Conversion/A - Star Tech Constl</v>
      </c>
      <c r="G19" s="312" t="str">
        <f>Offers!F11</f>
        <v>Scott Cleverly</v>
      </c>
      <c r="H19" s="312"/>
    </row>
    <row r="20" spans="1:9" ht="15" customHeight="1" x14ac:dyDescent="0.2">
      <c r="A20" s="319"/>
      <c r="B20" s="44"/>
      <c r="C20" s="74" t="str">
        <f>Offers!A12</f>
        <v>Peter Lu</v>
      </c>
      <c r="D20" s="167" t="str">
        <f>Offers!B12</f>
        <v>Specialist</v>
      </c>
      <c r="E20" s="167">
        <f>Offers!D12</f>
        <v>111360</v>
      </c>
      <c r="F20" s="167" t="str">
        <f>Offers!E12</f>
        <v>A - Ergos</v>
      </c>
      <c r="G20" s="312" t="str">
        <f>Offers!F12</f>
        <v>Lisa Sawyer</v>
      </c>
      <c r="H20" s="312"/>
    </row>
    <row r="21" spans="1:9" ht="15" customHeight="1" x14ac:dyDescent="0.2">
      <c r="A21" s="319"/>
      <c r="B21" s="44"/>
      <c r="C21" s="74" t="str">
        <f>Offers!A13</f>
        <v>Troy Beyer</v>
      </c>
      <c r="D21" s="167" t="str">
        <f>Offers!B13</f>
        <v>Senior Specialist</v>
      </c>
      <c r="E21" s="167">
        <f>Offers!D13</f>
        <v>100243</v>
      </c>
      <c r="F21" s="167" t="str">
        <f>Offers!E13</f>
        <v>Converion/A - Ergos</v>
      </c>
      <c r="G21" s="312" t="str">
        <f>Offers!F13</f>
        <v>Chris Behney</v>
      </c>
      <c r="H21" s="312"/>
    </row>
    <row r="22" spans="1:9" ht="15" customHeight="1" x14ac:dyDescent="0.2">
      <c r="A22" s="319"/>
      <c r="B22" s="44"/>
      <c r="C22" s="74" t="str">
        <f>Offers!A14</f>
        <v>Dan Fuller</v>
      </c>
      <c r="D22" s="167" t="str">
        <f>Offers!B14</f>
        <v>Specialist</v>
      </c>
      <c r="E22" s="167">
        <f>Offers!D14</f>
        <v>100243</v>
      </c>
      <c r="F22" s="167" t="str">
        <f>Offers!E14</f>
        <v>Conversion/A - RHI</v>
      </c>
      <c r="G22" s="312" t="str">
        <f>Offers!F14</f>
        <v>Cyndie Wulfson</v>
      </c>
      <c r="H22" s="312"/>
    </row>
    <row r="23" spans="1:9" ht="15" customHeight="1" x14ac:dyDescent="0.2">
      <c r="A23" s="319"/>
      <c r="B23" s="44"/>
      <c r="C23" s="74" t="str">
        <f>Offers!A15</f>
        <v>Neil Leininger</v>
      </c>
      <c r="D23" s="167" t="str">
        <f>Offers!B15</f>
        <v>Specialist</v>
      </c>
      <c r="E23" s="167">
        <f>Offers!D15</f>
        <v>100244</v>
      </c>
      <c r="F23" s="167" t="str">
        <f>Offers!E15</f>
        <v>R - Suzanne Nicholie</v>
      </c>
      <c r="G23" s="312" t="str">
        <f>Offers!F15</f>
        <v>Douglas Cummins</v>
      </c>
      <c r="H23" s="312"/>
    </row>
    <row r="24" spans="1:9" ht="15" customHeight="1" x14ac:dyDescent="0.2">
      <c r="A24" s="319"/>
      <c r="B24" s="44"/>
      <c r="C24" s="74" t="str">
        <f>Offers!A16</f>
        <v>William Gross</v>
      </c>
      <c r="D24" s="167" t="str">
        <f>Offers!B16</f>
        <v>Senior Specialist</v>
      </c>
      <c r="E24" s="167">
        <f>Offers!D16</f>
        <v>100243</v>
      </c>
      <c r="F24" s="167" t="str">
        <f>Offers!E16</f>
        <v>A - Comsys</v>
      </c>
      <c r="G24" s="312" t="str">
        <f>Offers!F16</f>
        <v>John Tollefsen</v>
      </c>
      <c r="H24" s="312"/>
    </row>
    <row r="25" spans="1:9" ht="15" customHeight="1" x14ac:dyDescent="0.2">
      <c r="A25" s="319"/>
      <c r="B25" s="44"/>
      <c r="C25" s="74" t="str">
        <f>Offers!A17</f>
        <v>Richard Lee</v>
      </c>
      <c r="D25" s="167" t="str">
        <f>Offers!B17</f>
        <v>Specialist</v>
      </c>
      <c r="E25" s="167">
        <f>Offers!D17</f>
        <v>105645</v>
      </c>
      <c r="F25" s="167" t="str">
        <f>Offers!E17</f>
        <v>A - RHI</v>
      </c>
      <c r="G25" s="312" t="str">
        <f>Offers!F17</f>
        <v>Jonathan Le</v>
      </c>
      <c r="H25" s="312"/>
    </row>
    <row r="26" spans="1:9" ht="15" customHeight="1" x14ac:dyDescent="0.2">
      <c r="A26" s="319"/>
      <c r="B26" s="44"/>
      <c r="C26" s="74">
        <f>Offers!A18</f>
        <v>0</v>
      </c>
      <c r="D26" s="167">
        <f>Offers!B18</f>
        <v>0</v>
      </c>
      <c r="E26" s="167">
        <f>Offers!D18</f>
        <v>0</v>
      </c>
      <c r="F26" s="167">
        <f>Offers!E18</f>
        <v>0</v>
      </c>
      <c r="G26" s="312">
        <f>Offers!F18</f>
        <v>0</v>
      </c>
      <c r="H26" s="312"/>
    </row>
    <row r="27" spans="1:9" ht="15" customHeight="1" x14ac:dyDescent="0.2">
      <c r="A27" s="319"/>
      <c r="B27" s="44"/>
      <c r="C27" s="74">
        <f>Offers!A19</f>
        <v>0</v>
      </c>
      <c r="D27" s="167">
        <f>Offers!B19</f>
        <v>0</v>
      </c>
      <c r="E27" s="167">
        <f>Offers!D19</f>
        <v>0</v>
      </c>
      <c r="F27" s="167">
        <f>Offers!E19</f>
        <v>0</v>
      </c>
      <c r="G27" s="312">
        <f>Offers!F19</f>
        <v>0</v>
      </c>
      <c r="H27" s="312"/>
    </row>
    <row r="28" spans="1:9" ht="15" customHeight="1" x14ac:dyDescent="0.2">
      <c r="A28" s="319"/>
      <c r="B28" s="44"/>
      <c r="C28" s="149"/>
      <c r="D28" s="149"/>
      <c r="E28" s="149"/>
      <c r="F28" s="149"/>
      <c r="G28" s="149"/>
      <c r="H28" s="149"/>
      <c r="I28" s="149"/>
    </row>
    <row r="29" spans="1:9" ht="18.75" customHeight="1" x14ac:dyDescent="0.2">
      <c r="A29" s="319"/>
      <c r="B29" s="44"/>
      <c r="C29" s="149"/>
      <c r="D29" s="149"/>
      <c r="E29" s="197"/>
      <c r="F29" s="149"/>
      <c r="G29" s="149"/>
      <c r="H29" s="149"/>
      <c r="I29" s="149"/>
    </row>
    <row r="30" spans="1:9" ht="6" customHeight="1" x14ac:dyDescent="0.2">
      <c r="A30" s="44"/>
      <c r="B30" s="44"/>
      <c r="C30" s="48"/>
      <c r="D30" s="49"/>
      <c r="E30" s="49"/>
      <c r="F30" s="49"/>
      <c r="G30" s="50"/>
      <c r="H30" s="44"/>
    </row>
    <row r="31" spans="1:9" x14ac:dyDescent="0.2">
      <c r="A31" s="45"/>
      <c r="B31" s="41"/>
      <c r="C31" s="46" t="s">
        <v>26</v>
      </c>
      <c r="D31" s="46" t="s">
        <v>110</v>
      </c>
      <c r="E31" s="46" t="s">
        <v>199</v>
      </c>
      <c r="F31" s="46" t="s">
        <v>113</v>
      </c>
      <c r="G31" s="46" t="s">
        <v>114</v>
      </c>
      <c r="H31" s="1" t="s">
        <v>200</v>
      </c>
    </row>
    <row r="32" spans="1:9" ht="6" customHeight="1" x14ac:dyDescent="0.2">
      <c r="A32" s="44"/>
      <c r="B32" s="44"/>
      <c r="C32" s="44"/>
      <c r="D32" s="44"/>
      <c r="E32" s="44"/>
      <c r="F32" s="44"/>
      <c r="G32" s="51"/>
      <c r="H32" s="44"/>
    </row>
    <row r="33" spans="1:8" ht="15" customHeight="1" x14ac:dyDescent="0.2">
      <c r="A33" s="314" t="s">
        <v>109</v>
      </c>
      <c r="B33" s="44"/>
      <c r="C33" s="55"/>
      <c r="D33" s="151"/>
      <c r="E33" s="151"/>
      <c r="F33" s="56"/>
      <c r="G33" s="54"/>
      <c r="H33" s="77"/>
    </row>
    <row r="34" spans="1:8" ht="15" customHeight="1" x14ac:dyDescent="0.2">
      <c r="A34" s="314"/>
      <c r="B34" s="44"/>
      <c r="C34" s="55"/>
      <c r="D34" s="151"/>
      <c r="E34" s="151"/>
      <c r="F34" s="56"/>
      <c r="G34" s="54"/>
      <c r="H34" s="77"/>
    </row>
    <row r="35" spans="1:8" ht="15" customHeight="1" x14ac:dyDescent="0.2">
      <c r="A35" s="314"/>
      <c r="B35" s="44"/>
      <c r="C35" s="55"/>
      <c r="D35" s="54"/>
      <c r="E35" s="54"/>
      <c r="F35" s="56"/>
      <c r="G35" s="57"/>
      <c r="H35" s="73"/>
    </row>
    <row r="36" spans="1:8" ht="15" customHeight="1" x14ac:dyDescent="0.2">
      <c r="A36" s="314"/>
      <c r="B36" s="44"/>
      <c r="C36" s="73"/>
      <c r="D36" s="77"/>
      <c r="E36" s="77"/>
      <c r="F36" s="77"/>
      <c r="G36" s="77"/>
      <c r="H36" s="73"/>
    </row>
    <row r="37" spans="1:8" ht="15" customHeight="1" x14ac:dyDescent="0.2">
      <c r="A37" s="314"/>
      <c r="B37" s="44"/>
      <c r="C37" s="73"/>
      <c r="D37" s="77"/>
      <c r="E37" s="77"/>
      <c r="F37" s="77"/>
      <c r="G37" s="77"/>
      <c r="H37" s="73"/>
    </row>
    <row r="38" spans="1:8" ht="15" customHeight="1" x14ac:dyDescent="0.2">
      <c r="A38" s="314"/>
      <c r="B38" s="44"/>
      <c r="C38" s="73"/>
      <c r="D38" s="73"/>
      <c r="E38" s="73"/>
      <c r="F38" s="73"/>
      <c r="G38" s="73"/>
      <c r="H38" s="73"/>
    </row>
    <row r="39" spans="1:8" ht="15" customHeight="1" x14ac:dyDescent="0.2">
      <c r="A39" s="314"/>
      <c r="B39" s="44"/>
      <c r="C39" s="73"/>
      <c r="D39" s="73"/>
      <c r="E39" s="73"/>
      <c r="F39" s="73"/>
      <c r="G39" s="73"/>
      <c r="H39" s="73"/>
    </row>
    <row r="40" spans="1:8" ht="15" customHeight="1" x14ac:dyDescent="0.2">
      <c r="A40" s="314"/>
      <c r="B40" s="44"/>
      <c r="C40" s="73"/>
      <c r="D40" s="73"/>
      <c r="E40" s="73"/>
      <c r="F40" s="73"/>
      <c r="G40" s="73"/>
      <c r="H40" s="73"/>
    </row>
    <row r="41" spans="1:8" ht="15" customHeight="1" x14ac:dyDescent="0.2">
      <c r="A41" s="314"/>
      <c r="B41" s="44"/>
      <c r="C41" s="73"/>
      <c r="D41" s="73"/>
      <c r="E41" s="73"/>
      <c r="F41" s="73"/>
      <c r="G41" s="73"/>
      <c r="H41" s="73"/>
    </row>
    <row r="42" spans="1:8" ht="15" customHeight="1" x14ac:dyDescent="0.2">
      <c r="A42" s="314"/>
      <c r="B42" s="44"/>
      <c r="C42" s="52"/>
      <c r="D42" s="77"/>
      <c r="E42" s="77"/>
      <c r="F42" s="77"/>
      <c r="G42" s="77"/>
      <c r="H42" s="73"/>
    </row>
    <row r="43" spans="1:8" ht="15" customHeight="1" x14ac:dyDescent="0.2">
      <c r="A43" s="314"/>
      <c r="B43" s="44"/>
      <c r="C43" s="52"/>
      <c r="D43" s="77"/>
      <c r="E43" s="77"/>
      <c r="F43" s="77"/>
      <c r="G43" s="77"/>
      <c r="H43" s="73"/>
    </row>
    <row r="44" spans="1:8" x14ac:dyDescent="0.2">
      <c r="A44" t="s">
        <v>115</v>
      </c>
      <c r="C44" s="52"/>
      <c r="D44" s="53"/>
      <c r="E44" s="53"/>
      <c r="F44" s="53"/>
      <c r="G44" s="313"/>
      <c r="H44" s="313"/>
    </row>
    <row r="45" spans="1:8" x14ac:dyDescent="0.2">
      <c r="A45" s="152"/>
      <c r="B45" s="52"/>
      <c r="C45" s="52"/>
      <c r="D45" s="53"/>
      <c r="E45" s="53"/>
      <c r="F45" s="53"/>
      <c r="G45" s="313"/>
      <c r="H45" s="313"/>
    </row>
    <row r="46" spans="1:8" x14ac:dyDescent="0.2">
      <c r="A46" s="152"/>
      <c r="B46" s="52"/>
      <c r="C46" s="52"/>
      <c r="D46" s="53"/>
      <c r="E46" s="53"/>
      <c r="F46" s="53"/>
      <c r="G46" s="313"/>
      <c r="H46" s="313"/>
    </row>
    <row r="47" spans="1:8" x14ac:dyDescent="0.2">
      <c r="A47" s="152"/>
      <c r="B47" s="52"/>
      <c r="C47" s="52"/>
      <c r="D47" s="53"/>
      <c r="E47" s="53"/>
      <c r="F47" s="53"/>
      <c r="G47" s="313"/>
      <c r="H47" s="313"/>
    </row>
    <row r="48" spans="1:8" x14ac:dyDescent="0.2">
      <c r="A48" s="152"/>
      <c r="B48" s="52"/>
      <c r="C48" s="52"/>
      <c r="D48" s="53"/>
      <c r="E48" s="53"/>
      <c r="F48" s="53"/>
      <c r="G48" s="313"/>
      <c r="H48" s="313"/>
    </row>
    <row r="49" spans="1:2" x14ac:dyDescent="0.2">
      <c r="A49" s="162"/>
      <c r="B49" s="163"/>
    </row>
    <row r="50" spans="1:2" x14ac:dyDescent="0.2">
      <c r="A50" s="15"/>
      <c r="B50" s="15"/>
    </row>
  </sheetData>
  <mergeCells count="27">
    <mergeCell ref="A33:A43"/>
    <mergeCell ref="G20:H20"/>
    <mergeCell ref="A1:C1"/>
    <mergeCell ref="A7:C7"/>
    <mergeCell ref="G9:H9"/>
    <mergeCell ref="A11:A29"/>
    <mergeCell ref="G11:H11"/>
    <mergeCell ref="G21:H21"/>
    <mergeCell ref="G22:H22"/>
    <mergeCell ref="G23:H23"/>
    <mergeCell ref="G45:H45"/>
    <mergeCell ref="G46:H46"/>
    <mergeCell ref="G47:H47"/>
    <mergeCell ref="G25:H25"/>
    <mergeCell ref="G26:H26"/>
    <mergeCell ref="G27:H27"/>
    <mergeCell ref="G44:H44"/>
    <mergeCell ref="G24:H24"/>
    <mergeCell ref="G48:H48"/>
    <mergeCell ref="G12:H12"/>
    <mergeCell ref="G13:H13"/>
    <mergeCell ref="G14:H14"/>
    <mergeCell ref="G15:H15"/>
    <mergeCell ref="G16:H16"/>
    <mergeCell ref="G17:H17"/>
    <mergeCell ref="G18:H18"/>
    <mergeCell ref="G19:H19"/>
  </mergeCells>
  <pageMargins left="0.75" right="0.75" top="1" bottom="1" header="0.5" footer="0.5"/>
  <pageSetup orientation="portrait" horizont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3"/>
  <sheetViews>
    <sheetView workbookViewId="0">
      <selection activeCell="G10" sqref="G10"/>
    </sheetView>
  </sheetViews>
  <sheetFormatPr defaultRowHeight="12.75" x14ac:dyDescent="0.2"/>
  <cols>
    <col min="4" max="4" width="10.5703125" customWidth="1"/>
  </cols>
  <sheetData>
    <row r="1" spans="1:9" x14ac:dyDescent="0.2">
      <c r="A1" s="307" t="s">
        <v>76</v>
      </c>
      <c r="B1" s="307"/>
      <c r="C1" s="307"/>
      <c r="D1" s="307"/>
      <c r="E1" s="307"/>
      <c r="F1" s="307"/>
      <c r="G1" s="307"/>
    </row>
    <row r="3" spans="1:9" x14ac:dyDescent="0.2">
      <c r="A3" s="14" t="s">
        <v>77</v>
      </c>
      <c r="B3" s="14"/>
      <c r="C3" s="14"/>
      <c r="D3" s="14"/>
      <c r="E3" s="2"/>
      <c r="F3" s="5">
        <v>2691</v>
      </c>
      <c r="G3" s="5"/>
      <c r="H3" s="5"/>
      <c r="I3" s="2"/>
    </row>
    <row r="4" spans="1:9" x14ac:dyDescent="0.2">
      <c r="A4" s="14" t="s">
        <v>78</v>
      </c>
      <c r="B4" s="14"/>
      <c r="C4" s="14"/>
      <c r="D4" s="14"/>
      <c r="E4" s="2"/>
      <c r="F4" s="5">
        <v>824</v>
      </c>
      <c r="G4" s="5"/>
      <c r="H4" s="5"/>
      <c r="I4" s="2"/>
    </row>
    <row r="5" spans="1:9" x14ac:dyDescent="0.2">
      <c r="A5" s="14" t="s">
        <v>79</v>
      </c>
      <c r="B5" s="14"/>
      <c r="C5" s="2"/>
      <c r="D5" s="2"/>
      <c r="E5" s="2"/>
      <c r="F5" s="5">
        <v>234</v>
      </c>
      <c r="G5" s="5"/>
      <c r="H5" s="5"/>
      <c r="I5" s="2"/>
    </row>
    <row r="6" spans="1:9" x14ac:dyDescent="0.2">
      <c r="A6" s="14" t="s">
        <v>16</v>
      </c>
      <c r="B6" s="14"/>
      <c r="C6" s="14"/>
      <c r="D6" s="2"/>
      <c r="E6" s="2"/>
      <c r="F6" s="5">
        <v>22</v>
      </c>
      <c r="G6" s="22"/>
      <c r="H6" s="5"/>
      <c r="I6" s="2"/>
    </row>
    <row r="7" spans="1:9" x14ac:dyDescent="0.2">
      <c r="A7" s="14" t="s">
        <v>80</v>
      </c>
      <c r="B7" s="14"/>
      <c r="C7" s="14"/>
      <c r="D7" s="2"/>
      <c r="E7" s="2"/>
      <c r="F7" s="22">
        <v>0.90900000000000003</v>
      </c>
      <c r="G7" s="22"/>
      <c r="H7" s="5"/>
      <c r="I7" s="2"/>
    </row>
    <row r="8" spans="1:9" x14ac:dyDescent="0.2">
      <c r="A8" s="14" t="s">
        <v>17</v>
      </c>
      <c r="B8" s="14"/>
      <c r="C8" s="2"/>
      <c r="D8" s="2"/>
      <c r="E8" s="12"/>
      <c r="F8" s="5">
        <v>345</v>
      </c>
      <c r="G8" s="5"/>
      <c r="H8" s="5"/>
      <c r="I8" s="2"/>
    </row>
    <row r="9" spans="1:9" x14ac:dyDescent="0.2">
      <c r="A9" s="2"/>
      <c r="B9" s="2"/>
      <c r="C9" s="12"/>
      <c r="D9" s="12" t="s">
        <v>18</v>
      </c>
      <c r="E9" s="5">
        <v>103</v>
      </c>
      <c r="F9" s="12"/>
      <c r="G9" s="5"/>
      <c r="H9" s="5"/>
      <c r="I9" s="2"/>
    </row>
    <row r="10" spans="1:9" x14ac:dyDescent="0.2">
      <c r="A10" s="2"/>
      <c r="B10" s="2"/>
      <c r="C10" s="12"/>
      <c r="D10" s="12" t="s">
        <v>81</v>
      </c>
      <c r="E10" s="5">
        <v>39</v>
      </c>
      <c r="F10" s="12"/>
      <c r="G10" s="5"/>
      <c r="H10" s="5"/>
      <c r="I10" s="2"/>
    </row>
    <row r="11" spans="1:9" x14ac:dyDescent="0.2">
      <c r="A11" s="2"/>
      <c r="B11" s="2"/>
      <c r="C11" s="320" t="s">
        <v>82</v>
      </c>
      <c r="D11" s="321"/>
      <c r="E11" s="5">
        <v>12</v>
      </c>
      <c r="F11" s="16"/>
      <c r="G11" s="5"/>
      <c r="H11" s="5"/>
      <c r="I11" s="2"/>
    </row>
    <row r="12" spans="1:9" x14ac:dyDescent="0.2">
      <c r="A12" s="2"/>
      <c r="B12" s="2"/>
      <c r="C12" s="12"/>
      <c r="D12" s="12" t="s">
        <v>19</v>
      </c>
      <c r="E12" s="5">
        <v>176</v>
      </c>
      <c r="F12" s="12"/>
      <c r="G12" s="5"/>
      <c r="H12" s="5"/>
      <c r="I12" s="2"/>
    </row>
    <row r="13" spans="1:9" x14ac:dyDescent="0.2">
      <c r="A13" s="2"/>
      <c r="B13" s="2"/>
      <c r="C13" s="12"/>
      <c r="D13" s="12" t="s">
        <v>83</v>
      </c>
      <c r="E13" s="5">
        <v>15</v>
      </c>
      <c r="F13" s="12"/>
      <c r="G13" s="5"/>
      <c r="H13" s="5"/>
      <c r="I13" s="2"/>
    </row>
    <row r="14" spans="1:9" x14ac:dyDescent="0.2">
      <c r="A14" s="14" t="s">
        <v>84</v>
      </c>
      <c r="B14" s="14"/>
      <c r="C14" s="14"/>
      <c r="D14" s="2"/>
      <c r="E14" s="12"/>
      <c r="F14" s="5">
        <v>353</v>
      </c>
      <c r="G14" s="5"/>
      <c r="H14" s="5"/>
      <c r="I14" s="2"/>
    </row>
    <row r="15" spans="1:9" x14ac:dyDescent="0.2">
      <c r="A15" s="2"/>
      <c r="B15" s="2"/>
      <c r="C15" s="2"/>
      <c r="D15" s="12" t="s">
        <v>20</v>
      </c>
      <c r="E15" s="5">
        <v>308</v>
      </c>
      <c r="F15" s="5"/>
      <c r="G15" s="5"/>
      <c r="H15" s="5"/>
      <c r="I15" s="2"/>
    </row>
    <row r="16" spans="1:9" x14ac:dyDescent="0.2">
      <c r="A16" s="2"/>
      <c r="B16" s="2"/>
      <c r="C16" s="2"/>
      <c r="D16" s="2" t="s">
        <v>85</v>
      </c>
      <c r="E16" s="5">
        <v>45</v>
      </c>
      <c r="F16" s="5"/>
      <c r="G16" s="5"/>
      <c r="H16" s="5"/>
      <c r="I16" s="2"/>
    </row>
    <row r="17" spans="1:9" x14ac:dyDescent="0.2">
      <c r="A17" s="14" t="s">
        <v>86</v>
      </c>
      <c r="B17" s="14"/>
      <c r="C17" s="14"/>
      <c r="D17" s="14"/>
      <c r="E17" s="2"/>
      <c r="F17" s="5">
        <v>55</v>
      </c>
      <c r="G17" s="5"/>
      <c r="H17" s="5"/>
      <c r="I17" s="2"/>
    </row>
    <row r="18" spans="1:9" x14ac:dyDescent="0.2">
      <c r="A18" s="14" t="s">
        <v>87</v>
      </c>
      <c r="B18" s="14"/>
      <c r="C18" s="14"/>
      <c r="D18" s="14"/>
      <c r="E18" s="14"/>
      <c r="F18" s="5">
        <v>62</v>
      </c>
      <c r="G18" s="5"/>
      <c r="H18" s="5"/>
      <c r="I18" s="2"/>
    </row>
    <row r="19" spans="1:9" x14ac:dyDescent="0.2">
      <c r="A19" s="14" t="s">
        <v>88</v>
      </c>
      <c r="B19" s="14"/>
      <c r="C19" s="14"/>
      <c r="D19" s="14"/>
      <c r="E19" s="14"/>
      <c r="F19" s="5">
        <v>161</v>
      </c>
      <c r="G19" s="5"/>
      <c r="H19" s="5"/>
      <c r="I19" s="2"/>
    </row>
    <row r="20" spans="1:9" x14ac:dyDescent="0.2">
      <c r="A20" s="14" t="s">
        <v>89</v>
      </c>
      <c r="B20" s="14" t="s">
        <v>90</v>
      </c>
      <c r="C20" s="14"/>
      <c r="D20" s="14"/>
      <c r="E20" s="14"/>
      <c r="F20" s="17" t="s">
        <v>226</v>
      </c>
      <c r="G20" s="22">
        <f>F4/F3</f>
        <v>0.30620587142326272</v>
      </c>
      <c r="H20" s="5"/>
      <c r="I20" s="2"/>
    </row>
    <row r="21" spans="1:9" x14ac:dyDescent="0.2">
      <c r="A21" s="14"/>
      <c r="B21" s="14" t="s">
        <v>91</v>
      </c>
      <c r="C21" s="14"/>
      <c r="D21" s="14"/>
      <c r="E21" s="14"/>
      <c r="F21" s="17" t="s">
        <v>227</v>
      </c>
      <c r="G21" s="22">
        <f>(F5-F6)/F4</f>
        <v>0.25728155339805825</v>
      </c>
      <c r="H21" s="5"/>
      <c r="I21" s="2"/>
    </row>
    <row r="22" spans="1:9" x14ac:dyDescent="0.2">
      <c r="A22" s="14" t="s">
        <v>92</v>
      </c>
      <c r="B22" s="14"/>
      <c r="C22" s="14"/>
      <c r="D22" s="14"/>
      <c r="E22" s="14"/>
      <c r="F22" s="18">
        <v>364300</v>
      </c>
      <c r="G22" s="5"/>
      <c r="H22" s="5"/>
      <c r="I22" s="2"/>
    </row>
    <row r="23" spans="1:9" x14ac:dyDescent="0.2">
      <c r="A23" s="14" t="s">
        <v>93</v>
      </c>
      <c r="B23" s="14"/>
      <c r="C23" s="14"/>
      <c r="D23" s="14"/>
      <c r="E23" s="14"/>
      <c r="F23" s="18">
        <v>155000</v>
      </c>
      <c r="G23" s="5"/>
      <c r="H23" s="5"/>
      <c r="I23" s="2"/>
    </row>
  </sheetData>
  <mergeCells count="2">
    <mergeCell ref="A1:G1"/>
    <mergeCell ref="C11:D11"/>
  </mergeCells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48"/>
  <sheetViews>
    <sheetView workbookViewId="0">
      <selection activeCell="F26" sqref="F26:G26"/>
    </sheetView>
  </sheetViews>
  <sheetFormatPr defaultRowHeight="12.75" x14ac:dyDescent="0.2"/>
  <cols>
    <col min="1" max="2" width="9.140625" style="19"/>
    <col min="3" max="3" width="12.7109375" style="15" customWidth="1"/>
    <col min="4" max="4" width="17.5703125" style="15" customWidth="1"/>
    <col min="5" max="5" width="19.28515625" style="15" customWidth="1"/>
    <col min="6" max="6" width="29.85546875" style="19" bestFit="1" customWidth="1"/>
    <col min="7" max="7" width="12.85546875" style="19" customWidth="1"/>
    <col min="8" max="8" width="13" style="19" bestFit="1" customWidth="1"/>
    <col min="9" max="9" width="11.28515625" style="19" customWidth="1"/>
    <col min="10" max="16384" width="9.140625" style="19"/>
  </cols>
  <sheetData>
    <row r="1" spans="1:9" s="37" customFormat="1" x14ac:dyDescent="0.2">
      <c r="A1" s="68"/>
      <c r="B1" s="68"/>
      <c r="C1" s="68"/>
      <c r="D1" s="68"/>
      <c r="E1" s="105" t="s">
        <v>117</v>
      </c>
      <c r="F1" s="68"/>
      <c r="G1" s="68"/>
      <c r="H1" s="68"/>
      <c r="I1" s="68"/>
    </row>
    <row r="2" spans="1:9" s="37" customFormat="1" x14ac:dyDescent="0.2">
      <c r="A2" s="69"/>
      <c r="B2" s="69"/>
      <c r="C2" s="65"/>
      <c r="D2" s="65"/>
      <c r="E2" s="113" t="s">
        <v>362</v>
      </c>
      <c r="F2" s="69"/>
      <c r="G2" s="69"/>
      <c r="H2" s="69"/>
    </row>
    <row r="3" spans="1:9" s="37" customFormat="1" x14ac:dyDescent="0.2">
      <c r="A3" s="69"/>
      <c r="B3" s="69"/>
      <c r="C3" s="65"/>
      <c r="D3" s="65"/>
      <c r="E3" s="113"/>
      <c r="F3" s="69"/>
      <c r="G3" s="69"/>
      <c r="H3" s="69"/>
    </row>
    <row r="4" spans="1:9" x14ac:dyDescent="0.2">
      <c r="A4" s="106" t="s">
        <v>25</v>
      </c>
      <c r="B4" s="106"/>
      <c r="C4" s="107" t="s">
        <v>22</v>
      </c>
      <c r="D4" s="107" t="s">
        <v>221</v>
      </c>
      <c r="E4" s="107" t="s">
        <v>24</v>
      </c>
      <c r="F4" s="67"/>
      <c r="G4" s="63"/>
      <c r="H4" s="63"/>
      <c r="I4" s="37"/>
    </row>
    <row r="5" spans="1:9" x14ac:dyDescent="0.2">
      <c r="C5" s="108">
        <f>Laura!D7</f>
        <v>146</v>
      </c>
      <c r="D5" s="108">
        <f>Laura!E7</f>
        <v>132</v>
      </c>
      <c r="E5" s="108">
        <f>Laura!F7</f>
        <v>14</v>
      </c>
      <c r="F5" s="63"/>
      <c r="G5" s="63"/>
      <c r="H5" s="63"/>
      <c r="I5" s="37"/>
    </row>
    <row r="6" spans="1:9" x14ac:dyDescent="0.2">
      <c r="A6" s="106" t="s">
        <v>305</v>
      </c>
      <c r="B6" s="106"/>
      <c r="C6" s="108">
        <f>Laura!H7</f>
        <v>9</v>
      </c>
      <c r="D6" s="108">
        <f>Laura!I7</f>
        <v>8</v>
      </c>
      <c r="E6" s="108">
        <f>Laura!J7</f>
        <v>1</v>
      </c>
      <c r="F6" s="63"/>
      <c r="G6" s="63"/>
      <c r="H6" s="63"/>
      <c r="I6" s="37"/>
    </row>
    <row r="7" spans="1:9" x14ac:dyDescent="0.2">
      <c r="A7" s="63"/>
      <c r="B7" s="63"/>
      <c r="C7" s="65"/>
      <c r="D7" s="67"/>
      <c r="E7" s="67"/>
      <c r="F7" s="63"/>
      <c r="G7" s="107" t="s">
        <v>73</v>
      </c>
      <c r="H7" s="63"/>
      <c r="I7" s="37"/>
    </row>
    <row r="8" spans="1:9" x14ac:dyDescent="0.2">
      <c r="A8" s="106" t="s">
        <v>29</v>
      </c>
      <c r="B8" s="110"/>
      <c r="C8" s="107" t="s">
        <v>22</v>
      </c>
      <c r="D8" s="107" t="s">
        <v>26</v>
      </c>
      <c r="E8" s="107" t="s">
        <v>27</v>
      </c>
      <c r="F8" s="107" t="s">
        <v>252</v>
      </c>
      <c r="G8" s="107" t="s">
        <v>28</v>
      </c>
      <c r="H8" s="63"/>
      <c r="I8" s="37"/>
    </row>
    <row r="9" spans="1:9" x14ac:dyDescent="0.2">
      <c r="A9" s="63"/>
      <c r="B9" s="64"/>
      <c r="C9" s="108">
        <f>Sheryl!D7</f>
        <v>15</v>
      </c>
      <c r="D9" s="111" t="str">
        <f>Offers!A3</f>
        <v>Jessie Jewell</v>
      </c>
      <c r="E9" s="111" t="str">
        <f>Offers!G3</f>
        <v>Chris Hanz</v>
      </c>
      <c r="F9" s="111" t="str">
        <f>Offers!E3</f>
        <v>A - IS&amp;T</v>
      </c>
      <c r="G9" s="112">
        <f>Offers!C3</f>
        <v>36738</v>
      </c>
      <c r="H9" s="63"/>
      <c r="I9" s="37"/>
    </row>
    <row r="10" spans="1:9" x14ac:dyDescent="0.2">
      <c r="A10" s="63"/>
      <c r="B10" s="64"/>
      <c r="C10" s="109"/>
      <c r="D10" s="111" t="str">
        <f>Offers!A4</f>
        <v>Emily Yu</v>
      </c>
      <c r="E10" s="111" t="str">
        <f>Offers!G4</f>
        <v>Chris Hanz</v>
      </c>
      <c r="F10" s="111" t="str">
        <f>Offers!E4</f>
        <v>A - RWR</v>
      </c>
      <c r="G10" s="112">
        <f>Offers!C4</f>
        <v>36738</v>
      </c>
      <c r="H10" s="63"/>
      <c r="I10" s="37"/>
    </row>
    <row r="11" spans="1:9" x14ac:dyDescent="0.2">
      <c r="A11" s="63"/>
      <c r="B11" s="64"/>
      <c r="C11" s="109"/>
      <c r="D11" s="111" t="str">
        <f>Offers!A5</f>
        <v>Cecilia Cheung</v>
      </c>
      <c r="E11" s="111" t="str">
        <f>Offers!G5</f>
        <v>Beth Perlman</v>
      </c>
      <c r="F11" s="111" t="str">
        <f>Offers!E5</f>
        <v>R - Kenneth Lee</v>
      </c>
      <c r="G11" s="112">
        <f>Offers!C5</f>
        <v>36739</v>
      </c>
      <c r="H11" s="63"/>
      <c r="I11" s="37"/>
    </row>
    <row r="12" spans="1:9" x14ac:dyDescent="0.2">
      <c r="A12" s="63"/>
      <c r="B12" s="64"/>
      <c r="C12" s="109"/>
      <c r="D12" s="111" t="str">
        <f>Offers!A6</f>
        <v>Klea-Shua Goings</v>
      </c>
      <c r="E12" s="111" t="str">
        <f>Offers!G6</f>
        <v>Jenny Rub</v>
      </c>
      <c r="F12" s="111" t="str">
        <f>Offers!E6</f>
        <v>A - Ergos</v>
      </c>
      <c r="G12" s="112">
        <f>Offers!C6</f>
        <v>36738</v>
      </c>
      <c r="H12" s="63"/>
      <c r="I12" s="37"/>
    </row>
    <row r="13" spans="1:9" x14ac:dyDescent="0.2">
      <c r="A13" s="63"/>
      <c r="B13" s="64"/>
      <c r="C13" s="109"/>
      <c r="D13" s="111" t="str">
        <f>Offers!A7</f>
        <v>Joseph Edmiston</v>
      </c>
      <c r="E13" s="111" t="str">
        <f>Offers!G7</f>
        <v>Chris Hanz</v>
      </c>
      <c r="F13" s="111" t="str">
        <f>Offers!E7</f>
        <v>A - RWR</v>
      </c>
      <c r="G13" s="112">
        <f>Offers!C7</f>
        <v>36738</v>
      </c>
      <c r="H13" s="63"/>
      <c r="I13" s="37"/>
    </row>
    <row r="14" spans="1:9" x14ac:dyDescent="0.2">
      <c r="A14" s="63"/>
      <c r="B14" s="64"/>
      <c r="C14" s="109"/>
      <c r="D14" s="111" t="str">
        <f>Offers!A8</f>
        <v>Betty Broadfoot</v>
      </c>
      <c r="E14" s="111" t="str">
        <f>Offers!G8</f>
        <v>Chris Hanz</v>
      </c>
      <c r="F14" s="111" t="str">
        <f>Offers!E8</f>
        <v>ER - MB</v>
      </c>
      <c r="G14" s="112">
        <f>Offers!C8</f>
        <v>36738</v>
      </c>
      <c r="H14" s="63"/>
      <c r="I14" s="37"/>
    </row>
    <row r="15" spans="1:9" x14ac:dyDescent="0.2">
      <c r="A15" s="63"/>
      <c r="B15" s="64"/>
      <c r="C15" s="109"/>
      <c r="D15" s="111" t="str">
        <f>Offers!A9</f>
        <v>Hai Dinh</v>
      </c>
      <c r="E15" s="111" t="str">
        <f>Offers!G9</f>
        <v>Steve Hotte</v>
      </c>
      <c r="F15" s="111" t="str">
        <f>Offers!E9</f>
        <v>ER - JR</v>
      </c>
      <c r="G15" s="112">
        <f>Offers!C9</f>
        <v>36767</v>
      </c>
      <c r="H15" s="63"/>
      <c r="I15" s="37"/>
    </row>
    <row r="16" spans="1:9" x14ac:dyDescent="0.2">
      <c r="A16" s="63"/>
      <c r="B16" s="64"/>
      <c r="C16" s="109"/>
      <c r="D16" s="111" t="str">
        <f>Offers!A10</f>
        <v>Jerry Song</v>
      </c>
      <c r="E16" s="111" t="str">
        <f>Offers!G10</f>
        <v>Steve Stock</v>
      </c>
      <c r="F16" s="111" t="str">
        <f>Offers!E10</f>
        <v>A - Kforce</v>
      </c>
      <c r="G16" s="112">
        <f>Offers!C10</f>
        <v>36738</v>
      </c>
      <c r="H16" s="63"/>
      <c r="I16" s="37"/>
    </row>
    <row r="17" spans="1:10" x14ac:dyDescent="0.2">
      <c r="A17" s="63"/>
      <c r="B17" s="64"/>
      <c r="C17" s="109"/>
      <c r="D17" s="111" t="str">
        <f>Offers!A11</f>
        <v>James Buzek</v>
      </c>
      <c r="E17" s="111" t="str">
        <f>Offers!G11</f>
        <v>Beth Perlman</v>
      </c>
      <c r="F17" s="111" t="str">
        <f>Offers!E11</f>
        <v>Conversion/A - Star Tech Constl</v>
      </c>
      <c r="G17" s="112">
        <f>Offers!C11</f>
        <v>36753</v>
      </c>
      <c r="H17" s="63"/>
      <c r="I17" s="37"/>
    </row>
    <row r="18" spans="1:10" x14ac:dyDescent="0.2">
      <c r="A18" s="63"/>
      <c r="B18" s="64"/>
      <c r="C18" s="109"/>
      <c r="D18" s="111" t="str">
        <f>Offers!A12</f>
        <v>Peter Lu</v>
      </c>
      <c r="E18" s="111" t="str">
        <f>Offers!G12</f>
        <v>Steve Hotte</v>
      </c>
      <c r="F18" s="111" t="str">
        <f>Offers!E12</f>
        <v>A - Ergos</v>
      </c>
      <c r="G18" s="112">
        <f>Offers!C12</f>
        <v>36738</v>
      </c>
      <c r="H18" s="63"/>
      <c r="I18" s="37"/>
    </row>
    <row r="19" spans="1:10" x14ac:dyDescent="0.2">
      <c r="A19" s="63"/>
      <c r="B19" s="64"/>
      <c r="C19" s="109"/>
      <c r="D19" s="111" t="str">
        <f>Offers!A13</f>
        <v>Troy Beyer</v>
      </c>
      <c r="E19" s="111" t="str">
        <f>Offers!G13</f>
        <v>Jenny Rub</v>
      </c>
      <c r="F19" s="111" t="str">
        <f>Offers!E13</f>
        <v>Converion/A - Ergos</v>
      </c>
      <c r="G19" s="112">
        <f>Offers!C13</f>
        <v>36739</v>
      </c>
      <c r="H19" s="63"/>
      <c r="I19" s="37"/>
    </row>
    <row r="20" spans="1:10" x14ac:dyDescent="0.2">
      <c r="A20" s="63"/>
      <c r="B20" s="64"/>
      <c r="C20" s="109"/>
      <c r="D20" s="111" t="str">
        <f>Offers!A14</f>
        <v>Dan Fuller</v>
      </c>
      <c r="E20" s="111" t="str">
        <f>Offers!G14</f>
        <v>Jenny Rub</v>
      </c>
      <c r="F20" s="111" t="str">
        <f>Offers!E14</f>
        <v>Conversion/A - RHI</v>
      </c>
      <c r="G20" s="112">
        <f>Offers!C14</f>
        <v>36739</v>
      </c>
      <c r="H20" s="63"/>
      <c r="I20" s="37"/>
    </row>
    <row r="21" spans="1:10" x14ac:dyDescent="0.2">
      <c r="A21" s="63"/>
      <c r="B21" s="64"/>
      <c r="C21" s="109"/>
      <c r="D21" s="111" t="str">
        <f>Offers!A15</f>
        <v>Neil Leininger</v>
      </c>
      <c r="E21" s="111" t="str">
        <f>Offers!G15</f>
        <v>Chris Hanz</v>
      </c>
      <c r="F21" s="111" t="str">
        <f>Offers!E15</f>
        <v>R - Suzanne Nicholie</v>
      </c>
      <c r="G21" s="112">
        <f>Offers!C15</f>
        <v>36739</v>
      </c>
      <c r="H21" s="63"/>
      <c r="I21" s="37"/>
    </row>
    <row r="22" spans="1:10" x14ac:dyDescent="0.2">
      <c r="A22" s="63"/>
      <c r="B22" s="64"/>
      <c r="C22" s="109"/>
      <c r="D22" s="111" t="str">
        <f>Offers!A16</f>
        <v>William Gross</v>
      </c>
      <c r="E22" s="111" t="str">
        <f>Offers!G16</f>
        <v>Beth Perlman</v>
      </c>
      <c r="F22" s="111" t="str">
        <f>Offers!E16</f>
        <v>A - Comsys</v>
      </c>
      <c r="G22" s="112" t="str">
        <f>Offers!C16</f>
        <v>N/A</v>
      </c>
      <c r="H22" s="63"/>
      <c r="I22" s="37"/>
    </row>
    <row r="23" spans="1:10" x14ac:dyDescent="0.2">
      <c r="A23" s="63"/>
      <c r="B23" s="64"/>
      <c r="C23" s="109"/>
      <c r="D23" s="111" t="str">
        <f>Offers!A17</f>
        <v>Richard Lee</v>
      </c>
      <c r="E23" s="111" t="str">
        <f>Offers!G17</f>
        <v>Beth Perlman</v>
      </c>
      <c r="F23" s="111" t="str">
        <f>Offers!E17</f>
        <v>A - RHI</v>
      </c>
      <c r="G23" s="112" t="str">
        <f>Offers!C17</f>
        <v>N/A</v>
      </c>
      <c r="H23" s="63"/>
      <c r="I23" s="37"/>
    </row>
    <row r="24" spans="1:10" s="37" customFormat="1" x14ac:dyDescent="0.2">
      <c r="A24" s="63"/>
      <c r="B24" s="64"/>
      <c r="C24" s="172"/>
      <c r="D24" s="67"/>
      <c r="E24" s="67"/>
      <c r="F24" s="67"/>
      <c r="G24" s="173"/>
      <c r="H24" s="63"/>
    </row>
    <row r="25" spans="1:10" x14ac:dyDescent="0.2">
      <c r="A25" s="106" t="s">
        <v>31</v>
      </c>
      <c r="B25" s="106"/>
      <c r="C25" s="107" t="s">
        <v>22</v>
      </c>
      <c r="D25" s="107" t="s">
        <v>26</v>
      </c>
      <c r="E25" s="107" t="s">
        <v>27</v>
      </c>
      <c r="F25" s="305" t="s">
        <v>30</v>
      </c>
      <c r="G25" s="305"/>
      <c r="H25" s="63"/>
      <c r="I25" s="37"/>
    </row>
    <row r="26" spans="1:10" x14ac:dyDescent="0.2">
      <c r="C26" s="108">
        <f>Sheryl!E7</f>
        <v>2</v>
      </c>
      <c r="D26" s="111" t="str">
        <f>Declines!A2</f>
        <v>William Gross</v>
      </c>
      <c r="E26" s="111" t="str">
        <f>Declines!E2</f>
        <v>Beth Perlman</v>
      </c>
      <c r="F26" s="306" t="str">
        <f>Declines!F2</f>
        <v>Going to work for Randalls - more money</v>
      </c>
      <c r="G26" s="306"/>
      <c r="H26" s="64"/>
      <c r="I26" s="37"/>
    </row>
    <row r="27" spans="1:10" x14ac:dyDescent="0.2">
      <c r="C27" s="108"/>
      <c r="D27" s="111" t="str">
        <f>Declines!A3</f>
        <v>Richard Lee</v>
      </c>
      <c r="E27" s="111" t="str">
        <f>Declines!E3</f>
        <v>Beth Perlman</v>
      </c>
      <c r="F27" s="306" t="str">
        <f>Declines!F3</f>
        <v>Money and Randalls offered 10K more</v>
      </c>
      <c r="G27" s="306"/>
      <c r="H27" s="64"/>
      <c r="I27" s="37"/>
    </row>
    <row r="28" spans="1:10" s="37" customFormat="1" x14ac:dyDescent="0.2">
      <c r="A28" s="63"/>
      <c r="B28" s="63"/>
      <c r="C28" s="96"/>
      <c r="D28" s="67"/>
      <c r="E28" s="67"/>
      <c r="F28" s="63"/>
    </row>
    <row r="29" spans="1:10" x14ac:dyDescent="0.2">
      <c r="A29" s="106" t="s">
        <v>37</v>
      </c>
      <c r="B29" s="106"/>
      <c r="C29" s="107" t="s">
        <v>22</v>
      </c>
      <c r="D29" s="107" t="s">
        <v>32</v>
      </c>
      <c r="E29" s="107" t="s">
        <v>33</v>
      </c>
      <c r="F29" s="107" t="s">
        <v>34</v>
      </c>
      <c r="G29" s="107" t="s">
        <v>35</v>
      </c>
      <c r="H29" s="107" t="s">
        <v>36</v>
      </c>
      <c r="I29" s="106" t="s">
        <v>75</v>
      </c>
      <c r="J29" s="37"/>
    </row>
    <row r="30" spans="1:10" x14ac:dyDescent="0.2">
      <c r="C30" s="108">
        <f>SUM(D30:I30)</f>
        <v>20</v>
      </c>
      <c r="D30" s="104">
        <f>SUM(D34:F34)</f>
        <v>8</v>
      </c>
      <c r="E30" s="108">
        <f>Sheryl!J7</f>
        <v>6</v>
      </c>
      <c r="F30" s="108">
        <f>Sheryl!K7</f>
        <v>0</v>
      </c>
      <c r="G30" s="108">
        <f>Laura!H28</f>
        <v>6</v>
      </c>
      <c r="H30" s="108">
        <f>Sheryl!L7</f>
        <v>0</v>
      </c>
      <c r="I30" s="108">
        <f>Sheryl!M7</f>
        <v>0</v>
      </c>
      <c r="J30" s="37"/>
    </row>
    <row r="31" spans="1:10" x14ac:dyDescent="0.2">
      <c r="A31" s="63"/>
      <c r="B31" s="63"/>
      <c r="C31" s="96"/>
      <c r="D31" s="96"/>
      <c r="E31" s="96"/>
      <c r="F31" s="96"/>
      <c r="G31" s="96"/>
      <c r="H31" s="96"/>
      <c r="I31" s="96"/>
      <c r="J31" s="37"/>
    </row>
    <row r="32" spans="1:10" x14ac:dyDescent="0.2">
      <c r="A32" s="63"/>
      <c r="B32" s="63"/>
      <c r="C32" s="67"/>
      <c r="D32" s="67"/>
      <c r="E32" s="67"/>
      <c r="F32" s="63"/>
      <c r="G32" s="63"/>
      <c r="H32" s="63"/>
      <c r="I32" s="63"/>
      <c r="J32" s="37"/>
    </row>
    <row r="33" spans="1:10" x14ac:dyDescent="0.2">
      <c r="A33" s="304" t="s">
        <v>41</v>
      </c>
      <c r="B33" s="304"/>
      <c r="C33" s="304"/>
      <c r="D33" s="107" t="s">
        <v>38</v>
      </c>
      <c r="E33" s="107" t="s">
        <v>361</v>
      </c>
      <c r="F33" s="107" t="s">
        <v>360</v>
      </c>
      <c r="G33" s="106" t="s">
        <v>40</v>
      </c>
      <c r="H33" s="106" t="s">
        <v>245</v>
      </c>
      <c r="I33" s="63"/>
      <c r="J33" s="37"/>
    </row>
    <row r="34" spans="1:10" x14ac:dyDescent="0.2">
      <c r="D34" s="103">
        <f>Sheryl!G7</f>
        <v>3</v>
      </c>
      <c r="E34" s="104">
        <f>Sheryl!H7</f>
        <v>1</v>
      </c>
      <c r="F34" s="103">
        <f>Sheryl!I7</f>
        <v>4</v>
      </c>
      <c r="G34" s="168">
        <f>Sheryl!O7</f>
        <v>36100</v>
      </c>
      <c r="H34" s="168">
        <f>Sheryl!Q7</f>
        <v>10000</v>
      </c>
      <c r="I34" s="210"/>
      <c r="J34" s="37"/>
    </row>
    <row r="35" spans="1:10" x14ac:dyDescent="0.2">
      <c r="A35" s="106" t="s">
        <v>306</v>
      </c>
      <c r="B35" s="106"/>
      <c r="C35" s="240"/>
      <c r="D35" s="103">
        <f>Laura!H29</f>
        <v>6</v>
      </c>
      <c r="E35" s="104">
        <f>Laura!H30</f>
        <v>0</v>
      </c>
      <c r="F35" s="103">
        <f>Laura!H31</f>
        <v>0</v>
      </c>
      <c r="G35" s="241"/>
      <c r="H35" s="241"/>
      <c r="I35" s="210"/>
      <c r="J35" s="37"/>
    </row>
    <row r="36" spans="1:10" x14ac:dyDescent="0.2">
      <c r="A36" s="97"/>
      <c r="B36" s="97"/>
      <c r="C36" s="97"/>
      <c r="D36" s="98"/>
      <c r="E36" s="99"/>
      <c r="F36" s="98"/>
      <c r="G36" s="100"/>
      <c r="H36" s="101"/>
      <c r="I36" s="102"/>
      <c r="J36" s="37"/>
    </row>
    <row r="37" spans="1:10" x14ac:dyDescent="0.2">
      <c r="A37" s="106" t="s">
        <v>43</v>
      </c>
      <c r="B37" s="106"/>
      <c r="C37" s="107" t="s">
        <v>22</v>
      </c>
      <c r="D37" s="107" t="s">
        <v>38</v>
      </c>
      <c r="E37" s="107" t="s">
        <v>361</v>
      </c>
      <c r="F37" s="107" t="s">
        <v>360</v>
      </c>
      <c r="G37" s="107" t="s">
        <v>42</v>
      </c>
      <c r="H37" s="63"/>
      <c r="I37" s="37"/>
      <c r="J37" s="37"/>
    </row>
    <row r="38" spans="1:10" x14ac:dyDescent="0.2">
      <c r="C38" s="108">
        <f>Recruiters!H25</f>
        <v>238</v>
      </c>
      <c r="D38" s="108">
        <f>Recruiters!D25</f>
        <v>169</v>
      </c>
      <c r="E38" s="108">
        <f>Recruiters!E25</f>
        <v>32</v>
      </c>
      <c r="F38" s="108">
        <f>Recruiters!F25</f>
        <v>20</v>
      </c>
      <c r="G38" s="108">
        <f>Recruiters!G25</f>
        <v>17</v>
      </c>
      <c r="H38" s="63"/>
      <c r="I38" s="37"/>
      <c r="J38" s="37"/>
    </row>
    <row r="39" spans="1:10" x14ac:dyDescent="0.2">
      <c r="A39" s="63"/>
      <c r="B39" s="63"/>
      <c r="C39" s="67"/>
      <c r="D39" s="67"/>
      <c r="E39" s="67"/>
      <c r="F39" s="63"/>
      <c r="G39" s="63"/>
      <c r="H39" s="63"/>
      <c r="I39" s="37"/>
      <c r="J39" s="37"/>
    </row>
    <row r="40" spans="1:10" x14ac:dyDescent="0.2">
      <c r="A40" s="106" t="s">
        <v>47</v>
      </c>
      <c r="B40" s="106"/>
      <c r="C40" s="107" t="s">
        <v>22</v>
      </c>
      <c r="D40" s="107" t="s">
        <v>44</v>
      </c>
      <c r="E40" s="107" t="s">
        <v>45</v>
      </c>
      <c r="F40" s="107" t="s">
        <v>46</v>
      </c>
      <c r="G40" s="63"/>
      <c r="H40" s="63"/>
      <c r="I40" s="37"/>
      <c r="J40" s="37"/>
    </row>
    <row r="41" spans="1:10" x14ac:dyDescent="0.2">
      <c r="C41" s="108">
        <f>Interviews!E6</f>
        <v>72</v>
      </c>
      <c r="D41" s="108">
        <f>Interviews!F6</f>
        <v>29</v>
      </c>
      <c r="E41" s="108">
        <f>Interviews!G6</f>
        <v>4</v>
      </c>
      <c r="F41" s="108">
        <f>Interviews!H6</f>
        <v>43</v>
      </c>
      <c r="G41" s="63"/>
      <c r="H41" s="63"/>
      <c r="I41" s="37"/>
      <c r="J41" s="37"/>
    </row>
    <row r="42" spans="1:10" s="37" customFormat="1" x14ac:dyDescent="0.2">
      <c r="C42" s="66"/>
      <c r="D42" s="66"/>
      <c r="E42" s="66"/>
    </row>
    <row r="43" spans="1:10" s="37" customFormat="1" x14ac:dyDescent="0.2">
      <c r="A43" s="106" t="s">
        <v>228</v>
      </c>
      <c r="B43" s="106"/>
      <c r="C43" s="107"/>
      <c r="D43" s="107" t="s">
        <v>229</v>
      </c>
      <c r="E43" s="107" t="s">
        <v>230</v>
      </c>
      <c r="F43" s="107" t="s">
        <v>231</v>
      </c>
      <c r="G43" s="106" t="s">
        <v>232</v>
      </c>
      <c r="H43" s="63"/>
    </row>
    <row r="44" spans="1:10" x14ac:dyDescent="0.2">
      <c r="A44" s="170"/>
      <c r="B44" s="170"/>
      <c r="C44" s="198"/>
      <c r="D44" s="199">
        <f>Laura!H34</f>
        <v>98</v>
      </c>
      <c r="E44" s="199">
        <f>Laura!H35</f>
        <v>24</v>
      </c>
      <c r="F44" s="199">
        <f>Laura!H36</f>
        <v>19</v>
      </c>
      <c r="G44" s="199">
        <f>Laura!H37</f>
        <v>5</v>
      </c>
    </row>
    <row r="46" spans="1:10" x14ac:dyDescent="0.2">
      <c r="A46" s="42" t="s">
        <v>253</v>
      </c>
      <c r="B46" s="42"/>
      <c r="C46" s="218"/>
    </row>
    <row r="47" spans="1:10" x14ac:dyDescent="0.2">
      <c r="A47" s="42" t="s">
        <v>254</v>
      </c>
      <c r="B47" s="42"/>
      <c r="C47" s="218"/>
    </row>
    <row r="48" spans="1:10" x14ac:dyDescent="0.2">
      <c r="A48" s="42" t="s">
        <v>255</v>
      </c>
      <c r="B48" s="42"/>
      <c r="C48" s="218"/>
    </row>
  </sheetData>
  <mergeCells count="4">
    <mergeCell ref="A33:C33"/>
    <mergeCell ref="F25:G25"/>
    <mergeCell ref="F26:G26"/>
    <mergeCell ref="F27:G27"/>
  </mergeCells>
  <printOptions gridLines="1"/>
  <pageMargins left="0.75" right="0.75" top="1" bottom="1" header="0.5" footer="0.5"/>
  <pageSetup scale="75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3"/>
  <sheetViews>
    <sheetView workbookViewId="0">
      <selection activeCell="F22" sqref="F22"/>
    </sheetView>
  </sheetViews>
  <sheetFormatPr defaultRowHeight="12.75" x14ac:dyDescent="0.2"/>
  <cols>
    <col min="4" max="4" width="11" customWidth="1"/>
    <col min="5" max="5" width="14.7109375" customWidth="1"/>
    <col min="6" max="6" width="11.85546875" customWidth="1"/>
  </cols>
  <sheetData>
    <row r="1" spans="1:9" x14ac:dyDescent="0.2">
      <c r="A1" s="307" t="s">
        <v>76</v>
      </c>
      <c r="B1" s="307"/>
      <c r="C1" s="307"/>
      <c r="D1" s="307"/>
      <c r="E1" s="307"/>
      <c r="F1" s="307"/>
      <c r="G1" s="307"/>
    </row>
    <row r="3" spans="1:9" x14ac:dyDescent="0.2">
      <c r="A3" s="86" t="s">
        <v>77</v>
      </c>
      <c r="B3" s="86"/>
      <c r="C3" s="86"/>
      <c r="D3" s="86"/>
      <c r="E3" s="87"/>
      <c r="F3" s="80">
        <f>'Detail This Week'!C38+LWYTD!F3</f>
        <v>2929</v>
      </c>
      <c r="G3" s="93"/>
      <c r="H3" s="5"/>
      <c r="I3" s="2"/>
    </row>
    <row r="4" spans="1:9" x14ac:dyDescent="0.2">
      <c r="A4" s="86" t="s">
        <v>78</v>
      </c>
      <c r="B4" s="86"/>
      <c r="C4" s="86"/>
      <c r="D4" s="86"/>
      <c r="E4" s="87"/>
      <c r="F4" s="80">
        <f>'Detail This Week'!C41+LWYTD!F4</f>
        <v>896</v>
      </c>
      <c r="G4" s="93"/>
      <c r="H4" s="5"/>
      <c r="I4" s="2"/>
    </row>
    <row r="5" spans="1:9" x14ac:dyDescent="0.2">
      <c r="A5" s="86" t="s">
        <v>79</v>
      </c>
      <c r="B5" s="86"/>
      <c r="C5" s="87"/>
      <c r="D5" s="87"/>
      <c r="E5" s="87"/>
      <c r="F5" s="80">
        <f>'Detail This Week'!C9+LWYTD!F5</f>
        <v>249</v>
      </c>
      <c r="G5" s="93"/>
      <c r="H5" s="5"/>
      <c r="I5" s="2"/>
    </row>
    <row r="6" spans="1:9" x14ac:dyDescent="0.2">
      <c r="A6" s="86" t="s">
        <v>16</v>
      </c>
      <c r="B6" s="86"/>
      <c r="C6" s="86"/>
      <c r="D6" s="87"/>
      <c r="E6" s="87"/>
      <c r="F6" s="80">
        <f>'Detail This Week'!C26+LWYTD!F6</f>
        <v>24</v>
      </c>
      <c r="G6" s="94"/>
      <c r="H6" s="5"/>
      <c r="I6" s="2"/>
    </row>
    <row r="7" spans="1:9" x14ac:dyDescent="0.2">
      <c r="A7" s="86" t="s">
        <v>80</v>
      </c>
      <c r="B7" s="86"/>
      <c r="C7" s="86"/>
      <c r="D7" s="87"/>
      <c r="E7" s="87"/>
      <c r="F7" s="82">
        <f>(F5-F6)/F5*100%</f>
        <v>0.90361445783132532</v>
      </c>
      <c r="G7" s="94"/>
      <c r="H7" s="5"/>
      <c r="I7" s="2"/>
    </row>
    <row r="8" spans="1:9" x14ac:dyDescent="0.2">
      <c r="A8" s="86" t="s">
        <v>17</v>
      </c>
      <c r="B8" s="86"/>
      <c r="C8" s="87"/>
      <c r="D8" s="87"/>
      <c r="E8" s="88"/>
      <c r="F8" s="80">
        <f>SUM(E9:E13)</f>
        <v>365</v>
      </c>
      <c r="G8" s="93"/>
      <c r="H8" s="5"/>
      <c r="I8" s="2"/>
    </row>
    <row r="9" spans="1:9" x14ac:dyDescent="0.2">
      <c r="A9" s="89"/>
      <c r="B9" s="89"/>
      <c r="C9" s="90"/>
      <c r="D9" s="90" t="s">
        <v>18</v>
      </c>
      <c r="E9" s="80">
        <f>'Detail This Week'!D30+LWYTD!E9</f>
        <v>111</v>
      </c>
      <c r="F9" s="90"/>
      <c r="G9" s="93"/>
      <c r="H9" s="5"/>
      <c r="I9" s="2"/>
    </row>
    <row r="10" spans="1:9" x14ac:dyDescent="0.2">
      <c r="A10" s="89"/>
      <c r="B10" s="89"/>
      <c r="C10" s="90"/>
      <c r="D10" s="90" t="s">
        <v>356</v>
      </c>
      <c r="E10" s="80">
        <f>'Detail This Week'!E30+LWYTD!E10</f>
        <v>45</v>
      </c>
      <c r="F10" s="90"/>
      <c r="G10" s="93"/>
      <c r="H10" s="5"/>
      <c r="I10" s="2"/>
    </row>
    <row r="11" spans="1:9" x14ac:dyDescent="0.2">
      <c r="A11" s="89"/>
      <c r="B11" s="89"/>
      <c r="C11" s="308" t="s">
        <v>357</v>
      </c>
      <c r="D11" s="309"/>
      <c r="E11" s="80">
        <f>'Detail This Week'!F30+LWYTD!E11</f>
        <v>12</v>
      </c>
      <c r="F11" s="91"/>
      <c r="G11" s="93"/>
      <c r="H11" s="5"/>
      <c r="I11" s="2"/>
    </row>
    <row r="12" spans="1:9" x14ac:dyDescent="0.2">
      <c r="A12" s="89"/>
      <c r="B12" s="89"/>
      <c r="C12" s="90"/>
      <c r="D12" s="90" t="s">
        <v>358</v>
      </c>
      <c r="E12" s="80">
        <f>'Detail This Week'!G30+LWYTD!E12</f>
        <v>182</v>
      </c>
      <c r="F12" s="90"/>
      <c r="G12" s="93"/>
      <c r="H12" s="5"/>
      <c r="I12" s="2"/>
    </row>
    <row r="13" spans="1:9" x14ac:dyDescent="0.2">
      <c r="A13" s="89"/>
      <c r="B13" s="89"/>
      <c r="C13" s="90"/>
      <c r="D13" s="90" t="s">
        <v>359</v>
      </c>
      <c r="E13" s="80">
        <f>'Detail This Week'!H30+LWYTD!E13</f>
        <v>15</v>
      </c>
      <c r="F13" s="90"/>
      <c r="G13" s="93"/>
      <c r="H13" s="5"/>
      <c r="I13" s="2"/>
    </row>
    <row r="14" spans="1:9" x14ac:dyDescent="0.2">
      <c r="A14" s="92" t="s">
        <v>84</v>
      </c>
      <c r="B14" s="92"/>
      <c r="C14" s="92"/>
      <c r="D14" s="89"/>
      <c r="E14" s="81"/>
      <c r="F14" s="80">
        <f>SUM(E15:E16)</f>
        <v>362</v>
      </c>
      <c r="G14" s="93"/>
      <c r="H14" s="5"/>
      <c r="I14" s="2"/>
    </row>
    <row r="15" spans="1:9" x14ac:dyDescent="0.2">
      <c r="A15" s="89"/>
      <c r="B15" s="89"/>
      <c r="C15" s="89"/>
      <c r="D15" s="89" t="s">
        <v>355</v>
      </c>
      <c r="E15" s="80">
        <f>Laura!I7+LWYTD!E15</f>
        <v>316</v>
      </c>
      <c r="F15" s="93"/>
      <c r="G15" s="93"/>
      <c r="H15" s="5"/>
      <c r="I15" s="2"/>
    </row>
    <row r="16" spans="1:9" x14ac:dyDescent="0.2">
      <c r="A16" s="89"/>
      <c r="B16" s="89"/>
      <c r="C16" s="89"/>
      <c r="D16" s="89" t="s">
        <v>85</v>
      </c>
      <c r="E16" s="80">
        <f>Laura!J7+LWYTD!E16</f>
        <v>46</v>
      </c>
      <c r="F16" s="93"/>
      <c r="G16" s="93"/>
      <c r="H16" s="5"/>
      <c r="I16" s="2"/>
    </row>
    <row r="17" spans="1:9" x14ac:dyDescent="0.2">
      <c r="A17" s="92" t="s">
        <v>86</v>
      </c>
      <c r="B17" s="92"/>
      <c r="C17" s="92"/>
      <c r="D17" s="92"/>
      <c r="E17" s="89"/>
      <c r="F17" s="80">
        <f>'Staffing Report'!D48+LWYTD!F17</f>
        <v>61</v>
      </c>
      <c r="G17" s="93"/>
      <c r="H17" s="5"/>
      <c r="I17" s="2"/>
    </row>
    <row r="18" spans="1:9" x14ac:dyDescent="0.2">
      <c r="A18" s="92" t="s">
        <v>87</v>
      </c>
      <c r="B18" s="92"/>
      <c r="C18" s="92"/>
      <c r="D18" s="92"/>
      <c r="E18" s="92"/>
      <c r="F18" s="83">
        <f>LWYTD!F18</f>
        <v>62</v>
      </c>
      <c r="G18" s="93"/>
      <c r="H18" s="5"/>
      <c r="I18" s="2"/>
    </row>
    <row r="19" spans="1:9" x14ac:dyDescent="0.2">
      <c r="A19" s="92" t="s">
        <v>88</v>
      </c>
      <c r="B19" s="92"/>
      <c r="C19" s="92"/>
      <c r="D19" s="92"/>
      <c r="E19" s="92"/>
      <c r="F19" s="83">
        <v>161</v>
      </c>
      <c r="G19" s="93"/>
      <c r="H19" s="5"/>
      <c r="I19" s="2"/>
    </row>
    <row r="20" spans="1:9" x14ac:dyDescent="0.2">
      <c r="A20" s="92" t="s">
        <v>89</v>
      </c>
      <c r="B20" s="92" t="s">
        <v>90</v>
      </c>
      <c r="C20" s="92"/>
      <c r="D20" s="92"/>
      <c r="E20" s="92"/>
      <c r="F20" s="84" t="s">
        <v>226</v>
      </c>
      <c r="G20" s="82">
        <f>F4/F3</f>
        <v>0.30590645271423694</v>
      </c>
      <c r="H20" s="5"/>
      <c r="I20" s="2"/>
    </row>
    <row r="21" spans="1:9" x14ac:dyDescent="0.2">
      <c r="A21" s="92"/>
      <c r="B21" s="92" t="s">
        <v>91</v>
      </c>
      <c r="C21" s="92"/>
      <c r="D21" s="92"/>
      <c r="E21" s="92"/>
      <c r="F21" s="84" t="s">
        <v>270</v>
      </c>
      <c r="G21" s="82">
        <f>(F5-F6)/F4</f>
        <v>0.25111607142857145</v>
      </c>
      <c r="H21" s="5"/>
      <c r="I21" s="2"/>
    </row>
    <row r="22" spans="1:9" x14ac:dyDescent="0.2">
      <c r="A22" s="92" t="s">
        <v>92</v>
      </c>
      <c r="B22" s="92"/>
      <c r="C22" s="92"/>
      <c r="D22" s="92"/>
      <c r="E22" s="92"/>
      <c r="F22" s="85">
        <f>'Detail This Week'!G34+LWYTD!F22</f>
        <v>400400</v>
      </c>
      <c r="G22" s="93"/>
      <c r="H22" s="5"/>
      <c r="I22" s="2"/>
    </row>
    <row r="23" spans="1:9" x14ac:dyDescent="0.2">
      <c r="A23" s="92" t="s">
        <v>93</v>
      </c>
      <c r="B23" s="92"/>
      <c r="C23" s="92"/>
      <c r="D23" s="92"/>
      <c r="E23" s="92"/>
      <c r="F23" s="85">
        <f>YTDReferrals!G46</f>
        <v>160000</v>
      </c>
      <c r="G23" s="93"/>
      <c r="H23" s="5"/>
      <c r="I23" s="2"/>
    </row>
  </sheetData>
  <mergeCells count="2">
    <mergeCell ref="A1:G1"/>
    <mergeCell ref="C11:D11"/>
  </mergeCells>
  <pageMargins left="0.75" right="0.75" top="1" bottom="1" header="0.5" footer="0.5"/>
  <pageSetup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75"/>
  <sheetViews>
    <sheetView workbookViewId="0">
      <selection activeCell="J25" sqref="J25"/>
    </sheetView>
  </sheetViews>
  <sheetFormatPr defaultRowHeight="12.75" x14ac:dyDescent="0.2"/>
  <cols>
    <col min="1" max="1" width="11" style="2" customWidth="1"/>
    <col min="2" max="2" width="10" style="2" customWidth="1"/>
    <col min="3" max="3" width="9.140625" style="2"/>
    <col min="4" max="4" width="10.7109375" style="2" bestFit="1" customWidth="1"/>
    <col min="5" max="5" width="12.42578125" style="2" customWidth="1"/>
    <col min="6" max="6" width="9.7109375" style="5" customWidth="1"/>
    <col min="7" max="7" width="9.140625" style="5"/>
    <col min="8" max="8" width="11.7109375" style="5" customWidth="1"/>
    <col min="9" max="9" width="9.7109375" style="2" customWidth="1"/>
    <col min="10" max="16384" width="9.140625" style="2"/>
  </cols>
  <sheetData>
    <row r="1" spans="1:20" x14ac:dyDescent="0.2">
      <c r="A1" s="1" t="s">
        <v>222</v>
      </c>
      <c r="B1" s="1"/>
      <c r="C1" s="1"/>
      <c r="D1" s="1"/>
      <c r="E1" s="1"/>
      <c r="F1" s="1"/>
      <c r="G1" s="1"/>
      <c r="H1" s="254"/>
      <c r="I1" s="4"/>
      <c r="J1" s="4"/>
      <c r="K1" s="4"/>
      <c r="L1" s="4"/>
      <c r="M1" s="4"/>
      <c r="N1" s="4"/>
      <c r="O1" s="1"/>
      <c r="P1" s="1"/>
      <c r="Q1" s="233"/>
      <c r="R1" s="5"/>
      <c r="S1" s="33"/>
    </row>
    <row r="2" spans="1:20" x14ac:dyDescent="0.2">
      <c r="A2" s="1" t="s">
        <v>0</v>
      </c>
      <c r="B2" s="1" t="s">
        <v>352</v>
      </c>
      <c r="C2" s="1"/>
      <c r="D2" s="1"/>
      <c r="E2" s="1"/>
      <c r="F2" s="1"/>
      <c r="G2" s="1"/>
      <c r="H2" s="254"/>
      <c r="I2" s="5"/>
      <c r="J2" s="5"/>
      <c r="K2" s="5"/>
      <c r="L2" s="5"/>
      <c r="M2" s="5"/>
      <c r="N2" s="5"/>
      <c r="Q2" s="89"/>
      <c r="R2" s="4"/>
      <c r="S2" s="4"/>
      <c r="T2" s="3"/>
    </row>
    <row r="3" spans="1:20" x14ac:dyDescent="0.2">
      <c r="A3" s="1" t="s">
        <v>296</v>
      </c>
      <c r="B3" s="225" t="s">
        <v>297</v>
      </c>
      <c r="C3" s="1"/>
      <c r="D3" s="1"/>
      <c r="E3" s="1"/>
      <c r="F3" s="1"/>
      <c r="G3" s="1"/>
      <c r="H3" s="254"/>
      <c r="I3" s="4"/>
      <c r="J3" s="4"/>
      <c r="K3" s="4"/>
      <c r="L3" s="4"/>
      <c r="M3" s="4"/>
      <c r="N3" s="4"/>
      <c r="O3" s="4"/>
      <c r="P3" s="4"/>
      <c r="Q3" s="254"/>
      <c r="R3" s="5"/>
      <c r="S3" s="5"/>
    </row>
    <row r="4" spans="1:20" x14ac:dyDescent="0.2">
      <c r="A4" s="1"/>
      <c r="B4" s="1"/>
      <c r="C4" s="1"/>
      <c r="D4" s="281"/>
      <c r="E4" s="1"/>
      <c r="F4" s="2"/>
      <c r="G4" s="25"/>
      <c r="H4" s="25"/>
      <c r="I4" s="26"/>
    </row>
    <row r="5" spans="1:20" s="26" customFormat="1" x14ac:dyDescent="0.2">
      <c r="A5" s="23" t="s">
        <v>353</v>
      </c>
      <c r="B5" s="23"/>
      <c r="C5" s="23"/>
      <c r="D5" s="226" t="s">
        <v>38</v>
      </c>
      <c r="E5" s="226" t="s">
        <v>354</v>
      </c>
      <c r="F5" s="226" t="s">
        <v>39</v>
      </c>
      <c r="G5" s="226" t="s">
        <v>42</v>
      </c>
      <c r="H5" s="282" t="s">
        <v>22</v>
      </c>
    </row>
    <row r="6" spans="1:20" s="26" customFormat="1" x14ac:dyDescent="0.2">
      <c r="A6" s="2" t="s">
        <v>336</v>
      </c>
      <c r="B6" s="2"/>
      <c r="C6" s="6"/>
      <c r="D6" s="24">
        <v>48</v>
      </c>
      <c r="E6" s="24">
        <v>10</v>
      </c>
      <c r="F6" s="24">
        <v>2</v>
      </c>
      <c r="G6" s="24">
        <v>1</v>
      </c>
      <c r="H6" s="29">
        <f>SUM(D6:G6)</f>
        <v>61</v>
      </c>
      <c r="I6" s="2"/>
    </row>
    <row r="7" spans="1:20" x14ac:dyDescent="0.2">
      <c r="A7" s="2" t="s">
        <v>9</v>
      </c>
      <c r="D7" s="215">
        <v>6</v>
      </c>
      <c r="E7" s="215">
        <v>5</v>
      </c>
      <c r="F7" s="215">
        <v>3</v>
      </c>
      <c r="G7" s="215">
        <v>1</v>
      </c>
      <c r="H7" s="29">
        <f t="shared" ref="H7:H25" si="0">SUM(D7:G7)</f>
        <v>15</v>
      </c>
    </row>
    <row r="8" spans="1:20" x14ac:dyDescent="0.2">
      <c r="A8" s="2" t="s">
        <v>14</v>
      </c>
      <c r="D8" s="215">
        <v>12</v>
      </c>
      <c r="E8" s="215">
        <v>6</v>
      </c>
      <c r="F8" s="215">
        <v>0</v>
      </c>
      <c r="G8" s="215">
        <v>2</v>
      </c>
      <c r="H8" s="29">
        <f t="shared" si="0"/>
        <v>20</v>
      </c>
    </row>
    <row r="9" spans="1:20" x14ac:dyDescent="0.2">
      <c r="A9" s="2" t="s">
        <v>120</v>
      </c>
      <c r="D9" s="215">
        <v>3</v>
      </c>
      <c r="E9" s="215">
        <v>0</v>
      </c>
      <c r="F9" s="215">
        <v>5</v>
      </c>
      <c r="G9" s="215">
        <v>0</v>
      </c>
      <c r="H9" s="29">
        <f t="shared" si="0"/>
        <v>8</v>
      </c>
    </row>
    <row r="10" spans="1:20" s="28" customFormat="1" x14ac:dyDescent="0.2">
      <c r="A10" s="2" t="s">
        <v>12</v>
      </c>
      <c r="B10" s="2"/>
      <c r="C10" s="2"/>
      <c r="D10" s="215">
        <v>3</v>
      </c>
      <c r="E10" s="215">
        <v>1</v>
      </c>
      <c r="F10" s="215">
        <v>0</v>
      </c>
      <c r="G10" s="215">
        <v>0</v>
      </c>
      <c r="H10" s="29">
        <f t="shared" si="0"/>
        <v>4</v>
      </c>
    </row>
    <row r="11" spans="1:20" s="28" customFormat="1" x14ac:dyDescent="0.2">
      <c r="A11" s="2" t="s">
        <v>13</v>
      </c>
      <c r="B11" s="2"/>
      <c r="C11" s="2"/>
      <c r="D11" s="215">
        <v>5</v>
      </c>
      <c r="E11" s="215">
        <v>0</v>
      </c>
      <c r="F11" s="215">
        <v>0</v>
      </c>
      <c r="G11" s="215">
        <v>0</v>
      </c>
      <c r="H11" s="29">
        <f t="shared" si="0"/>
        <v>5</v>
      </c>
    </row>
    <row r="12" spans="1:20" s="28" customFormat="1" x14ac:dyDescent="0.2">
      <c r="A12" s="2" t="s">
        <v>216</v>
      </c>
      <c r="B12" s="2"/>
      <c r="C12" s="2"/>
      <c r="D12" s="215">
        <v>8</v>
      </c>
      <c r="E12" s="215">
        <v>1</v>
      </c>
      <c r="F12" s="215">
        <v>3</v>
      </c>
      <c r="G12" s="215">
        <v>0</v>
      </c>
      <c r="H12" s="29">
        <f t="shared" si="0"/>
        <v>12</v>
      </c>
    </row>
    <row r="13" spans="1:20" x14ac:dyDescent="0.2">
      <c r="A13" s="2" t="s">
        <v>292</v>
      </c>
      <c r="D13" s="215">
        <v>3</v>
      </c>
      <c r="E13" s="215">
        <v>0</v>
      </c>
      <c r="F13" s="215">
        <v>1</v>
      </c>
      <c r="G13" s="301">
        <v>0</v>
      </c>
      <c r="H13" s="29">
        <f t="shared" si="0"/>
        <v>4</v>
      </c>
    </row>
    <row r="14" spans="1:20" x14ac:dyDescent="0.2">
      <c r="A14" s="2" t="s">
        <v>293</v>
      </c>
      <c r="D14" s="215">
        <v>11</v>
      </c>
      <c r="E14" s="215">
        <v>0</v>
      </c>
      <c r="F14" s="215">
        <v>0</v>
      </c>
      <c r="G14" s="215">
        <v>1</v>
      </c>
      <c r="H14" s="29">
        <f t="shared" si="0"/>
        <v>12</v>
      </c>
    </row>
    <row r="15" spans="1:20" x14ac:dyDescent="0.2">
      <c r="A15" s="2" t="s">
        <v>294</v>
      </c>
      <c r="D15" s="215">
        <v>3</v>
      </c>
      <c r="E15" s="215">
        <v>0</v>
      </c>
      <c r="F15" s="300">
        <v>0</v>
      </c>
      <c r="G15" s="215">
        <v>0</v>
      </c>
      <c r="H15" s="29">
        <f t="shared" si="0"/>
        <v>3</v>
      </c>
    </row>
    <row r="16" spans="1:20" x14ac:dyDescent="0.2">
      <c r="A16" s="2" t="s">
        <v>269</v>
      </c>
      <c r="D16" s="215">
        <v>17</v>
      </c>
      <c r="E16" s="215">
        <v>0</v>
      </c>
      <c r="F16" s="300">
        <v>0</v>
      </c>
      <c r="G16" s="215">
        <v>2</v>
      </c>
      <c r="H16" s="29">
        <f t="shared" si="0"/>
        <v>19</v>
      </c>
    </row>
    <row r="17" spans="1:9" x14ac:dyDescent="0.2">
      <c r="A17" s="2" t="s">
        <v>295</v>
      </c>
      <c r="D17" s="215">
        <v>0</v>
      </c>
      <c r="E17" s="215">
        <v>0</v>
      </c>
      <c r="F17" s="300">
        <v>0</v>
      </c>
      <c r="G17" s="215">
        <v>0</v>
      </c>
      <c r="H17" s="29">
        <f t="shared" si="0"/>
        <v>0</v>
      </c>
      <c r="I17" s="4"/>
    </row>
    <row r="18" spans="1:9" x14ac:dyDescent="0.2">
      <c r="A18" s="2" t="s">
        <v>219</v>
      </c>
      <c r="D18" s="215">
        <v>0</v>
      </c>
      <c r="E18" s="215">
        <v>5</v>
      </c>
      <c r="F18" s="300">
        <v>2</v>
      </c>
      <c r="G18" s="215">
        <v>7</v>
      </c>
      <c r="H18" s="29">
        <f t="shared" si="0"/>
        <v>14</v>
      </c>
      <c r="I18" s="4"/>
    </row>
    <row r="19" spans="1:9" x14ac:dyDescent="0.2">
      <c r="A19" s="2" t="s">
        <v>10</v>
      </c>
      <c r="D19" s="215">
        <v>2</v>
      </c>
      <c r="E19" s="215">
        <v>1</v>
      </c>
      <c r="F19" s="215">
        <v>0</v>
      </c>
      <c r="G19" s="215">
        <v>0</v>
      </c>
      <c r="H19" s="29">
        <f t="shared" si="0"/>
        <v>3</v>
      </c>
      <c r="I19" s="29"/>
    </row>
    <row r="20" spans="1:9" s="28" customFormat="1" x14ac:dyDescent="0.2">
      <c r="A20" s="2" t="s">
        <v>95</v>
      </c>
      <c r="B20" s="2"/>
      <c r="C20" s="2"/>
      <c r="D20" s="215">
        <v>40</v>
      </c>
      <c r="E20" s="215">
        <v>0</v>
      </c>
      <c r="F20" s="215">
        <v>2</v>
      </c>
      <c r="G20" s="215">
        <v>0</v>
      </c>
      <c r="H20" s="29">
        <f t="shared" si="0"/>
        <v>42</v>
      </c>
      <c r="I20" s="29"/>
    </row>
    <row r="21" spans="1:9" s="28" customFormat="1" x14ac:dyDescent="0.2">
      <c r="A21" s="2" t="s">
        <v>96</v>
      </c>
      <c r="B21" s="2"/>
      <c r="C21" s="2"/>
      <c r="D21" s="215">
        <v>0</v>
      </c>
      <c r="E21" s="215">
        <v>0</v>
      </c>
      <c r="F21" s="215">
        <v>0</v>
      </c>
      <c r="G21" s="215">
        <v>0</v>
      </c>
      <c r="H21" s="29">
        <f t="shared" si="0"/>
        <v>0</v>
      </c>
      <c r="I21" s="29"/>
    </row>
    <row r="22" spans="1:9" s="28" customFormat="1" x14ac:dyDescent="0.2">
      <c r="A22" s="2" t="s">
        <v>11</v>
      </c>
      <c r="B22" s="2"/>
      <c r="C22" s="2"/>
      <c r="D22" s="215">
        <v>1</v>
      </c>
      <c r="E22" s="215">
        <v>1</v>
      </c>
      <c r="F22" s="215">
        <v>0</v>
      </c>
      <c r="G22" s="215">
        <v>0</v>
      </c>
      <c r="H22" s="29">
        <f t="shared" si="0"/>
        <v>2</v>
      </c>
      <c r="I22" s="29"/>
    </row>
    <row r="23" spans="1:9" s="28" customFormat="1" x14ac:dyDescent="0.2">
      <c r="A23" s="2" t="s">
        <v>97</v>
      </c>
      <c r="B23" s="2"/>
      <c r="C23" s="2"/>
      <c r="D23" s="215">
        <v>7</v>
      </c>
      <c r="E23" s="299">
        <v>2</v>
      </c>
      <c r="F23" s="299">
        <v>2</v>
      </c>
      <c r="G23" s="299">
        <v>3</v>
      </c>
      <c r="H23" s="29">
        <f t="shared" si="0"/>
        <v>14</v>
      </c>
      <c r="I23" s="4"/>
    </row>
    <row r="24" spans="1:9" x14ac:dyDescent="0.2">
      <c r="A24" s="6"/>
      <c r="D24" s="28"/>
      <c r="H24" s="29"/>
      <c r="I24" s="4"/>
    </row>
    <row r="25" spans="1:9" s="28" customFormat="1" x14ac:dyDescent="0.2">
      <c r="A25" s="27" t="s">
        <v>22</v>
      </c>
      <c r="D25" s="29">
        <f>SUM(D6:D23)</f>
        <v>169</v>
      </c>
      <c r="E25" s="29">
        <f>SUM(E6:E23)</f>
        <v>32</v>
      </c>
      <c r="F25" s="29">
        <f>SUM(F6:F23)</f>
        <v>20</v>
      </c>
      <c r="G25" s="29">
        <f>SUM(G6:G23)</f>
        <v>17</v>
      </c>
      <c r="H25" s="29">
        <f t="shared" si="0"/>
        <v>238</v>
      </c>
    </row>
    <row r="26" spans="1:9" s="28" customFormat="1" x14ac:dyDescent="0.2">
      <c r="A26" s="27"/>
      <c r="F26" s="29"/>
      <c r="G26" s="17"/>
      <c r="H26" s="17"/>
    </row>
    <row r="27" spans="1:9" x14ac:dyDescent="0.2">
      <c r="A27" s="27"/>
      <c r="F27" s="29"/>
    </row>
    <row r="28" spans="1:9" x14ac:dyDescent="0.2">
      <c r="A28" s="1"/>
      <c r="F28" s="4"/>
    </row>
    <row r="29" spans="1:9" s="26" customFormat="1" x14ac:dyDescent="0.2">
      <c r="A29" s="23"/>
      <c r="B29" s="23"/>
      <c r="C29" s="23"/>
      <c r="D29" s="23"/>
      <c r="E29" s="23"/>
      <c r="F29" s="24"/>
      <c r="G29" s="25"/>
      <c r="H29" s="25"/>
    </row>
    <row r="30" spans="1:9" s="26" customFormat="1" x14ac:dyDescent="0.2">
      <c r="A30" s="23"/>
      <c r="B30" s="23"/>
      <c r="C30" s="23"/>
      <c r="D30" s="23"/>
      <c r="E30" s="23"/>
      <c r="F30" s="24"/>
      <c r="G30" s="7"/>
      <c r="H30" s="5"/>
      <c r="I30" s="2"/>
    </row>
    <row r="31" spans="1:9" x14ac:dyDescent="0.2">
      <c r="A31" s="1"/>
      <c r="B31" s="1"/>
      <c r="C31" s="1"/>
      <c r="D31" s="1"/>
      <c r="E31" s="1"/>
      <c r="F31" s="4"/>
    </row>
    <row r="32" spans="1:9" x14ac:dyDescent="0.2">
      <c r="A32" s="6"/>
      <c r="B32" s="6"/>
      <c r="C32" s="6"/>
      <c r="D32" s="1"/>
      <c r="E32" s="1"/>
      <c r="F32" s="4"/>
    </row>
    <row r="33" spans="1:9" x14ac:dyDescent="0.2">
      <c r="C33" s="6"/>
      <c r="D33" s="1"/>
      <c r="E33" s="1"/>
      <c r="F33" s="4"/>
    </row>
    <row r="34" spans="1:9" s="28" customFormat="1" x14ac:dyDescent="0.2">
      <c r="A34" s="30"/>
      <c r="B34" s="30"/>
      <c r="C34" s="30"/>
      <c r="D34" s="27"/>
      <c r="E34" s="27"/>
      <c r="F34" s="29"/>
      <c r="G34" s="17"/>
      <c r="H34" s="17"/>
    </row>
    <row r="35" spans="1:9" s="28" customFormat="1" x14ac:dyDescent="0.2">
      <c r="A35" s="30"/>
      <c r="C35" s="30"/>
      <c r="D35" s="27"/>
      <c r="E35" s="27"/>
      <c r="F35" s="17"/>
      <c r="G35" s="31"/>
      <c r="H35" s="17"/>
    </row>
    <row r="36" spans="1:9" s="28" customFormat="1" x14ac:dyDescent="0.2">
      <c r="A36" s="27"/>
      <c r="C36" s="27"/>
      <c r="D36" s="27"/>
      <c r="E36" s="27"/>
      <c r="F36" s="17"/>
      <c r="G36" s="31"/>
      <c r="H36" s="17"/>
    </row>
    <row r="37" spans="1:9" x14ac:dyDescent="0.2">
      <c r="A37" s="1"/>
      <c r="B37" s="1"/>
      <c r="C37" s="1"/>
      <c r="D37" s="1"/>
      <c r="E37" s="1"/>
      <c r="F37" s="4"/>
      <c r="G37" s="9"/>
    </row>
    <row r="38" spans="1:9" x14ac:dyDescent="0.2">
      <c r="A38" s="6"/>
      <c r="B38" s="6"/>
      <c r="C38" s="6"/>
      <c r="D38" s="6"/>
      <c r="E38" s="6"/>
      <c r="F38" s="32"/>
    </row>
    <row r="39" spans="1:9" x14ac:dyDescent="0.2">
      <c r="F39" s="33"/>
    </row>
    <row r="40" spans="1:9" x14ac:dyDescent="0.2">
      <c r="F40" s="33"/>
    </row>
    <row r="41" spans="1:9" x14ac:dyDescent="0.2">
      <c r="F41" s="33"/>
      <c r="I41" s="4"/>
    </row>
    <row r="42" spans="1:9" x14ac:dyDescent="0.2">
      <c r="F42" s="33"/>
      <c r="I42" s="4"/>
    </row>
    <row r="43" spans="1:9" x14ac:dyDescent="0.2">
      <c r="G43" s="17"/>
      <c r="H43" s="17"/>
      <c r="I43" s="29"/>
    </row>
    <row r="44" spans="1:9" s="28" customFormat="1" x14ac:dyDescent="0.2">
      <c r="A44" s="27"/>
      <c r="F44" s="29"/>
      <c r="G44" s="17"/>
      <c r="H44" s="17"/>
      <c r="I44" s="29"/>
    </row>
    <row r="45" spans="1:9" s="28" customFormat="1" x14ac:dyDescent="0.2">
      <c r="F45" s="17"/>
      <c r="G45" s="17"/>
      <c r="H45" s="17"/>
      <c r="I45" s="29"/>
    </row>
    <row r="46" spans="1:9" s="28" customFormat="1" x14ac:dyDescent="0.2">
      <c r="F46" s="17"/>
      <c r="G46" s="17"/>
      <c r="H46" s="17"/>
      <c r="I46" s="29"/>
    </row>
    <row r="47" spans="1:9" s="28" customFormat="1" x14ac:dyDescent="0.2">
      <c r="F47" s="17"/>
      <c r="G47" s="5"/>
      <c r="H47" s="5"/>
      <c r="I47" s="4"/>
    </row>
    <row r="48" spans="1:9" x14ac:dyDescent="0.2">
      <c r="A48" s="6"/>
      <c r="I48" s="4"/>
    </row>
    <row r="49" spans="1:9" s="28" customFormat="1" x14ac:dyDescent="0.2">
      <c r="A49" s="27"/>
      <c r="F49" s="29"/>
      <c r="G49" s="17"/>
      <c r="H49" s="17"/>
    </row>
    <row r="50" spans="1:9" s="28" customFormat="1" x14ac:dyDescent="0.2">
      <c r="A50" s="27"/>
      <c r="F50" s="29"/>
      <c r="G50" s="17"/>
      <c r="H50" s="17"/>
    </row>
    <row r="51" spans="1:9" x14ac:dyDescent="0.2">
      <c r="A51" s="27"/>
      <c r="F51" s="29"/>
    </row>
    <row r="52" spans="1:9" x14ac:dyDescent="0.2">
      <c r="G52" s="25"/>
      <c r="H52" s="25"/>
      <c r="I52" s="26"/>
    </row>
    <row r="53" spans="1:9" s="26" customFormat="1" x14ac:dyDescent="0.2">
      <c r="A53" s="23"/>
      <c r="B53" s="23"/>
      <c r="C53" s="23"/>
      <c r="D53" s="23"/>
      <c r="E53" s="23"/>
      <c r="F53" s="24"/>
      <c r="G53" s="25"/>
      <c r="H53" s="25"/>
    </row>
    <row r="54" spans="1:9" s="26" customFormat="1" x14ac:dyDescent="0.2">
      <c r="A54" s="23"/>
      <c r="B54" s="23"/>
      <c r="C54" s="23"/>
      <c r="D54" s="23"/>
      <c r="E54" s="23"/>
      <c r="F54" s="24"/>
      <c r="G54" s="7"/>
      <c r="H54" s="5"/>
      <c r="I54" s="2"/>
    </row>
    <row r="55" spans="1:9" x14ac:dyDescent="0.2">
      <c r="A55" s="1"/>
      <c r="B55" s="1"/>
      <c r="C55" s="1"/>
      <c r="D55" s="1"/>
      <c r="E55" s="1"/>
      <c r="F55" s="4"/>
    </row>
    <row r="56" spans="1:9" x14ac:dyDescent="0.2">
      <c r="A56" s="6"/>
      <c r="B56" s="6"/>
      <c r="C56" s="6"/>
      <c r="D56" s="1"/>
      <c r="E56" s="1"/>
      <c r="F56" s="4"/>
    </row>
    <row r="57" spans="1:9" x14ac:dyDescent="0.2">
      <c r="C57" s="6"/>
      <c r="D57" s="1"/>
      <c r="E57" s="1"/>
      <c r="F57" s="4"/>
    </row>
    <row r="58" spans="1:9" s="28" customFormat="1" x14ac:dyDescent="0.2">
      <c r="A58" s="30"/>
      <c r="B58" s="30"/>
      <c r="C58" s="30"/>
      <c r="D58" s="27"/>
      <c r="E58" s="27"/>
      <c r="F58" s="29"/>
      <c r="G58" s="17"/>
      <c r="H58" s="17"/>
    </row>
    <row r="59" spans="1:9" s="28" customFormat="1" x14ac:dyDescent="0.2">
      <c r="A59" s="30"/>
      <c r="C59" s="30"/>
      <c r="D59" s="27"/>
      <c r="E59" s="27"/>
      <c r="F59" s="17"/>
      <c r="G59" s="31"/>
      <c r="H59" s="17"/>
    </row>
    <row r="60" spans="1:9" s="28" customFormat="1" x14ac:dyDescent="0.2">
      <c r="A60" s="27"/>
      <c r="C60" s="27"/>
      <c r="D60" s="27"/>
      <c r="E60" s="27"/>
      <c r="F60" s="17"/>
      <c r="G60" s="31"/>
      <c r="H60" s="17"/>
    </row>
    <row r="61" spans="1:9" x14ac:dyDescent="0.2">
      <c r="A61" s="1"/>
      <c r="B61" s="1"/>
      <c r="C61" s="1"/>
      <c r="D61" s="1"/>
      <c r="E61" s="1"/>
      <c r="F61" s="4"/>
      <c r="G61" s="9"/>
    </row>
    <row r="62" spans="1:9" x14ac:dyDescent="0.2">
      <c r="A62" s="6"/>
      <c r="B62" s="6"/>
      <c r="C62" s="6"/>
      <c r="D62" s="6"/>
      <c r="E62" s="6"/>
      <c r="F62" s="32"/>
    </row>
    <row r="63" spans="1:9" x14ac:dyDescent="0.2">
      <c r="F63" s="33"/>
    </row>
    <row r="64" spans="1:9" x14ac:dyDescent="0.2">
      <c r="F64" s="33"/>
    </row>
    <row r="65" spans="1:9" x14ac:dyDescent="0.2">
      <c r="F65" s="33"/>
      <c r="I65" s="4"/>
    </row>
    <row r="66" spans="1:9" x14ac:dyDescent="0.2">
      <c r="F66" s="33"/>
      <c r="I66" s="4"/>
    </row>
    <row r="67" spans="1:9" x14ac:dyDescent="0.2">
      <c r="G67" s="17"/>
      <c r="H67" s="17"/>
      <c r="I67" s="29"/>
    </row>
    <row r="68" spans="1:9" s="28" customFormat="1" x14ac:dyDescent="0.2">
      <c r="A68" s="27"/>
      <c r="F68" s="29"/>
      <c r="G68" s="17"/>
      <c r="H68" s="17"/>
      <c r="I68" s="29"/>
    </row>
    <row r="69" spans="1:9" s="28" customFormat="1" x14ac:dyDescent="0.2">
      <c r="F69" s="17"/>
      <c r="G69" s="17"/>
      <c r="H69" s="17"/>
      <c r="I69" s="29"/>
    </row>
    <row r="70" spans="1:9" s="28" customFormat="1" x14ac:dyDescent="0.2">
      <c r="F70" s="17"/>
      <c r="G70" s="17"/>
      <c r="H70" s="17"/>
      <c r="I70" s="29"/>
    </row>
    <row r="71" spans="1:9" s="28" customFormat="1" x14ac:dyDescent="0.2">
      <c r="F71" s="17"/>
      <c r="G71" s="5"/>
      <c r="H71" s="5"/>
      <c r="I71" s="4"/>
    </row>
    <row r="72" spans="1:9" x14ac:dyDescent="0.2">
      <c r="A72" s="6"/>
      <c r="I72" s="4"/>
    </row>
    <row r="73" spans="1:9" s="28" customFormat="1" x14ac:dyDescent="0.2">
      <c r="A73" s="27"/>
      <c r="F73" s="29"/>
      <c r="G73" s="17"/>
      <c r="H73" s="17"/>
    </row>
    <row r="74" spans="1:9" s="28" customFormat="1" x14ac:dyDescent="0.2">
      <c r="A74" s="27"/>
      <c r="F74" s="29"/>
      <c r="G74" s="17"/>
      <c r="H74" s="17"/>
    </row>
    <row r="75" spans="1:9" x14ac:dyDescent="0.2">
      <c r="A75" s="27"/>
      <c r="F75" s="29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T27"/>
  <sheetViews>
    <sheetView workbookViewId="0">
      <selection activeCell="Q11" sqref="Q11"/>
    </sheetView>
  </sheetViews>
  <sheetFormatPr defaultRowHeight="12.75" x14ac:dyDescent="0.2"/>
  <cols>
    <col min="1" max="3" width="9.140625" style="2"/>
    <col min="4" max="4" width="8.7109375" style="2" customWidth="1"/>
    <col min="5" max="5" width="8.7109375" style="2" bestFit="1" customWidth="1"/>
    <col min="6" max="6" width="1" style="2" customWidth="1"/>
    <col min="7" max="7" width="6.5703125" style="2" bestFit="1" customWidth="1"/>
    <col min="8" max="8" width="4.7109375" style="253" customWidth="1"/>
    <col min="9" max="10" width="4.7109375" style="5" customWidth="1"/>
    <col min="11" max="12" width="4.85546875" style="5" customWidth="1"/>
    <col min="13" max="13" width="4.7109375" style="5" customWidth="1"/>
    <col min="14" max="14" width="1.140625" style="5" customWidth="1"/>
    <col min="15" max="16" width="10.140625" style="5" bestFit="1" customWidth="1"/>
    <col min="17" max="17" width="10.140625" style="93" bestFit="1" customWidth="1"/>
    <col min="18" max="18" width="10.140625" style="5" customWidth="1"/>
    <col min="19" max="19" width="11.7109375" style="5" customWidth="1"/>
    <col min="20" max="20" width="9.7109375" style="2" customWidth="1"/>
    <col min="21" max="16384" width="9.140625" style="2"/>
  </cols>
  <sheetData>
    <row r="1" spans="1:20" x14ac:dyDescent="0.2">
      <c r="A1" s="1" t="s">
        <v>222</v>
      </c>
      <c r="B1" s="1"/>
      <c r="C1" s="1"/>
      <c r="D1" s="1"/>
      <c r="E1" s="1"/>
      <c r="F1" s="1"/>
      <c r="G1" s="1"/>
      <c r="H1" s="254"/>
      <c r="I1" s="4"/>
      <c r="J1" s="4"/>
      <c r="K1" s="4"/>
      <c r="L1" s="4"/>
      <c r="M1" s="4"/>
      <c r="N1" s="4"/>
      <c r="O1" s="1"/>
      <c r="P1" s="1"/>
      <c r="Q1" s="233"/>
      <c r="S1" s="33"/>
    </row>
    <row r="2" spans="1:20" x14ac:dyDescent="0.2">
      <c r="A2" s="1" t="s">
        <v>0</v>
      </c>
      <c r="B2" s="1" t="s">
        <v>338</v>
      </c>
      <c r="C2" s="1"/>
      <c r="D2" s="1"/>
      <c r="E2" s="1"/>
      <c r="F2" s="1"/>
      <c r="G2" s="1"/>
      <c r="H2" s="254"/>
      <c r="O2" s="2"/>
      <c r="P2" s="2"/>
      <c r="Q2" s="89"/>
      <c r="R2" s="4"/>
      <c r="S2" s="4"/>
      <c r="T2" s="3"/>
    </row>
    <row r="3" spans="1:20" x14ac:dyDescent="0.2">
      <c r="A3" s="1" t="s">
        <v>296</v>
      </c>
      <c r="B3" s="225" t="s">
        <v>297</v>
      </c>
      <c r="C3" s="1"/>
      <c r="D3" s="1"/>
      <c r="E3" s="1"/>
      <c r="F3" s="1"/>
      <c r="G3" s="1"/>
      <c r="H3" s="254"/>
      <c r="I3" s="4"/>
      <c r="J3" s="4"/>
      <c r="K3" s="4"/>
      <c r="L3" s="4"/>
      <c r="M3" s="4"/>
      <c r="N3" s="4"/>
      <c r="O3" s="4"/>
      <c r="P3" s="4"/>
      <c r="Q3" s="254"/>
    </row>
    <row r="4" spans="1:20" x14ac:dyDescent="0.2">
      <c r="A4" s="1"/>
      <c r="B4" s="1"/>
      <c r="C4" s="1"/>
      <c r="D4" s="29"/>
      <c r="E4" s="29"/>
      <c r="F4" s="268"/>
      <c r="G4" s="29" t="s">
        <v>302</v>
      </c>
      <c r="H4" s="254"/>
      <c r="I4" s="4"/>
      <c r="J4" s="4"/>
      <c r="K4" s="4"/>
      <c r="L4" s="4"/>
      <c r="M4" s="4"/>
      <c r="N4" s="268"/>
      <c r="O4" s="262" t="s">
        <v>343</v>
      </c>
      <c r="P4" s="262" t="s">
        <v>343</v>
      </c>
      <c r="Q4" s="263" t="s">
        <v>343</v>
      </c>
    </row>
    <row r="5" spans="1:20" x14ac:dyDescent="0.2">
      <c r="A5" s="6"/>
      <c r="B5" s="6"/>
      <c r="C5" s="6"/>
      <c r="D5" s="29" t="s">
        <v>299</v>
      </c>
      <c r="E5" s="29" t="s">
        <v>299</v>
      </c>
      <c r="F5" s="269"/>
      <c r="G5" s="32" t="s">
        <v>339</v>
      </c>
      <c r="H5" s="255">
        <v>14</v>
      </c>
      <c r="I5" s="236"/>
      <c r="J5" s="236"/>
      <c r="K5" s="236"/>
      <c r="L5" s="236"/>
      <c r="M5" s="236"/>
      <c r="N5" s="271"/>
      <c r="O5" s="264" t="s">
        <v>344</v>
      </c>
      <c r="P5" s="264" t="s">
        <v>345</v>
      </c>
      <c r="Q5" s="265" t="s">
        <v>344</v>
      </c>
      <c r="R5" s="227"/>
    </row>
    <row r="6" spans="1:20" x14ac:dyDescent="0.2">
      <c r="A6" s="6"/>
      <c r="D6" s="32" t="s">
        <v>106</v>
      </c>
      <c r="E6" s="32" t="s">
        <v>107</v>
      </c>
      <c r="F6" s="284"/>
      <c r="G6" s="226" t="s">
        <v>340</v>
      </c>
      <c r="H6" s="238" t="s">
        <v>341</v>
      </c>
      <c r="I6" s="226" t="s">
        <v>342</v>
      </c>
      <c r="J6" s="226" t="s">
        <v>346</v>
      </c>
      <c r="K6" s="226" t="s">
        <v>347</v>
      </c>
      <c r="L6" s="226" t="s">
        <v>348</v>
      </c>
      <c r="M6" s="226" t="s">
        <v>349</v>
      </c>
      <c r="N6" s="272"/>
      <c r="O6" s="266" t="s">
        <v>340</v>
      </c>
      <c r="P6" s="267" t="s">
        <v>341</v>
      </c>
      <c r="Q6" s="266" t="s">
        <v>342</v>
      </c>
      <c r="R6" s="227"/>
      <c r="S6" s="4"/>
    </row>
    <row r="7" spans="1:20" x14ac:dyDescent="0.2">
      <c r="A7" s="30"/>
      <c r="B7" s="30"/>
      <c r="C7" s="30"/>
      <c r="D7" s="32">
        <f>SUM(D8:D25)</f>
        <v>15</v>
      </c>
      <c r="E7" s="32">
        <f>SUM(E8:E25)</f>
        <v>2</v>
      </c>
      <c r="F7" s="284"/>
      <c r="G7" s="32">
        <f t="shared" ref="G7:M7" si="0">SUM(G8:G25)</f>
        <v>3</v>
      </c>
      <c r="H7" s="32">
        <f t="shared" si="0"/>
        <v>1</v>
      </c>
      <c r="I7" s="32">
        <f t="shared" si="0"/>
        <v>4</v>
      </c>
      <c r="J7" s="32">
        <f t="shared" si="0"/>
        <v>6</v>
      </c>
      <c r="K7" s="32">
        <f t="shared" si="0"/>
        <v>0</v>
      </c>
      <c r="L7" s="32">
        <f t="shared" si="0"/>
        <v>0</v>
      </c>
      <c r="M7" s="32">
        <f t="shared" si="0"/>
        <v>0</v>
      </c>
      <c r="N7" s="273">
        <v>0</v>
      </c>
      <c r="O7" s="275">
        <v>36100</v>
      </c>
      <c r="P7" s="275">
        <v>14000</v>
      </c>
      <c r="Q7" s="275">
        <v>10000</v>
      </c>
      <c r="R7" s="239"/>
      <c r="S7" s="32"/>
    </row>
    <row r="8" spans="1:20" x14ac:dyDescent="0.2">
      <c r="A8" s="2" t="s">
        <v>336</v>
      </c>
      <c r="C8" s="6"/>
      <c r="D8" s="5">
        <v>3</v>
      </c>
      <c r="E8" s="5">
        <v>1</v>
      </c>
      <c r="F8" s="270"/>
      <c r="G8" s="5">
        <v>1</v>
      </c>
      <c r="H8" s="283"/>
      <c r="N8" s="274"/>
      <c r="O8" s="276"/>
      <c r="P8" s="276"/>
      <c r="Q8" s="277"/>
    </row>
    <row r="9" spans="1:20" x14ac:dyDescent="0.2">
      <c r="A9" s="2" t="s">
        <v>9</v>
      </c>
      <c r="D9" s="5">
        <v>1</v>
      </c>
      <c r="E9" s="5">
        <v>0</v>
      </c>
      <c r="F9" s="270"/>
      <c r="G9" s="5"/>
      <c r="H9" s="283"/>
      <c r="N9" s="274"/>
      <c r="O9" s="276"/>
      <c r="P9" s="276"/>
      <c r="Q9" s="277"/>
    </row>
    <row r="10" spans="1:20" x14ac:dyDescent="0.2">
      <c r="A10" s="2" t="s">
        <v>14</v>
      </c>
      <c r="D10" s="5">
        <v>1</v>
      </c>
      <c r="E10" s="5">
        <v>1</v>
      </c>
      <c r="F10" s="270"/>
      <c r="G10" s="5"/>
      <c r="H10" s="283"/>
      <c r="N10" s="274"/>
      <c r="O10" s="276"/>
      <c r="P10" s="276"/>
      <c r="Q10" s="277"/>
    </row>
    <row r="11" spans="1:20" x14ac:dyDescent="0.2">
      <c r="A11" s="2" t="s">
        <v>120</v>
      </c>
      <c r="D11" s="5">
        <v>0</v>
      </c>
      <c r="E11" s="5">
        <v>0</v>
      </c>
      <c r="F11" s="270"/>
      <c r="G11" s="5"/>
      <c r="H11" s="283"/>
      <c r="N11" s="274"/>
      <c r="O11" s="276"/>
      <c r="P11" s="276"/>
      <c r="Q11" s="277"/>
    </row>
    <row r="12" spans="1:20" x14ac:dyDescent="0.2">
      <c r="A12" s="2" t="s">
        <v>12</v>
      </c>
      <c r="D12" s="5">
        <v>0</v>
      </c>
      <c r="E12" s="5">
        <v>0</v>
      </c>
      <c r="F12" s="270"/>
      <c r="G12" s="5"/>
      <c r="H12" s="283"/>
      <c r="J12" s="5">
        <v>2</v>
      </c>
      <c r="N12" s="274"/>
      <c r="O12" s="276"/>
      <c r="P12" s="276"/>
      <c r="Q12" s="277"/>
    </row>
    <row r="13" spans="1:20" x14ac:dyDescent="0.2">
      <c r="A13" s="2" t="s">
        <v>13</v>
      </c>
      <c r="D13" s="5">
        <v>0</v>
      </c>
      <c r="E13" s="5">
        <v>0</v>
      </c>
      <c r="F13" s="270"/>
      <c r="G13" s="5"/>
      <c r="H13" s="283"/>
      <c r="N13" s="274"/>
      <c r="O13" s="276"/>
      <c r="P13" s="276"/>
      <c r="Q13" s="277"/>
    </row>
    <row r="14" spans="1:20" x14ac:dyDescent="0.2">
      <c r="A14" s="2" t="s">
        <v>216</v>
      </c>
      <c r="D14" s="5">
        <v>5</v>
      </c>
      <c r="E14" s="5">
        <v>0</v>
      </c>
      <c r="F14" s="270"/>
      <c r="G14" s="5">
        <v>2</v>
      </c>
      <c r="H14" s="93">
        <v>1</v>
      </c>
      <c r="I14" s="5">
        <v>2</v>
      </c>
      <c r="J14" s="5">
        <v>1</v>
      </c>
      <c r="N14" s="274"/>
      <c r="O14" s="276"/>
      <c r="P14" s="276"/>
      <c r="Q14" s="277"/>
    </row>
    <row r="15" spans="1:20" x14ac:dyDescent="0.2">
      <c r="A15" s="2" t="s">
        <v>292</v>
      </c>
      <c r="D15" s="5">
        <v>0</v>
      </c>
      <c r="E15" s="5">
        <v>0</v>
      </c>
      <c r="F15" s="270"/>
      <c r="G15" s="5"/>
      <c r="H15" s="93"/>
      <c r="N15" s="274"/>
      <c r="O15" s="276"/>
      <c r="P15" s="276"/>
      <c r="Q15" s="277"/>
    </row>
    <row r="16" spans="1:20" x14ac:dyDescent="0.2">
      <c r="A16" s="2" t="s">
        <v>293</v>
      </c>
      <c r="D16" s="5">
        <v>0</v>
      </c>
      <c r="E16" s="5">
        <v>0</v>
      </c>
      <c r="F16" s="270"/>
      <c r="G16" s="5"/>
      <c r="H16" s="93"/>
      <c r="N16" s="274"/>
      <c r="O16" s="276"/>
      <c r="P16" s="276"/>
      <c r="Q16" s="277"/>
    </row>
    <row r="17" spans="1:19" x14ac:dyDescent="0.2">
      <c r="A17" s="2" t="s">
        <v>294</v>
      </c>
      <c r="D17" s="5">
        <v>0</v>
      </c>
      <c r="E17" s="5">
        <v>0</v>
      </c>
      <c r="F17" s="270"/>
      <c r="G17" s="5"/>
      <c r="H17" s="93"/>
      <c r="N17" s="274"/>
      <c r="O17" s="276"/>
      <c r="P17" s="276"/>
      <c r="Q17" s="277"/>
    </row>
    <row r="18" spans="1:19" x14ac:dyDescent="0.2">
      <c r="A18" s="2" t="s">
        <v>269</v>
      </c>
      <c r="D18" s="5">
        <v>0</v>
      </c>
      <c r="E18" s="5">
        <v>0</v>
      </c>
      <c r="F18" s="270"/>
      <c r="G18" s="5"/>
      <c r="H18" s="93"/>
      <c r="N18" s="274"/>
      <c r="O18" s="276"/>
      <c r="P18" s="276"/>
      <c r="Q18" s="277"/>
    </row>
    <row r="19" spans="1:19" x14ac:dyDescent="0.2">
      <c r="A19" s="2" t="s">
        <v>295</v>
      </c>
      <c r="D19" s="5">
        <v>3</v>
      </c>
      <c r="E19" s="5">
        <v>0</v>
      </c>
      <c r="F19" s="270"/>
      <c r="G19" s="5"/>
      <c r="H19" s="93"/>
      <c r="J19" s="5">
        <v>3</v>
      </c>
      <c r="N19" s="274"/>
      <c r="O19" s="276"/>
      <c r="P19" s="276"/>
      <c r="Q19" s="277"/>
    </row>
    <row r="20" spans="1:19" x14ac:dyDescent="0.2">
      <c r="A20" s="2" t="s">
        <v>219</v>
      </c>
      <c r="D20" s="5">
        <v>0</v>
      </c>
      <c r="E20" s="5">
        <v>0</v>
      </c>
      <c r="F20" s="270"/>
      <c r="G20" s="5"/>
      <c r="H20" s="93"/>
      <c r="N20" s="274"/>
      <c r="O20" s="276"/>
      <c r="P20" s="276"/>
      <c r="Q20" s="277"/>
    </row>
    <row r="21" spans="1:19" x14ac:dyDescent="0.2">
      <c r="A21" s="2" t="s">
        <v>10</v>
      </c>
      <c r="D21" s="5">
        <v>0</v>
      </c>
      <c r="E21" s="5">
        <v>0</v>
      </c>
      <c r="F21" s="270"/>
      <c r="G21" s="5"/>
      <c r="H21" s="93"/>
      <c r="I21" s="5">
        <v>1</v>
      </c>
      <c r="N21" s="274"/>
      <c r="O21" s="276"/>
      <c r="P21" s="276"/>
      <c r="Q21" s="277"/>
    </row>
    <row r="22" spans="1:19" x14ac:dyDescent="0.2">
      <c r="A22" s="2" t="s">
        <v>95</v>
      </c>
      <c r="D22" s="5">
        <v>0</v>
      </c>
      <c r="E22" s="5">
        <v>0</v>
      </c>
      <c r="F22" s="270"/>
      <c r="G22" s="5"/>
      <c r="H22" s="93"/>
      <c r="N22" s="274"/>
      <c r="O22" s="276"/>
      <c r="P22" s="276"/>
      <c r="Q22" s="277"/>
    </row>
    <row r="23" spans="1:19" x14ac:dyDescent="0.2">
      <c r="A23" s="2" t="s">
        <v>96</v>
      </c>
      <c r="D23" s="5">
        <v>0</v>
      </c>
      <c r="E23" s="5">
        <v>0</v>
      </c>
      <c r="F23" s="270"/>
      <c r="G23" s="5"/>
      <c r="H23" s="93"/>
      <c r="N23" s="274"/>
      <c r="O23" s="276"/>
      <c r="P23" s="276"/>
      <c r="Q23" s="277"/>
    </row>
    <row r="24" spans="1:19" x14ac:dyDescent="0.2">
      <c r="A24" s="2" t="s">
        <v>11</v>
      </c>
      <c r="D24" s="5">
        <v>0</v>
      </c>
      <c r="E24" s="5">
        <v>0</v>
      </c>
      <c r="F24" s="270"/>
      <c r="G24" s="5"/>
      <c r="H24" s="93"/>
      <c r="N24" s="274"/>
      <c r="O24" s="276"/>
      <c r="P24" s="276"/>
      <c r="Q24" s="277"/>
    </row>
    <row r="25" spans="1:19" x14ac:dyDescent="0.2">
      <c r="A25" s="2" t="s">
        <v>97</v>
      </c>
      <c r="D25" s="5">
        <v>2</v>
      </c>
      <c r="E25" s="5">
        <v>0</v>
      </c>
      <c r="F25" s="270"/>
      <c r="G25" s="5"/>
      <c r="H25" s="93"/>
      <c r="I25" s="5">
        <v>1</v>
      </c>
      <c r="N25" s="274"/>
      <c r="O25" s="276"/>
      <c r="P25" s="276"/>
      <c r="Q25" s="277"/>
    </row>
    <row r="26" spans="1:19" x14ac:dyDescent="0.2">
      <c r="R26" s="8"/>
      <c r="S26" s="8"/>
    </row>
    <row r="27" spans="1:19" x14ac:dyDescent="0.2">
      <c r="R27" s="8"/>
      <c r="S27" s="8"/>
    </row>
  </sheetData>
  <pageMargins left="0.75" right="0.75" top="1" bottom="1" header="0.5" footer="0.5"/>
  <pageSetup fitToHeight="0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37"/>
  <sheetViews>
    <sheetView workbookViewId="0">
      <selection activeCell="D16" sqref="D16"/>
    </sheetView>
  </sheetViews>
  <sheetFormatPr defaultRowHeight="12.75" x14ac:dyDescent="0.2"/>
  <cols>
    <col min="1" max="3" width="9.140625" style="2"/>
    <col min="4" max="4" width="10.140625" style="2" bestFit="1" customWidth="1"/>
    <col min="5" max="5" width="9.140625" style="2"/>
    <col min="6" max="6" width="8.28515625" style="2" customWidth="1"/>
    <col min="7" max="7" width="1.140625" style="228" customWidth="1"/>
    <col min="8" max="8" width="8.140625" style="5" bestFit="1" customWidth="1"/>
    <col min="9" max="9" width="8.5703125" style="5" customWidth="1"/>
    <col min="10" max="10" width="8.28515625" style="5" customWidth="1"/>
    <col min="11" max="11" width="1.140625" style="5" customWidth="1"/>
    <col min="12" max="12" width="10.140625" style="5" bestFit="1" customWidth="1"/>
    <col min="13" max="13" width="11.7109375" style="5" customWidth="1"/>
    <col min="14" max="14" width="9.7109375" style="2" customWidth="1"/>
    <col min="15" max="16384" width="9.140625" style="2"/>
  </cols>
  <sheetData>
    <row r="1" spans="1:14" x14ac:dyDescent="0.2">
      <c r="A1" s="1" t="s">
        <v>222</v>
      </c>
      <c r="B1" s="1"/>
      <c r="C1" s="1"/>
      <c r="D1" s="1"/>
      <c r="E1" s="1"/>
      <c r="F1" s="1"/>
      <c r="G1" s="233"/>
      <c r="H1" s="1"/>
      <c r="I1" s="1"/>
      <c r="J1" s="1"/>
      <c r="K1" s="1"/>
      <c r="M1" s="33"/>
    </row>
    <row r="2" spans="1:14" x14ac:dyDescent="0.2">
      <c r="A2" s="1" t="s">
        <v>0</v>
      </c>
      <c r="B2" s="1" t="s">
        <v>98</v>
      </c>
      <c r="C2" s="1"/>
      <c r="D2" s="1"/>
      <c r="E2" s="1"/>
      <c r="F2" s="1"/>
      <c r="G2" s="233"/>
      <c r="H2" s="2"/>
      <c r="I2" s="2"/>
      <c r="J2" s="2"/>
      <c r="K2" s="2"/>
      <c r="L2" s="4"/>
      <c r="M2" s="4"/>
      <c r="N2" s="3"/>
    </row>
    <row r="3" spans="1:14" x14ac:dyDescent="0.2">
      <c r="A3" s="1" t="s">
        <v>296</v>
      </c>
      <c r="B3" s="225" t="s">
        <v>371</v>
      </c>
      <c r="C3" s="1"/>
      <c r="D3" s="1"/>
      <c r="E3" s="1"/>
      <c r="F3" s="1"/>
      <c r="G3" s="233"/>
      <c r="H3" s="4"/>
      <c r="I3" s="4"/>
      <c r="J3" s="4"/>
      <c r="K3" s="4"/>
    </row>
    <row r="4" spans="1:14" x14ac:dyDescent="0.2">
      <c r="A4" s="1"/>
      <c r="B4" s="1"/>
      <c r="C4" s="1"/>
      <c r="D4" s="29"/>
      <c r="E4" s="29"/>
      <c r="F4" s="29"/>
      <c r="G4" s="233"/>
      <c r="H4" s="4"/>
      <c r="I4" s="4"/>
      <c r="J4" s="4"/>
      <c r="K4" s="4"/>
    </row>
    <row r="5" spans="1:14" x14ac:dyDescent="0.2">
      <c r="A5" s="6"/>
      <c r="B5" s="6"/>
      <c r="C5" s="6"/>
      <c r="D5" s="29" t="s">
        <v>299</v>
      </c>
      <c r="E5" s="29" t="s">
        <v>299</v>
      </c>
      <c r="F5" s="29" t="s">
        <v>302</v>
      </c>
      <c r="G5" s="233"/>
      <c r="H5" s="236" t="s">
        <v>23</v>
      </c>
      <c r="I5" s="236" t="s">
        <v>302</v>
      </c>
      <c r="J5" s="236" t="s">
        <v>302</v>
      </c>
      <c r="K5" s="4"/>
      <c r="L5" s="227"/>
    </row>
    <row r="6" spans="1:14" x14ac:dyDescent="0.2">
      <c r="A6" s="6"/>
      <c r="D6" s="32" t="s">
        <v>298</v>
      </c>
      <c r="E6" s="32" t="s">
        <v>303</v>
      </c>
      <c r="F6" s="32" t="s">
        <v>304</v>
      </c>
      <c r="G6" s="230"/>
      <c r="H6" s="226" t="s">
        <v>300</v>
      </c>
      <c r="I6" s="236" t="s">
        <v>303</v>
      </c>
      <c r="J6" s="236" t="s">
        <v>304</v>
      </c>
      <c r="K6" s="234"/>
      <c r="L6" s="227" t="s">
        <v>57</v>
      </c>
      <c r="M6" s="4"/>
    </row>
    <row r="7" spans="1:14" x14ac:dyDescent="0.2">
      <c r="A7" s="30"/>
      <c r="B7" s="30"/>
      <c r="C7" s="30"/>
      <c r="D7" s="32">
        <f>SUM(D8:D25)</f>
        <v>146</v>
      </c>
      <c r="E7" s="32">
        <f>SUM(E8:E25)</f>
        <v>132</v>
      </c>
      <c r="F7" s="32">
        <f>SUM(F8:F25)</f>
        <v>14</v>
      </c>
      <c r="G7" s="231"/>
      <c r="H7" s="238">
        <f>SUM(H8:H25)</f>
        <v>9</v>
      </c>
      <c r="I7" s="238">
        <f>SUM(I8:I25)</f>
        <v>8</v>
      </c>
      <c r="J7" s="238">
        <f>SUM(J8:J25)</f>
        <v>1</v>
      </c>
      <c r="K7" s="235"/>
      <c r="L7" s="239">
        <f>SUM(L8:L25)</f>
        <v>6</v>
      </c>
      <c r="M7" s="32"/>
    </row>
    <row r="8" spans="1:14" x14ac:dyDescent="0.2">
      <c r="A8" s="2" t="s">
        <v>336</v>
      </c>
      <c r="C8" s="6"/>
      <c r="D8" s="17">
        <f>SUM(E8+F8)</f>
        <v>32</v>
      </c>
      <c r="E8" s="5">
        <v>32</v>
      </c>
      <c r="F8" s="5">
        <v>0</v>
      </c>
      <c r="G8" s="232"/>
      <c r="H8" s="215">
        <f>SUM(I8+J8)</f>
        <v>0</v>
      </c>
      <c r="I8" s="5">
        <v>0</v>
      </c>
      <c r="J8" s="5">
        <v>0</v>
      </c>
      <c r="K8" s="234"/>
      <c r="L8" s="5">
        <v>0</v>
      </c>
    </row>
    <row r="9" spans="1:14" x14ac:dyDescent="0.2">
      <c r="A9" s="2" t="s">
        <v>9</v>
      </c>
      <c r="D9" s="17">
        <f t="shared" ref="D9:D25" si="0">SUM(E9+F9)</f>
        <v>10</v>
      </c>
      <c r="E9" s="5">
        <v>10</v>
      </c>
      <c r="F9" s="5">
        <v>0</v>
      </c>
      <c r="G9" s="232"/>
      <c r="H9" s="215">
        <f t="shared" ref="H9:H25" si="1">SUM(I9+J9)</f>
        <v>1</v>
      </c>
      <c r="I9" s="5">
        <v>1</v>
      </c>
      <c r="J9" s="5">
        <v>0</v>
      </c>
      <c r="K9" s="234"/>
      <c r="L9" s="5">
        <v>0</v>
      </c>
    </row>
    <row r="10" spans="1:14" x14ac:dyDescent="0.2">
      <c r="A10" s="2" t="s">
        <v>14</v>
      </c>
      <c r="D10" s="17">
        <f t="shared" si="0"/>
        <v>10</v>
      </c>
      <c r="E10" s="5">
        <v>10</v>
      </c>
      <c r="F10" s="5">
        <v>0</v>
      </c>
      <c r="G10" s="232"/>
      <c r="H10" s="215">
        <f t="shared" si="1"/>
        <v>1</v>
      </c>
      <c r="I10" s="5">
        <v>1</v>
      </c>
      <c r="J10" s="5">
        <v>0</v>
      </c>
      <c r="K10" s="234"/>
      <c r="L10" s="5">
        <v>3</v>
      </c>
    </row>
    <row r="11" spans="1:14" x14ac:dyDescent="0.2">
      <c r="A11" s="2" t="s">
        <v>120</v>
      </c>
      <c r="D11" s="17">
        <f t="shared" si="0"/>
        <v>8</v>
      </c>
      <c r="E11" s="5">
        <v>8</v>
      </c>
      <c r="F11" s="5">
        <v>0</v>
      </c>
      <c r="G11" s="232"/>
      <c r="H11" s="215">
        <f t="shared" si="1"/>
        <v>0</v>
      </c>
      <c r="I11" s="5">
        <v>0</v>
      </c>
      <c r="J11" s="5">
        <v>0</v>
      </c>
      <c r="K11" s="234"/>
      <c r="L11" s="5">
        <v>3</v>
      </c>
    </row>
    <row r="12" spans="1:14" x14ac:dyDescent="0.2">
      <c r="A12" s="2" t="s">
        <v>12</v>
      </c>
      <c r="D12" s="17">
        <f t="shared" si="0"/>
        <v>3</v>
      </c>
      <c r="E12" s="5">
        <v>3</v>
      </c>
      <c r="F12" s="5">
        <v>0</v>
      </c>
      <c r="G12" s="232"/>
      <c r="H12" s="215">
        <f t="shared" si="1"/>
        <v>1</v>
      </c>
      <c r="I12" s="5">
        <v>1</v>
      </c>
      <c r="J12" s="5">
        <v>0</v>
      </c>
      <c r="K12" s="234"/>
      <c r="L12" s="5">
        <v>0</v>
      </c>
    </row>
    <row r="13" spans="1:14" x14ac:dyDescent="0.2">
      <c r="A13" s="2" t="s">
        <v>13</v>
      </c>
      <c r="D13" s="17">
        <f t="shared" si="0"/>
        <v>6</v>
      </c>
      <c r="E13" s="5">
        <v>6</v>
      </c>
      <c r="F13" s="5">
        <v>0</v>
      </c>
      <c r="G13" s="232"/>
      <c r="H13" s="215">
        <f t="shared" si="1"/>
        <v>1</v>
      </c>
      <c r="I13" s="5">
        <v>1</v>
      </c>
      <c r="J13" s="5">
        <v>0</v>
      </c>
      <c r="K13" s="234"/>
      <c r="L13" s="5">
        <v>0</v>
      </c>
    </row>
    <row r="14" spans="1:14" x14ac:dyDescent="0.2">
      <c r="A14" s="2" t="s">
        <v>216</v>
      </c>
      <c r="D14" s="17">
        <f t="shared" si="0"/>
        <v>18</v>
      </c>
      <c r="E14" s="5">
        <v>17</v>
      </c>
      <c r="F14" s="5">
        <v>1</v>
      </c>
      <c r="G14" s="232"/>
      <c r="H14" s="215">
        <f t="shared" si="1"/>
        <v>0</v>
      </c>
      <c r="I14" s="5">
        <v>0</v>
      </c>
      <c r="J14" s="5">
        <v>0</v>
      </c>
      <c r="K14" s="234"/>
      <c r="L14" s="5">
        <v>0</v>
      </c>
    </row>
    <row r="15" spans="1:14" x14ac:dyDescent="0.2">
      <c r="A15" s="2" t="s">
        <v>292</v>
      </c>
      <c r="D15" s="17">
        <f t="shared" si="0"/>
        <v>4</v>
      </c>
      <c r="E15" s="5">
        <v>4</v>
      </c>
      <c r="F15" s="5">
        <v>0</v>
      </c>
      <c r="G15" s="231"/>
      <c r="H15" s="215">
        <f t="shared" si="1"/>
        <v>0</v>
      </c>
      <c r="I15" s="5">
        <v>0</v>
      </c>
      <c r="J15" s="5">
        <v>0</v>
      </c>
      <c r="K15" s="234"/>
      <c r="L15" s="5">
        <v>0</v>
      </c>
    </row>
    <row r="16" spans="1:14" x14ac:dyDescent="0.2">
      <c r="A16" s="2" t="s">
        <v>293</v>
      </c>
      <c r="D16" s="17">
        <f t="shared" si="0"/>
        <v>12</v>
      </c>
      <c r="E16" s="5">
        <v>12</v>
      </c>
      <c r="F16" s="5">
        <v>0</v>
      </c>
      <c r="G16" s="231"/>
      <c r="H16" s="215">
        <f t="shared" si="1"/>
        <v>1</v>
      </c>
      <c r="I16" s="5">
        <v>1</v>
      </c>
      <c r="J16" s="5">
        <v>0</v>
      </c>
      <c r="K16" s="234"/>
      <c r="L16" s="5">
        <v>0</v>
      </c>
    </row>
    <row r="17" spans="1:13" x14ac:dyDescent="0.2">
      <c r="A17" s="2" t="s">
        <v>294</v>
      </c>
      <c r="D17" s="17">
        <f t="shared" si="0"/>
        <v>3</v>
      </c>
      <c r="E17" s="5">
        <v>3</v>
      </c>
      <c r="F17" s="5">
        <v>0</v>
      </c>
      <c r="G17" s="231"/>
      <c r="H17" s="215">
        <f t="shared" si="1"/>
        <v>0</v>
      </c>
      <c r="I17" s="5">
        <v>0</v>
      </c>
      <c r="J17" s="5">
        <v>0</v>
      </c>
      <c r="K17" s="234"/>
      <c r="L17" s="5">
        <v>0</v>
      </c>
    </row>
    <row r="18" spans="1:13" x14ac:dyDescent="0.2">
      <c r="A18" s="2" t="s">
        <v>269</v>
      </c>
      <c r="D18" s="17">
        <f t="shared" si="0"/>
        <v>2</v>
      </c>
      <c r="E18" s="5">
        <v>1</v>
      </c>
      <c r="F18" s="5">
        <v>1</v>
      </c>
      <c r="G18" s="231"/>
      <c r="H18" s="215">
        <f t="shared" si="1"/>
        <v>1</v>
      </c>
      <c r="I18" s="5">
        <v>0</v>
      </c>
      <c r="J18" s="5">
        <v>1</v>
      </c>
      <c r="K18" s="234"/>
      <c r="L18" s="5">
        <v>0</v>
      </c>
    </row>
    <row r="19" spans="1:13" x14ac:dyDescent="0.2">
      <c r="A19" s="2" t="s">
        <v>295</v>
      </c>
      <c r="D19" s="17">
        <f t="shared" si="0"/>
        <v>2</v>
      </c>
      <c r="E19" s="5">
        <v>2</v>
      </c>
      <c r="F19" s="5">
        <v>0</v>
      </c>
      <c r="G19" s="231"/>
      <c r="H19" s="215">
        <f t="shared" si="1"/>
        <v>2</v>
      </c>
      <c r="I19" s="5">
        <v>2</v>
      </c>
      <c r="J19" s="5">
        <v>0</v>
      </c>
      <c r="K19" s="234"/>
      <c r="L19" s="5">
        <v>0</v>
      </c>
    </row>
    <row r="20" spans="1:13" x14ac:dyDescent="0.2">
      <c r="A20" s="2" t="s">
        <v>219</v>
      </c>
      <c r="D20" s="17">
        <f t="shared" si="0"/>
        <v>5</v>
      </c>
      <c r="E20" s="5">
        <v>5</v>
      </c>
      <c r="F20" s="5">
        <v>0</v>
      </c>
      <c r="G20" s="231"/>
      <c r="H20" s="215">
        <f t="shared" si="1"/>
        <v>0</v>
      </c>
      <c r="I20" s="5">
        <v>0</v>
      </c>
      <c r="J20" s="5">
        <v>0</v>
      </c>
      <c r="K20" s="234"/>
      <c r="L20" s="5">
        <v>0</v>
      </c>
    </row>
    <row r="21" spans="1:13" x14ac:dyDescent="0.2">
      <c r="A21" s="2" t="s">
        <v>10</v>
      </c>
      <c r="D21" s="17">
        <f t="shared" si="0"/>
        <v>12</v>
      </c>
      <c r="E21" s="5">
        <v>12</v>
      </c>
      <c r="F21" s="5">
        <v>0</v>
      </c>
      <c r="G21" s="231"/>
      <c r="H21" s="215">
        <f t="shared" si="1"/>
        <v>0</v>
      </c>
      <c r="I21" s="5">
        <v>0</v>
      </c>
      <c r="J21" s="5">
        <v>0</v>
      </c>
      <c r="K21" s="234"/>
      <c r="L21" s="5">
        <v>0</v>
      </c>
    </row>
    <row r="22" spans="1:13" x14ac:dyDescent="0.2">
      <c r="A22" s="2" t="s">
        <v>95</v>
      </c>
      <c r="D22" s="17">
        <f t="shared" si="0"/>
        <v>4</v>
      </c>
      <c r="E22" s="5">
        <v>4</v>
      </c>
      <c r="F22" s="5">
        <v>0</v>
      </c>
      <c r="G22" s="231"/>
      <c r="H22" s="215">
        <f t="shared" si="1"/>
        <v>1</v>
      </c>
      <c r="I22" s="5">
        <v>1</v>
      </c>
      <c r="J22" s="5">
        <v>0</v>
      </c>
      <c r="K22" s="234"/>
      <c r="L22" s="5">
        <v>0</v>
      </c>
    </row>
    <row r="23" spans="1:13" x14ac:dyDescent="0.2">
      <c r="A23" s="2" t="s">
        <v>96</v>
      </c>
      <c r="D23" s="17">
        <f t="shared" si="0"/>
        <v>0</v>
      </c>
      <c r="E23" s="5">
        <v>0</v>
      </c>
      <c r="F23" s="5">
        <v>0</v>
      </c>
      <c r="G23" s="231"/>
      <c r="H23" s="215">
        <f t="shared" si="1"/>
        <v>0</v>
      </c>
      <c r="I23" s="5">
        <v>0</v>
      </c>
      <c r="J23" s="5">
        <v>0</v>
      </c>
      <c r="K23" s="234"/>
      <c r="L23" s="5">
        <v>0</v>
      </c>
    </row>
    <row r="24" spans="1:13" x14ac:dyDescent="0.2">
      <c r="A24" s="2" t="s">
        <v>11</v>
      </c>
      <c r="D24" s="17">
        <f t="shared" si="0"/>
        <v>1</v>
      </c>
      <c r="E24" s="5">
        <v>1</v>
      </c>
      <c r="F24" s="5">
        <v>0</v>
      </c>
      <c r="G24" s="231"/>
      <c r="H24" s="215">
        <f t="shared" si="1"/>
        <v>0</v>
      </c>
      <c r="I24" s="5">
        <v>0</v>
      </c>
      <c r="J24" s="5">
        <v>0</v>
      </c>
      <c r="K24" s="234"/>
      <c r="L24" s="5">
        <v>0</v>
      </c>
    </row>
    <row r="25" spans="1:13" x14ac:dyDescent="0.2">
      <c r="A25" s="2" t="s">
        <v>97</v>
      </c>
      <c r="D25" s="17">
        <f t="shared" si="0"/>
        <v>14</v>
      </c>
      <c r="E25" s="5">
        <v>2</v>
      </c>
      <c r="F25" s="5">
        <v>12</v>
      </c>
      <c r="G25" s="231"/>
      <c r="H25" s="215">
        <f t="shared" si="1"/>
        <v>0</v>
      </c>
      <c r="I25" s="5">
        <v>0</v>
      </c>
      <c r="J25" s="5">
        <v>0</v>
      </c>
      <c r="K25" s="234"/>
      <c r="L25" s="5">
        <v>0</v>
      </c>
    </row>
    <row r="26" spans="1:13" x14ac:dyDescent="0.2">
      <c r="L26" s="8"/>
      <c r="M26" s="8"/>
    </row>
    <row r="27" spans="1:13" x14ac:dyDescent="0.2">
      <c r="L27" s="8"/>
      <c r="M27" s="8"/>
    </row>
    <row r="28" spans="1:13" x14ac:dyDescent="0.2">
      <c r="A28" s="237" t="s">
        <v>301</v>
      </c>
      <c r="B28" s="237"/>
      <c r="C28" s="237"/>
      <c r="D28" s="6"/>
      <c r="E28" s="6"/>
      <c r="F28" s="6"/>
      <c r="G28" s="229"/>
      <c r="H28" s="32">
        <f>SUM(H29:H31)</f>
        <v>6</v>
      </c>
      <c r="I28" s="32"/>
      <c r="J28" s="32"/>
      <c r="K28" s="32"/>
    </row>
    <row r="29" spans="1:13" x14ac:dyDescent="0.2">
      <c r="A29" s="1" t="s">
        <v>1</v>
      </c>
      <c r="B29" s="2" t="s">
        <v>2</v>
      </c>
      <c r="H29" s="33">
        <v>6</v>
      </c>
      <c r="I29" s="33"/>
      <c r="J29" s="33"/>
      <c r="K29" s="33"/>
    </row>
    <row r="30" spans="1:13" x14ac:dyDescent="0.2">
      <c r="B30" s="2" t="s">
        <v>3</v>
      </c>
      <c r="H30" s="33">
        <v>0</v>
      </c>
      <c r="I30" s="33"/>
      <c r="J30" s="33"/>
      <c r="K30" s="33"/>
    </row>
    <row r="31" spans="1:13" x14ac:dyDescent="0.2">
      <c r="B31" s="2" t="s">
        <v>15</v>
      </c>
      <c r="H31" s="33">
        <v>0</v>
      </c>
      <c r="I31" s="33"/>
      <c r="J31" s="33"/>
      <c r="K31" s="33"/>
    </row>
    <row r="33" spans="1:11" x14ac:dyDescent="0.2">
      <c r="A33" s="30" t="s">
        <v>233</v>
      </c>
      <c r="B33" s="30"/>
      <c r="C33" s="28"/>
      <c r="H33" s="32">
        <f>SUM(H34:H37)</f>
        <v>146</v>
      </c>
      <c r="I33" s="200"/>
      <c r="J33" s="200"/>
      <c r="K33" s="200"/>
    </row>
    <row r="34" spans="1:11" x14ac:dyDescent="0.2">
      <c r="A34" s="2" t="s">
        <v>234</v>
      </c>
      <c r="H34" s="5">
        <v>98</v>
      </c>
    </row>
    <row r="35" spans="1:11" x14ac:dyDescent="0.2">
      <c r="A35" s="2" t="s">
        <v>235</v>
      </c>
      <c r="H35" s="5">
        <v>24</v>
      </c>
    </row>
    <row r="36" spans="1:11" x14ac:dyDescent="0.2">
      <c r="A36" s="2" t="s">
        <v>236</v>
      </c>
      <c r="H36" s="5">
        <v>19</v>
      </c>
    </row>
    <row r="37" spans="1:11" x14ac:dyDescent="0.2">
      <c r="A37" s="2" t="s">
        <v>237</v>
      </c>
      <c r="H37" s="5">
        <v>5</v>
      </c>
    </row>
  </sheetData>
  <pageMargins left="0.75" right="0.75" top="1" bottom="1" header="0.5" footer="0.5"/>
  <pageSetup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M28"/>
  <sheetViews>
    <sheetView workbookViewId="0">
      <selection activeCell="J18" sqref="J18"/>
    </sheetView>
  </sheetViews>
  <sheetFormatPr defaultRowHeight="12.75" x14ac:dyDescent="0.2"/>
  <cols>
    <col min="1" max="4" width="9.140625" style="2"/>
    <col min="5" max="5" width="9.7109375" style="5" customWidth="1"/>
    <col min="6" max="6" width="8.42578125" style="5" customWidth="1"/>
    <col min="7" max="7" width="11.7109375" style="5" customWidth="1"/>
    <col min="8" max="8" width="9.7109375" style="2" customWidth="1"/>
    <col min="9" max="16384" width="9.140625" style="2"/>
  </cols>
  <sheetData>
    <row r="1" spans="1:13" x14ac:dyDescent="0.2">
      <c r="A1" s="1" t="s">
        <v>222</v>
      </c>
      <c r="B1" s="1"/>
      <c r="C1" s="1"/>
      <c r="D1" s="1"/>
      <c r="E1" s="1"/>
      <c r="F1" s="233"/>
      <c r="G1" s="1"/>
      <c r="H1" s="1"/>
      <c r="I1" s="1"/>
      <c r="J1" s="1"/>
      <c r="K1" s="5"/>
      <c r="L1" s="33"/>
    </row>
    <row r="2" spans="1:13" x14ac:dyDescent="0.2">
      <c r="A2" s="1" t="s">
        <v>0</v>
      </c>
      <c r="B2" s="1" t="s">
        <v>351</v>
      </c>
      <c r="C2" s="1"/>
      <c r="D2" s="1"/>
      <c r="E2" s="1"/>
      <c r="F2" s="233"/>
      <c r="G2" s="2"/>
      <c r="K2" s="4"/>
      <c r="L2" s="4"/>
      <c r="M2" s="3"/>
    </row>
    <row r="3" spans="1:13" x14ac:dyDescent="0.2">
      <c r="A3" s="1" t="s">
        <v>296</v>
      </c>
      <c r="B3" s="225" t="s">
        <v>297</v>
      </c>
      <c r="C3" s="1"/>
      <c r="D3" s="1"/>
      <c r="E3" s="1"/>
      <c r="F3" s="233"/>
      <c r="G3" s="4"/>
      <c r="H3" s="4"/>
      <c r="I3" s="4"/>
      <c r="J3" s="4"/>
      <c r="K3" s="5"/>
      <c r="L3" s="5"/>
    </row>
    <row r="4" spans="1:13" ht="13.5" customHeight="1" x14ac:dyDescent="0.2">
      <c r="G4" s="236" t="s">
        <v>4</v>
      </c>
      <c r="H4" s="236" t="s">
        <v>5</v>
      </c>
    </row>
    <row r="5" spans="1:13" ht="13.5" customHeight="1" x14ac:dyDescent="0.2">
      <c r="F5" s="226" t="s">
        <v>6</v>
      </c>
      <c r="G5" s="226" t="s">
        <v>7</v>
      </c>
      <c r="H5" s="226" t="s">
        <v>8</v>
      </c>
    </row>
    <row r="6" spans="1:13" s="28" customFormat="1" x14ac:dyDescent="0.2">
      <c r="A6" s="30" t="s">
        <v>350</v>
      </c>
      <c r="B6" s="30"/>
      <c r="C6" s="30"/>
      <c r="D6" s="30"/>
      <c r="E6" s="75">
        <f>F6+H6</f>
        <v>72</v>
      </c>
      <c r="F6" s="75">
        <f>SUM(F7:F24)</f>
        <v>29</v>
      </c>
      <c r="G6" s="75">
        <f>SUM(G7:G24)</f>
        <v>4</v>
      </c>
      <c r="H6" s="75">
        <f>SUM(H7:H24)</f>
        <v>43</v>
      </c>
    </row>
    <row r="7" spans="1:13" x14ac:dyDescent="0.2">
      <c r="A7" s="2" t="s">
        <v>336</v>
      </c>
      <c r="C7" s="6"/>
      <c r="E7" s="76">
        <f>SUM(F7+H7)</f>
        <v>22</v>
      </c>
      <c r="F7" s="33">
        <v>13</v>
      </c>
      <c r="G7" s="33">
        <v>3</v>
      </c>
      <c r="H7" s="33">
        <v>9</v>
      </c>
    </row>
    <row r="8" spans="1:13" x14ac:dyDescent="0.2">
      <c r="A8" s="2" t="s">
        <v>9</v>
      </c>
      <c r="E8" s="76">
        <f t="shared" ref="E8:E24" si="0">SUM(F8+H8)</f>
        <v>3</v>
      </c>
      <c r="F8" s="33">
        <v>1</v>
      </c>
      <c r="G8" s="33"/>
      <c r="H8" s="33">
        <v>2</v>
      </c>
    </row>
    <row r="9" spans="1:13" x14ac:dyDescent="0.2">
      <c r="A9" s="2" t="s">
        <v>14</v>
      </c>
      <c r="E9" s="76">
        <f t="shared" si="0"/>
        <v>4</v>
      </c>
      <c r="F9" s="33">
        <v>2</v>
      </c>
      <c r="G9" s="33"/>
      <c r="H9" s="33">
        <v>2</v>
      </c>
    </row>
    <row r="10" spans="1:13" x14ac:dyDescent="0.2">
      <c r="A10" s="2" t="s">
        <v>120</v>
      </c>
      <c r="E10" s="76">
        <f t="shared" si="0"/>
        <v>5</v>
      </c>
      <c r="F10" s="33">
        <v>3</v>
      </c>
      <c r="G10" s="33">
        <v>1</v>
      </c>
      <c r="H10" s="33">
        <v>2</v>
      </c>
    </row>
    <row r="11" spans="1:13" x14ac:dyDescent="0.2">
      <c r="A11" s="2" t="s">
        <v>12</v>
      </c>
      <c r="E11" s="76">
        <f t="shared" si="0"/>
        <v>0</v>
      </c>
      <c r="F11" s="33"/>
      <c r="G11" s="33"/>
      <c r="H11" s="33"/>
    </row>
    <row r="12" spans="1:13" x14ac:dyDescent="0.2">
      <c r="A12" s="2" t="s">
        <v>13</v>
      </c>
      <c r="E12" s="76">
        <f t="shared" si="0"/>
        <v>2</v>
      </c>
      <c r="F12" s="33">
        <v>2</v>
      </c>
      <c r="G12" s="33"/>
      <c r="H12" s="33"/>
    </row>
    <row r="13" spans="1:13" x14ac:dyDescent="0.2">
      <c r="A13" s="2" t="s">
        <v>216</v>
      </c>
      <c r="E13" s="76">
        <f t="shared" si="0"/>
        <v>6</v>
      </c>
      <c r="F13" s="33">
        <v>1</v>
      </c>
      <c r="G13" s="33"/>
      <c r="H13" s="33">
        <v>5</v>
      </c>
    </row>
    <row r="14" spans="1:13" x14ac:dyDescent="0.2">
      <c r="A14" s="2" t="s">
        <v>292</v>
      </c>
      <c r="E14" s="76">
        <f t="shared" si="0"/>
        <v>0</v>
      </c>
      <c r="F14" s="33"/>
      <c r="G14" s="33"/>
      <c r="H14" s="33"/>
    </row>
    <row r="15" spans="1:13" x14ac:dyDescent="0.2">
      <c r="A15" s="2" t="s">
        <v>293</v>
      </c>
      <c r="E15" s="76">
        <f t="shared" si="0"/>
        <v>0</v>
      </c>
      <c r="F15" s="33"/>
      <c r="G15" s="33"/>
      <c r="H15" s="33"/>
    </row>
    <row r="16" spans="1:13" x14ac:dyDescent="0.2">
      <c r="A16" s="2" t="s">
        <v>294</v>
      </c>
      <c r="E16" s="76">
        <f t="shared" si="0"/>
        <v>2</v>
      </c>
      <c r="F16" s="33">
        <v>1</v>
      </c>
      <c r="G16" s="33"/>
      <c r="H16" s="33">
        <v>1</v>
      </c>
    </row>
    <row r="17" spans="1:8" x14ac:dyDescent="0.2">
      <c r="A17" s="2" t="s">
        <v>269</v>
      </c>
      <c r="E17" s="76">
        <f t="shared" si="0"/>
        <v>0</v>
      </c>
      <c r="F17" s="33"/>
      <c r="G17" s="33"/>
      <c r="H17" s="33"/>
    </row>
    <row r="18" spans="1:8" x14ac:dyDescent="0.2">
      <c r="A18" s="2" t="s">
        <v>295</v>
      </c>
      <c r="E18" s="76">
        <f t="shared" si="0"/>
        <v>10</v>
      </c>
      <c r="F18" s="33">
        <v>1</v>
      </c>
      <c r="G18" s="33"/>
      <c r="H18" s="33">
        <v>9</v>
      </c>
    </row>
    <row r="19" spans="1:8" x14ac:dyDescent="0.2">
      <c r="A19" s="2" t="s">
        <v>219</v>
      </c>
      <c r="E19" s="76">
        <f t="shared" si="0"/>
        <v>3</v>
      </c>
      <c r="F19" s="33"/>
      <c r="G19" s="33"/>
      <c r="H19" s="33">
        <v>3</v>
      </c>
    </row>
    <row r="20" spans="1:8" x14ac:dyDescent="0.2">
      <c r="A20" s="2" t="s">
        <v>10</v>
      </c>
      <c r="E20" s="76">
        <f t="shared" si="0"/>
        <v>4</v>
      </c>
      <c r="F20" s="33">
        <v>3</v>
      </c>
      <c r="G20" s="33"/>
      <c r="H20" s="33">
        <v>1</v>
      </c>
    </row>
    <row r="21" spans="1:8" x14ac:dyDescent="0.2">
      <c r="A21" s="2" t="s">
        <v>95</v>
      </c>
      <c r="E21" s="76">
        <f t="shared" si="0"/>
        <v>4</v>
      </c>
      <c r="F21" s="33">
        <v>2</v>
      </c>
      <c r="G21" s="33"/>
      <c r="H21" s="33">
        <v>2</v>
      </c>
    </row>
    <row r="22" spans="1:8" x14ac:dyDescent="0.2">
      <c r="A22" s="2" t="s">
        <v>96</v>
      </c>
      <c r="D22" s="11"/>
      <c r="E22" s="76">
        <f t="shared" si="0"/>
        <v>0</v>
      </c>
      <c r="F22" s="33"/>
      <c r="G22" s="33"/>
      <c r="H22" s="33"/>
    </row>
    <row r="23" spans="1:8" x14ac:dyDescent="0.2">
      <c r="A23" s="2" t="s">
        <v>11</v>
      </c>
      <c r="D23" s="11"/>
      <c r="E23" s="76">
        <f t="shared" si="0"/>
        <v>0</v>
      </c>
      <c r="F23" s="33"/>
      <c r="G23" s="33"/>
      <c r="H23" s="33"/>
    </row>
    <row r="24" spans="1:8" x14ac:dyDescent="0.2">
      <c r="A24" s="2" t="s">
        <v>97</v>
      </c>
      <c r="E24" s="76">
        <f t="shared" si="0"/>
        <v>7</v>
      </c>
      <c r="F24" s="33"/>
      <c r="G24" s="33"/>
      <c r="H24" s="33">
        <v>7</v>
      </c>
    </row>
    <row r="25" spans="1:8" x14ac:dyDescent="0.2">
      <c r="E25" s="76"/>
      <c r="F25" s="33"/>
      <c r="G25" s="33"/>
      <c r="H25" s="33"/>
    </row>
    <row r="26" spans="1:8" x14ac:dyDescent="0.2">
      <c r="E26" s="76"/>
      <c r="F26" s="33"/>
      <c r="G26" s="33"/>
      <c r="H26" s="33"/>
    </row>
    <row r="27" spans="1:8" x14ac:dyDescent="0.2">
      <c r="A27" s="10"/>
      <c r="B27" s="13"/>
      <c r="C27" s="11"/>
      <c r="D27" s="11"/>
      <c r="E27" s="76"/>
      <c r="F27" s="34"/>
      <c r="G27" s="34"/>
      <c r="H27" s="34"/>
    </row>
    <row r="28" spans="1:8" x14ac:dyDescent="0.2">
      <c r="A28" s="10"/>
      <c r="B28" s="13"/>
      <c r="C28" s="11"/>
      <c r="D28" s="11"/>
      <c r="E28" s="76"/>
      <c r="F28" s="34"/>
      <c r="G28" s="34"/>
      <c r="H28" s="34"/>
    </row>
  </sheetData>
  <pageMargins left="0.75" right="0.75" top="1" bottom="1" header="0.5" footer="0.5"/>
  <pageSetup fitToHeight="0" orientation="landscape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143"/>
  <sheetViews>
    <sheetView workbookViewId="0">
      <selection activeCell="G17" sqref="G17"/>
    </sheetView>
  </sheetViews>
  <sheetFormatPr defaultColWidth="7.140625" defaultRowHeight="12.75" x14ac:dyDescent="0.2"/>
  <cols>
    <col min="1" max="1" width="17.28515625" customWidth="1"/>
    <col min="2" max="2" width="18.85546875" customWidth="1"/>
    <col min="3" max="3" width="11.7109375" customWidth="1"/>
    <col min="4" max="4" width="11.140625" customWidth="1"/>
    <col min="5" max="5" width="27.42578125" bestFit="1" customWidth="1"/>
    <col min="6" max="6" width="14.5703125" bestFit="1" customWidth="1"/>
    <col min="7" max="7" width="17" customWidth="1"/>
    <col min="8" max="8" width="23.28515625" customWidth="1"/>
  </cols>
  <sheetData>
    <row r="1" spans="1:7" x14ac:dyDescent="0.2">
      <c r="A1" s="209" t="s">
        <v>242</v>
      </c>
      <c r="B1" s="205"/>
      <c r="C1" s="205"/>
      <c r="D1" s="205"/>
      <c r="E1" s="205"/>
      <c r="F1" s="205"/>
      <c r="G1" s="206"/>
    </row>
    <row r="2" spans="1:7" s="19" customFormat="1" x14ac:dyDescent="0.2">
      <c r="A2" s="207" t="s">
        <v>26</v>
      </c>
      <c r="B2" s="70" t="s">
        <v>110</v>
      </c>
      <c r="C2" s="70" t="s">
        <v>28</v>
      </c>
      <c r="D2" s="70" t="s">
        <v>111</v>
      </c>
      <c r="E2" s="70" t="s">
        <v>74</v>
      </c>
      <c r="F2" s="70" t="s">
        <v>112</v>
      </c>
      <c r="G2" s="208" t="s">
        <v>27</v>
      </c>
    </row>
    <row r="3" spans="1:7" x14ac:dyDescent="0.2">
      <c r="A3" s="150" t="s">
        <v>274</v>
      </c>
      <c r="B3" s="150" t="s">
        <v>128</v>
      </c>
      <c r="C3" s="153">
        <v>36738</v>
      </c>
      <c r="D3" s="16">
        <v>102719</v>
      </c>
      <c r="E3" s="150" t="s">
        <v>275</v>
      </c>
      <c r="F3" s="150" t="s">
        <v>276</v>
      </c>
      <c r="G3" s="150" t="s">
        <v>187</v>
      </c>
    </row>
    <row r="4" spans="1:7" x14ac:dyDescent="0.2">
      <c r="A4" s="150" t="s">
        <v>307</v>
      </c>
      <c r="B4" s="150" t="s">
        <v>128</v>
      </c>
      <c r="C4" s="153">
        <v>36738</v>
      </c>
      <c r="D4">
        <v>100244</v>
      </c>
      <c r="E4" s="150" t="s">
        <v>273</v>
      </c>
      <c r="F4" s="150" t="s">
        <v>308</v>
      </c>
      <c r="G4" s="150" t="s">
        <v>187</v>
      </c>
    </row>
    <row r="5" spans="1:7" x14ac:dyDescent="0.2">
      <c r="A5" s="150" t="s">
        <v>309</v>
      </c>
      <c r="B5" s="150" t="s">
        <v>128</v>
      </c>
      <c r="C5" s="153">
        <v>36739</v>
      </c>
      <c r="D5">
        <v>105645</v>
      </c>
      <c r="E5" s="150" t="s">
        <v>310</v>
      </c>
      <c r="F5" s="150" t="s">
        <v>210</v>
      </c>
      <c r="G5" s="150" t="s">
        <v>103</v>
      </c>
    </row>
    <row r="6" spans="1:7" x14ac:dyDescent="0.2">
      <c r="A6" t="s">
        <v>311</v>
      </c>
      <c r="B6" t="s">
        <v>116</v>
      </c>
      <c r="C6" s="153">
        <v>36738</v>
      </c>
      <c r="D6">
        <v>100242</v>
      </c>
      <c r="E6" t="s">
        <v>312</v>
      </c>
      <c r="F6" t="s">
        <v>139</v>
      </c>
      <c r="G6" t="s">
        <v>102</v>
      </c>
    </row>
    <row r="7" spans="1:7" x14ac:dyDescent="0.2">
      <c r="A7" t="s">
        <v>313</v>
      </c>
      <c r="B7" t="s">
        <v>128</v>
      </c>
      <c r="C7" s="153">
        <v>36738</v>
      </c>
      <c r="D7">
        <v>105653</v>
      </c>
      <c r="E7" t="s">
        <v>273</v>
      </c>
      <c r="F7" t="s">
        <v>276</v>
      </c>
      <c r="G7" t="s">
        <v>187</v>
      </c>
    </row>
    <row r="8" spans="1:7" x14ac:dyDescent="0.2">
      <c r="A8" t="s">
        <v>314</v>
      </c>
      <c r="B8" t="s">
        <v>144</v>
      </c>
      <c r="C8" s="153">
        <v>36738</v>
      </c>
      <c r="D8">
        <v>105653</v>
      </c>
      <c r="E8" t="s">
        <v>262</v>
      </c>
      <c r="F8" t="s">
        <v>272</v>
      </c>
      <c r="G8" t="s">
        <v>187</v>
      </c>
    </row>
    <row r="9" spans="1:7" x14ac:dyDescent="0.2">
      <c r="A9" t="s">
        <v>315</v>
      </c>
      <c r="B9" t="s">
        <v>128</v>
      </c>
      <c r="C9" s="153">
        <v>36767</v>
      </c>
      <c r="D9">
        <v>111619</v>
      </c>
      <c r="E9" t="s">
        <v>316</v>
      </c>
      <c r="F9" t="s">
        <v>264</v>
      </c>
      <c r="G9" t="s">
        <v>101</v>
      </c>
    </row>
    <row r="10" spans="1:7" x14ac:dyDescent="0.2">
      <c r="A10" t="s">
        <v>317</v>
      </c>
      <c r="B10" t="s">
        <v>116</v>
      </c>
      <c r="C10" s="153">
        <v>36738</v>
      </c>
      <c r="D10">
        <v>100244</v>
      </c>
      <c r="E10" t="s">
        <v>318</v>
      </c>
      <c r="F10" t="s">
        <v>319</v>
      </c>
      <c r="G10" t="s">
        <v>100</v>
      </c>
    </row>
    <row r="11" spans="1:7" x14ac:dyDescent="0.2">
      <c r="A11" t="s">
        <v>333</v>
      </c>
      <c r="B11" t="s">
        <v>137</v>
      </c>
      <c r="C11" s="153">
        <v>36753</v>
      </c>
      <c r="D11">
        <v>100244</v>
      </c>
      <c r="E11" t="s">
        <v>369</v>
      </c>
      <c r="F11" t="s">
        <v>320</v>
      </c>
      <c r="G11" t="s">
        <v>103</v>
      </c>
    </row>
    <row r="12" spans="1:7" x14ac:dyDescent="0.2">
      <c r="A12" t="s">
        <v>322</v>
      </c>
      <c r="B12" t="s">
        <v>116</v>
      </c>
      <c r="C12" s="153">
        <v>36738</v>
      </c>
      <c r="D12">
        <v>111360</v>
      </c>
      <c r="E12" t="s">
        <v>312</v>
      </c>
      <c r="F12" t="s">
        <v>323</v>
      </c>
      <c r="G12" t="s">
        <v>101</v>
      </c>
    </row>
    <row r="13" spans="1:7" x14ac:dyDescent="0.2">
      <c r="A13" t="s">
        <v>324</v>
      </c>
      <c r="B13" t="s">
        <v>137</v>
      </c>
      <c r="C13" s="223">
        <v>36739</v>
      </c>
      <c r="D13">
        <v>100243</v>
      </c>
      <c r="E13" t="s">
        <v>325</v>
      </c>
      <c r="F13" t="s">
        <v>326</v>
      </c>
      <c r="G13" t="s">
        <v>102</v>
      </c>
    </row>
    <row r="14" spans="1:7" x14ac:dyDescent="0.2">
      <c r="A14" t="s">
        <v>327</v>
      </c>
      <c r="B14" t="s">
        <v>116</v>
      </c>
      <c r="C14" s="153">
        <v>36739</v>
      </c>
      <c r="D14">
        <v>100243</v>
      </c>
      <c r="E14" t="s">
        <v>328</v>
      </c>
      <c r="F14" t="s">
        <v>329</v>
      </c>
      <c r="G14" t="s">
        <v>102</v>
      </c>
    </row>
    <row r="15" spans="1:7" x14ac:dyDescent="0.2">
      <c r="A15" t="s">
        <v>330</v>
      </c>
      <c r="B15" t="s">
        <v>116</v>
      </c>
      <c r="C15" s="153">
        <v>36739</v>
      </c>
      <c r="D15">
        <v>100244</v>
      </c>
      <c r="E15" t="s">
        <v>331</v>
      </c>
      <c r="F15" t="s">
        <v>332</v>
      </c>
      <c r="G15" t="s">
        <v>187</v>
      </c>
    </row>
    <row r="16" spans="1:7" x14ac:dyDescent="0.2">
      <c r="A16" t="s">
        <v>363</v>
      </c>
      <c r="B16" t="s">
        <v>137</v>
      </c>
      <c r="C16" s="223" t="s">
        <v>364</v>
      </c>
      <c r="D16">
        <v>100243</v>
      </c>
      <c r="E16" t="s">
        <v>365</v>
      </c>
      <c r="F16" t="s">
        <v>104</v>
      </c>
      <c r="G16" t="s">
        <v>103</v>
      </c>
    </row>
    <row r="17" spans="1:8" x14ac:dyDescent="0.2">
      <c r="A17" t="s">
        <v>366</v>
      </c>
      <c r="B17" t="s">
        <v>116</v>
      </c>
      <c r="C17" s="223" t="s">
        <v>364</v>
      </c>
      <c r="D17">
        <v>105645</v>
      </c>
      <c r="E17" t="s">
        <v>367</v>
      </c>
      <c r="F17" t="s">
        <v>368</v>
      </c>
      <c r="G17" t="s">
        <v>103</v>
      </c>
    </row>
    <row r="18" spans="1:8" x14ac:dyDescent="0.2">
      <c r="C18" s="223"/>
    </row>
    <row r="19" spans="1:8" x14ac:dyDescent="0.2">
      <c r="C19" s="223"/>
    </row>
    <row r="20" spans="1:8" s="73" customFormat="1" x14ac:dyDescent="0.2">
      <c r="A20" s="149"/>
      <c r="B20" s="149"/>
      <c r="C20" s="285"/>
      <c r="D20" s="77"/>
      <c r="E20" s="149"/>
      <c r="F20" s="149"/>
      <c r="G20" s="149"/>
      <c r="H20" s="204"/>
    </row>
    <row r="21" spans="1:8" s="73" customFormat="1" x14ac:dyDescent="0.2">
      <c r="A21" s="149"/>
      <c r="B21" s="149"/>
      <c r="C21" s="285"/>
      <c r="D21" s="77"/>
      <c r="E21" s="149"/>
      <c r="F21" s="149"/>
      <c r="G21" s="149"/>
      <c r="H21" s="204"/>
    </row>
    <row r="22" spans="1:8" x14ac:dyDescent="0.2">
      <c r="A22" s="150"/>
      <c r="B22" s="150"/>
      <c r="C22" s="153"/>
      <c r="D22" s="148"/>
      <c r="E22" s="150"/>
      <c r="F22" s="150"/>
      <c r="G22" s="150"/>
    </row>
    <row r="23" spans="1:8" x14ac:dyDescent="0.2">
      <c r="A23" s="150"/>
      <c r="B23" s="150"/>
      <c r="C23" s="153"/>
      <c r="E23" s="150"/>
      <c r="F23" s="150"/>
      <c r="G23" s="150"/>
    </row>
    <row r="24" spans="1:8" x14ac:dyDescent="0.2">
      <c r="A24" s="150"/>
      <c r="B24" s="150"/>
      <c r="C24" s="153"/>
      <c r="E24" s="150"/>
      <c r="F24" s="150"/>
      <c r="G24" s="150"/>
    </row>
    <row r="25" spans="1:8" x14ac:dyDescent="0.2">
      <c r="C25" s="153"/>
    </row>
    <row r="26" spans="1:8" x14ac:dyDescent="0.2">
      <c r="C26" s="153"/>
    </row>
    <row r="27" spans="1:8" x14ac:dyDescent="0.2">
      <c r="C27" s="153"/>
    </row>
    <row r="28" spans="1:8" x14ac:dyDescent="0.2">
      <c r="C28" s="153"/>
    </row>
    <row r="29" spans="1:8" x14ac:dyDescent="0.2">
      <c r="C29" s="153"/>
    </row>
    <row r="30" spans="1:8" x14ac:dyDescent="0.2">
      <c r="C30" s="153"/>
    </row>
    <row r="32" spans="1:8" x14ac:dyDescent="0.2">
      <c r="C32" s="153"/>
    </row>
    <row r="34" spans="3:3" x14ac:dyDescent="0.2">
      <c r="C34" s="153"/>
    </row>
    <row r="35" spans="3:3" x14ac:dyDescent="0.2">
      <c r="C35" s="153"/>
    </row>
    <row r="39" spans="3:3" ht="13.5" customHeight="1" x14ac:dyDescent="0.2"/>
    <row r="143" ht="12" customHeight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1"/>
  <sheetViews>
    <sheetView workbookViewId="0">
      <selection activeCell="F14" sqref="F14"/>
    </sheetView>
  </sheetViews>
  <sheetFormatPr defaultRowHeight="12.75" x14ac:dyDescent="0.2"/>
  <cols>
    <col min="1" max="1" width="16.85546875" style="2" bestFit="1" customWidth="1"/>
    <col min="2" max="2" width="20.5703125" style="2" bestFit="1" customWidth="1"/>
    <col min="3" max="3" width="8" style="2" bestFit="1" customWidth="1"/>
    <col min="4" max="4" width="10.42578125" style="2" bestFit="1" customWidth="1"/>
    <col min="5" max="5" width="16.85546875" style="2" bestFit="1" customWidth="1"/>
    <col min="6" max="6" width="34.7109375" style="5" bestFit="1" customWidth="1"/>
    <col min="7" max="8" width="9.140625" style="5"/>
    <col min="9" max="16384" width="9.140625" style="2"/>
  </cols>
  <sheetData>
    <row r="1" spans="1:7" s="19" customFormat="1" x14ac:dyDescent="0.2">
      <c r="A1" s="70" t="s">
        <v>26</v>
      </c>
      <c r="B1" s="70" t="s">
        <v>110</v>
      </c>
      <c r="C1" s="70" t="s">
        <v>111</v>
      </c>
      <c r="D1" s="70" t="s">
        <v>113</v>
      </c>
      <c r="E1" s="71" t="s">
        <v>27</v>
      </c>
      <c r="F1" s="70" t="s">
        <v>114</v>
      </c>
      <c r="G1" s="72"/>
    </row>
    <row r="2" spans="1:7" s="73" customFormat="1" x14ac:dyDescent="0.2">
      <c r="A2" t="s">
        <v>363</v>
      </c>
      <c r="B2" t="s">
        <v>370</v>
      </c>
      <c r="C2">
        <v>100243</v>
      </c>
      <c r="D2" t="s">
        <v>364</v>
      </c>
      <c r="E2" t="s">
        <v>103</v>
      </c>
      <c r="F2" s="148" t="s">
        <v>372</v>
      </c>
    </row>
    <row r="3" spans="1:7" s="73" customFormat="1" x14ac:dyDescent="0.2">
      <c r="A3" s="73" t="s">
        <v>366</v>
      </c>
      <c r="B3" s="73" t="s">
        <v>116</v>
      </c>
      <c r="C3" s="73">
        <v>105645</v>
      </c>
      <c r="D3" s="73" t="s">
        <v>364</v>
      </c>
      <c r="E3" s="73" t="s">
        <v>103</v>
      </c>
      <c r="F3" s="77" t="s">
        <v>373</v>
      </c>
    </row>
    <row r="4" spans="1:7" s="73" customFormat="1" x14ac:dyDescent="0.2">
      <c r="F4" s="77"/>
    </row>
    <row r="5" spans="1:7" s="73" customFormat="1" x14ac:dyDescent="0.2">
      <c r="F5" s="77"/>
    </row>
    <row r="6" spans="1:7" s="73" customFormat="1" x14ac:dyDescent="0.2">
      <c r="F6" s="77"/>
    </row>
    <row r="7" spans="1:7" s="73" customFormat="1" x14ac:dyDescent="0.2">
      <c r="F7" s="77"/>
    </row>
    <row r="8" spans="1:7" s="73" customFormat="1" x14ac:dyDescent="0.2">
      <c r="F8" s="77"/>
    </row>
    <row r="9" spans="1:7" s="73" customFormat="1" x14ac:dyDescent="0.2">
      <c r="F9" s="77"/>
    </row>
    <row r="10" spans="1:7" s="73" customFormat="1" x14ac:dyDescent="0.2">
      <c r="F10" s="77"/>
    </row>
    <row r="11" spans="1:7" s="73" customFormat="1" x14ac:dyDescent="0.2">
      <c r="F11" s="77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Staffing Report</vt:lpstr>
      <vt:lpstr>Detail This Week</vt:lpstr>
      <vt:lpstr>YTD Summary</vt:lpstr>
      <vt:lpstr>Recruiters</vt:lpstr>
      <vt:lpstr>Sheryl</vt:lpstr>
      <vt:lpstr>Laura</vt:lpstr>
      <vt:lpstr>Interviews</vt:lpstr>
      <vt:lpstr>Offers</vt:lpstr>
      <vt:lpstr>Declines</vt:lpstr>
      <vt:lpstr>YTDReferrals</vt:lpstr>
      <vt:lpstr>Wk Referrals</vt:lpstr>
      <vt:lpstr>RJ's Stats</vt:lpstr>
      <vt:lpstr>LWYTD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Broadfoot</dc:creator>
  <cp:lastModifiedBy>Jan Havlíček</cp:lastModifiedBy>
  <cp:lastPrinted>2000-07-24T20:59:20Z</cp:lastPrinted>
  <dcterms:created xsi:type="dcterms:W3CDTF">2000-04-17T02:27:51Z</dcterms:created>
  <dcterms:modified xsi:type="dcterms:W3CDTF">2023-09-13T09:56:06Z</dcterms:modified>
</cp:coreProperties>
</file>