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44490A-C07C-43D1-B44E-B84A1B1A0223}" xr6:coauthVersionLast="47" xr6:coauthVersionMax="47" xr10:uidLastSave="{00000000-0000-0000-0000-000000000000}"/>
  <bookViews>
    <workbookView xWindow="-120" yWindow="-120" windowWidth="23280" windowHeight="12480" tabRatio="688"/>
  </bookViews>
  <sheets>
    <sheet name="Nov Debtor" sheetId="18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8" l="1"/>
  <c r="G19" i="18"/>
  <c r="G20" i="18"/>
  <c r="F22" i="18"/>
  <c r="G22" i="18"/>
  <c r="B24" i="18"/>
  <c r="G31" i="18"/>
  <c r="F32" i="18"/>
  <c r="G32" i="18"/>
  <c r="F33" i="18"/>
  <c r="G33" i="18"/>
  <c r="F39" i="18"/>
  <c r="G39" i="18"/>
  <c r="F42" i="18"/>
  <c r="F43" i="18"/>
  <c r="G43" i="18"/>
  <c r="F45" i="18"/>
  <c r="G45" i="18"/>
  <c r="G50" i="18"/>
  <c r="G51" i="18"/>
  <c r="F52" i="18"/>
  <c r="G52" i="18"/>
  <c r="F59" i="18"/>
  <c r="G59" i="18"/>
  <c r="F70" i="18"/>
  <c r="G70" i="18"/>
  <c r="F72" i="18"/>
  <c r="G72" i="18"/>
</calcChain>
</file>

<file path=xl/sharedStrings.xml><?xml version="1.0" encoding="utf-8"?>
<sst xmlns="http://schemas.openxmlformats.org/spreadsheetml/2006/main" count="57" uniqueCount="49">
  <si>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</si>
  <si>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</si>
  <si>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</si>
  <si>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</si>
  <si>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</si>
  <si>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</si>
  <si>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</si>
  <si>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</si>
  <si>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</si>
  <si>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ISO Creditors to whom amounts are Owed</t>
  </si>
  <si>
    <t>Preliminary Invoices</t>
  </si>
  <si>
    <t>Due from SCs</t>
  </si>
  <si>
    <t>Final Invoices</t>
  </si>
  <si>
    <t>Total Invoiced</t>
  </si>
  <si>
    <t>Collected 2/1/01</t>
  </si>
  <si>
    <t>Collected 2/9/01</t>
  </si>
  <si>
    <t>Collected 3/5/01</t>
  </si>
  <si>
    <t>Total Collected</t>
  </si>
  <si>
    <t>Due to SCs</t>
  </si>
  <si>
    <t>Balance Due from SCs</t>
  </si>
  <si>
    <t>Balance Due to SCs</t>
  </si>
  <si>
    <t>Paid 2/1/01</t>
  </si>
  <si>
    <t>Paid 2/9/01</t>
  </si>
  <si>
    <t>Paid 2/22/01</t>
  </si>
  <si>
    <t>Total Paid</t>
  </si>
  <si>
    <t>Paid 3/7/01</t>
  </si>
  <si>
    <t>Applied against Dec-00 GMC 3/7/01</t>
  </si>
  <si>
    <t>Amounts owed by ISO Debtor that remain unpaid:</t>
  </si>
  <si>
    <t>For the Trade Month of November 2000</t>
  </si>
  <si>
    <t>Trade Month</t>
  </si>
  <si>
    <t>Amount Owed</t>
  </si>
  <si>
    <t>% of total owed to Creditors</t>
  </si>
  <si>
    <t>Total Adjustments</t>
  </si>
  <si>
    <t>% of total due from Debtors</t>
  </si>
  <si>
    <t>Summary of activity for Trade Month of November 2000:</t>
  </si>
  <si>
    <t>Paid 4/26/01</t>
  </si>
  <si>
    <t>Applied against Jan-01 GMC 4/27/01</t>
  </si>
  <si>
    <t>Collected 2/22/01</t>
  </si>
  <si>
    <t>Applied against Nov-00 GMC 2/1/01</t>
  </si>
  <si>
    <t>Applied against Oct-00 Market AR 2/1/01</t>
  </si>
  <si>
    <t>Applied against Nov-00 Market AP 2/22/01</t>
  </si>
  <si>
    <t>Applied against Nov-00 Market AR 2/22/01</t>
  </si>
  <si>
    <t>Applied against Dec-00 Market AR 4/27/01</t>
  </si>
  <si>
    <t>Cancelled invoice 2/22/01</t>
  </si>
  <si>
    <t>Applied against Jan-01 Market AP 5/17/01</t>
  </si>
  <si>
    <t>Certification for Market Settlement June 19, 2001</t>
  </si>
  <si>
    <t>Total Due to 59 SCs (Creditors)</t>
  </si>
  <si>
    <t>Applied against Mar-01 Market AR 5/31/01</t>
  </si>
  <si>
    <t>FERC ordered reduction 5/31/01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</si>
</sst>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8" fillId="0" borderId="3" xfId="0" applyFont="1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43" fontId="9" fillId="0" borderId="4" xfId="1" applyNumberFormat="1" applyFont="1" applyBorder="1"/>
    <xf numFmtId="43" fontId="2" fillId="0" borderId="4" xfId="0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2" fillId="0" borderId="5" xfId="2" applyNumberFormat="1" applyFont="1" applyBorder="1"/>
    <xf numFmtId="15" fontId="6" fillId="0" borderId="3" xfId="0" applyNumberFormat="1" applyFont="1" applyBorder="1" applyAlignment="1">
      <alignment wrapText="1"/>
    </xf>
    <xf numFmtId="15" fontId="6" fillId="0" borderId="3" xfId="0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zoomScaleNormal="100" workbookViewId="0">
      <selection activeCell="D13" sqref="D13"/>
    </sheetView>
  </sheetViews>
  <sheetFormatPr defaultRowHeight="12.75" x14ac:dyDescent="0.2"/>
  <cols>
    <col min="1" max="1" width="5" style="7" bestFit="1" customWidth="1"/>
    <col min="2" max="2" width="47" customWidth="1"/>
    <col min="3" max="3" width="8.140625" style="7" bestFit="1" customWidth="1"/>
    <col min="4" max="4" width="6" style="11" bestFit="1" customWidth="1"/>
    <col min="5" max="5" width="5" style="11" customWidth="1"/>
    <col min="6" max="6" width="16.7109375" customWidth="1"/>
    <col min="7" max="7" width="9.28515625" customWidth="1"/>
  </cols>
  <sheetData>
    <row r="1" spans="1:7" ht="15.75" x14ac:dyDescent="0.25">
      <c r="B1" s="43" t="s">
        <v>45</v>
      </c>
    </row>
    <row r="2" spans="1:7" ht="15.75" x14ac:dyDescent="0.25">
      <c r="B2" s="33"/>
    </row>
    <row r="3" spans="1:7" ht="15.75" x14ac:dyDescent="0.25">
      <c r="B3" s="43" t="s">
        <v>28</v>
      </c>
    </row>
    <row r="4" spans="1:7" ht="15.75" x14ac:dyDescent="0.25">
      <c r="B4" s="33"/>
    </row>
    <row r="5" spans="1:7" ht="15.75" x14ac:dyDescent="0.25">
      <c r="B5" s="33"/>
    </row>
    <row r="6" spans="1:7" ht="15.75" x14ac:dyDescent="0.25">
      <c r="B6" s="33"/>
    </row>
    <row r="7" spans="1:7" ht="16.5" thickBot="1" x14ac:dyDescent="0.3">
      <c r="A7" s="9" t="s">
        <v>9</v>
      </c>
    </row>
    <row r="8" spans="1:7" ht="35.25" thickTop="1" thickBot="1" x14ac:dyDescent="0.25">
      <c r="A8" s="14" t="s">
        <v>1</v>
      </c>
      <c r="B8" s="14" t="s">
        <v>3</v>
      </c>
      <c r="C8" s="14" t="s">
        <v>29</v>
      </c>
      <c r="D8" s="35"/>
      <c r="E8" s="36"/>
      <c r="F8" s="37" t="s">
        <v>30</v>
      </c>
      <c r="G8" s="15" t="s">
        <v>31</v>
      </c>
    </row>
    <row r="9" spans="1:7" ht="13.5" thickTop="1" x14ac:dyDescent="0.2">
      <c r="A9" s="3"/>
      <c r="B9" s="3"/>
      <c r="C9" s="3"/>
      <c r="D9" s="3"/>
      <c r="E9" s="3"/>
      <c r="F9" s="4"/>
      <c r="G9" s="3"/>
    </row>
    <row r="10" spans="1:7" ht="13.5" thickBot="1" x14ac:dyDescent="0.25">
      <c r="A10" s="10"/>
      <c r="B10" s="1" t="s">
        <v>46</v>
      </c>
      <c r="C10" s="10"/>
      <c r="D10" s="13"/>
      <c r="E10" s="13"/>
      <c r="F10" s="23">
        <v>498463066.47000003</v>
      </c>
      <c r="G10" s="16">
        <f>+F10/F$10</f>
        <v>1</v>
      </c>
    </row>
    <row r="11" spans="1:7" ht="16.5" thickTop="1" x14ac:dyDescent="0.25">
      <c r="B11" s="33"/>
    </row>
    <row r="12" spans="1:7" ht="15.75" x14ac:dyDescent="0.25">
      <c r="B12" s="33"/>
    </row>
    <row r="13" spans="1:7" ht="15.75" x14ac:dyDescent="0.25">
      <c r="B13" s="33"/>
    </row>
    <row r="14" spans="1:7" ht="15.75" x14ac:dyDescent="0.25">
      <c r="B14" s="33"/>
    </row>
    <row r="15" spans="1:7" ht="15.75" x14ac:dyDescent="0.25">
      <c r="B15" s="33"/>
    </row>
    <row r="16" spans="1:7" ht="16.5" thickBot="1" x14ac:dyDescent="0.3">
      <c r="A16" s="9" t="s">
        <v>27</v>
      </c>
    </row>
    <row r="17" spans="1:7" ht="35.25" thickTop="1" thickBot="1" x14ac:dyDescent="0.25">
      <c r="A17" s="14" t="s">
        <v>1</v>
      </c>
      <c r="B17" s="14" t="s">
        <v>3</v>
      </c>
      <c r="C17" s="14" t="s">
        <v>2</v>
      </c>
      <c r="D17" s="14" t="s">
        <v>7</v>
      </c>
      <c r="E17" s="14" t="s">
        <v>5</v>
      </c>
      <c r="F17" s="15" t="s">
        <v>0</v>
      </c>
      <c r="G17" s="15" t="s">
        <v>33</v>
      </c>
    </row>
    <row r="18" spans="1:7" ht="13.5" thickTop="1" x14ac:dyDescent="0.2"/>
    <row r="19" spans="1:7" x14ac:dyDescent="0.2">
      <c r="A19" s="18">
        <v>2769</v>
      </c>
      <c r="B19" s="19" t="s">
        <v>4</v>
      </c>
      <c r="C19" s="49">
        <v>36936</v>
      </c>
      <c r="D19" s="18">
        <v>14006</v>
      </c>
      <c r="E19" s="20" t="s">
        <v>6</v>
      </c>
      <c r="F19" s="21">
        <v>93414.8</v>
      </c>
      <c r="G19" s="22">
        <f>+F19/F22</f>
        <v>1.8402380808507624E-4</v>
      </c>
    </row>
    <row r="20" spans="1:7" x14ac:dyDescent="0.2">
      <c r="A20" s="18">
        <v>1243</v>
      </c>
      <c r="B20" s="19" t="s">
        <v>4</v>
      </c>
      <c r="C20" s="50">
        <v>36917</v>
      </c>
      <c r="D20" s="24">
        <v>13881</v>
      </c>
      <c r="E20" s="20" t="s">
        <v>6</v>
      </c>
      <c r="F20" s="44">
        <v>507530033.33999997</v>
      </c>
      <c r="G20" s="45">
        <f>+F20/F22</f>
        <v>0.99981597619191487</v>
      </c>
    </row>
    <row r="21" spans="1:7" x14ac:dyDescent="0.2">
      <c r="A21" s="6"/>
      <c r="B21" s="2"/>
      <c r="C21" s="8"/>
      <c r="D21" s="6"/>
      <c r="E21" s="12"/>
      <c r="F21" s="5"/>
      <c r="G21" s="17"/>
    </row>
    <row r="22" spans="1:7" ht="13.5" thickBot="1" x14ac:dyDescent="0.25">
      <c r="B22" s="1" t="s">
        <v>8</v>
      </c>
      <c r="F22" s="23">
        <f>SUM(F19:F21)</f>
        <v>507623448.13999999</v>
      </c>
      <c r="G22" s="16">
        <f>+F22/F22</f>
        <v>1</v>
      </c>
    </row>
    <row r="23" spans="1:7" ht="13.5" thickTop="1" x14ac:dyDescent="0.2"/>
    <row r="24" spans="1:7" ht="15.75" x14ac:dyDescent="0.25">
      <c r="B24" s="43" t="str">
        <f>+B1</f>
        <v>Certification for Market Settlement June 19, 2001</v>
      </c>
    </row>
    <row r="25" spans="1:7" ht="15.75" x14ac:dyDescent="0.25">
      <c r="B25" s="33"/>
    </row>
    <row r="26" spans="1:7" ht="15.75" x14ac:dyDescent="0.25">
      <c r="B26" s="9" t="s">
        <v>34</v>
      </c>
    </row>
    <row r="27" spans="1:7" ht="15.75" x14ac:dyDescent="0.25">
      <c r="B27" s="9"/>
    </row>
    <row r="28" spans="1:7" ht="15.75" x14ac:dyDescent="0.25">
      <c r="B28" s="9"/>
    </row>
    <row r="29" spans="1:7" ht="15.75" x14ac:dyDescent="0.25">
      <c r="B29" s="9" t="s">
        <v>11</v>
      </c>
      <c r="G29" s="17"/>
    </row>
    <row r="30" spans="1:7" ht="15.75" x14ac:dyDescent="0.25">
      <c r="B30" s="9"/>
      <c r="G30" s="17"/>
    </row>
    <row r="31" spans="1:7" x14ac:dyDescent="0.2">
      <c r="B31" s="17" t="s">
        <v>10</v>
      </c>
      <c r="C31" s="25"/>
      <c r="D31" s="26"/>
      <c r="E31" s="26"/>
      <c r="F31" s="27">
        <v>669272884</v>
      </c>
      <c r="G31" s="46">
        <f>+F31/F33</f>
        <v>0.99531074726458513</v>
      </c>
    </row>
    <row r="32" spans="1:7" x14ac:dyDescent="0.2">
      <c r="B32" s="17" t="s">
        <v>12</v>
      </c>
      <c r="C32" s="25"/>
      <c r="D32" s="26"/>
      <c r="E32" s="26"/>
      <c r="F32" s="32">
        <f>3153175.74</f>
        <v>3153175.74</v>
      </c>
      <c r="G32" s="46">
        <f>+F32/F33</f>
        <v>4.6892527354148138E-3</v>
      </c>
    </row>
    <row r="33" spans="2:7" x14ac:dyDescent="0.2">
      <c r="B33" s="28" t="s">
        <v>13</v>
      </c>
      <c r="C33" s="25"/>
      <c r="D33" s="26"/>
      <c r="E33" s="26"/>
      <c r="F33" s="41">
        <f>+F32+F31</f>
        <v>672426059.74000001</v>
      </c>
      <c r="G33" s="47">
        <f>+F33/F33</f>
        <v>1</v>
      </c>
    </row>
    <row r="34" spans="2:7" ht="15.75" x14ac:dyDescent="0.25">
      <c r="B34" s="9"/>
      <c r="G34" s="17"/>
    </row>
    <row r="35" spans="2:7" x14ac:dyDescent="0.2">
      <c r="B35" s="17" t="s">
        <v>14</v>
      </c>
      <c r="C35" s="25"/>
      <c r="D35" s="26"/>
      <c r="E35" s="26"/>
      <c r="F35" s="5">
        <v>2983589.97</v>
      </c>
      <c r="G35" s="26"/>
    </row>
    <row r="36" spans="2:7" x14ac:dyDescent="0.2">
      <c r="B36" s="17" t="s">
        <v>15</v>
      </c>
      <c r="C36" s="25"/>
      <c r="D36" s="26"/>
      <c r="E36" s="26"/>
      <c r="F36" s="5">
        <v>144397659.30000001</v>
      </c>
      <c r="G36" s="26"/>
    </row>
    <row r="37" spans="2:7" x14ac:dyDescent="0.2">
      <c r="B37" s="17" t="s">
        <v>37</v>
      </c>
      <c r="C37" s="25"/>
      <c r="D37" s="26"/>
      <c r="E37" s="26"/>
      <c r="F37" s="5">
        <v>62787.65</v>
      </c>
      <c r="G37" s="26"/>
    </row>
    <row r="38" spans="2:7" x14ac:dyDescent="0.2">
      <c r="B38" s="17" t="s">
        <v>16</v>
      </c>
      <c r="C38" s="25"/>
      <c r="D38" s="26"/>
      <c r="E38" s="26"/>
      <c r="F38" s="32">
        <v>352934.19</v>
      </c>
      <c r="G38" s="26"/>
    </row>
    <row r="39" spans="2:7" x14ac:dyDescent="0.2">
      <c r="B39" s="28" t="s">
        <v>17</v>
      </c>
      <c r="C39" s="25"/>
      <c r="D39" s="26"/>
      <c r="E39" s="26"/>
      <c r="F39" s="41">
        <f>SUM(F35:F38)</f>
        <v>147796971.11000001</v>
      </c>
      <c r="G39" s="47">
        <f>+F39/F33</f>
        <v>0.21979661402050232</v>
      </c>
    </row>
    <row r="40" spans="2:7" ht="15.75" x14ac:dyDescent="0.25">
      <c r="B40" s="9"/>
      <c r="G40" s="17"/>
    </row>
    <row r="41" spans="2:7" x14ac:dyDescent="0.2">
      <c r="B41" s="17" t="s">
        <v>40</v>
      </c>
      <c r="C41" s="25"/>
      <c r="D41" s="26"/>
      <c r="E41" s="26"/>
      <c r="F41" s="5">
        <v>16925215.710000001</v>
      </c>
      <c r="G41" s="26"/>
    </row>
    <row r="42" spans="2:7" x14ac:dyDescent="0.2">
      <c r="B42" s="17" t="s">
        <v>43</v>
      </c>
      <c r="C42" s="25"/>
      <c r="D42" s="26"/>
      <c r="E42" s="26"/>
      <c r="F42" s="32">
        <f>80424.78</f>
        <v>80424.78</v>
      </c>
      <c r="G42" s="26"/>
    </row>
    <row r="43" spans="2:7" x14ac:dyDescent="0.2">
      <c r="B43" s="28" t="s">
        <v>32</v>
      </c>
      <c r="C43" s="25"/>
      <c r="D43" s="26"/>
      <c r="E43" s="26"/>
      <c r="F43" s="42">
        <f>SUM(F41:F42)</f>
        <v>17005640.490000002</v>
      </c>
      <c r="G43" s="47">
        <f>+F43/F33</f>
        <v>2.5289978345835372E-2</v>
      </c>
    </row>
    <row r="44" spans="2:7" ht="15.75" x14ac:dyDescent="0.25">
      <c r="B44" s="9"/>
      <c r="G44" s="17"/>
    </row>
    <row r="45" spans="2:7" ht="16.5" thickBot="1" x14ac:dyDescent="0.3">
      <c r="B45" s="34" t="s">
        <v>19</v>
      </c>
      <c r="C45" s="38"/>
      <c r="D45" s="39"/>
      <c r="E45" s="39"/>
      <c r="F45" s="40">
        <f>+F33-F39-F43</f>
        <v>507623448.13999999</v>
      </c>
      <c r="G45" s="48">
        <f>+F45/F33</f>
        <v>0.75491340763366233</v>
      </c>
    </row>
    <row r="46" spans="2:7" ht="15.75" x14ac:dyDescent="0.25">
      <c r="B46" s="30"/>
      <c r="C46" s="25"/>
      <c r="D46" s="26"/>
      <c r="E46" s="26"/>
      <c r="F46" s="31"/>
      <c r="G46" s="17"/>
    </row>
    <row r="47" spans="2:7" ht="15.75" x14ac:dyDescent="0.25">
      <c r="B47" s="30"/>
      <c r="C47" s="25"/>
      <c r="D47" s="26"/>
      <c r="E47" s="26"/>
      <c r="F47" s="31"/>
      <c r="G47" s="17"/>
    </row>
    <row r="48" spans="2:7" ht="15.75" x14ac:dyDescent="0.25">
      <c r="B48" s="30" t="s">
        <v>18</v>
      </c>
      <c r="C48" s="25"/>
      <c r="D48" s="26"/>
      <c r="E48" s="26"/>
      <c r="F48" s="17"/>
      <c r="G48" s="17"/>
    </row>
    <row r="49" spans="1:7" ht="15.75" x14ac:dyDescent="0.25">
      <c r="B49" s="30"/>
      <c r="C49" s="25"/>
      <c r="D49" s="26"/>
      <c r="E49" s="26"/>
      <c r="F49" s="17"/>
      <c r="G49" s="17"/>
    </row>
    <row r="50" spans="1:7" x14ac:dyDescent="0.2">
      <c r="B50" s="17" t="s">
        <v>10</v>
      </c>
      <c r="C50" s="25"/>
      <c r="D50" s="26"/>
      <c r="E50" s="26"/>
      <c r="F50" s="27">
        <v>669155560.77999997</v>
      </c>
      <c r="G50" s="46">
        <f>+F50/F52</f>
        <v>0.97444799717499142</v>
      </c>
    </row>
    <row r="51" spans="1:7" x14ac:dyDescent="0.2">
      <c r="B51" s="17" t="s">
        <v>12</v>
      </c>
      <c r="C51" s="25"/>
      <c r="D51" s="26"/>
      <c r="E51" s="26"/>
      <c r="F51" s="32">
        <v>17546615.960000001</v>
      </c>
      <c r="G51" s="46">
        <f>+F51/F52</f>
        <v>2.5552002825008552E-2</v>
      </c>
    </row>
    <row r="52" spans="1:7" x14ac:dyDescent="0.2">
      <c r="B52" s="28" t="s">
        <v>13</v>
      </c>
      <c r="C52" s="25"/>
      <c r="D52" s="26"/>
      <c r="E52" s="26"/>
      <c r="F52" s="41">
        <f>+F51+F50</f>
        <v>686702176.74000001</v>
      </c>
      <c r="G52" s="47">
        <f>+F52/F52</f>
        <v>1</v>
      </c>
    </row>
    <row r="53" spans="1:7" ht="15.75" x14ac:dyDescent="0.25">
      <c r="B53" s="9"/>
      <c r="G53" s="17"/>
    </row>
    <row r="54" spans="1:7" x14ac:dyDescent="0.2">
      <c r="B54" s="17" t="s">
        <v>21</v>
      </c>
      <c r="C54" s="25"/>
      <c r="D54" s="26"/>
      <c r="E54" s="26"/>
      <c r="F54" s="5">
        <v>12113244.289999999</v>
      </c>
      <c r="G54" s="26"/>
    </row>
    <row r="55" spans="1:7" x14ac:dyDescent="0.2">
      <c r="B55" s="17" t="s">
        <v>22</v>
      </c>
      <c r="C55" s="25"/>
      <c r="D55" s="26"/>
      <c r="E55" s="26"/>
      <c r="F55" s="5">
        <v>149333046.53999999</v>
      </c>
      <c r="G55" s="26"/>
    </row>
    <row r="56" spans="1:7" x14ac:dyDescent="0.2">
      <c r="B56" s="17" t="s">
        <v>23</v>
      </c>
      <c r="C56" s="25"/>
      <c r="D56" s="26"/>
      <c r="E56" s="26"/>
      <c r="F56" s="5">
        <v>62787.65</v>
      </c>
      <c r="G56" s="26"/>
    </row>
    <row r="57" spans="1:7" x14ac:dyDescent="0.2">
      <c r="B57" s="17" t="s">
        <v>25</v>
      </c>
      <c r="C57" s="25"/>
      <c r="D57" s="26"/>
      <c r="E57" s="26"/>
      <c r="F57" s="5">
        <v>352693.64</v>
      </c>
      <c r="G57" s="26"/>
    </row>
    <row r="58" spans="1:7" x14ac:dyDescent="0.2">
      <c r="B58" s="17" t="s">
        <v>35</v>
      </c>
      <c r="C58" s="25"/>
      <c r="D58" s="26"/>
      <c r="E58" s="26"/>
      <c r="F58" s="32">
        <v>5209.76</v>
      </c>
      <c r="G58" s="26"/>
    </row>
    <row r="59" spans="1:7" x14ac:dyDescent="0.2">
      <c r="B59" s="28" t="s">
        <v>24</v>
      </c>
      <c r="C59" s="25"/>
      <c r="D59" s="26"/>
      <c r="E59" s="26"/>
      <c r="F59" s="41">
        <f>SUM(F54:F58)</f>
        <v>161866981.87999997</v>
      </c>
      <c r="G59" s="47">
        <f>+F59/F52</f>
        <v>0.23571642462011044</v>
      </c>
    </row>
    <row r="60" spans="1:7" ht="15.75" x14ac:dyDescent="0.25">
      <c r="B60" s="9"/>
      <c r="G60" s="17"/>
    </row>
    <row r="61" spans="1:7" x14ac:dyDescent="0.2">
      <c r="B61" s="17" t="s">
        <v>39</v>
      </c>
      <c r="C61" s="25"/>
      <c r="D61" s="26"/>
      <c r="E61" s="26"/>
      <c r="F61" s="29">
        <v>957235.81</v>
      </c>
      <c r="G61" s="26"/>
    </row>
    <row r="62" spans="1:7" x14ac:dyDescent="0.2">
      <c r="B62" s="17" t="s">
        <v>38</v>
      </c>
      <c r="C62" s="25"/>
      <c r="D62" s="26"/>
      <c r="E62" s="26"/>
      <c r="F62" s="29">
        <v>443900.1</v>
      </c>
      <c r="G62" s="26"/>
    </row>
    <row r="63" spans="1:7" s="17" customFormat="1" x14ac:dyDescent="0.2">
      <c r="A63" s="7"/>
      <c r="B63" s="17" t="s">
        <v>41</v>
      </c>
      <c r="C63" s="25"/>
      <c r="D63" s="26"/>
      <c r="E63" s="26"/>
      <c r="F63" s="5">
        <v>16925215.710000001</v>
      </c>
      <c r="G63" s="26"/>
    </row>
    <row r="64" spans="1:7" x14ac:dyDescent="0.2">
      <c r="B64" s="17" t="s">
        <v>26</v>
      </c>
      <c r="C64" s="25"/>
      <c r="D64" s="26"/>
      <c r="E64" s="26"/>
      <c r="F64" s="5">
        <v>240.55</v>
      </c>
      <c r="G64" s="26"/>
    </row>
    <row r="65" spans="1:7" x14ac:dyDescent="0.2">
      <c r="B65" s="17" t="s">
        <v>42</v>
      </c>
      <c r="C65" s="25"/>
      <c r="D65" s="26"/>
      <c r="E65" s="26"/>
      <c r="F65" s="5">
        <v>2463.4499999999998</v>
      </c>
      <c r="G65" s="26"/>
    </row>
    <row r="66" spans="1:7" x14ac:dyDescent="0.2">
      <c r="A66" s="25"/>
      <c r="B66" s="17" t="s">
        <v>36</v>
      </c>
      <c r="C66" s="25"/>
      <c r="D66" s="26"/>
      <c r="E66" s="26"/>
      <c r="F66" s="5">
        <v>4918.46</v>
      </c>
      <c r="G66" s="26"/>
    </row>
    <row r="67" spans="1:7" x14ac:dyDescent="0.2">
      <c r="B67" s="17" t="s">
        <v>44</v>
      </c>
      <c r="C67" s="25"/>
      <c r="D67" s="26"/>
      <c r="E67" s="26"/>
      <c r="F67" s="5">
        <v>7683.69</v>
      </c>
      <c r="G67" s="26"/>
    </row>
    <row r="68" spans="1:7" x14ac:dyDescent="0.2">
      <c r="B68" s="51" t="s">
        <v>47</v>
      </c>
      <c r="C68" s="25"/>
      <c r="D68" s="26"/>
      <c r="E68" s="26"/>
      <c r="F68" s="5">
        <v>1321875.76</v>
      </c>
      <c r="G68" s="26"/>
    </row>
    <row r="69" spans="1:7" x14ac:dyDescent="0.2">
      <c r="B69" s="51" t="s">
        <v>48</v>
      </c>
      <c r="C69" s="25"/>
      <c r="D69" s="26"/>
      <c r="E69" s="26"/>
      <c r="F69" s="32">
        <v>6708594.8600000003</v>
      </c>
      <c r="G69" s="26"/>
    </row>
    <row r="70" spans="1:7" x14ac:dyDescent="0.2">
      <c r="B70" s="28" t="s">
        <v>32</v>
      </c>
      <c r="C70" s="25"/>
      <c r="D70" s="26"/>
      <c r="E70" s="26"/>
      <c r="F70" s="42">
        <f>SUM(F61:F69)</f>
        <v>26372128.390000004</v>
      </c>
      <c r="G70" s="47">
        <f>+F70/F52</f>
        <v>3.8404026204193975E-2</v>
      </c>
    </row>
    <row r="71" spans="1:7" ht="15.75" x14ac:dyDescent="0.25">
      <c r="B71" s="9"/>
      <c r="G71" s="17"/>
    </row>
    <row r="72" spans="1:7" ht="16.5" thickBot="1" x14ac:dyDescent="0.3">
      <c r="B72" s="34" t="s">
        <v>20</v>
      </c>
      <c r="C72" s="38"/>
      <c r="D72" s="39"/>
      <c r="E72" s="39"/>
      <c r="F72" s="40">
        <f>+F52-F59-F70</f>
        <v>498463066.47000003</v>
      </c>
      <c r="G72" s="48">
        <f>+F72/F52</f>
        <v>0.72587954917569553</v>
      </c>
    </row>
    <row r="73" spans="1:7" ht="15.75" x14ac:dyDescent="0.25">
      <c r="B73" s="9"/>
    </row>
  </sheetData>
  <phoneticPr fontId="0" type="noConversion"/>
  <pageMargins left="0.75" right="0.75" top="1" bottom="1" header="0.5" footer="0.5"/>
  <pageSetup scale="94" orientation="portrait" verticalDpi="0" r:id="rId1"/>
  <headerFooter alignWithMargins="0">
    <oddFooter>&amp;LCertification June 19, 2001&amp;CPage &amp;P of &amp;N&amp;RTrade Month November 2000</oddFoot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Debtor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2001-07-09T22:16:14Z</cp:lastPrinted>
  <dcterms:created xsi:type="dcterms:W3CDTF">1998-02-17T01:41:47Z</dcterms:created>
  <dcterms:modified xsi:type="dcterms:W3CDTF">2023-09-13T10:04:24Z</dcterms:modified>
</cp:coreProperties>
</file>