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F91376-B2DB-4686-9444-D2F3B056680F}" xr6:coauthVersionLast="47" xr6:coauthVersionMax="47" xr10:uidLastSave="{00000000-0000-0000-0000-000000000000}"/>
  <bookViews>
    <workbookView xWindow="-120" yWindow="-120" windowWidth="23280" windowHeight="12480" tabRatio="688"/>
  </bookViews>
  <sheets>
    <sheet name="Feb Debtor" sheetId="21" r:id="rId1"/>
  </sheets>
  <externalReferences>
    <externalReference r:id="rId2"/>
  </externalReferences>
  <definedNames>
    <definedName name="_MARKET_AP">[1]Summary!$F$8</definedName>
    <definedName name="_MARKET_SHORTFALL">[1]Summary!$F$12</definedName>
    <definedName name="database_dec">#REF!</definedName>
    <definedName name="database_jan01">#REF!</definedName>
    <definedName name="database_nov">#REF!</definedName>
  </definedNames>
  <calcPr calcId="0"/>
</workbook>
</file>

<file path=xl/calcChain.xml><?xml version="1.0" encoding="utf-8"?>
<calcChain xmlns="http://schemas.openxmlformats.org/spreadsheetml/2006/main">
  <c r="C6" i="21" l="1"/>
  <c r="C7" i="21"/>
  <c r="B8" i="21"/>
  <c r="C8" i="21"/>
  <c r="B10" i="21"/>
  <c r="C10" i="21"/>
  <c r="C13" i="21"/>
  <c r="C14" i="21"/>
  <c r="C15" i="21"/>
  <c r="B17" i="21"/>
  <c r="C17" i="21"/>
  <c r="C20" i="21"/>
  <c r="C21" i="21"/>
  <c r="C22" i="21"/>
  <c r="B24" i="21"/>
  <c r="C24" i="21"/>
  <c r="B27" i="21"/>
  <c r="C27" i="21"/>
  <c r="B28" i="21"/>
  <c r="C28" i="21"/>
  <c r="B29" i="21"/>
  <c r="C29" i="21"/>
  <c r="C30" i="21"/>
  <c r="B31" i="21"/>
  <c r="C31" i="21"/>
  <c r="B32" i="21"/>
  <c r="C32" i="21"/>
  <c r="B34" i="21"/>
  <c r="C34" i="21"/>
</calcChain>
</file>

<file path=xl/sharedStrings.xml><?xml version="1.0" encoding="utf-8"?>
<sst xmlns="http://schemas.openxmlformats.org/spreadsheetml/2006/main" count="30" uniqueCount="25">
  <si>
    <t>Preliminary Invoices</t>
  </si>
  <si>
    <t>Offsets and adjustments</t>
  </si>
  <si>
    <t>Amount</t>
  </si>
  <si>
    <t>Per Cent</t>
  </si>
  <si>
    <t>Total GMC Due from SCs</t>
  </si>
  <si>
    <t>Total Due from SCs</t>
  </si>
  <si>
    <t>Total Due to SCs</t>
  </si>
  <si>
    <t>GMC paid to ISO</t>
  </si>
  <si>
    <t>GMC collected from SCs</t>
  </si>
  <si>
    <t>Market AR collected from SCs</t>
  </si>
  <si>
    <t>Market AR collected from prior month</t>
  </si>
  <si>
    <t>Total Collections</t>
  </si>
  <si>
    <t>Market Notice</t>
  </si>
  <si>
    <t>Collected from SCs</t>
  </si>
  <si>
    <t>Paid to SCs</t>
  </si>
  <si>
    <t>GMC Billings</t>
  </si>
  <si>
    <t>Market Billings Due from SCs</t>
  </si>
  <si>
    <t>Market Billings Due to SCs</t>
  </si>
  <si>
    <t>Cash Paid to SCs</t>
  </si>
  <si>
    <t>Total Paid to SCs</t>
  </si>
  <si>
    <t>Payment wires indicate the invoice being paid.</t>
  </si>
  <si>
    <t>Summary of Preliminary Settlement for April 2001</t>
  </si>
  <si>
    <t>GMC collected from prior month and offsets</t>
  </si>
  <si>
    <t>Payments to SCs will be made on July 5, 2001.</t>
  </si>
  <si>
    <t>Customer statements will be available from SC Client Representatives on July 5, 2001.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</si>
</sst>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43" fontId="5" fillId="0" borderId="0" xfId="1" applyNumberFormat="1" applyFont="1" applyBorder="1"/>
    <xf numFmtId="44" fontId="5" fillId="0" borderId="0" xfId="1" applyNumberFormat="1" applyFont="1" applyBorder="1"/>
    <xf numFmtId="0" fontId="2" fillId="0" borderId="0" xfId="0" applyFont="1" applyBorder="1"/>
    <xf numFmtId="44" fontId="6" fillId="0" borderId="0" xfId="1" applyNumberFormat="1" applyFont="1" applyBorder="1"/>
    <xf numFmtId="43" fontId="5" fillId="0" borderId="1" xfId="1" applyNumberFormat="1" applyFont="1" applyBorder="1"/>
    <xf numFmtId="44" fontId="6" fillId="0" borderId="2" xfId="1" applyNumberFormat="1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Border="1"/>
    <xf numFmtId="43" fontId="3" fillId="0" borderId="1" xfId="0" applyNumberFormat="1" applyFont="1" applyBorder="1"/>
    <xf numFmtId="0" fontId="7" fillId="0" borderId="0" xfId="0" applyFont="1" applyBorder="1"/>
    <xf numFmtId="43" fontId="3" fillId="0" borderId="0" xfId="0" applyNumberFormat="1" applyFont="1" applyBorder="1"/>
    <xf numFmtId="0" fontId="8" fillId="0" borderId="0" xfId="0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 indent="2"/>
    </xf>
    <xf numFmtId="0" fontId="4" fillId="0" borderId="0" xfId="0" applyFont="1" applyAlignment="1">
      <alignment horizontal="centerContinuous"/>
    </xf>
    <xf numFmtId="10" fontId="4" fillId="0" borderId="0" xfId="0" applyNumberFormat="1" applyFont="1" applyAlignment="1">
      <alignment horizontal="centerContinuous"/>
    </xf>
    <xf numFmtId="10" fontId="3" fillId="0" borderId="0" xfId="0" applyNumberFormat="1" applyFont="1"/>
    <xf numFmtId="10" fontId="9" fillId="0" borderId="0" xfId="0" applyNumberFormat="1" applyFont="1" applyAlignment="1">
      <alignment horizontal="center"/>
    </xf>
    <xf numFmtId="10" fontId="3" fillId="0" borderId="1" xfId="0" applyNumberFormat="1" applyFont="1" applyBorder="1"/>
    <xf numFmtId="10" fontId="3" fillId="0" borderId="2" xfId="0" applyNumberFormat="1" applyFont="1" applyBorder="1"/>
    <xf numFmtId="10" fontId="3" fillId="0" borderId="0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MKIverson\Market\PRELIM%20MKT%202-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Market_AR"/>
      <sheetName val="GMC_AR"/>
      <sheetName val="Market_AP"/>
      <sheetName val="GMC_AP"/>
      <sheetName val="Accounts"/>
      <sheetName val="NameMap"/>
      <sheetName val="Invoices"/>
      <sheetName val="Wires"/>
    </sheetNames>
    <sheetDataSet>
      <sheetData sheetId="0" refreshError="1">
        <row r="8">
          <cell r="F8">
            <v>668198324.96999991</v>
          </cell>
        </row>
        <row r="12">
          <cell r="F12">
            <v>656090059.90999985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32" zoomScaleNormal="100" zoomScaleSheetLayoutView="75" workbookViewId="0">
      <selection activeCell="C39" sqref="C39"/>
    </sheetView>
  </sheetViews>
  <sheetFormatPr defaultRowHeight="12.75" x14ac:dyDescent="0.2"/>
  <cols>
    <col min="1" max="1" width="41.28515625" style="8" bestFit="1" customWidth="1"/>
    <col min="2" max="2" width="17.42578125" customWidth="1"/>
    <col min="3" max="3" width="9.28515625" style="20" customWidth="1"/>
  </cols>
  <sheetData>
    <row r="1" spans="1:3" ht="15.75" x14ac:dyDescent="0.25">
      <c r="A1" s="18" t="s">
        <v>12</v>
      </c>
      <c r="B1" s="18"/>
      <c r="C1" s="19"/>
    </row>
    <row r="2" spans="1:3" s="8" customFormat="1" ht="15.75" x14ac:dyDescent="0.25">
      <c r="A2" s="18" t="s">
        <v>21</v>
      </c>
      <c r="B2" s="18"/>
      <c r="C2" s="19"/>
    </row>
    <row r="3" spans="1:3" s="8" customFormat="1" x14ac:dyDescent="0.2">
      <c r="A3" s="9"/>
      <c r="C3" s="20"/>
    </row>
    <row r="4" spans="1:3" s="8" customFormat="1" ht="12.75" customHeight="1" x14ac:dyDescent="0.2">
      <c r="A4" s="1"/>
      <c r="B4" s="16" t="s">
        <v>2</v>
      </c>
      <c r="C4" s="21" t="s">
        <v>3</v>
      </c>
    </row>
    <row r="5" spans="1:3" s="8" customFormat="1" x14ac:dyDescent="0.2">
      <c r="A5" s="10" t="s">
        <v>15</v>
      </c>
      <c r="C5" s="20"/>
    </row>
    <row r="6" spans="1:3" s="8" customFormat="1" ht="12.75" customHeight="1" x14ac:dyDescent="0.2">
      <c r="A6" s="11" t="s">
        <v>0</v>
      </c>
      <c r="B6" s="3">
        <v>19662945.359999999</v>
      </c>
      <c r="C6" s="20">
        <f>+B6/B6</f>
        <v>1</v>
      </c>
    </row>
    <row r="7" spans="1:3" s="8" customFormat="1" ht="12.75" customHeight="1" x14ac:dyDescent="0.2">
      <c r="A7" s="11" t="s">
        <v>13</v>
      </c>
      <c r="B7" s="2">
        <v>-13875554.74</v>
      </c>
      <c r="C7" s="20">
        <f>-B7/B6</f>
        <v>0.70567020789402224</v>
      </c>
    </row>
    <row r="8" spans="1:3" s="8" customFormat="1" ht="12.75" customHeight="1" x14ac:dyDescent="0.2">
      <c r="A8" s="11" t="s">
        <v>1</v>
      </c>
      <c r="B8" s="12">
        <f>783.61-275768.27-1784.02</f>
        <v>-276768.68000000005</v>
      </c>
      <c r="C8" s="22">
        <f>-B8/B6</f>
        <v>1.4075647108445204E-2</v>
      </c>
    </row>
    <row r="9" spans="1:3" s="8" customFormat="1" ht="12.75" customHeight="1" x14ac:dyDescent="0.2">
      <c r="C9" s="20"/>
    </row>
    <row r="10" spans="1:3" s="8" customFormat="1" ht="12.75" customHeight="1" thickBot="1" x14ac:dyDescent="0.25">
      <c r="A10" s="4" t="s">
        <v>4</v>
      </c>
      <c r="B10" s="7">
        <f>SUM(B6:B8)</f>
        <v>5510621.9399999995</v>
      </c>
      <c r="C10" s="23">
        <f>+B10/B6</f>
        <v>0.28025414499753254</v>
      </c>
    </row>
    <row r="11" spans="1:3" s="8" customFormat="1" ht="12.75" customHeight="1" thickTop="1" x14ac:dyDescent="0.2">
      <c r="A11" s="1"/>
      <c r="C11" s="20"/>
    </row>
    <row r="12" spans="1:3" s="8" customFormat="1" x14ac:dyDescent="0.2">
      <c r="A12" s="10" t="s">
        <v>16</v>
      </c>
      <c r="C12" s="20"/>
    </row>
    <row r="13" spans="1:3" s="8" customFormat="1" ht="12.75" customHeight="1" x14ac:dyDescent="0.2">
      <c r="A13" s="11" t="s">
        <v>0</v>
      </c>
      <c r="B13" s="3">
        <v>782081536.39999998</v>
      </c>
      <c r="C13" s="20">
        <f>+B13/B13</f>
        <v>1</v>
      </c>
    </row>
    <row r="14" spans="1:3" s="8" customFormat="1" ht="12.75" customHeight="1" x14ac:dyDescent="0.2">
      <c r="A14" s="11" t="s">
        <v>13</v>
      </c>
      <c r="B14" s="2">
        <v>-59675885.689999998</v>
      </c>
      <c r="C14" s="20">
        <f>-B14/B13</f>
        <v>7.630391834167842E-2</v>
      </c>
    </row>
    <row r="15" spans="1:3" s="8" customFormat="1" ht="12.75" customHeight="1" x14ac:dyDescent="0.2">
      <c r="A15" s="11" t="s">
        <v>1</v>
      </c>
      <c r="B15" s="12">
        <v>-5.0999999999999996</v>
      </c>
      <c r="C15" s="22">
        <f>-B15/B13</f>
        <v>6.5210592024404682E-9</v>
      </c>
    </row>
    <row r="16" spans="1:3" s="8" customFormat="1" ht="12.75" customHeight="1" x14ac:dyDescent="0.2">
      <c r="A16" s="1"/>
      <c r="C16" s="20"/>
    </row>
    <row r="17" spans="1:3" s="8" customFormat="1" ht="12.75" customHeight="1" thickBot="1" x14ac:dyDescent="0.25">
      <c r="A17" s="4" t="s">
        <v>5</v>
      </c>
      <c r="B17" s="7">
        <f>SUM(B13:B15)</f>
        <v>722405645.61000001</v>
      </c>
      <c r="C17" s="23">
        <f>+B17/B13</f>
        <v>0.92369607513726237</v>
      </c>
    </row>
    <row r="18" spans="1:3" s="8" customFormat="1" ht="12.75" customHeight="1" thickTop="1" x14ac:dyDescent="0.2">
      <c r="A18" s="4"/>
      <c r="B18" s="5"/>
      <c r="C18" s="20"/>
    </row>
    <row r="19" spans="1:3" s="8" customFormat="1" x14ac:dyDescent="0.2">
      <c r="A19" s="13" t="s">
        <v>17</v>
      </c>
      <c r="B19" s="11"/>
      <c r="C19" s="20"/>
    </row>
    <row r="20" spans="1:3" s="8" customFormat="1" ht="12.75" customHeight="1" x14ac:dyDescent="0.2">
      <c r="A20" s="11" t="s">
        <v>0</v>
      </c>
      <c r="B20" s="3">
        <v>781819933.97000003</v>
      </c>
      <c r="C20" s="20">
        <f>+B20/B20</f>
        <v>1</v>
      </c>
    </row>
    <row r="21" spans="1:3" s="8" customFormat="1" ht="12.75" customHeight="1" x14ac:dyDescent="0.2">
      <c r="A21" s="11" t="s">
        <v>14</v>
      </c>
      <c r="B21" s="2">
        <v>-53933943.25</v>
      </c>
      <c r="C21" s="20">
        <f>-B21/B20</f>
        <v>6.8985121645759359E-2</v>
      </c>
    </row>
    <row r="22" spans="1:3" s="8" customFormat="1" ht="12.75" customHeight="1" x14ac:dyDescent="0.2">
      <c r="A22" s="11" t="s">
        <v>1</v>
      </c>
      <c r="B22" s="12">
        <v>-318327.56</v>
      </c>
      <c r="C22" s="22">
        <f>-B22/B20</f>
        <v>4.0716224563828383E-4</v>
      </c>
    </row>
    <row r="23" spans="1:3" s="8" customFormat="1" ht="12.75" customHeight="1" x14ac:dyDescent="0.2">
      <c r="A23" s="11"/>
      <c r="B23" s="14"/>
      <c r="C23" s="24"/>
    </row>
    <row r="24" spans="1:3" s="11" customFormat="1" ht="13.5" thickBot="1" x14ac:dyDescent="0.25">
      <c r="A24" s="4" t="s">
        <v>6</v>
      </c>
      <c r="B24" s="7">
        <f>SUM(B20:B22)</f>
        <v>727567663.16000009</v>
      </c>
      <c r="C24" s="23">
        <f>+B24/B20</f>
        <v>0.93060771610860238</v>
      </c>
    </row>
    <row r="25" spans="1:3" ht="13.5" thickTop="1" x14ac:dyDescent="0.2">
      <c r="A25" s="1"/>
    </row>
    <row r="26" spans="1:3" s="8" customFormat="1" x14ac:dyDescent="0.2">
      <c r="A26" s="13" t="s">
        <v>18</v>
      </c>
      <c r="B26" s="11"/>
      <c r="C26" s="20"/>
    </row>
    <row r="27" spans="1:3" s="8" customFormat="1" ht="12.75" customHeight="1" x14ac:dyDescent="0.2">
      <c r="A27" s="11" t="s">
        <v>8</v>
      </c>
      <c r="B27" s="3">
        <f>-B7</f>
        <v>13875554.74</v>
      </c>
      <c r="C27" s="20">
        <f>+B27/B31</f>
        <v>0.18853709194041632</v>
      </c>
    </row>
    <row r="28" spans="1:3" s="8" customFormat="1" ht="12.75" customHeight="1" x14ac:dyDescent="0.2">
      <c r="A28" s="8" t="s">
        <v>22</v>
      </c>
      <c r="B28" s="2">
        <f>62.38+783.61</f>
        <v>845.99</v>
      </c>
      <c r="C28" s="20">
        <f>+B28/B30</f>
        <v>1.9402648240507612E-2</v>
      </c>
    </row>
    <row r="29" spans="1:3" s="8" customFormat="1" ht="12.75" customHeight="1" x14ac:dyDescent="0.2">
      <c r="A29" s="11" t="s">
        <v>9</v>
      </c>
      <c r="B29" s="2">
        <f>-B14</f>
        <v>59675885.689999998</v>
      </c>
      <c r="C29" s="20">
        <f>+B29/B31</f>
        <v>0.81085896440067684</v>
      </c>
    </row>
    <row r="30" spans="1:3" s="8" customFormat="1" ht="12.75" customHeight="1" x14ac:dyDescent="0.2">
      <c r="A30" s="8" t="s">
        <v>10</v>
      </c>
      <c r="B30" s="6">
        <v>43601.78</v>
      </c>
      <c r="C30" s="22">
        <f>+B30/B31</f>
        <v>5.9244858736550983E-4</v>
      </c>
    </row>
    <row r="31" spans="1:3" s="8" customFormat="1" ht="12.75" customHeight="1" x14ac:dyDescent="0.2">
      <c r="A31" s="11" t="s">
        <v>11</v>
      </c>
      <c r="B31" s="2">
        <f>SUM(B27:B30)</f>
        <v>73595888.200000003</v>
      </c>
      <c r="C31" s="20">
        <f>+B31/B31</f>
        <v>1</v>
      </c>
    </row>
    <row r="32" spans="1:3" s="8" customFormat="1" ht="12.75" customHeight="1" x14ac:dyDescent="0.2">
      <c r="A32" s="11" t="s">
        <v>7</v>
      </c>
      <c r="B32" s="12">
        <f>-B6+1784.02-783.61</f>
        <v>-19661944.949999999</v>
      </c>
      <c r="C32" s="22">
        <f>-B32/B31</f>
        <v>0.2671609166067514</v>
      </c>
    </row>
    <row r="33" spans="1:3" s="8" customFormat="1" ht="12.75" customHeight="1" x14ac:dyDescent="0.2">
      <c r="B33" s="11"/>
      <c r="C33" s="20"/>
    </row>
    <row r="34" spans="1:3" s="11" customFormat="1" ht="13.5" thickBot="1" x14ac:dyDescent="0.25">
      <c r="A34" s="4" t="s">
        <v>19</v>
      </c>
      <c r="B34" s="7">
        <f>+B32+B31</f>
        <v>53933943.25</v>
      </c>
      <c r="C34" s="23">
        <f>+B34/B31</f>
        <v>0.73283908339324855</v>
      </c>
    </row>
    <row r="35" spans="1:3" ht="13.5" thickTop="1" x14ac:dyDescent="0.2"/>
    <row r="36" spans="1:3" x14ac:dyDescent="0.2">
      <c r="A36" s="17"/>
    </row>
    <row r="37" spans="1:3" x14ac:dyDescent="0.2">
      <c r="A37" s="15" t="s">
        <v>23</v>
      </c>
    </row>
    <row r="38" spans="1:3" x14ac:dyDescent="0.2">
      <c r="A38" s="15" t="s">
        <v>20</v>
      </c>
    </row>
    <row r="39" spans="1:3" x14ac:dyDescent="0.2">
      <c r="A39" s="15" t="s">
        <v>24</v>
      </c>
    </row>
  </sheetData>
  <pageMargins left="0.43" right="0.18" top="0.5" bottom="0.5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Debtor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and Caldwell</dc:creator>
  <cp:lastModifiedBy>Jan Havlíček</cp:lastModifiedBy>
  <cp:lastPrinted>2001-07-02T20:16:08Z</cp:lastPrinted>
  <dcterms:created xsi:type="dcterms:W3CDTF">1998-02-17T01:41:47Z</dcterms:created>
  <dcterms:modified xsi:type="dcterms:W3CDTF">2023-09-13T10:05:57Z</dcterms:modified>
</cp:coreProperties>
</file>