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DADD98-A885-42B5-92B6-D266CE428CFE}" xr6:coauthVersionLast="47" xr6:coauthVersionMax="47" xr10:uidLastSave="{00000000-0000-0000-0000-000000000000}"/>
  <bookViews>
    <workbookView xWindow="-120" yWindow="-120" windowWidth="23280" windowHeight="12480" tabRatio="805" firstSheet="5" activeTab="9"/>
  </bookViews>
  <sheets>
    <sheet name="AVG WD" sheetId="6" r:id="rId1"/>
    <sheet name="AVG WE" sheetId="22" r:id="rId2"/>
    <sheet name="Historical 99 Scalers WD" sheetId="15" r:id="rId3"/>
    <sheet name="PX 99 + 00 WD" sheetId="24" r:id="rId4"/>
    <sheet name="PX 99 + 00 WE" sheetId="25" r:id="rId5"/>
    <sheet name="Historical 99 Scalers WE" sheetId="17" r:id="rId6"/>
    <sheet name="Historical 00 Scalers WD" sheetId="18" r:id="rId7"/>
    <sheet name="Historical 00 Scalers WE" sheetId="19" r:id="rId8"/>
    <sheet name="Weekday 99 &amp; 00 vs AVG" sheetId="21" r:id="rId9"/>
    <sheet name="Weekend 99 &amp; 00 vs AVG" sheetId="23" r:id="rId10"/>
  </sheets>
  <externalReferences>
    <externalReference r:id="rId11"/>
  </externalReferences>
  <definedNames>
    <definedName name="_xlnm.Print_Area" localSheetId="8">'Weekday 99 &amp; 00 vs AVG'!$P$1:$AF$136</definedName>
    <definedName name="_xlnm.Print_Area" localSheetId="9">'Weekend 99 &amp; 00 vs AVG'!$P$1:$AF$136</definedName>
    <definedName name="_xlnm.Print_Titles" localSheetId="8">'Weekday 99 &amp; 00 vs AVG'!$1:$1</definedName>
    <definedName name="_xlnm.Print_Titles" localSheetId="9">'Weekend 99 &amp; 00 vs AVG'!$1:$1</definedName>
  </definedNames>
  <calcPr calcId="0" fullCalcOnLoad="1"/>
</workbook>
</file>

<file path=xl/calcChain.xml><?xml version="1.0" encoding="utf-8"?>
<calcChain xmlns="http://schemas.openxmlformats.org/spreadsheetml/2006/main">
  <c r="A1" i="6" l="1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C41" i="6"/>
  <c r="D41" i="6"/>
  <c r="E41" i="6"/>
  <c r="F41" i="6"/>
  <c r="G41" i="6"/>
  <c r="H41" i="6"/>
  <c r="I41" i="6"/>
  <c r="J41" i="6"/>
  <c r="K41" i="6"/>
  <c r="L41" i="6"/>
  <c r="M41" i="6"/>
  <c r="N41" i="6"/>
  <c r="C42" i="6"/>
  <c r="D42" i="6"/>
  <c r="E42" i="6"/>
  <c r="F42" i="6"/>
  <c r="G42" i="6"/>
  <c r="H42" i="6"/>
  <c r="I42" i="6"/>
  <c r="J42" i="6"/>
  <c r="K42" i="6"/>
  <c r="L42" i="6"/>
  <c r="M42" i="6"/>
  <c r="N42" i="6"/>
  <c r="C43" i="6"/>
  <c r="D43" i="6"/>
  <c r="E43" i="6"/>
  <c r="F43" i="6"/>
  <c r="G43" i="6"/>
  <c r="H43" i="6"/>
  <c r="I43" i="6"/>
  <c r="J43" i="6"/>
  <c r="K43" i="6"/>
  <c r="L43" i="6"/>
  <c r="M43" i="6"/>
  <c r="N43" i="6"/>
  <c r="C44" i="6"/>
  <c r="D44" i="6"/>
  <c r="E44" i="6"/>
  <c r="F44" i="6"/>
  <c r="G44" i="6"/>
  <c r="H44" i="6"/>
  <c r="I44" i="6"/>
  <c r="J44" i="6"/>
  <c r="K44" i="6"/>
  <c r="L44" i="6"/>
  <c r="M44" i="6"/>
  <c r="N44" i="6"/>
  <c r="C45" i="6"/>
  <c r="D45" i="6"/>
  <c r="E45" i="6"/>
  <c r="F45" i="6"/>
  <c r="G45" i="6"/>
  <c r="H45" i="6"/>
  <c r="I45" i="6"/>
  <c r="J45" i="6"/>
  <c r="K45" i="6"/>
  <c r="L45" i="6"/>
  <c r="M45" i="6"/>
  <c r="N45" i="6"/>
  <c r="C46" i="6"/>
  <c r="D46" i="6"/>
  <c r="E46" i="6"/>
  <c r="F46" i="6"/>
  <c r="G46" i="6"/>
  <c r="H46" i="6"/>
  <c r="I46" i="6"/>
  <c r="J46" i="6"/>
  <c r="K46" i="6"/>
  <c r="L46" i="6"/>
  <c r="M46" i="6"/>
  <c r="N46" i="6"/>
  <c r="C48" i="6"/>
  <c r="D48" i="6"/>
  <c r="E48" i="6"/>
  <c r="F48" i="6"/>
  <c r="G48" i="6"/>
  <c r="H48" i="6"/>
  <c r="I48" i="6"/>
  <c r="J48" i="6"/>
  <c r="K48" i="6"/>
  <c r="L48" i="6"/>
  <c r="M48" i="6"/>
  <c r="N48" i="6"/>
  <c r="C49" i="6"/>
  <c r="D49" i="6"/>
  <c r="E49" i="6"/>
  <c r="F49" i="6"/>
  <c r="G49" i="6"/>
  <c r="H49" i="6"/>
  <c r="I49" i="6"/>
  <c r="J49" i="6"/>
  <c r="K49" i="6"/>
  <c r="L49" i="6"/>
  <c r="M49" i="6"/>
  <c r="N49" i="6"/>
  <c r="C50" i="6"/>
  <c r="D50" i="6"/>
  <c r="E50" i="6"/>
  <c r="F50" i="6"/>
  <c r="G50" i="6"/>
  <c r="H50" i="6"/>
  <c r="I50" i="6"/>
  <c r="J50" i="6"/>
  <c r="K50" i="6"/>
  <c r="L50" i="6"/>
  <c r="M50" i="6"/>
  <c r="N50" i="6"/>
  <c r="C51" i="6"/>
  <c r="D51" i="6"/>
  <c r="E51" i="6"/>
  <c r="F51" i="6"/>
  <c r="G51" i="6"/>
  <c r="H51" i="6"/>
  <c r="I51" i="6"/>
  <c r="J51" i="6"/>
  <c r="K51" i="6"/>
  <c r="L51" i="6"/>
  <c r="M51" i="6"/>
  <c r="N51" i="6"/>
  <c r="C52" i="6"/>
  <c r="D52" i="6"/>
  <c r="E52" i="6"/>
  <c r="F52" i="6"/>
  <c r="G52" i="6"/>
  <c r="H52" i="6"/>
  <c r="I52" i="6"/>
  <c r="J52" i="6"/>
  <c r="K52" i="6"/>
  <c r="L52" i="6"/>
  <c r="M52" i="6"/>
  <c r="N52" i="6"/>
  <c r="C53" i="6"/>
  <c r="D53" i="6"/>
  <c r="E53" i="6"/>
  <c r="F53" i="6"/>
  <c r="G53" i="6"/>
  <c r="H53" i="6"/>
  <c r="I53" i="6"/>
  <c r="J53" i="6"/>
  <c r="K53" i="6"/>
  <c r="L53" i="6"/>
  <c r="M53" i="6"/>
  <c r="N53" i="6"/>
  <c r="A1" i="22"/>
  <c r="Q8" i="22"/>
  <c r="R8" i="22"/>
  <c r="Q9" i="22"/>
  <c r="R9" i="22"/>
  <c r="Q10" i="22"/>
  <c r="R10" i="22"/>
  <c r="Q11" i="22"/>
  <c r="R11" i="22"/>
  <c r="Q12" i="22"/>
  <c r="R12" i="22"/>
  <c r="Q13" i="22"/>
  <c r="R13" i="22"/>
  <c r="Q14" i="22"/>
  <c r="R14" i="22"/>
  <c r="Q15" i="22"/>
  <c r="R15" i="22"/>
  <c r="Q16" i="22"/>
  <c r="R16" i="22"/>
  <c r="Q17" i="22"/>
  <c r="R17" i="22"/>
  <c r="Q18" i="22"/>
  <c r="R18" i="22"/>
  <c r="Q19" i="22"/>
  <c r="R19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A1" i="18"/>
  <c r="Q6" i="18"/>
  <c r="R6" i="18"/>
  <c r="Q7" i="18"/>
  <c r="R7" i="18"/>
  <c r="Q8" i="18"/>
  <c r="R8" i="18"/>
  <c r="Q9" i="18"/>
  <c r="R9" i="18"/>
  <c r="Q10" i="18"/>
  <c r="R10" i="18"/>
  <c r="Q11" i="18"/>
  <c r="R11" i="18"/>
  <c r="Q12" i="18"/>
  <c r="R12" i="18"/>
  <c r="Q13" i="18"/>
  <c r="R13" i="18"/>
  <c r="Q14" i="18"/>
  <c r="R14" i="18"/>
  <c r="Q15" i="18"/>
  <c r="R15" i="18"/>
  <c r="Q16" i="18"/>
  <c r="R16" i="18"/>
  <c r="Q17" i="18"/>
  <c r="R17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A1" i="19"/>
  <c r="Q6" i="19"/>
  <c r="R6" i="19"/>
  <c r="Q7" i="19"/>
  <c r="R7" i="19"/>
  <c r="Q8" i="19"/>
  <c r="R8" i="19"/>
  <c r="Q9" i="19"/>
  <c r="R9" i="19"/>
  <c r="Q10" i="19"/>
  <c r="R10" i="19"/>
  <c r="Q11" i="19"/>
  <c r="R11" i="19"/>
  <c r="Q12" i="19"/>
  <c r="R12" i="19"/>
  <c r="Q13" i="19"/>
  <c r="R13" i="19"/>
  <c r="Q14" i="19"/>
  <c r="R14" i="19"/>
  <c r="Q15" i="19"/>
  <c r="R15" i="19"/>
  <c r="Q16" i="19"/>
  <c r="R16" i="19"/>
  <c r="Q17" i="19"/>
  <c r="R17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A1" i="15"/>
  <c r="Q6" i="15"/>
  <c r="R6" i="15"/>
  <c r="Q7" i="15"/>
  <c r="R7" i="15"/>
  <c r="Q8" i="15"/>
  <c r="R8" i="15"/>
  <c r="Q9" i="15"/>
  <c r="R9" i="15"/>
  <c r="Q10" i="15"/>
  <c r="R10" i="15"/>
  <c r="Q11" i="15"/>
  <c r="R11" i="15"/>
  <c r="Q12" i="15"/>
  <c r="R12" i="15"/>
  <c r="Q13" i="15"/>
  <c r="R13" i="15"/>
  <c r="Q14" i="15"/>
  <c r="R14" i="15"/>
  <c r="Q15" i="15"/>
  <c r="R15" i="15"/>
  <c r="Q16" i="15"/>
  <c r="R16" i="15"/>
  <c r="Q17" i="15"/>
  <c r="R17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A1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A1" i="24"/>
  <c r="Q6" i="24"/>
  <c r="R6" i="24"/>
  <c r="Q7" i="24"/>
  <c r="R7" i="24"/>
  <c r="Q8" i="24"/>
  <c r="R8" i="24"/>
  <c r="Q9" i="24"/>
  <c r="R9" i="24"/>
  <c r="Q10" i="24"/>
  <c r="R10" i="24"/>
  <c r="Q11" i="24"/>
  <c r="R11" i="24"/>
  <c r="Q12" i="24"/>
  <c r="R12" i="24"/>
  <c r="Q13" i="24"/>
  <c r="R13" i="24"/>
  <c r="Q14" i="24"/>
  <c r="R14" i="24"/>
  <c r="Q15" i="24"/>
  <c r="R15" i="24"/>
  <c r="Q16" i="24"/>
  <c r="R16" i="24"/>
  <c r="Q17" i="24"/>
  <c r="R17" i="24"/>
  <c r="E32" i="24"/>
  <c r="E33" i="24"/>
  <c r="E34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A1" i="25"/>
  <c r="Q6" i="25"/>
  <c r="R6" i="25"/>
  <c r="Q7" i="25"/>
  <c r="R7" i="25"/>
  <c r="Q8" i="25"/>
  <c r="R8" i="25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E32" i="25"/>
  <c r="E33" i="25"/>
  <c r="E34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C44" i="25"/>
  <c r="D44" i="25"/>
  <c r="E44" i="25"/>
  <c r="F44" i="25"/>
  <c r="G44" i="25"/>
  <c r="H44" i="25"/>
  <c r="I44" i="25"/>
  <c r="J44" i="25"/>
  <c r="K44" i="25"/>
  <c r="L44" i="25"/>
  <c r="M44" i="25"/>
  <c r="N44" i="25"/>
  <c r="P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P1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C32" i="23"/>
  <c r="D32" i="23"/>
  <c r="E32" i="23"/>
  <c r="F32" i="23"/>
  <c r="G32" i="23"/>
  <c r="H32" i="23"/>
  <c r="I32" i="23"/>
  <c r="J32" i="23"/>
  <c r="K32" i="23"/>
  <c r="L32" i="23"/>
  <c r="M32" i="23"/>
  <c r="N32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C38" i="23"/>
  <c r="D38" i="23"/>
  <c r="E38" i="23"/>
  <c r="F38" i="23"/>
  <c r="G38" i="23"/>
  <c r="H38" i="23"/>
  <c r="I38" i="23"/>
  <c r="J38" i="23"/>
  <c r="K38" i="23"/>
  <c r="L38" i="23"/>
  <c r="M38" i="23"/>
  <c r="N38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C48" i="23"/>
  <c r="D48" i="23"/>
  <c r="E48" i="23"/>
  <c r="F48" i="23"/>
  <c r="G48" i="23"/>
  <c r="H48" i="23"/>
  <c r="I48" i="23"/>
  <c r="J48" i="23"/>
  <c r="K48" i="23"/>
  <c r="L48" i="23"/>
  <c r="M48" i="23"/>
  <c r="N48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C54" i="23"/>
  <c r="D54" i="23"/>
  <c r="E54" i="23"/>
  <c r="F54" i="23"/>
  <c r="G54" i="23"/>
  <c r="H54" i="23"/>
  <c r="I54" i="23"/>
  <c r="J54" i="23"/>
  <c r="K54" i="23"/>
  <c r="L54" i="23"/>
  <c r="M54" i="23"/>
  <c r="N54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C63" i="23"/>
  <c r="D63" i="23"/>
  <c r="E63" i="23"/>
  <c r="F63" i="23"/>
  <c r="G63" i="23"/>
  <c r="H63" i="23"/>
  <c r="I63" i="23"/>
  <c r="J63" i="23"/>
  <c r="K63" i="23"/>
  <c r="L63" i="23"/>
  <c r="M63" i="23"/>
  <c r="N63" i="23"/>
  <c r="C64" i="23"/>
  <c r="D64" i="23"/>
  <c r="E64" i="23"/>
  <c r="F64" i="23"/>
  <c r="G64" i="23"/>
  <c r="H64" i="23"/>
  <c r="I64" i="23"/>
  <c r="J64" i="23"/>
  <c r="K64" i="23"/>
  <c r="L64" i="23"/>
  <c r="M64" i="23"/>
  <c r="N64" i="23"/>
  <c r="C65" i="23"/>
  <c r="D65" i="23"/>
  <c r="E65" i="23"/>
  <c r="F65" i="23"/>
  <c r="G65" i="23"/>
  <c r="H65" i="23"/>
  <c r="I65" i="23"/>
  <c r="J65" i="23"/>
  <c r="K65" i="23"/>
  <c r="L65" i="23"/>
  <c r="M65" i="23"/>
  <c r="N65" i="23"/>
  <c r="C66" i="23"/>
  <c r="D66" i="23"/>
  <c r="E66" i="23"/>
  <c r="F66" i="23"/>
  <c r="G66" i="23"/>
  <c r="H66" i="23"/>
  <c r="I66" i="23"/>
  <c r="J66" i="23"/>
  <c r="K66" i="23"/>
  <c r="L66" i="23"/>
  <c r="M66" i="23"/>
  <c r="N66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C91" i="23"/>
  <c r="D91" i="23"/>
  <c r="E91" i="23"/>
  <c r="F91" i="23"/>
  <c r="G91" i="23"/>
  <c r="H91" i="23"/>
  <c r="I91" i="23"/>
  <c r="J91" i="23"/>
  <c r="K91" i="23"/>
  <c r="L91" i="23"/>
  <c r="M91" i="23"/>
  <c r="N91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C95" i="23"/>
  <c r="D95" i="23"/>
  <c r="E95" i="23"/>
  <c r="F95" i="23"/>
  <c r="G95" i="23"/>
  <c r="H95" i="23"/>
  <c r="I95" i="23"/>
  <c r="J95" i="23"/>
  <c r="K95" i="23"/>
  <c r="L95" i="23"/>
  <c r="M95" i="23"/>
  <c r="N95" i="23"/>
  <c r="C96" i="23"/>
  <c r="D96" i="23"/>
  <c r="E96" i="23"/>
  <c r="F96" i="23"/>
  <c r="G96" i="23"/>
  <c r="H96" i="23"/>
  <c r="I96" i="23"/>
  <c r="J96" i="23"/>
  <c r="K96" i="23"/>
  <c r="L96" i="23"/>
  <c r="M96" i="23"/>
  <c r="N96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C103" i="23"/>
  <c r="D103" i="23"/>
  <c r="E103" i="23"/>
  <c r="F103" i="23"/>
  <c r="G103" i="23"/>
  <c r="H103" i="23"/>
  <c r="I103" i="23"/>
  <c r="J103" i="23"/>
  <c r="K103" i="23"/>
  <c r="L103" i="23"/>
  <c r="M103" i="23"/>
  <c r="N103" i="23"/>
  <c r="C104" i="23"/>
  <c r="D104" i="23"/>
  <c r="E104" i="23"/>
  <c r="F104" i="23"/>
  <c r="G104" i="23"/>
  <c r="H104" i="23"/>
  <c r="I104" i="23"/>
  <c r="J104" i="23"/>
  <c r="K104" i="23"/>
  <c r="L104" i="23"/>
  <c r="M104" i="23"/>
  <c r="N104" i="23"/>
  <c r="C105" i="23"/>
  <c r="D105" i="23"/>
  <c r="E105" i="23"/>
  <c r="F105" i="23"/>
  <c r="G105" i="23"/>
  <c r="H105" i="23"/>
  <c r="I105" i="23"/>
  <c r="J105" i="23"/>
  <c r="K105" i="23"/>
  <c r="L105" i="23"/>
  <c r="M105" i="23"/>
  <c r="N105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C107" i="23"/>
  <c r="D107" i="23"/>
  <c r="E107" i="23"/>
  <c r="F107" i="23"/>
  <c r="G107" i="23"/>
  <c r="H107" i="23"/>
  <c r="I107" i="23"/>
  <c r="J107" i="23"/>
  <c r="K107" i="23"/>
  <c r="L107" i="23"/>
  <c r="M107" i="23"/>
  <c r="N107" i="23"/>
  <c r="C108" i="23"/>
  <c r="D108" i="23"/>
  <c r="E108" i="23"/>
  <c r="F108" i="23"/>
  <c r="G108" i="23"/>
  <c r="H108" i="23"/>
  <c r="I108" i="23"/>
  <c r="J108" i="23"/>
  <c r="K108" i="23"/>
  <c r="L108" i="23"/>
  <c r="M108" i="23"/>
  <c r="N108" i="23"/>
  <c r="C109" i="23"/>
  <c r="D109" i="23"/>
  <c r="E109" i="23"/>
  <c r="F109" i="23"/>
  <c r="G109" i="23"/>
  <c r="H109" i="23"/>
  <c r="I109" i="23"/>
  <c r="J109" i="23"/>
  <c r="K109" i="23"/>
  <c r="L109" i="23"/>
  <c r="M109" i="23"/>
  <c r="N109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C111" i="23"/>
  <c r="D111" i="23"/>
  <c r="E111" i="23"/>
  <c r="F111" i="23"/>
  <c r="G111" i="23"/>
  <c r="H111" i="23"/>
  <c r="I111" i="23"/>
  <c r="J111" i="23"/>
  <c r="K111" i="23"/>
  <c r="L111" i="23"/>
  <c r="M111" i="23"/>
  <c r="N111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C113" i="23"/>
  <c r="D113" i="23"/>
  <c r="E113" i="23"/>
  <c r="F113" i="23"/>
  <c r="G113" i="23"/>
  <c r="H113" i="23"/>
  <c r="I113" i="23"/>
  <c r="J113" i="23"/>
  <c r="K113" i="23"/>
  <c r="L113" i="23"/>
  <c r="M113" i="23"/>
  <c r="N113" i="23"/>
  <c r="C119" i="23"/>
  <c r="D119" i="23"/>
  <c r="E119" i="23"/>
  <c r="F119" i="23"/>
  <c r="G119" i="23"/>
  <c r="H119" i="23"/>
  <c r="I119" i="23"/>
  <c r="J119" i="23"/>
  <c r="K119" i="23"/>
  <c r="L119" i="23"/>
  <c r="M119" i="23"/>
  <c r="N119" i="23"/>
  <c r="C120" i="23"/>
  <c r="D120" i="23"/>
  <c r="E120" i="23"/>
  <c r="F120" i="23"/>
  <c r="G120" i="23"/>
  <c r="H120" i="23"/>
  <c r="I120" i="23"/>
  <c r="J120" i="23"/>
  <c r="K120" i="23"/>
  <c r="L120" i="23"/>
  <c r="M120" i="23"/>
  <c r="N120" i="23"/>
  <c r="C121" i="23"/>
  <c r="D121" i="23"/>
  <c r="E121" i="23"/>
  <c r="F121" i="23"/>
  <c r="G121" i="23"/>
  <c r="H121" i="23"/>
  <c r="I121" i="23"/>
  <c r="J121" i="23"/>
  <c r="K121" i="23"/>
  <c r="L121" i="23"/>
  <c r="M121" i="23"/>
  <c r="N121" i="23"/>
  <c r="C122" i="23"/>
  <c r="D122" i="23"/>
  <c r="E122" i="23"/>
  <c r="F122" i="23"/>
  <c r="G122" i="23"/>
  <c r="H122" i="23"/>
  <c r="I122" i="23"/>
  <c r="J122" i="23"/>
  <c r="K122" i="23"/>
  <c r="L122" i="23"/>
  <c r="M122" i="23"/>
  <c r="N122" i="23"/>
  <c r="C123" i="23"/>
  <c r="D123" i="23"/>
  <c r="E123" i="23"/>
  <c r="F123" i="23"/>
  <c r="G123" i="23"/>
  <c r="H123" i="23"/>
  <c r="I123" i="23"/>
  <c r="J123" i="23"/>
  <c r="K123" i="23"/>
  <c r="L123" i="23"/>
  <c r="M123" i="23"/>
  <c r="N123" i="23"/>
  <c r="C124" i="23"/>
  <c r="D124" i="23"/>
  <c r="E124" i="23"/>
  <c r="F124" i="23"/>
  <c r="G124" i="23"/>
  <c r="H124" i="23"/>
  <c r="I124" i="23"/>
  <c r="J124" i="23"/>
  <c r="K124" i="23"/>
  <c r="L124" i="23"/>
  <c r="M124" i="23"/>
  <c r="N124" i="23"/>
  <c r="C125" i="23"/>
  <c r="D125" i="23"/>
  <c r="E125" i="23"/>
  <c r="F125" i="23"/>
  <c r="G125" i="23"/>
  <c r="H125" i="23"/>
  <c r="I125" i="23"/>
  <c r="J125" i="23"/>
  <c r="K125" i="23"/>
  <c r="L125" i="23"/>
  <c r="M125" i="23"/>
  <c r="N125" i="23"/>
  <c r="C126" i="23"/>
  <c r="D126" i="23"/>
  <c r="E126" i="23"/>
  <c r="F126" i="23"/>
  <c r="G126" i="23"/>
  <c r="H126" i="23"/>
  <c r="I126" i="23"/>
  <c r="J126" i="23"/>
  <c r="K126" i="23"/>
  <c r="L126" i="23"/>
  <c r="M126" i="23"/>
  <c r="N126" i="23"/>
  <c r="C127" i="23"/>
  <c r="D127" i="23"/>
  <c r="E127" i="23"/>
  <c r="F127" i="23"/>
  <c r="G127" i="23"/>
  <c r="H127" i="23"/>
  <c r="I127" i="23"/>
  <c r="J127" i="23"/>
  <c r="K127" i="23"/>
  <c r="L127" i="23"/>
  <c r="M127" i="23"/>
  <c r="N127" i="23"/>
  <c r="C128" i="23"/>
  <c r="D128" i="23"/>
  <c r="E128" i="23"/>
  <c r="F128" i="23"/>
  <c r="G128" i="23"/>
  <c r="H128" i="23"/>
  <c r="I128" i="23"/>
  <c r="J128" i="23"/>
  <c r="K128" i="23"/>
  <c r="L128" i="23"/>
  <c r="M128" i="23"/>
  <c r="N128" i="23"/>
  <c r="C129" i="23"/>
  <c r="D129" i="23"/>
  <c r="E129" i="23"/>
  <c r="F129" i="23"/>
  <c r="G129" i="23"/>
  <c r="H129" i="23"/>
  <c r="I129" i="23"/>
  <c r="J129" i="23"/>
  <c r="K129" i="23"/>
  <c r="L129" i="23"/>
  <c r="M129" i="23"/>
  <c r="N129" i="23"/>
  <c r="C130" i="23"/>
  <c r="D130" i="23"/>
  <c r="E130" i="23"/>
  <c r="F130" i="23"/>
  <c r="G130" i="23"/>
  <c r="H130" i="23"/>
  <c r="I130" i="23"/>
  <c r="J130" i="23"/>
  <c r="K130" i="23"/>
  <c r="L130" i="23"/>
  <c r="M130" i="23"/>
  <c r="N130" i="23"/>
  <c r="C131" i="23"/>
  <c r="D131" i="23"/>
  <c r="E131" i="23"/>
  <c r="F131" i="23"/>
  <c r="G131" i="23"/>
  <c r="H131" i="23"/>
  <c r="I131" i="23"/>
  <c r="J131" i="23"/>
  <c r="K131" i="23"/>
  <c r="L131" i="23"/>
  <c r="M131" i="23"/>
  <c r="N131" i="23"/>
  <c r="C132" i="23"/>
  <c r="D132" i="23"/>
  <c r="E132" i="23"/>
  <c r="F132" i="23"/>
  <c r="G132" i="23"/>
  <c r="H132" i="23"/>
  <c r="I132" i="23"/>
  <c r="J132" i="23"/>
  <c r="K132" i="23"/>
  <c r="L132" i="23"/>
  <c r="M132" i="23"/>
  <c r="N132" i="23"/>
  <c r="C133" i="23"/>
  <c r="D133" i="23"/>
  <c r="E133" i="23"/>
  <c r="F133" i="23"/>
  <c r="G133" i="23"/>
  <c r="H133" i="23"/>
  <c r="I133" i="23"/>
  <c r="J133" i="23"/>
  <c r="K133" i="23"/>
  <c r="L133" i="23"/>
  <c r="M133" i="23"/>
  <c r="N133" i="23"/>
  <c r="C134" i="23"/>
  <c r="D134" i="23"/>
  <c r="E134" i="23"/>
  <c r="F134" i="23"/>
  <c r="G134" i="23"/>
  <c r="H134" i="23"/>
  <c r="I134" i="23"/>
  <c r="J134" i="23"/>
  <c r="K134" i="23"/>
  <c r="L134" i="23"/>
  <c r="M134" i="23"/>
  <c r="N134" i="23"/>
  <c r="C135" i="23"/>
  <c r="D135" i="23"/>
  <c r="E135" i="23"/>
  <c r="F135" i="23"/>
  <c r="G135" i="23"/>
  <c r="H135" i="23"/>
  <c r="I135" i="23"/>
  <c r="J135" i="23"/>
  <c r="K135" i="23"/>
  <c r="L135" i="23"/>
  <c r="M135" i="23"/>
  <c r="N135" i="23"/>
  <c r="C136" i="23"/>
  <c r="D136" i="23"/>
  <c r="E136" i="23"/>
  <c r="F136" i="23"/>
  <c r="G136" i="23"/>
  <c r="H136" i="23"/>
  <c r="I136" i="23"/>
  <c r="J136" i="23"/>
  <c r="K136" i="23"/>
  <c r="L136" i="23"/>
  <c r="M136" i="23"/>
  <c r="N136" i="23"/>
  <c r="C137" i="23"/>
  <c r="D137" i="23"/>
  <c r="E137" i="23"/>
  <c r="F137" i="23"/>
  <c r="G137" i="23"/>
  <c r="H137" i="23"/>
  <c r="I137" i="23"/>
  <c r="J137" i="23"/>
  <c r="K137" i="23"/>
  <c r="L137" i="23"/>
  <c r="M137" i="23"/>
  <c r="N137" i="23"/>
  <c r="C138" i="23"/>
  <c r="D138" i="23"/>
  <c r="E138" i="23"/>
  <c r="F138" i="23"/>
  <c r="G138" i="23"/>
  <c r="H138" i="23"/>
  <c r="I138" i="23"/>
  <c r="J138" i="23"/>
  <c r="K138" i="23"/>
  <c r="L138" i="23"/>
  <c r="M138" i="23"/>
  <c r="N138" i="23"/>
  <c r="C139" i="23"/>
  <c r="D139" i="23"/>
  <c r="E139" i="23"/>
  <c r="F139" i="23"/>
  <c r="G139" i="23"/>
  <c r="H139" i="23"/>
  <c r="I139" i="23"/>
  <c r="J139" i="23"/>
  <c r="K139" i="23"/>
  <c r="L139" i="23"/>
  <c r="M139" i="23"/>
  <c r="N139" i="23"/>
  <c r="C140" i="23"/>
  <c r="D140" i="23"/>
  <c r="E140" i="23"/>
  <c r="F140" i="23"/>
  <c r="G140" i="23"/>
  <c r="H140" i="23"/>
  <c r="I140" i="23"/>
  <c r="J140" i="23"/>
  <c r="K140" i="23"/>
  <c r="L140" i="23"/>
  <c r="M140" i="23"/>
  <c r="N140" i="23"/>
  <c r="C141" i="23"/>
  <c r="D141" i="23"/>
  <c r="E141" i="23"/>
  <c r="F141" i="23"/>
  <c r="G141" i="23"/>
  <c r="H141" i="23"/>
  <c r="I141" i="23"/>
  <c r="J141" i="23"/>
  <c r="K141" i="23"/>
  <c r="L141" i="23"/>
  <c r="M141" i="23"/>
  <c r="N141" i="23"/>
  <c r="C142" i="23"/>
  <c r="D142" i="23"/>
  <c r="E142" i="23"/>
  <c r="F142" i="23"/>
  <c r="G142" i="23"/>
  <c r="H142" i="23"/>
  <c r="I142" i="23"/>
  <c r="J142" i="23"/>
  <c r="K142" i="23"/>
  <c r="L142" i="23"/>
  <c r="M142" i="23"/>
  <c r="N142" i="23"/>
</calcChain>
</file>

<file path=xl/sharedStrings.xml><?xml version="1.0" encoding="utf-8"?>
<sst xmlns="http://schemas.openxmlformats.org/spreadsheetml/2006/main" count="473" uniqueCount="57">
  <si>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</si>
  <si>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</si>
  <si>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</si>
  <si>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</si>
  <si>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</si>
  <si>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</si>
  <si>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</si>
  <si>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</si>
  <si>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</si>
  <si>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</si>
  <si>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</si>
  <si>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</si>
  <si>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</si>
  <si>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</si>
  <si>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</si>
  <si>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</si>
  <si>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</si>
  <si>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</si>
  <si>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</si>
  <si>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</si>
  <si>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</si>
  <si>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</si>
  <si>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</si>
  <si>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</si>
  <si>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Off Peak</t>
  </si>
  <si>
    <t>Old Scaler</t>
  </si>
  <si>
    <t>Hour</t>
  </si>
  <si>
    <t>Note - Each four hour block scaler is created by finding the straight average of the associated hourly scalers.</t>
  </si>
  <si>
    <t>Weekday</t>
  </si>
  <si>
    <t>Weekend</t>
  </si>
  <si>
    <t>Note:  An arbitrary price of $100 was used for this comparison to show the relative movements of the scalers on Weekdays and Weekends</t>
  </si>
  <si>
    <t>Historical 99 Weekday Scaler</t>
  </si>
  <si>
    <t>Historical 00 Weekday Scaler</t>
  </si>
  <si>
    <t>Historical 00 Weekend Scaler</t>
  </si>
  <si>
    <t>On Peak</t>
  </si>
  <si>
    <t>Check</t>
  </si>
  <si>
    <t>Historical Scalers Broken Down into Weekday</t>
  </si>
  <si>
    <t>Forward Price</t>
  </si>
  <si>
    <t>Region</t>
  </si>
  <si>
    <t>East</t>
  </si>
  <si>
    <t>West</t>
  </si>
  <si>
    <t>On</t>
  </si>
  <si>
    <t>Off</t>
  </si>
  <si>
    <t>Wholesale Hub</t>
  </si>
  <si>
    <t>AVG WE Scaler</t>
  </si>
  <si>
    <t>Historical 99 Weekened Scaler</t>
  </si>
  <si>
    <t>SP 15 Dow Jones</t>
  </si>
  <si>
    <t>Historical Scalers Broken Down into Weekend</t>
  </si>
  <si>
    <t>Definitions:</t>
  </si>
  <si>
    <t>On Peak                 -</t>
  </si>
  <si>
    <t>Off Peak                 -</t>
  </si>
  <si>
    <t>Saturday &amp; Sunday -</t>
  </si>
  <si>
    <t>Sunday/Holiday       -</t>
  </si>
  <si>
    <t>Monday through Saturday; Hours 7 through 22</t>
  </si>
  <si>
    <t>Monday through Saturday Hours 1 through 6, and Hours 23 &amp; 24</t>
  </si>
  <si>
    <t>Sunday; Hours 1 through 24</t>
  </si>
  <si>
    <t>Curve Generator Purposal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</si>
</sst>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mm\-yy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1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13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10"/>
      <color indexed="8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ill="1" applyBorder="1"/>
    <xf numFmtId="0" fontId="2" fillId="0" borderId="0" xfId="0" applyFont="1"/>
    <xf numFmtId="0" fontId="4" fillId="0" borderId="0" xfId="0" applyFont="1"/>
    <xf numFmtId="17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2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3" fillId="0" borderId="0" xfId="0" applyNumberFormat="1" applyFont="1" applyFill="1" applyBorder="1" applyAlignment="1" applyProtection="1">
      <alignment horizontal="center"/>
    </xf>
    <xf numFmtId="0" fontId="0" fillId="0" borderId="1" xfId="0" applyBorder="1"/>
    <xf numFmtId="10" fontId="0" fillId="0" borderId="0" xfId="2" applyNumberFormat="1" applyFont="1" applyFill="1" applyBorder="1"/>
    <xf numFmtId="10" fontId="0" fillId="0" borderId="0" xfId="0" applyNumberFormat="1"/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10" fontId="1" fillId="0" borderId="0" xfId="2" applyNumberFormat="1"/>
    <xf numFmtId="0" fontId="9" fillId="0" borderId="0" xfId="0" applyFont="1" applyBorder="1"/>
    <xf numFmtId="0" fontId="7" fillId="0" borderId="0" xfId="0" applyFont="1"/>
    <xf numFmtId="44" fontId="2" fillId="0" borderId="0" xfId="0" applyNumberFormat="1" applyFont="1"/>
    <xf numFmtId="44" fontId="0" fillId="0" borderId="0" xfId="0" applyNumberFormat="1"/>
    <xf numFmtId="0" fontId="0" fillId="0" borderId="0" xfId="0" applyNumberFormat="1"/>
    <xf numFmtId="0" fontId="12" fillId="0" borderId="0" xfId="0" applyFont="1"/>
    <xf numFmtId="0" fontId="7" fillId="0" borderId="0" xfId="0" applyFont="1" applyAlignment="1">
      <alignment horizontal="left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3" fillId="0" borderId="0" xfId="0" applyNumberFormat="1" applyFont="1"/>
    <xf numFmtId="0" fontId="10" fillId="3" borderId="2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44" fontId="11" fillId="4" borderId="3" xfId="1" applyFont="1" applyFill="1" applyBorder="1" applyAlignment="1">
      <alignment horizontal="left"/>
    </xf>
    <xf numFmtId="44" fontId="11" fillId="4" borderId="4" xfId="1" applyFont="1" applyFill="1" applyBorder="1" applyAlignment="1">
      <alignment horizontal="left"/>
    </xf>
    <xf numFmtId="44" fontId="11" fillId="4" borderId="5" xfId="1" applyFont="1" applyFill="1" applyBorder="1" applyAlignment="1">
      <alignment horizontal="left"/>
    </xf>
    <xf numFmtId="44" fontId="11" fillId="4" borderId="6" xfId="1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44" fontId="11" fillId="0" borderId="0" xfId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11" fillId="4" borderId="8" xfId="1" applyFont="1" applyFill="1" applyBorder="1" applyAlignment="1">
      <alignment horizontal="left"/>
    </xf>
    <xf numFmtId="44" fontId="11" fillId="4" borderId="1" xfId="1" applyFont="1" applyFill="1" applyBorder="1" applyAlignment="1">
      <alignment horizontal="left"/>
    </xf>
    <xf numFmtId="44" fontId="11" fillId="4" borderId="8" xfId="1" applyFont="1" applyFill="1" applyBorder="1"/>
    <xf numFmtId="17" fontId="2" fillId="5" borderId="0" xfId="0" applyNumberFormat="1" applyFont="1" applyFill="1" applyAlignment="1">
      <alignment horizontal="center"/>
    </xf>
    <xf numFmtId="10" fontId="13" fillId="0" borderId="0" xfId="2" applyNumberFormat="1" applyFont="1"/>
    <xf numFmtId="10" fontId="1" fillId="0" borderId="0" xfId="2" applyNumberFormat="1" applyFill="1" applyBorder="1"/>
    <xf numFmtId="0" fontId="14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Price-January
</a:t>
            </a:r>
          </a:p>
        </c:rich>
      </c:tx>
      <c:layout>
        <c:manualLayout>
          <c:xMode val="edge"/>
          <c:yMode val="edge"/>
          <c:x val="0.3013532667629098"/>
          <c:y val="1.4006085147035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00574865796439"/>
          <c:y val="9.5241378999842655E-2"/>
          <c:w val="0.86183195399074208"/>
          <c:h val="0.7451237298222983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AVG'!$C$31:$C$54</c:f>
              <c:numCache>
                <c:formatCode>_("$"* #,##0.00_);_("$"* \(#,##0.00\);_("$"* "-"??_);_(@_)</c:formatCode>
                <c:ptCount val="24"/>
                <c:pt idx="0">
                  <c:v>68.98563342988821</c:v>
                </c:pt>
                <c:pt idx="1">
                  <c:v>62.176088429989392</c:v>
                </c:pt>
                <c:pt idx="2">
                  <c:v>59.217954396157033</c:v>
                </c:pt>
                <c:pt idx="3">
                  <c:v>58.036643254842744</c:v>
                </c:pt>
                <c:pt idx="4">
                  <c:v>65.025491234267264</c:v>
                </c:pt>
                <c:pt idx="5">
                  <c:v>77.650955904132786</c:v>
                </c:pt>
                <c:pt idx="6">
                  <c:v>73.158284794670706</c:v>
                </c:pt>
                <c:pt idx="7">
                  <c:v>77.20369716085159</c:v>
                </c:pt>
                <c:pt idx="8">
                  <c:v>79.973187210411496</c:v>
                </c:pt>
                <c:pt idx="9">
                  <c:v>80.52115566626577</c:v>
                </c:pt>
                <c:pt idx="10">
                  <c:v>79.815197967814896</c:v>
                </c:pt>
                <c:pt idx="11">
                  <c:v>77.865352012477672</c:v>
                </c:pt>
                <c:pt idx="12">
                  <c:v>76.669719818950057</c:v>
                </c:pt>
                <c:pt idx="13">
                  <c:v>75.693402046633636</c:v>
                </c:pt>
                <c:pt idx="14">
                  <c:v>73.928867878894991</c:v>
                </c:pt>
                <c:pt idx="15">
                  <c:v>72.312957818309286</c:v>
                </c:pt>
                <c:pt idx="16">
                  <c:v>76.790884996282742</c:v>
                </c:pt>
                <c:pt idx="17">
                  <c:v>95.080765834004325</c:v>
                </c:pt>
                <c:pt idx="18">
                  <c:v>94.903648500196368</c:v>
                </c:pt>
                <c:pt idx="19">
                  <c:v>88.190262033663174</c:v>
                </c:pt>
                <c:pt idx="20">
                  <c:v>82.879631699601859</c:v>
                </c:pt>
                <c:pt idx="21">
                  <c:v>75.012984560972228</c:v>
                </c:pt>
                <c:pt idx="22">
                  <c:v>90.520095084876459</c:v>
                </c:pt>
                <c:pt idx="23">
                  <c:v>78.387138265846588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1-4CBF-9A36-5E25274D255F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AVG'!$C$60:$C$83</c:f>
              <c:numCache>
                <c:formatCode>_("$"* #,##0.00_);_("$"* \(#,##0.00\);_("$"* "-"??_);_(@_)</c:formatCode>
                <c:ptCount val="24"/>
                <c:pt idx="0">
                  <c:v>68.350694907089505</c:v>
                </c:pt>
                <c:pt idx="1">
                  <c:v>59.798407760820787</c:v>
                </c:pt>
                <c:pt idx="2">
                  <c:v>56.19604476923552</c:v>
                </c:pt>
                <c:pt idx="3">
                  <c:v>56.128173460288863</c:v>
                </c:pt>
                <c:pt idx="4">
                  <c:v>63.743212356637002</c:v>
                </c:pt>
                <c:pt idx="5">
                  <c:v>79.450093269240682</c:v>
                </c:pt>
                <c:pt idx="6">
                  <c:v>72.79855519782538</c:v>
                </c:pt>
                <c:pt idx="7">
                  <c:v>77.939570971073465</c:v>
                </c:pt>
                <c:pt idx="8">
                  <c:v>80.116469561022882</c:v>
                </c:pt>
                <c:pt idx="9">
                  <c:v>80.911020290551164</c:v>
                </c:pt>
                <c:pt idx="10">
                  <c:v>80.495857041832949</c:v>
                </c:pt>
                <c:pt idx="11">
                  <c:v>78.315621065760624</c:v>
                </c:pt>
                <c:pt idx="12">
                  <c:v>76.821584544749811</c:v>
                </c:pt>
                <c:pt idx="13">
                  <c:v>76.069345297620373</c:v>
                </c:pt>
                <c:pt idx="14">
                  <c:v>74.701320385976629</c:v>
                </c:pt>
                <c:pt idx="15">
                  <c:v>73.028518799951769</c:v>
                </c:pt>
                <c:pt idx="16">
                  <c:v>76.165497414478892</c:v>
                </c:pt>
                <c:pt idx="17">
                  <c:v>95.230581115346595</c:v>
                </c:pt>
                <c:pt idx="18">
                  <c:v>93.130821654646525</c:v>
                </c:pt>
                <c:pt idx="19">
                  <c:v>86.713495880063491</c:v>
                </c:pt>
                <c:pt idx="20">
                  <c:v>82.737632395352932</c:v>
                </c:pt>
                <c:pt idx="21">
                  <c:v>74.824108383747699</c:v>
                </c:pt>
                <c:pt idx="22">
                  <c:v>96.229929176873355</c:v>
                </c:pt>
                <c:pt idx="23">
                  <c:v>80.103444299814527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1-4CBF-9A36-5E25274D255F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AVG'!$C$90:$C$113</c:f>
              <c:numCache>
                <c:formatCode>_("$"* #,##0.00_);_("$"* \(#,##0.00\);_("$"* "-"??_);_(@_)</c:formatCode>
                <c:ptCount val="24"/>
                <c:pt idx="0">
                  <c:v>69.596151240271524</c:v>
                </c:pt>
                <c:pt idx="1">
                  <c:v>64.462319842651439</c:v>
                </c:pt>
                <c:pt idx="2">
                  <c:v>62.123636729735388</c:v>
                </c:pt>
                <c:pt idx="3">
                  <c:v>59.871710364990683</c:v>
                </c:pt>
                <c:pt idx="4">
                  <c:v>66.258451693527135</c:v>
                </c:pt>
                <c:pt idx="5">
                  <c:v>75.921016129990505</c:v>
                </c:pt>
                <c:pt idx="6">
                  <c:v>73.504178637791227</c:v>
                </c:pt>
                <c:pt idx="7">
                  <c:v>76.496126189484414</c:v>
                </c:pt>
                <c:pt idx="8">
                  <c:v>79.83541571943897</c:v>
                </c:pt>
                <c:pt idx="9">
                  <c:v>80.146285835222116</c:v>
                </c:pt>
                <c:pt idx="10">
                  <c:v>79.160718088951413</c:v>
                </c:pt>
                <c:pt idx="11">
                  <c:v>77.432400999705621</c:v>
                </c:pt>
                <c:pt idx="12">
                  <c:v>76.523696044142596</c:v>
                </c:pt>
                <c:pt idx="13">
                  <c:v>75.331918151454119</c:v>
                </c:pt>
                <c:pt idx="14">
                  <c:v>73.186125083624191</c:v>
                </c:pt>
                <c:pt idx="15">
                  <c:v>71.624918412883829</c:v>
                </c:pt>
                <c:pt idx="16">
                  <c:v>77.392219209555691</c:v>
                </c:pt>
                <c:pt idx="17">
                  <c:v>94.936712678867536</c:v>
                </c:pt>
                <c:pt idx="18">
                  <c:v>96.608289697840476</c:v>
                </c:pt>
                <c:pt idx="19">
                  <c:v>89.610229489047526</c:v>
                </c:pt>
                <c:pt idx="20">
                  <c:v>83.016169492148904</c:v>
                </c:pt>
                <c:pt idx="21">
                  <c:v>75.194596269841952</c:v>
                </c:pt>
                <c:pt idx="22">
                  <c:v>85.029869996417844</c:v>
                </c:pt>
                <c:pt idx="23">
                  <c:v>76.736844002415822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1-4CBF-9A36-5E25274D255F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AVG'!$C$119:$C$142</c:f>
              <c:numCache>
                <c:formatCode>_("$"* #,##0.00_);_("$"* \(#,##0.00\);_("$"* "-"??_);_(@_)</c:formatCode>
                <c:ptCount val="24"/>
                <c:pt idx="0">
                  <c:v>70.650095679498378</c:v>
                </c:pt>
                <c:pt idx="1">
                  <c:v>64.230831964856591</c:v>
                </c:pt>
                <c:pt idx="2">
                  <c:v>60.973542921876124</c:v>
                </c:pt>
                <c:pt idx="3">
                  <c:v>60.007871587076075</c:v>
                </c:pt>
                <c:pt idx="4">
                  <c:v>65.10613656841349</c:v>
                </c:pt>
                <c:pt idx="5">
                  <c:v>75.157894803931839</c:v>
                </c:pt>
                <c:pt idx="6">
                  <c:v>73.647311861129381</c:v>
                </c:pt>
                <c:pt idx="7">
                  <c:v>78.47073797173914</c:v>
                </c:pt>
                <c:pt idx="8">
                  <c:v>79.818060688879029</c:v>
                </c:pt>
                <c:pt idx="9">
                  <c:v>81.68471507783083</c:v>
                </c:pt>
                <c:pt idx="10">
                  <c:v>79.930235216427576</c:v>
                </c:pt>
                <c:pt idx="11">
                  <c:v>77.958041750093415</c:v>
                </c:pt>
                <c:pt idx="12">
                  <c:v>76.814140476681089</c:v>
                </c:pt>
                <c:pt idx="13">
                  <c:v>75.62305443841899</c:v>
                </c:pt>
                <c:pt idx="14">
                  <c:v>73.809781363036365</c:v>
                </c:pt>
                <c:pt idx="15">
                  <c:v>72.266391142413397</c:v>
                </c:pt>
                <c:pt idx="16">
                  <c:v>76.674202725442072</c:v>
                </c:pt>
                <c:pt idx="17">
                  <c:v>94.329506371023015</c:v>
                </c:pt>
                <c:pt idx="18">
                  <c:v>94.033075834089459</c:v>
                </c:pt>
                <c:pt idx="19">
                  <c:v>87.429363067308117</c:v>
                </c:pt>
                <c:pt idx="20">
                  <c:v>82.421087438581466</c:v>
                </c:pt>
                <c:pt idx="21">
                  <c:v>75.090294576907169</c:v>
                </c:pt>
                <c:pt idx="22">
                  <c:v>87.597874313148751</c:v>
                </c:pt>
                <c:pt idx="23">
                  <c:v>76.275752161198696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1-4CBF-9A36-5E25274D2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625087"/>
        <c:axId val="1"/>
      </c:lineChart>
      <c:catAx>
        <c:axId val="1854625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7583426769982765E-2"/>
              <c:y val="0.87397971317502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972377949971269E-3"/>
              <c:y val="0.4005740352052205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250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748906330396783"/>
          <c:y val="0.87678093020443382"/>
          <c:w val="0.88486532469873513"/>
          <c:h val="0.114849898205692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Price-October
</a:t>
            </a:r>
          </a:p>
        </c:rich>
      </c:tx>
      <c:layout>
        <c:manualLayout>
          <c:xMode val="edge"/>
          <c:yMode val="edge"/>
          <c:x val="0.29246215958714966"/>
          <c:y val="1.3298300478713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64542176235307"/>
          <c:y val="9.5747763446740269E-2"/>
          <c:w val="0.85285739440897834"/>
          <c:h val="0.70480992537183806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AVG'!$L$31:$L$54</c:f>
              <c:numCache>
                <c:formatCode>_("$"* #,##0.00_);_("$"* \(#,##0.00\);_("$"* "-"??_);_(@_)</c:formatCode>
                <c:ptCount val="24"/>
                <c:pt idx="0">
                  <c:v>50.797755509442197</c:v>
                </c:pt>
                <c:pt idx="1">
                  <c:v>45.235533459465103</c:v>
                </c:pt>
                <c:pt idx="2">
                  <c:v>42.541523649205438</c:v>
                </c:pt>
                <c:pt idx="3">
                  <c:v>42.535097010751116</c:v>
                </c:pt>
                <c:pt idx="4">
                  <c:v>44.116485701625876</c:v>
                </c:pt>
                <c:pt idx="5">
                  <c:v>53.920979939025102</c:v>
                </c:pt>
                <c:pt idx="6">
                  <c:v>57.027827630328062</c:v>
                </c:pt>
                <c:pt idx="7">
                  <c:v>61.426761962349275</c:v>
                </c:pt>
                <c:pt idx="8">
                  <c:v>59.478496473926427</c:v>
                </c:pt>
                <c:pt idx="9">
                  <c:v>64.291859737964501</c:v>
                </c:pt>
                <c:pt idx="10">
                  <c:v>73.00362742445445</c:v>
                </c:pt>
                <c:pt idx="11">
                  <c:v>76.004774844246029</c:v>
                </c:pt>
                <c:pt idx="12">
                  <c:v>80.571127291714049</c:v>
                </c:pt>
                <c:pt idx="13">
                  <c:v>87.907770554165353</c:v>
                </c:pt>
                <c:pt idx="14">
                  <c:v>93.19876362828488</c:v>
                </c:pt>
                <c:pt idx="15">
                  <c:v>93.80474881625949</c:v>
                </c:pt>
                <c:pt idx="16">
                  <c:v>92.00929801906581</c:v>
                </c:pt>
                <c:pt idx="17">
                  <c:v>89.016096390364069</c:v>
                </c:pt>
                <c:pt idx="18">
                  <c:v>94.297426403982755</c:v>
                </c:pt>
                <c:pt idx="19">
                  <c:v>98.810695535161344</c:v>
                </c:pt>
                <c:pt idx="20">
                  <c:v>88.873338201227028</c:v>
                </c:pt>
                <c:pt idx="21">
                  <c:v>70.277387086507545</c:v>
                </c:pt>
                <c:pt idx="22">
                  <c:v>65.871648834076979</c:v>
                </c:pt>
                <c:pt idx="23">
                  <c:v>54.98097589640841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1-40EC-ACCC-5AB1559C50DF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AVG'!$L$60:$L$83</c:f>
              <c:numCache>
                <c:formatCode>_("$"* #,##0.00_);_("$"* \(#,##0.00\);_("$"* "-"??_);_(@_)</c:formatCode>
                <c:ptCount val="24"/>
                <c:pt idx="0">
                  <c:v>50.973113815937765</c:v>
                </c:pt>
                <c:pt idx="1">
                  <c:v>46.457088745295337</c:v>
                </c:pt>
                <c:pt idx="2">
                  <c:v>42.121988704610274</c:v>
                </c:pt>
                <c:pt idx="3">
                  <c:v>40.559795219726055</c:v>
                </c:pt>
                <c:pt idx="4">
                  <c:v>45.536618270664938</c:v>
                </c:pt>
                <c:pt idx="5">
                  <c:v>54.637379962258969</c:v>
                </c:pt>
                <c:pt idx="6">
                  <c:v>57.188338667168068</c:v>
                </c:pt>
                <c:pt idx="7">
                  <c:v>56.984959603100066</c:v>
                </c:pt>
                <c:pt idx="8">
                  <c:v>52.647637032425322</c:v>
                </c:pt>
                <c:pt idx="9">
                  <c:v>59.003360129932133</c:v>
                </c:pt>
                <c:pt idx="10">
                  <c:v>66.353932515320665</c:v>
                </c:pt>
                <c:pt idx="11">
                  <c:v>71.195060582522387</c:v>
                </c:pt>
                <c:pt idx="12">
                  <c:v>78.145510383124218</c:v>
                </c:pt>
                <c:pt idx="13">
                  <c:v>88.836043102442673</c:v>
                </c:pt>
                <c:pt idx="14">
                  <c:v>100.32351340729048</c:v>
                </c:pt>
                <c:pt idx="15">
                  <c:v>103.71284299874957</c:v>
                </c:pt>
                <c:pt idx="16">
                  <c:v>100.49889007091927</c:v>
                </c:pt>
                <c:pt idx="17">
                  <c:v>93.866029464335966</c:v>
                </c:pt>
                <c:pt idx="18">
                  <c:v>95.940108787869661</c:v>
                </c:pt>
                <c:pt idx="19">
                  <c:v>97.943288994695848</c:v>
                </c:pt>
                <c:pt idx="20">
                  <c:v>88.207996055773904</c:v>
                </c:pt>
                <c:pt idx="21">
                  <c:v>69.152488204328904</c:v>
                </c:pt>
                <c:pt idx="22">
                  <c:v>63.102792182083725</c:v>
                </c:pt>
                <c:pt idx="23">
                  <c:v>56.611223099423377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1-40EC-ACCC-5AB1559C50DF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AVG'!$L$90:$L$113</c:f>
              <c:numCache>
                <c:formatCode>_("$"* #,##0.00_);_("$"* \(#,##0.00\);_("$"* "-"??_);_(@_)</c:formatCode>
                <c:ptCount val="24"/>
                <c:pt idx="0">
                  <c:v>50.628891955039059</c:v>
                </c:pt>
                <c:pt idx="1">
                  <c:v>44.059220961998946</c:v>
                </c:pt>
                <c:pt idx="2">
                  <c:v>42.94552026251931</c:v>
                </c:pt>
                <c:pt idx="3">
                  <c:v>44.437239476182654</c:v>
                </c:pt>
                <c:pt idx="4">
                  <c:v>42.748950635143792</c:v>
                </c:pt>
                <c:pt idx="5">
                  <c:v>53.231113249985093</c:v>
                </c:pt>
                <c:pt idx="6">
                  <c:v>56.873261446704397</c:v>
                </c:pt>
                <c:pt idx="7">
                  <c:v>65.704053123107812</c:v>
                </c:pt>
                <c:pt idx="8">
                  <c:v>66.056361121297854</c:v>
                </c:pt>
                <c:pt idx="9">
                  <c:v>69.384488990143836</c:v>
                </c:pt>
                <c:pt idx="10">
                  <c:v>79.407037336953636</c:v>
                </c:pt>
                <c:pt idx="11">
                  <c:v>80.636351540720653</c:v>
                </c:pt>
                <c:pt idx="12">
                  <c:v>82.906906537022778</c:v>
                </c:pt>
                <c:pt idx="13">
                  <c:v>87.013878470638986</c:v>
                </c:pt>
                <c:pt idx="14">
                  <c:v>86.337893470723955</c:v>
                </c:pt>
                <c:pt idx="15">
                  <c:v>84.263621084972783</c:v>
                </c:pt>
                <c:pt idx="16">
                  <c:v>83.83413530246608</c:v>
                </c:pt>
                <c:pt idx="17">
                  <c:v>84.345790467280025</c:v>
                </c:pt>
                <c:pt idx="18">
                  <c:v>92.715584108387986</c:v>
                </c:pt>
                <c:pt idx="19">
                  <c:v>99.645975907461505</c:v>
                </c:pt>
                <c:pt idx="20">
                  <c:v>89.514038044996624</c:v>
                </c:pt>
                <c:pt idx="21">
                  <c:v>71.360623047124008</c:v>
                </c:pt>
                <c:pt idx="22">
                  <c:v>68.537955239700082</c:v>
                </c:pt>
                <c:pt idx="23">
                  <c:v>53.411108219431036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1-40EC-ACCC-5AB1559C50DF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AVG'!$L$119:$L$142</c:f>
              <c:numCache>
                <c:formatCode>_("$"* #,##0.00_);_("$"* \(#,##0.00\);_("$"* "-"??_);_(@_)</c:formatCode>
                <c:ptCount val="24"/>
                <c:pt idx="0">
                  <c:v>51.453544714198863</c:v>
                </c:pt>
                <c:pt idx="1">
                  <c:v>46.82117989884626</c:v>
                </c:pt>
                <c:pt idx="2">
                  <c:v>44.828480695330235</c:v>
                </c:pt>
                <c:pt idx="3">
                  <c:v>44.018838939838353</c:v>
                </c:pt>
                <c:pt idx="4">
                  <c:v>45.381925033048404</c:v>
                </c:pt>
                <c:pt idx="5">
                  <c:v>52.244624841345669</c:v>
                </c:pt>
                <c:pt idx="6">
                  <c:v>60.841484759561986</c:v>
                </c:pt>
                <c:pt idx="7">
                  <c:v>64.701331069354794</c:v>
                </c:pt>
                <c:pt idx="8">
                  <c:v>65.731334766561332</c:v>
                </c:pt>
                <c:pt idx="9">
                  <c:v>74.855534271563059</c:v>
                </c:pt>
                <c:pt idx="10">
                  <c:v>76.325706834561544</c:v>
                </c:pt>
                <c:pt idx="11">
                  <c:v>77.84205541957823</c:v>
                </c:pt>
                <c:pt idx="12">
                  <c:v>79.731329525686391</c:v>
                </c:pt>
                <c:pt idx="13">
                  <c:v>83.764337297924016</c:v>
                </c:pt>
                <c:pt idx="14">
                  <c:v>87.031435339698618</c:v>
                </c:pt>
                <c:pt idx="15">
                  <c:v>88.548567486046309</c:v>
                </c:pt>
                <c:pt idx="16">
                  <c:v>86.308526902485994</c:v>
                </c:pt>
                <c:pt idx="17">
                  <c:v>83.075151214562339</c:v>
                </c:pt>
                <c:pt idx="18">
                  <c:v>94.57584731292809</c:v>
                </c:pt>
                <c:pt idx="19">
                  <c:v>98.687826476934802</c:v>
                </c:pt>
                <c:pt idx="20">
                  <c:v>90.393387928544684</c:v>
                </c:pt>
                <c:pt idx="21">
                  <c:v>67.58614339400873</c:v>
                </c:pt>
                <c:pt idx="22">
                  <c:v>61.92481036344661</c:v>
                </c:pt>
                <c:pt idx="23">
                  <c:v>53.326595513945719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81-40EC-ACCC-5AB1559C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401999"/>
        <c:axId val="1"/>
      </c:lineChart>
      <c:catAx>
        <c:axId val="185640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9623905492452531E-2"/>
              <c:y val="0.82449462968026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342632124886985E-3"/>
              <c:y val="0.37767173359547551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4019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0031900523802"/>
          <c:y val="0.85375089073343402"/>
          <c:w val="0.86983906819145795"/>
          <c:h val="0.10904606392545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Price-November
</a:t>
            </a:r>
          </a:p>
        </c:rich>
      </c:tx>
      <c:layout>
        <c:manualLayout>
          <c:xMode val="edge"/>
          <c:yMode val="edge"/>
          <c:x val="0.28061131300336162"/>
          <c:y val="1.35505942334766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8071039762014"/>
          <c:y val="0.12737558579468092"/>
          <c:w val="0.80981788316406378"/>
          <c:h val="0.7019207812940927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AVG'!$M$31:$M$54</c:f>
              <c:numCache>
                <c:formatCode>_("$"* #,##0.00_);_("$"* \(#,##0.00\);_("$"* "-"??_);_(@_)</c:formatCode>
                <c:ptCount val="24"/>
                <c:pt idx="0">
                  <c:v>50.05191092435777</c:v>
                </c:pt>
                <c:pt idx="1">
                  <c:v>41.643631257124369</c:v>
                </c:pt>
                <c:pt idx="2">
                  <c:v>35.629084776032933</c:v>
                </c:pt>
                <c:pt idx="3">
                  <c:v>36.007532164208492</c:v>
                </c:pt>
                <c:pt idx="4">
                  <c:v>44.418476062405155</c:v>
                </c:pt>
                <c:pt idx="5">
                  <c:v>62.226867287730968</c:v>
                </c:pt>
                <c:pt idx="6">
                  <c:v>61.584845407720124</c:v>
                </c:pt>
                <c:pt idx="7">
                  <c:v>71.639162042758755</c:v>
                </c:pt>
                <c:pt idx="8">
                  <c:v>70.944568135338557</c:v>
                </c:pt>
                <c:pt idx="9">
                  <c:v>73.604777684921473</c:v>
                </c:pt>
                <c:pt idx="10">
                  <c:v>77.205819803376173</c:v>
                </c:pt>
                <c:pt idx="11">
                  <c:v>76.409089301403014</c:v>
                </c:pt>
                <c:pt idx="12">
                  <c:v>74.312956068425166</c:v>
                </c:pt>
                <c:pt idx="13">
                  <c:v>74.25142599705535</c:v>
                </c:pt>
                <c:pt idx="14">
                  <c:v>72.347521479806488</c:v>
                </c:pt>
                <c:pt idx="15">
                  <c:v>73.184660103219159</c:v>
                </c:pt>
                <c:pt idx="16">
                  <c:v>81.713407838517824</c:v>
                </c:pt>
                <c:pt idx="17">
                  <c:v>106.41833292521687</c:v>
                </c:pt>
                <c:pt idx="18">
                  <c:v>105.25713878414437</c:v>
                </c:pt>
                <c:pt idx="19">
                  <c:v>97.759228977433025</c:v>
                </c:pt>
                <c:pt idx="20">
                  <c:v>87.35145463706381</c:v>
                </c:pt>
                <c:pt idx="21">
                  <c:v>76.015610813600659</c:v>
                </c:pt>
                <c:pt idx="22">
                  <c:v>71.21449357539106</c:v>
                </c:pt>
                <c:pt idx="23">
                  <c:v>58.808003952749189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6-491C-BED8-5DD95DAEE9B4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AVG'!$M$60:$M$83</c:f>
              <c:numCache>
                <c:formatCode>_("$"* #,##0.00_);_("$"* \(#,##0.00\);_("$"* "-"??_);_(@_)</c:formatCode>
                <c:ptCount val="24"/>
                <c:pt idx="0">
                  <c:v>52.680575267405281</c:v>
                </c:pt>
                <c:pt idx="1">
                  <c:v>41.351397215238954</c:v>
                </c:pt>
                <c:pt idx="2">
                  <c:v>32.926899669650346</c:v>
                </c:pt>
                <c:pt idx="3">
                  <c:v>32.154782405264889</c:v>
                </c:pt>
                <c:pt idx="4">
                  <c:v>42.93054130117622</c:v>
                </c:pt>
                <c:pt idx="5">
                  <c:v>60.249788662417977</c:v>
                </c:pt>
                <c:pt idx="6">
                  <c:v>51.214472682958309</c:v>
                </c:pt>
                <c:pt idx="7">
                  <c:v>65.985583346821358</c:v>
                </c:pt>
                <c:pt idx="8">
                  <c:v>65.159956933892119</c:v>
                </c:pt>
                <c:pt idx="9">
                  <c:v>70.454387963158098</c:v>
                </c:pt>
                <c:pt idx="10">
                  <c:v>75.400809503659488</c:v>
                </c:pt>
                <c:pt idx="11">
                  <c:v>77.274238927618299</c:v>
                </c:pt>
                <c:pt idx="12">
                  <c:v>75.970862995276008</c:v>
                </c:pt>
                <c:pt idx="13">
                  <c:v>76.942768486161953</c:v>
                </c:pt>
                <c:pt idx="14">
                  <c:v>77.098727017246659</c:v>
                </c:pt>
                <c:pt idx="15">
                  <c:v>79.065096870600939</c:v>
                </c:pt>
                <c:pt idx="16">
                  <c:v>84.24293247816955</c:v>
                </c:pt>
                <c:pt idx="17">
                  <c:v>114.57848001633192</c:v>
                </c:pt>
                <c:pt idx="18">
                  <c:v>108.76098725145725</c:v>
                </c:pt>
                <c:pt idx="19">
                  <c:v>100.6120722352118</c:v>
                </c:pt>
                <c:pt idx="20">
                  <c:v>86.283149045159917</c:v>
                </c:pt>
                <c:pt idx="21">
                  <c:v>70.955474246277021</c:v>
                </c:pt>
                <c:pt idx="22">
                  <c:v>75.406204141900886</c:v>
                </c:pt>
                <c:pt idx="23">
                  <c:v>62.299811336945425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6-491C-BED8-5DD95DAEE9B4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AVG'!$M$90:$M$113</c:f>
              <c:numCache>
                <c:formatCode>_("$"* #,##0.00_);_("$"* \(#,##0.00\);_("$"* "-"??_);_(@_)</c:formatCode>
                <c:ptCount val="24"/>
                <c:pt idx="0">
                  <c:v>47.423246581310252</c:v>
                </c:pt>
                <c:pt idx="1">
                  <c:v>41.935865299009798</c:v>
                </c:pt>
                <c:pt idx="2">
                  <c:v>38.331269882415519</c:v>
                </c:pt>
                <c:pt idx="3">
                  <c:v>39.86028192315208</c:v>
                </c:pt>
                <c:pt idx="4">
                  <c:v>45.906410823634126</c:v>
                </c:pt>
                <c:pt idx="5">
                  <c:v>64.203945913043938</c:v>
                </c:pt>
                <c:pt idx="6">
                  <c:v>71.955218132481974</c:v>
                </c:pt>
                <c:pt idx="7">
                  <c:v>77.292740738696153</c:v>
                </c:pt>
                <c:pt idx="8">
                  <c:v>76.729179336785023</c:v>
                </c:pt>
                <c:pt idx="9">
                  <c:v>76.755167406684819</c:v>
                </c:pt>
                <c:pt idx="10">
                  <c:v>79.010830103092871</c:v>
                </c:pt>
                <c:pt idx="11">
                  <c:v>75.543939675187744</c:v>
                </c:pt>
                <c:pt idx="12">
                  <c:v>72.655049141574295</c:v>
                </c:pt>
                <c:pt idx="13">
                  <c:v>71.560083507948661</c:v>
                </c:pt>
                <c:pt idx="14">
                  <c:v>67.596315942366317</c:v>
                </c:pt>
                <c:pt idx="15">
                  <c:v>67.304223335837349</c:v>
                </c:pt>
                <c:pt idx="16">
                  <c:v>79.183883198866155</c:v>
                </c:pt>
                <c:pt idx="17">
                  <c:v>98.258185834101837</c:v>
                </c:pt>
                <c:pt idx="18">
                  <c:v>101.7532903168315</c:v>
                </c:pt>
                <c:pt idx="19">
                  <c:v>94.906385719654253</c:v>
                </c:pt>
                <c:pt idx="20">
                  <c:v>88.419760228967746</c:v>
                </c:pt>
                <c:pt idx="21">
                  <c:v>81.075747380924369</c:v>
                </c:pt>
                <c:pt idx="22">
                  <c:v>67.022783008881248</c:v>
                </c:pt>
                <c:pt idx="23">
                  <c:v>55.316196568552925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6-491C-BED8-5DD95DAEE9B4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AVG'!$M$119:$M$142</c:f>
              <c:numCache>
                <c:formatCode>_("$"* #,##0.00_);_("$"* \(#,##0.00\);_("$"* "-"??_);_(@_)</c:formatCode>
                <c:ptCount val="24"/>
                <c:pt idx="0">
                  <c:v>50.724694844816419</c:v>
                </c:pt>
                <c:pt idx="1">
                  <c:v>45.113826658869549</c:v>
                </c:pt>
                <c:pt idx="2">
                  <c:v>41.307912267089151</c:v>
                </c:pt>
                <c:pt idx="3">
                  <c:v>41.065190201816442</c:v>
                </c:pt>
                <c:pt idx="4">
                  <c:v>46.239203045147178</c:v>
                </c:pt>
                <c:pt idx="5">
                  <c:v>57.053472188859409</c:v>
                </c:pt>
                <c:pt idx="6">
                  <c:v>67.620074836912508</c:v>
                </c:pt>
                <c:pt idx="7">
                  <c:v>75.848712745020975</c:v>
                </c:pt>
                <c:pt idx="8">
                  <c:v>75.584921792589896</c:v>
                </c:pt>
                <c:pt idx="9">
                  <c:v>77.601676970296026</c:v>
                </c:pt>
                <c:pt idx="10">
                  <c:v>79.605786759599283</c:v>
                </c:pt>
                <c:pt idx="11">
                  <c:v>77.330231983354579</c:v>
                </c:pt>
                <c:pt idx="12">
                  <c:v>75.604081489137656</c:v>
                </c:pt>
                <c:pt idx="13">
                  <c:v>75.81939659206148</c:v>
                </c:pt>
                <c:pt idx="14">
                  <c:v>73.605193951035346</c:v>
                </c:pt>
                <c:pt idx="15">
                  <c:v>73.673690301729152</c:v>
                </c:pt>
                <c:pt idx="16">
                  <c:v>79.891387853943655</c:v>
                </c:pt>
                <c:pt idx="17">
                  <c:v>99.760954547902656</c:v>
                </c:pt>
                <c:pt idx="18">
                  <c:v>99.275180694973102</c:v>
                </c:pt>
                <c:pt idx="19">
                  <c:v>91.938926715499619</c:v>
                </c:pt>
                <c:pt idx="20">
                  <c:v>83.074794846052498</c:v>
                </c:pt>
                <c:pt idx="21">
                  <c:v>73.764987919891951</c:v>
                </c:pt>
                <c:pt idx="22">
                  <c:v>63.385895979669762</c:v>
                </c:pt>
                <c:pt idx="23">
                  <c:v>55.109804813732076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6-491C-BED8-5DD95DAEE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402463"/>
        <c:axId val="1"/>
      </c:lineChart>
      <c:catAx>
        <c:axId val="1856402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9.4164870135356252E-3"/>
              <c:y val="0.86723803094250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164870135356252E-3"/>
              <c:y val="0.40651782700430084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4024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9098490913699249E-2"/>
          <c:y val="0.87807850632928985"/>
          <c:w val="0.86820010264798464"/>
          <c:h val="0.11111487271450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Price-December
</a:t>
            </a:r>
          </a:p>
        </c:rich>
      </c:tx>
      <c:layout>
        <c:manualLayout>
          <c:xMode val="edge"/>
          <c:yMode val="edge"/>
          <c:x val="0.27256531357952773"/>
          <c:y val="1.33693985043638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2492934834653"/>
          <c:y val="0.12299846624014717"/>
          <c:w val="0.8195757015218903"/>
          <c:h val="0.6898609628251732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AVG'!$N$31:$N$54</c:f>
              <c:numCache>
                <c:formatCode>_("$"* #,##0.00_);_("$"* \(#,##0.00\);_("$"* "-"??_);_(@_)</c:formatCode>
                <c:ptCount val="24"/>
                <c:pt idx="0">
                  <c:v>51.471003989944521</c:v>
                </c:pt>
                <c:pt idx="1">
                  <c:v>45.657668106707327</c:v>
                </c:pt>
                <c:pt idx="2">
                  <c:v>41.881119339957614</c:v>
                </c:pt>
                <c:pt idx="3">
                  <c:v>41.71594381915407</c:v>
                </c:pt>
                <c:pt idx="4">
                  <c:v>45.598224658889379</c:v>
                </c:pt>
                <c:pt idx="5">
                  <c:v>54.43132160624932</c:v>
                </c:pt>
                <c:pt idx="6">
                  <c:v>72.125272989621735</c:v>
                </c:pt>
                <c:pt idx="7">
                  <c:v>78.101515059687486</c:v>
                </c:pt>
                <c:pt idx="8">
                  <c:v>78.430698480320302</c:v>
                </c:pt>
                <c:pt idx="9">
                  <c:v>78.969230299224847</c:v>
                </c:pt>
                <c:pt idx="10">
                  <c:v>74.535898006491593</c:v>
                </c:pt>
                <c:pt idx="11">
                  <c:v>72.151988205260778</c:v>
                </c:pt>
                <c:pt idx="12">
                  <c:v>70.56244024462552</c:v>
                </c:pt>
                <c:pt idx="13">
                  <c:v>69.862533682132309</c:v>
                </c:pt>
                <c:pt idx="14">
                  <c:v>68.165348552404609</c:v>
                </c:pt>
                <c:pt idx="15">
                  <c:v>67.455014186535351</c:v>
                </c:pt>
                <c:pt idx="16">
                  <c:v>79.343573222474276</c:v>
                </c:pt>
                <c:pt idx="17">
                  <c:v>98.176991739988622</c:v>
                </c:pt>
                <c:pt idx="18">
                  <c:v>101.22457436346401</c:v>
                </c:pt>
                <c:pt idx="19">
                  <c:v>96.245960329256604</c:v>
                </c:pt>
                <c:pt idx="20">
                  <c:v>90.019769418247478</c:v>
                </c:pt>
                <c:pt idx="21">
                  <c:v>84.629191220263976</c:v>
                </c:pt>
                <c:pt idx="22">
                  <c:v>62.446498685425254</c:v>
                </c:pt>
                <c:pt idx="23">
                  <c:v>57.824524218543559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B-4E67-B7F7-7C1A5AF87CCA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AVG'!$N$60:$N$83</c:f>
              <c:numCache>
                <c:formatCode>_("$"* #,##0.00_);_("$"* \(#,##0.00\);_("$"* "-"??_);_(@_)</c:formatCode>
                <c:ptCount val="24"/>
                <c:pt idx="0">
                  <c:v>52.462407514783571</c:v>
                </c:pt>
                <c:pt idx="1">
                  <c:v>44.013595157397297</c:v>
                </c:pt>
                <c:pt idx="2">
                  <c:v>40.56130723847135</c:v>
                </c:pt>
                <c:pt idx="3">
                  <c:v>38.034222639229043</c:v>
                </c:pt>
                <c:pt idx="4">
                  <c:v>42.748067935760517</c:v>
                </c:pt>
                <c:pt idx="5">
                  <c:v>54.735323670139749</c:v>
                </c:pt>
                <c:pt idx="6">
                  <c:v>69.600395825172001</c:v>
                </c:pt>
                <c:pt idx="7">
                  <c:v>73.373253384233735</c:v>
                </c:pt>
                <c:pt idx="8">
                  <c:v>77.144749345271904</c:v>
                </c:pt>
                <c:pt idx="9">
                  <c:v>77.937497827421282</c:v>
                </c:pt>
                <c:pt idx="10">
                  <c:v>77.099406265884923</c:v>
                </c:pt>
                <c:pt idx="11">
                  <c:v>74.426552041601781</c:v>
                </c:pt>
                <c:pt idx="12">
                  <c:v>72.876270105638127</c:v>
                </c:pt>
                <c:pt idx="13">
                  <c:v>71.819632735308275</c:v>
                </c:pt>
                <c:pt idx="14">
                  <c:v>70.815221042593976</c:v>
                </c:pt>
                <c:pt idx="15">
                  <c:v>70.334996610904682</c:v>
                </c:pt>
                <c:pt idx="16">
                  <c:v>77.795686460667199</c:v>
                </c:pt>
                <c:pt idx="17">
                  <c:v>102.68509214025188</c:v>
                </c:pt>
                <c:pt idx="18">
                  <c:v>101.66980631537696</c:v>
                </c:pt>
                <c:pt idx="19">
                  <c:v>93.059554693184225</c:v>
                </c:pt>
                <c:pt idx="20">
                  <c:v>87.821216642187196</c:v>
                </c:pt>
                <c:pt idx="21">
                  <c:v>81.540668564301626</c:v>
                </c:pt>
                <c:pt idx="22">
                  <c:v>67.440243543369675</c:v>
                </c:pt>
                <c:pt idx="23">
                  <c:v>60.004832300849301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B-4E67-B7F7-7C1A5AF87CCA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AVG'!$N$90:$N$113</c:f>
              <c:numCache>
                <c:formatCode>_("$"* #,##0.00_);_("$"* \(#,##0.00\);_("$"* "-"??_);_(@_)</c:formatCode>
                <c:ptCount val="24"/>
                <c:pt idx="0">
                  <c:v>50.355675024500592</c:v>
                </c:pt>
                <c:pt idx="1">
                  <c:v>47.507250174681118</c:v>
                </c:pt>
                <c:pt idx="2">
                  <c:v>43.306516409562768</c:v>
                </c:pt>
                <c:pt idx="3">
                  <c:v>45.692202693473092</c:v>
                </c:pt>
                <c:pt idx="4">
                  <c:v>48.676393919868552</c:v>
                </c:pt>
                <c:pt idx="5">
                  <c:v>54.10299937724767</c:v>
                </c:pt>
                <c:pt idx="6">
                  <c:v>74.85214032722746</c:v>
                </c:pt>
                <c:pt idx="7">
                  <c:v>83.208037669177557</c:v>
                </c:pt>
                <c:pt idx="8">
                  <c:v>79.819523546172661</c:v>
                </c:pt>
                <c:pt idx="9">
                  <c:v>80.083501368772772</c:v>
                </c:pt>
                <c:pt idx="10">
                  <c:v>71.767309086346842</c:v>
                </c:pt>
                <c:pt idx="11">
                  <c:v>69.695459262012548</c:v>
                </c:pt>
                <c:pt idx="12">
                  <c:v>68.063503994731917</c:v>
                </c:pt>
                <c:pt idx="13">
                  <c:v>67.748866704702309</c:v>
                </c:pt>
                <c:pt idx="14">
                  <c:v>65.303486263000053</c:v>
                </c:pt>
                <c:pt idx="15">
                  <c:v>64.344633168216504</c:v>
                </c:pt>
                <c:pt idx="16">
                  <c:v>81.015290925225969</c:v>
                </c:pt>
                <c:pt idx="17">
                  <c:v>93.308243307704345</c:v>
                </c:pt>
                <c:pt idx="18">
                  <c:v>100.74372385539806</c:v>
                </c:pt>
                <c:pt idx="19">
                  <c:v>99.687278416214738</c:v>
                </c:pt>
                <c:pt idx="20">
                  <c:v>92.394206416392592</c:v>
                </c:pt>
                <c:pt idx="21">
                  <c:v>87.964795688703362</c:v>
                </c:pt>
                <c:pt idx="22">
                  <c:v>57.053254238845284</c:v>
                </c:pt>
                <c:pt idx="23">
                  <c:v>55.469791489653339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B-4E67-B7F7-7C1A5AF87CCA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AVG'!$N$119:$N$142</c:f>
              <c:numCache>
                <c:formatCode>_("$"* #,##0.00_);_("$"* \(#,##0.00\);_("$"* "-"??_);_(@_)</c:formatCode>
                <c:ptCount val="24"/>
                <c:pt idx="0">
                  <c:v>50.764547248201822</c:v>
                </c:pt>
                <c:pt idx="1">
                  <c:v>46.784231062708315</c:v>
                </c:pt>
                <c:pt idx="2">
                  <c:v>44.016218266449457</c:v>
                </c:pt>
                <c:pt idx="3">
                  <c:v>44.176017442522195</c:v>
                </c:pt>
                <c:pt idx="4">
                  <c:v>46.615970317344335</c:v>
                </c:pt>
                <c:pt idx="5">
                  <c:v>52.279927356225542</c:v>
                </c:pt>
                <c:pt idx="6">
                  <c:v>73.07237082293851</c:v>
                </c:pt>
                <c:pt idx="7">
                  <c:v>78.876246572201183</c:v>
                </c:pt>
                <c:pt idx="8">
                  <c:v>79.098025480333973</c:v>
                </c:pt>
                <c:pt idx="9">
                  <c:v>79.727465351528323</c:v>
                </c:pt>
                <c:pt idx="10">
                  <c:v>75.626051890245435</c:v>
                </c:pt>
                <c:pt idx="11">
                  <c:v>73.831408706836726</c:v>
                </c:pt>
                <c:pt idx="12">
                  <c:v>72.947683923833495</c:v>
                </c:pt>
                <c:pt idx="13">
                  <c:v>72.122831140267053</c:v>
                </c:pt>
                <c:pt idx="14">
                  <c:v>70.530695037759415</c:v>
                </c:pt>
                <c:pt idx="15">
                  <c:v>69.522196582628766</c:v>
                </c:pt>
                <c:pt idx="16">
                  <c:v>79.200094373974139</c:v>
                </c:pt>
                <c:pt idx="17">
                  <c:v>95.287935215893015</c:v>
                </c:pt>
                <c:pt idx="18">
                  <c:v>96.970397893851938</c:v>
                </c:pt>
                <c:pt idx="19">
                  <c:v>92.410397986186268</c:v>
                </c:pt>
                <c:pt idx="20">
                  <c:v>87.357311394677382</c:v>
                </c:pt>
                <c:pt idx="21">
                  <c:v>83.418887626844679</c:v>
                </c:pt>
                <c:pt idx="22">
                  <c:v>59.492131424253934</c:v>
                </c:pt>
                <c:pt idx="23">
                  <c:v>55.870956882294479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CB-4E67-B7F7-7C1A5AF8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895775"/>
        <c:axId val="1"/>
      </c:lineChart>
      <c:catAx>
        <c:axId val="1856895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3234498016063022E-2"/>
              <c:y val="0.84761986517666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3988039165354385E-3"/>
              <c:y val="0.39840807543004192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8957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9551148982362254E-2"/>
          <c:y val="0.85564150427928465"/>
          <c:w val="0.86656972110456754"/>
          <c:h val="0.1096290677357833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Price-January
</a:t>
            </a:r>
          </a:p>
        </c:rich>
      </c:tx>
      <c:layout>
        <c:manualLayout>
          <c:xMode val="edge"/>
          <c:yMode val="edge"/>
          <c:x val="0.29943381920391038"/>
          <c:y val="1.4006085147035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8906330396783"/>
          <c:y val="9.5241378999842655E-2"/>
          <c:w val="0.87526808690373803"/>
          <c:h val="0.7451237298222983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AVG'!$C$31:$C$54</c:f>
              <c:numCache>
                <c:formatCode>_("$"* #,##0.00_);_("$"* \(#,##0.00\);_("$"* "-"??_);_(@_)</c:formatCode>
                <c:ptCount val="24"/>
                <c:pt idx="0">
                  <c:v>46.615719425186747</c:v>
                </c:pt>
                <c:pt idx="1">
                  <c:v>39.930162694901824</c:v>
                </c:pt>
                <c:pt idx="2">
                  <c:v>37.560414271982907</c:v>
                </c:pt>
                <c:pt idx="3">
                  <c:v>33.481254942110624</c:v>
                </c:pt>
                <c:pt idx="4">
                  <c:v>34.722501812033734</c:v>
                </c:pt>
                <c:pt idx="5">
                  <c:v>38.747843059783591</c:v>
                </c:pt>
                <c:pt idx="6">
                  <c:v>39.211454439769824</c:v>
                </c:pt>
                <c:pt idx="7">
                  <c:v>45.253289480338147</c:v>
                </c:pt>
                <c:pt idx="8">
                  <c:v>52.316736293127086</c:v>
                </c:pt>
                <c:pt idx="9">
                  <c:v>53.837285021507931</c:v>
                </c:pt>
                <c:pt idx="10">
                  <c:v>55.352964280652962</c:v>
                </c:pt>
                <c:pt idx="11">
                  <c:v>54.127283227212445</c:v>
                </c:pt>
                <c:pt idx="12">
                  <c:v>54.00511116126205</c:v>
                </c:pt>
                <c:pt idx="13">
                  <c:v>52.117108920994262</c:v>
                </c:pt>
                <c:pt idx="14">
                  <c:v>50.820921565872979</c:v>
                </c:pt>
                <c:pt idx="15">
                  <c:v>47.987524522044609</c:v>
                </c:pt>
                <c:pt idx="16">
                  <c:v>53.948735557043072</c:v>
                </c:pt>
                <c:pt idx="17">
                  <c:v>65.604202938790465</c:v>
                </c:pt>
                <c:pt idx="18">
                  <c:v>66.212421923108423</c:v>
                </c:pt>
                <c:pt idx="19">
                  <c:v>63.159679733505023</c:v>
                </c:pt>
                <c:pt idx="20">
                  <c:v>60.389669874964646</c:v>
                </c:pt>
                <c:pt idx="21">
                  <c:v>56.797679807156285</c:v>
                </c:pt>
                <c:pt idx="22">
                  <c:v>53.985385031779053</c:v>
                </c:pt>
                <c:pt idx="23">
                  <c:v>43.814650014871027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4-4DE7-AD52-323D1E052C34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AVG'!$C$60:$C$83</c:f>
              <c:numCache>
                <c:formatCode>_("$"* #,##0.00_);_("$"* \(#,##0.00\);_("$"* "-"??_);_(@_)</c:formatCode>
                <c:ptCount val="24"/>
                <c:pt idx="0">
                  <c:v>43.11228394344586</c:v>
                </c:pt>
                <c:pt idx="1">
                  <c:v>34.532363841111938</c:v>
                </c:pt>
                <c:pt idx="2">
                  <c:v>31.287134312045918</c:v>
                </c:pt>
                <c:pt idx="3">
                  <c:v>28.949681927624919</c:v>
                </c:pt>
                <c:pt idx="4">
                  <c:v>31.72872904438136</c:v>
                </c:pt>
                <c:pt idx="5">
                  <c:v>37.122134997427494</c:v>
                </c:pt>
                <c:pt idx="6">
                  <c:v>36.929908515389712</c:v>
                </c:pt>
                <c:pt idx="7">
                  <c:v>47.617435369746431</c:v>
                </c:pt>
                <c:pt idx="8">
                  <c:v>54.377375400394968</c:v>
                </c:pt>
                <c:pt idx="9">
                  <c:v>56.308590136283328</c:v>
                </c:pt>
                <c:pt idx="10">
                  <c:v>57.421477707272572</c:v>
                </c:pt>
                <c:pt idx="11">
                  <c:v>57.511616142057754</c:v>
                </c:pt>
                <c:pt idx="12">
                  <c:v>56.459410965244672</c:v>
                </c:pt>
                <c:pt idx="13">
                  <c:v>53.48120364069775</c:v>
                </c:pt>
                <c:pt idx="14">
                  <c:v>52.940127155186957</c:v>
                </c:pt>
                <c:pt idx="15">
                  <c:v>49.279660886717764</c:v>
                </c:pt>
                <c:pt idx="16">
                  <c:v>54.834509546474074</c:v>
                </c:pt>
                <c:pt idx="17">
                  <c:v>67.852997637738611</c:v>
                </c:pt>
                <c:pt idx="18">
                  <c:v>67.804412382109717</c:v>
                </c:pt>
                <c:pt idx="19">
                  <c:v>64.832401152916276</c:v>
                </c:pt>
                <c:pt idx="20">
                  <c:v>61.188506980749658</c:v>
                </c:pt>
                <c:pt idx="21">
                  <c:v>57.587837949977562</c:v>
                </c:pt>
                <c:pt idx="22">
                  <c:v>55.064207652792419</c:v>
                </c:pt>
                <c:pt idx="23">
                  <c:v>41.775992712211632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4-4DE7-AD52-323D1E052C34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AVG'!$C$90:$C$113</c:f>
              <c:numCache>
                <c:formatCode>_("$"* #,##0.00_);_("$"* \(#,##0.00\);_("$"* "-"??_);_(@_)</c:formatCode>
                <c:ptCount val="24"/>
                <c:pt idx="0">
                  <c:v>50.819842003275831</c:v>
                </c:pt>
                <c:pt idx="1">
                  <c:v>46.407521319449685</c:v>
                </c:pt>
                <c:pt idx="2">
                  <c:v>45.088350223907284</c:v>
                </c:pt>
                <c:pt idx="3">
                  <c:v>38.919142559493473</c:v>
                </c:pt>
                <c:pt idx="4">
                  <c:v>38.315029133216584</c:v>
                </c:pt>
                <c:pt idx="5">
                  <c:v>40.698692734610894</c:v>
                </c:pt>
                <c:pt idx="6">
                  <c:v>41.949309549025962</c:v>
                </c:pt>
                <c:pt idx="7">
                  <c:v>42.416314413048212</c:v>
                </c:pt>
                <c:pt idx="8">
                  <c:v>49.843969364405638</c:v>
                </c:pt>
                <c:pt idx="9">
                  <c:v>50.87171888377744</c:v>
                </c:pt>
                <c:pt idx="10">
                  <c:v>52.870748168709412</c:v>
                </c:pt>
                <c:pt idx="11">
                  <c:v>50.06608372939808</c:v>
                </c:pt>
                <c:pt idx="12">
                  <c:v>51.059951396482909</c:v>
                </c:pt>
                <c:pt idx="13">
                  <c:v>50.480195257350083</c:v>
                </c:pt>
                <c:pt idx="14">
                  <c:v>48.277874858696215</c:v>
                </c:pt>
                <c:pt idx="15">
                  <c:v>46.436960884436814</c:v>
                </c:pt>
                <c:pt idx="16">
                  <c:v>52.88580676972586</c:v>
                </c:pt>
                <c:pt idx="17">
                  <c:v>62.905649300052715</c:v>
                </c:pt>
                <c:pt idx="18">
                  <c:v>64.302033372306894</c:v>
                </c:pt>
                <c:pt idx="19">
                  <c:v>61.152414030211524</c:v>
                </c:pt>
                <c:pt idx="20">
                  <c:v>59.431065348022628</c:v>
                </c:pt>
                <c:pt idx="21">
                  <c:v>55.849490035770764</c:v>
                </c:pt>
                <c:pt idx="22">
                  <c:v>52.690797886563011</c:v>
                </c:pt>
                <c:pt idx="23">
                  <c:v>46.261038778062293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4-4DE7-AD52-323D1E052C34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AVG'!$C$119:$C$142</c:f>
              <c:numCache>
                <c:formatCode>_("$"* #,##0.00_);_("$"* \(#,##0.00\);_("$"* "-"??_);_(@_)</c:formatCode>
                <c:ptCount val="24"/>
                <c:pt idx="0">
                  <c:v>40.37148324542764</c:v>
                </c:pt>
                <c:pt idx="1">
                  <c:v>36.70333255134662</c:v>
                </c:pt>
                <c:pt idx="2">
                  <c:v>34.842024526786361</c:v>
                </c:pt>
                <c:pt idx="3">
                  <c:v>34.290212335472042</c:v>
                </c:pt>
                <c:pt idx="4">
                  <c:v>37.203506610521998</c:v>
                </c:pt>
                <c:pt idx="5">
                  <c:v>42.947368459389622</c:v>
                </c:pt>
                <c:pt idx="6">
                  <c:v>44.906440088753918</c:v>
                </c:pt>
                <c:pt idx="7">
                  <c:v>51.817338653922405</c:v>
                </c:pt>
                <c:pt idx="8">
                  <c:v>58.71873683197024</c:v>
                </c:pt>
                <c:pt idx="9">
                  <c:v>60.208211500196626</c:v>
                </c:pt>
                <c:pt idx="10">
                  <c:v>61.443540116051224</c:v>
                </c:pt>
                <c:pt idx="11">
                  <c:v>60.710812547739508</c:v>
                </c:pt>
                <c:pt idx="12">
                  <c:v>59.844856678300012</c:v>
                </c:pt>
                <c:pt idx="13">
                  <c:v>57.731745309088609</c:v>
                </c:pt>
                <c:pt idx="14">
                  <c:v>55.983684098850347</c:v>
                </c:pt>
                <c:pt idx="15">
                  <c:v>53.003166633059017</c:v>
                </c:pt>
                <c:pt idx="16">
                  <c:v>58.358343468457633</c:v>
                </c:pt>
                <c:pt idx="17">
                  <c:v>70.757676916061158</c:v>
                </c:pt>
                <c:pt idx="18">
                  <c:v>71.429974440147859</c:v>
                </c:pt>
                <c:pt idx="19">
                  <c:v>68.132968037503531</c:v>
                </c:pt>
                <c:pt idx="20">
                  <c:v>65.300794219059753</c:v>
                </c:pt>
                <c:pt idx="21">
                  <c:v>61.651710460838174</c:v>
                </c:pt>
                <c:pt idx="22">
                  <c:v>50.055928178942146</c:v>
                </c:pt>
                <c:pt idx="23">
                  <c:v>43.586144092113543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4-4DE7-AD52-323D1E05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899487"/>
        <c:axId val="1"/>
      </c:lineChart>
      <c:catAx>
        <c:axId val="185689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6066741415986212E-2"/>
              <c:y val="0.873979713175026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972377949971269E-3"/>
              <c:y val="0.4005740352052205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8994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748906330396783"/>
          <c:y val="0.87678093020443382"/>
          <c:w val="0.88486532469873513"/>
          <c:h val="0.114849898205692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Scaled Price-February
</a:t>
            </a:r>
          </a:p>
        </c:rich>
      </c:tx>
      <c:layout>
        <c:manualLayout>
          <c:xMode val="edge"/>
          <c:yMode val="edge"/>
          <c:x val="0.30269144210114357"/>
          <c:y val="1.37367136589415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4611725359882"/>
          <c:y val="0.1043990238079561"/>
          <c:w val="0.86592741664377781"/>
          <c:h val="0.7335405093874809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AVG'!$D$31:$D$54</c:f>
              <c:numCache>
                <c:formatCode>_("$"* #,##0.00_);_("$"* \(#,##0.00\);_("$"* "-"??_);_(@_)</c:formatCode>
                <c:ptCount val="24"/>
                <c:pt idx="0">
                  <c:v>44.83286371263214</c:v>
                </c:pt>
                <c:pt idx="1">
                  <c:v>43.15995599099837</c:v>
                </c:pt>
                <c:pt idx="2">
                  <c:v>42.451514250690572</c:v>
                </c:pt>
                <c:pt idx="3">
                  <c:v>41.660487976230051</c:v>
                </c:pt>
                <c:pt idx="4">
                  <c:v>41.951064901391554</c:v>
                </c:pt>
                <c:pt idx="5">
                  <c:v>41.601368982742585</c:v>
                </c:pt>
                <c:pt idx="6">
                  <c:v>43.29119967176868</c:v>
                </c:pt>
                <c:pt idx="7">
                  <c:v>49.625233960460989</c:v>
                </c:pt>
                <c:pt idx="8">
                  <c:v>53.201274404782154</c:v>
                </c:pt>
                <c:pt idx="9">
                  <c:v>54.5636280206</c:v>
                </c:pt>
                <c:pt idx="10">
                  <c:v>55.043141531812893</c:v>
                </c:pt>
                <c:pt idx="11">
                  <c:v>54.385049879439428</c:v>
                </c:pt>
                <c:pt idx="12">
                  <c:v>52.884828145563866</c:v>
                </c:pt>
                <c:pt idx="13">
                  <c:v>52.192798107541407</c:v>
                </c:pt>
                <c:pt idx="14">
                  <c:v>50.084872290753864</c:v>
                </c:pt>
                <c:pt idx="15">
                  <c:v>49.160082674574191</c:v>
                </c:pt>
                <c:pt idx="16">
                  <c:v>50.709004455475714</c:v>
                </c:pt>
                <c:pt idx="17">
                  <c:v>57.521240923587278</c:v>
                </c:pt>
                <c:pt idx="18">
                  <c:v>59.827609581064898</c:v>
                </c:pt>
                <c:pt idx="19">
                  <c:v>58.290375326953168</c:v>
                </c:pt>
                <c:pt idx="20">
                  <c:v>56.162873635084019</c:v>
                </c:pt>
                <c:pt idx="21">
                  <c:v>54.489534104724235</c:v>
                </c:pt>
                <c:pt idx="22">
                  <c:v>49.724285022919986</c:v>
                </c:pt>
                <c:pt idx="23">
                  <c:v>43.18571244820788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9-4635-8ADE-20912C9CAB98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AVG'!$D$60:$D$83</c:f>
              <c:numCache>
                <c:formatCode>_("$"* #,##0.00_);_("$"* \(#,##0.00\);_("$"* "-"??_);_(@_)</c:formatCode>
                <c:ptCount val="24"/>
                <c:pt idx="0">
                  <c:v>40.652169837316841</c:v>
                </c:pt>
                <c:pt idx="1">
                  <c:v>38.649195783515843</c:v>
                </c:pt>
                <c:pt idx="2">
                  <c:v>38.327568268231275</c:v>
                </c:pt>
                <c:pt idx="3">
                  <c:v>36.842554855329411</c:v>
                </c:pt>
                <c:pt idx="4">
                  <c:v>37.970855430204232</c:v>
                </c:pt>
                <c:pt idx="5">
                  <c:v>35.905740567669667</c:v>
                </c:pt>
                <c:pt idx="6">
                  <c:v>36.203206231828503</c:v>
                </c:pt>
                <c:pt idx="7">
                  <c:v>48.557363266860712</c:v>
                </c:pt>
                <c:pt idx="8">
                  <c:v>54.744171631611579</c:v>
                </c:pt>
                <c:pt idx="9">
                  <c:v>57.468528857346392</c:v>
                </c:pt>
                <c:pt idx="10">
                  <c:v>57.933391298466198</c:v>
                </c:pt>
                <c:pt idx="11">
                  <c:v>57.244199814409491</c:v>
                </c:pt>
                <c:pt idx="12">
                  <c:v>54.862304274989825</c:v>
                </c:pt>
                <c:pt idx="13">
                  <c:v>54.592400482923544</c:v>
                </c:pt>
                <c:pt idx="14">
                  <c:v>51.791578955871657</c:v>
                </c:pt>
                <c:pt idx="15">
                  <c:v>51.111719444255719</c:v>
                </c:pt>
                <c:pt idx="16">
                  <c:v>52.817589538256058</c:v>
                </c:pt>
                <c:pt idx="17">
                  <c:v>61.857160175892012</c:v>
                </c:pt>
                <c:pt idx="18">
                  <c:v>63.936598531010091</c:v>
                </c:pt>
                <c:pt idx="19">
                  <c:v>63.157993729613814</c:v>
                </c:pt>
                <c:pt idx="20">
                  <c:v>59.775117549395098</c:v>
                </c:pt>
                <c:pt idx="21">
                  <c:v>56.693830463018344</c:v>
                </c:pt>
                <c:pt idx="22">
                  <c:v>49.491790305756531</c:v>
                </c:pt>
                <c:pt idx="23">
                  <c:v>39.412970706227156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9-4635-8ADE-20912C9CAB98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AVG'!$D$90:$D$113</c:f>
              <c:numCache>
                <c:formatCode>_("$"* #,##0.00_);_("$"* \(#,##0.00\);_("$"* "-"??_);_(@_)</c:formatCode>
                <c:ptCount val="24"/>
                <c:pt idx="0">
                  <c:v>49.013557587947446</c:v>
                </c:pt>
                <c:pt idx="1">
                  <c:v>47.670716198480903</c:v>
                </c:pt>
                <c:pt idx="2">
                  <c:v>46.575460233149855</c:v>
                </c:pt>
                <c:pt idx="3">
                  <c:v>46.478421097130678</c:v>
                </c:pt>
                <c:pt idx="4">
                  <c:v>45.931274372578869</c:v>
                </c:pt>
                <c:pt idx="5">
                  <c:v>47.296997397815502</c:v>
                </c:pt>
                <c:pt idx="6">
                  <c:v>50.379193111708865</c:v>
                </c:pt>
                <c:pt idx="7">
                  <c:v>50.693104654061273</c:v>
                </c:pt>
                <c:pt idx="8">
                  <c:v>51.65837717795273</c:v>
                </c:pt>
                <c:pt idx="9">
                  <c:v>51.6587271838536</c:v>
                </c:pt>
                <c:pt idx="10">
                  <c:v>52.152891765159595</c:v>
                </c:pt>
                <c:pt idx="11">
                  <c:v>51.525899944469366</c:v>
                </c:pt>
                <c:pt idx="12">
                  <c:v>50.907352016137885</c:v>
                </c:pt>
                <c:pt idx="13">
                  <c:v>49.79319573215929</c:v>
                </c:pt>
                <c:pt idx="14">
                  <c:v>48.378165625636086</c:v>
                </c:pt>
                <c:pt idx="15">
                  <c:v>47.20844590489267</c:v>
                </c:pt>
                <c:pt idx="16">
                  <c:v>48.600419372695356</c:v>
                </c:pt>
                <c:pt idx="17">
                  <c:v>53.185321671282537</c:v>
                </c:pt>
                <c:pt idx="18">
                  <c:v>55.718620631119684</c:v>
                </c:pt>
                <c:pt idx="19">
                  <c:v>53.422756924292514</c:v>
                </c:pt>
                <c:pt idx="20">
                  <c:v>52.550629720772932</c:v>
                </c:pt>
                <c:pt idx="21">
                  <c:v>52.285237746430127</c:v>
                </c:pt>
                <c:pt idx="22">
                  <c:v>49.956779740083427</c:v>
                </c:pt>
                <c:pt idx="23">
                  <c:v>46.958454190188604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9-4635-8ADE-20912C9CAB98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AVG'!$D$119:$D$142</c:f>
              <c:numCache>
                <c:formatCode>_("$"* #,##0.00_);_("$"* \(#,##0.00\);_("$"* "-"??_);_(@_)</c:formatCode>
                <c:ptCount val="24"/>
                <c:pt idx="0">
                  <c:v>39.081084492615915</c:v>
                </c:pt>
                <c:pt idx="1">
                  <c:v>37.122685035064926</c:v>
                </c:pt>
                <c:pt idx="2">
                  <c:v>35.701627727243249</c:v>
                </c:pt>
                <c:pt idx="3">
                  <c:v>35.762338926689232</c:v>
                </c:pt>
                <c:pt idx="4">
                  <c:v>38.036833564263603</c:v>
                </c:pt>
                <c:pt idx="5">
                  <c:v>43.603582142652122</c:v>
                </c:pt>
                <c:pt idx="6">
                  <c:v>49.162839641919078</c:v>
                </c:pt>
                <c:pt idx="7">
                  <c:v>56.064099131305028</c:v>
                </c:pt>
                <c:pt idx="8">
                  <c:v>59.986391904285256</c:v>
                </c:pt>
                <c:pt idx="9">
                  <c:v>61.467985098093493</c:v>
                </c:pt>
                <c:pt idx="10">
                  <c:v>62.01617511955682</c:v>
                </c:pt>
                <c:pt idx="11">
                  <c:v>61.275988432624786</c:v>
                </c:pt>
                <c:pt idx="12">
                  <c:v>59.620320590381084</c:v>
                </c:pt>
                <c:pt idx="13">
                  <c:v>58.847486192996911</c:v>
                </c:pt>
                <c:pt idx="14">
                  <c:v>56.559551493848851</c:v>
                </c:pt>
                <c:pt idx="15">
                  <c:v>55.507010581163883</c:v>
                </c:pt>
                <c:pt idx="16">
                  <c:v>57.146437340380395</c:v>
                </c:pt>
                <c:pt idx="17">
                  <c:v>64.742088726977784</c:v>
                </c:pt>
                <c:pt idx="18">
                  <c:v>67.35446391476556</c:v>
                </c:pt>
                <c:pt idx="19">
                  <c:v>65.588296353121692</c:v>
                </c:pt>
                <c:pt idx="20">
                  <c:v>63.245139977040651</c:v>
                </c:pt>
                <c:pt idx="21">
                  <c:v>61.415725501538681</c:v>
                </c:pt>
                <c:pt idx="22">
                  <c:v>48.553534214344069</c:v>
                </c:pt>
                <c:pt idx="23">
                  <c:v>42.138313897127063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79-4635-8ADE-20912C9CA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897167"/>
        <c:axId val="1"/>
      </c:lineChart>
      <c:catAx>
        <c:axId val="185689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1725752764119469E-2"/>
              <c:y val="0.87090764597689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788431044665674E-3"/>
              <c:y val="0.40111203884109448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8971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3872662423772374E-2"/>
          <c:y val="0.87914967417226186"/>
          <c:w val="0.88316933423181754"/>
          <c:h val="0.11264105200332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Price-March
</a:t>
            </a:r>
          </a:p>
        </c:rich>
      </c:tx>
      <c:layout>
        <c:manualLayout>
          <c:xMode val="edge"/>
          <c:yMode val="edge"/>
          <c:x val="0.31741010058995989"/>
          <c:y val="1.3699060034670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5388814372188"/>
          <c:y val="0.11233229228429541"/>
          <c:w val="0.88148226730103307"/>
          <c:h val="0.72057055782365098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AVG'!$E$31:$E$54</c:f>
              <c:numCache>
                <c:formatCode>_("$"* #,##0.00_);_("$"* \(#,##0.00\);_("$"* "-"??_);_(@_)</c:formatCode>
                <c:ptCount val="24"/>
                <c:pt idx="0">
                  <c:v>45.198859887327082</c:v>
                </c:pt>
                <c:pt idx="1">
                  <c:v>38.934859342093191</c:v>
                </c:pt>
                <c:pt idx="2">
                  <c:v>33.488319867241778</c:v>
                </c:pt>
                <c:pt idx="3">
                  <c:v>33.287196727775346</c:v>
                </c:pt>
                <c:pt idx="4">
                  <c:v>36.647633272489152</c:v>
                </c:pt>
                <c:pt idx="5">
                  <c:v>41.811520640646854</c:v>
                </c:pt>
                <c:pt idx="6">
                  <c:v>39.540021693365048</c:v>
                </c:pt>
                <c:pt idx="7">
                  <c:v>46.809007839844583</c:v>
                </c:pt>
                <c:pt idx="8">
                  <c:v>53.029140819435369</c:v>
                </c:pt>
                <c:pt idx="9">
                  <c:v>55.996668111289715</c:v>
                </c:pt>
                <c:pt idx="10">
                  <c:v>57.481738669263571</c:v>
                </c:pt>
                <c:pt idx="11">
                  <c:v>56.758648230588648</c:v>
                </c:pt>
                <c:pt idx="12">
                  <c:v>56.231326350826329</c:v>
                </c:pt>
                <c:pt idx="13">
                  <c:v>55.63535140868521</c:v>
                </c:pt>
                <c:pt idx="14">
                  <c:v>52.772079176605715</c:v>
                </c:pt>
                <c:pt idx="15">
                  <c:v>49.715926261095582</c:v>
                </c:pt>
                <c:pt idx="16">
                  <c:v>51.044589587517841</c:v>
                </c:pt>
                <c:pt idx="17">
                  <c:v>55.863839861163775</c:v>
                </c:pt>
                <c:pt idx="18">
                  <c:v>64.52539400115036</c:v>
                </c:pt>
                <c:pt idx="19">
                  <c:v>63.647180549113379</c:v>
                </c:pt>
                <c:pt idx="20">
                  <c:v>59.915086933965675</c:v>
                </c:pt>
                <c:pt idx="21">
                  <c:v>55.525706521173568</c:v>
                </c:pt>
                <c:pt idx="22">
                  <c:v>52.761940568467956</c:v>
                </c:pt>
                <c:pt idx="23">
                  <c:v>43.377963678874146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C-49FE-B099-03D58262EAA7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AVG'!$E$60:$E$83</c:f>
              <c:numCache>
                <c:formatCode>_("$"* #,##0.00_);_("$"* \(#,##0.00\);_("$"* "-"??_);_(@_)</c:formatCode>
                <c:ptCount val="24"/>
                <c:pt idx="0">
                  <c:v>43.506536789722645</c:v>
                </c:pt>
                <c:pt idx="1">
                  <c:v>37.594503591782832</c:v>
                </c:pt>
                <c:pt idx="2">
                  <c:v>34.82646091776229</c:v>
                </c:pt>
                <c:pt idx="3">
                  <c:v>34.402956790443731</c:v>
                </c:pt>
                <c:pt idx="4">
                  <c:v>36.60531895154589</c:v>
                </c:pt>
                <c:pt idx="5">
                  <c:v>39.245395843574322</c:v>
                </c:pt>
                <c:pt idx="6">
                  <c:v>39.463057267149679</c:v>
                </c:pt>
                <c:pt idx="7">
                  <c:v>46.587916238340675</c:v>
                </c:pt>
                <c:pt idx="8">
                  <c:v>53.991218620815197</c:v>
                </c:pt>
                <c:pt idx="9">
                  <c:v>56.117392248713706</c:v>
                </c:pt>
                <c:pt idx="10">
                  <c:v>57.670709712367184</c:v>
                </c:pt>
                <c:pt idx="11">
                  <c:v>57.968006795763905</c:v>
                </c:pt>
                <c:pt idx="12">
                  <c:v>56.991133322018797</c:v>
                </c:pt>
                <c:pt idx="13">
                  <c:v>56.474275377930837</c:v>
                </c:pt>
                <c:pt idx="14">
                  <c:v>54.312504891490264</c:v>
                </c:pt>
                <c:pt idx="15">
                  <c:v>52.579936843715899</c:v>
                </c:pt>
                <c:pt idx="16">
                  <c:v>52.468010752924563</c:v>
                </c:pt>
                <c:pt idx="17">
                  <c:v>56.445713471669819</c:v>
                </c:pt>
                <c:pt idx="18">
                  <c:v>64.878932868088498</c:v>
                </c:pt>
                <c:pt idx="19">
                  <c:v>63.876944614700072</c:v>
                </c:pt>
                <c:pt idx="20">
                  <c:v>59.774793590103236</c:v>
                </c:pt>
                <c:pt idx="21">
                  <c:v>54.170187806844837</c:v>
                </c:pt>
                <c:pt idx="22">
                  <c:v>50.091533522866683</c:v>
                </c:pt>
                <c:pt idx="23">
                  <c:v>39.956559169664587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C-49FE-B099-03D58262EAA7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AVG'!$E$90:$E$113</c:f>
              <c:numCache>
                <c:formatCode>_("$"* #,##0.00_);_("$"* \(#,##0.00\);_("$"* "-"??_);_(@_)</c:formatCode>
                <c:ptCount val="24"/>
                <c:pt idx="0">
                  <c:v>46.891182984931511</c:v>
                </c:pt>
                <c:pt idx="1">
                  <c:v>40.275215092403556</c:v>
                </c:pt>
                <c:pt idx="2">
                  <c:v>32.150178816721272</c:v>
                </c:pt>
                <c:pt idx="3">
                  <c:v>32.171436665106953</c:v>
                </c:pt>
                <c:pt idx="4">
                  <c:v>36.689947593432414</c:v>
                </c:pt>
                <c:pt idx="5">
                  <c:v>44.377645437719387</c:v>
                </c:pt>
                <c:pt idx="6">
                  <c:v>39.616986119580403</c:v>
                </c:pt>
                <c:pt idx="7">
                  <c:v>47.030099441348504</c:v>
                </c:pt>
                <c:pt idx="8">
                  <c:v>52.067063018055549</c:v>
                </c:pt>
                <c:pt idx="9">
                  <c:v>55.875943973865731</c:v>
                </c:pt>
                <c:pt idx="10">
                  <c:v>57.292767626159936</c:v>
                </c:pt>
                <c:pt idx="11">
                  <c:v>55.54928966541339</c:v>
                </c:pt>
                <c:pt idx="12">
                  <c:v>55.471519379633861</c:v>
                </c:pt>
                <c:pt idx="13">
                  <c:v>54.796427439439597</c:v>
                </c:pt>
                <c:pt idx="14">
                  <c:v>51.231653461721173</c:v>
                </c:pt>
                <c:pt idx="15">
                  <c:v>46.851915678475272</c:v>
                </c:pt>
                <c:pt idx="16">
                  <c:v>49.621168422111104</c:v>
                </c:pt>
                <c:pt idx="17">
                  <c:v>55.281966250657725</c:v>
                </c:pt>
                <c:pt idx="18">
                  <c:v>64.171855134212237</c:v>
                </c:pt>
                <c:pt idx="19">
                  <c:v>63.417416483526686</c:v>
                </c:pt>
                <c:pt idx="20">
                  <c:v>60.055380277828121</c:v>
                </c:pt>
                <c:pt idx="21">
                  <c:v>56.881225235502299</c:v>
                </c:pt>
                <c:pt idx="22">
                  <c:v>55.432347614069243</c:v>
                </c:pt>
                <c:pt idx="23">
                  <c:v>46.799368188083704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C-49FE-B099-03D58262EAA7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AVG'!$E$119:$E$142</c:f>
              <c:numCache>
                <c:formatCode>_("$"* #,##0.00_);_("$"* \(#,##0.00\);_("$"* "-"??_);_(@_)</c:formatCode>
                <c:ptCount val="24"/>
                <c:pt idx="0">
                  <c:v>40.17770481716952</c:v>
                </c:pt>
                <c:pt idx="1">
                  <c:v>35.475947054564742</c:v>
                </c:pt>
                <c:pt idx="2">
                  <c:v>32.408298599430026</c:v>
                </c:pt>
                <c:pt idx="3">
                  <c:v>32.686511867427072</c:v>
                </c:pt>
                <c:pt idx="4">
                  <c:v>37.503935085702111</c:v>
                </c:pt>
                <c:pt idx="5">
                  <c:v>45.000514272463896</c:v>
                </c:pt>
                <c:pt idx="6">
                  <c:v>45.48891505116665</c:v>
                </c:pt>
                <c:pt idx="7">
                  <c:v>52.123364208824889</c:v>
                </c:pt>
                <c:pt idx="8">
                  <c:v>57.900855726542986</c:v>
                </c:pt>
                <c:pt idx="9">
                  <c:v>61.063060396975338</c:v>
                </c:pt>
                <c:pt idx="10">
                  <c:v>62.640019897048262</c:v>
                </c:pt>
                <c:pt idx="11">
                  <c:v>62.106980969691541</c:v>
                </c:pt>
                <c:pt idx="12">
                  <c:v>61.395000222548767</c:v>
                </c:pt>
                <c:pt idx="13">
                  <c:v>60.677095061482589</c:v>
                </c:pt>
                <c:pt idx="14">
                  <c:v>58.146019441672436</c:v>
                </c:pt>
                <c:pt idx="15">
                  <c:v>55.709965837995881</c:v>
                </c:pt>
                <c:pt idx="16">
                  <c:v>56.39251192899787</c:v>
                </c:pt>
                <c:pt idx="17">
                  <c:v>60.875542862096424</c:v>
                </c:pt>
                <c:pt idx="18">
                  <c:v>70.315262742823506</c:v>
                </c:pt>
                <c:pt idx="19">
                  <c:v>69.358662862617152</c:v>
                </c:pt>
                <c:pt idx="20">
                  <c:v>65.292909953499787</c:v>
                </c:pt>
                <c:pt idx="21">
                  <c:v>60.513832836015901</c:v>
                </c:pt>
                <c:pt idx="22">
                  <c:v>52.483206456381247</c:v>
                </c:pt>
                <c:pt idx="23">
                  <c:v>44.263881846861572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C-49FE-B099-03D58262E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897631"/>
        <c:axId val="1"/>
      </c:lineChart>
      <c:catAx>
        <c:axId val="1856897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7208981357286979E-2"/>
              <c:y val="0.86030097017728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605451984927675E-3"/>
              <c:y val="0.40549217702623708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8976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605451984927675E-3"/>
          <c:y val="0.87947965422582497"/>
          <c:w val="0.88148226730103307"/>
          <c:h val="0.11233229228429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Price-April
</a:t>
            </a:r>
          </a:p>
        </c:rich>
      </c:tx>
      <c:layout>
        <c:manualLayout>
          <c:xMode val="edge"/>
          <c:yMode val="edge"/>
          <c:x val="0.30535330432491437"/>
          <c:y val="1.388936534993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3436140230362"/>
          <c:y val="0.13611578042934394"/>
          <c:w val="0.81491163091711527"/>
          <c:h val="0.68057890214671968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AVG'!$F$31:$F$54</c:f>
              <c:numCache>
                <c:formatCode>_("$"* #,##0.00_);_("$"* \(#,##0.00\);_("$"* "-"??_);_(@_)</c:formatCode>
                <c:ptCount val="24"/>
                <c:pt idx="0">
                  <c:v>44.602014478780596</c:v>
                </c:pt>
                <c:pt idx="1">
                  <c:v>38.135757586339203</c:v>
                </c:pt>
                <c:pt idx="2">
                  <c:v>31.932544968369843</c:v>
                </c:pt>
                <c:pt idx="3">
                  <c:v>31.071456496452793</c:v>
                </c:pt>
                <c:pt idx="4">
                  <c:v>31.87698891111777</c:v>
                </c:pt>
                <c:pt idx="5">
                  <c:v>35.618226048018137</c:v>
                </c:pt>
                <c:pt idx="6">
                  <c:v>43.054885037069695</c:v>
                </c:pt>
                <c:pt idx="7">
                  <c:v>48.987136773871065</c:v>
                </c:pt>
                <c:pt idx="8">
                  <c:v>54.774779203138344</c:v>
                </c:pt>
                <c:pt idx="9">
                  <c:v>57.743463145757936</c:v>
                </c:pt>
                <c:pt idx="10">
                  <c:v>60.398353809486139</c:v>
                </c:pt>
                <c:pt idx="11">
                  <c:v>59.748679279869044</c:v>
                </c:pt>
                <c:pt idx="12">
                  <c:v>56.885801782026988</c:v>
                </c:pt>
                <c:pt idx="13">
                  <c:v>56.815077314261089</c:v>
                </c:pt>
                <c:pt idx="14">
                  <c:v>55.501355751800844</c:v>
                </c:pt>
                <c:pt idx="15">
                  <c:v>53.991916811806639</c:v>
                </c:pt>
                <c:pt idx="16">
                  <c:v>53.002499280211801</c:v>
                </c:pt>
                <c:pt idx="17">
                  <c:v>52.828916007340496</c:v>
                </c:pt>
                <c:pt idx="18">
                  <c:v>54.55077649709078</c:v>
                </c:pt>
                <c:pt idx="19">
                  <c:v>58.760808037029243</c:v>
                </c:pt>
                <c:pt idx="20">
                  <c:v>64.101097474917921</c:v>
                </c:pt>
                <c:pt idx="21">
                  <c:v>58.250629396757027</c:v>
                </c:pt>
                <c:pt idx="22">
                  <c:v>53.945916995590515</c:v>
                </c:pt>
                <c:pt idx="23">
                  <c:v>43.42091891289602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C-4C07-9312-D40DB2D8969B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AVG'!$F$60:$F$83</c:f>
              <c:numCache>
                <c:formatCode>_("$"* #,##0.00_);_("$"* \(#,##0.00\);_("$"* "-"??_);_(@_)</c:formatCode>
                <c:ptCount val="24"/>
                <c:pt idx="0">
                  <c:v>46.620111045655733</c:v>
                </c:pt>
                <c:pt idx="1">
                  <c:v>43.064294048001031</c:v>
                </c:pt>
                <c:pt idx="2">
                  <c:v>39.436487733219536</c:v>
                </c:pt>
                <c:pt idx="3">
                  <c:v>38.996755358959703</c:v>
                </c:pt>
                <c:pt idx="4">
                  <c:v>39.363360245070986</c:v>
                </c:pt>
                <c:pt idx="5">
                  <c:v>41.034081487923387</c:v>
                </c:pt>
                <c:pt idx="6">
                  <c:v>44.144987433169206</c:v>
                </c:pt>
                <c:pt idx="7">
                  <c:v>48.675420276763354</c:v>
                </c:pt>
                <c:pt idx="8">
                  <c:v>54.616786827491495</c:v>
                </c:pt>
                <c:pt idx="9">
                  <c:v>55.861035388487643</c:v>
                </c:pt>
                <c:pt idx="10">
                  <c:v>56.006322919416263</c:v>
                </c:pt>
                <c:pt idx="11">
                  <c:v>55.975364667624184</c:v>
                </c:pt>
                <c:pt idx="12">
                  <c:v>53.770442855705234</c:v>
                </c:pt>
                <c:pt idx="13">
                  <c:v>53.481859593136107</c:v>
                </c:pt>
                <c:pt idx="14">
                  <c:v>52.400312579701612</c:v>
                </c:pt>
                <c:pt idx="15">
                  <c:v>51.312221082891952</c:v>
                </c:pt>
                <c:pt idx="16">
                  <c:v>50.818539402200336</c:v>
                </c:pt>
                <c:pt idx="17">
                  <c:v>50.43059380943091</c:v>
                </c:pt>
                <c:pt idx="18">
                  <c:v>53.054476374462432</c:v>
                </c:pt>
                <c:pt idx="19">
                  <c:v>57.161794140714548</c:v>
                </c:pt>
                <c:pt idx="20">
                  <c:v>60.841387236986456</c:v>
                </c:pt>
                <c:pt idx="21">
                  <c:v>55.972177788763233</c:v>
                </c:pt>
                <c:pt idx="22">
                  <c:v>52.092266592660266</c:v>
                </c:pt>
                <c:pt idx="23">
                  <c:v>44.868921111564376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C-4C07-9312-D40DB2D8969B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AVG'!$F$90:$F$113</c:f>
              <c:numCache>
                <c:formatCode>_("$"* #,##0.00_);_("$"* \(#,##0.00\);_("$"* "-"??_);_(@_)</c:formatCode>
                <c:ptCount val="24"/>
                <c:pt idx="0">
                  <c:v>42.987537225280491</c:v>
                </c:pt>
                <c:pt idx="1">
                  <c:v>34.192928417009746</c:v>
                </c:pt>
                <c:pt idx="2">
                  <c:v>25.929390756490079</c:v>
                </c:pt>
                <c:pt idx="3">
                  <c:v>24.731217406447264</c:v>
                </c:pt>
                <c:pt idx="4">
                  <c:v>25.887891843955195</c:v>
                </c:pt>
                <c:pt idx="5">
                  <c:v>31.285541696093933</c:v>
                </c:pt>
                <c:pt idx="6">
                  <c:v>42.182803120190073</c:v>
                </c:pt>
                <c:pt idx="7">
                  <c:v>49.236509971557233</c:v>
                </c:pt>
                <c:pt idx="8">
                  <c:v>54.901173103655829</c:v>
                </c:pt>
                <c:pt idx="9">
                  <c:v>59.249405351574147</c:v>
                </c:pt>
                <c:pt idx="10">
                  <c:v>63.911978521542046</c:v>
                </c:pt>
                <c:pt idx="11">
                  <c:v>62.767330969664904</c:v>
                </c:pt>
                <c:pt idx="12">
                  <c:v>59.378088923084405</c:v>
                </c:pt>
                <c:pt idx="13">
                  <c:v>59.481651491161067</c:v>
                </c:pt>
                <c:pt idx="14">
                  <c:v>57.982190289480215</c:v>
                </c:pt>
                <c:pt idx="15">
                  <c:v>56.135673394938394</c:v>
                </c:pt>
                <c:pt idx="16">
                  <c:v>54.749667182620968</c:v>
                </c:pt>
                <c:pt idx="17">
                  <c:v>54.747573765668164</c:v>
                </c:pt>
                <c:pt idx="18">
                  <c:v>55.747816595193456</c:v>
                </c:pt>
                <c:pt idx="19">
                  <c:v>60.04001915408098</c:v>
                </c:pt>
                <c:pt idx="20">
                  <c:v>66.708865665263104</c:v>
                </c:pt>
                <c:pt idx="21">
                  <c:v>60.07339068315207</c:v>
                </c:pt>
                <c:pt idx="22">
                  <c:v>55.428837317934722</c:v>
                </c:pt>
                <c:pt idx="23">
                  <c:v>42.262517153961333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C-4C07-9312-D40DB2D8969B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AVG'!$F$119:$F$142</c:f>
              <c:numCache>
                <c:formatCode>_("$"* #,##0.00_);_("$"* \(#,##0.00\);_("$"* "-"??_);_(@_)</c:formatCode>
                <c:ptCount val="24"/>
                <c:pt idx="0">
                  <c:v>41.991121478620443</c:v>
                </c:pt>
                <c:pt idx="1">
                  <c:v>35.975692231128292</c:v>
                </c:pt>
                <c:pt idx="2">
                  <c:v>30.421128645964785</c:v>
                </c:pt>
                <c:pt idx="3">
                  <c:v>31.171732922559855</c:v>
                </c:pt>
                <c:pt idx="4">
                  <c:v>33.113439020755024</c:v>
                </c:pt>
                <c:pt idx="5">
                  <c:v>40.828999073714776</c:v>
                </c:pt>
                <c:pt idx="6">
                  <c:v>46.876182990835339</c:v>
                </c:pt>
                <c:pt idx="7">
                  <c:v>53.290998711326843</c:v>
                </c:pt>
                <c:pt idx="8">
                  <c:v>59.592521708270866</c:v>
                </c:pt>
                <c:pt idx="9">
                  <c:v>62.57800069194586</c:v>
                </c:pt>
                <c:pt idx="10">
                  <c:v>64.556367116350714</c:v>
                </c:pt>
                <c:pt idx="11">
                  <c:v>64.245019490417917</c:v>
                </c:pt>
                <c:pt idx="12">
                  <c:v>61.430094485477781</c:v>
                </c:pt>
                <c:pt idx="13">
                  <c:v>61.076623320984574</c:v>
                </c:pt>
                <c:pt idx="14">
                  <c:v>60.020812542088798</c:v>
                </c:pt>
                <c:pt idx="15">
                  <c:v>58.423447318691949</c:v>
                </c:pt>
                <c:pt idx="16">
                  <c:v>57.360961790306426</c:v>
                </c:pt>
                <c:pt idx="17">
                  <c:v>57.166026741457109</c:v>
                </c:pt>
                <c:pt idx="18">
                  <c:v>58.902316971677863</c:v>
                </c:pt>
                <c:pt idx="19">
                  <c:v>63.789576458959246</c:v>
                </c:pt>
                <c:pt idx="20">
                  <c:v>68.025071625377038</c:v>
                </c:pt>
                <c:pt idx="21">
                  <c:v>62.665978035832012</c:v>
                </c:pt>
                <c:pt idx="22">
                  <c:v>59.297229608391959</c:v>
                </c:pt>
                <c:pt idx="23">
                  <c:v>47.20065701886486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C-4C07-9312-D40DB2D8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898559"/>
        <c:axId val="1"/>
      </c:lineChart>
      <c:catAx>
        <c:axId val="1856898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5345286408890734E-2"/>
              <c:y val="0.852807032485889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422907601535739E-3"/>
              <c:y val="0.40001372207807195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8985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0077621192645012E-2"/>
          <c:y val="0.87503001704578243"/>
          <c:w val="0.87979920808615952"/>
          <c:h val="0.11389279586945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Price-May
</a:t>
            </a:r>
          </a:p>
        </c:rich>
      </c:tx>
      <c:layout>
        <c:manualLayout>
          <c:xMode val="edge"/>
          <c:yMode val="edge"/>
          <c:x val="0.31048585224994407"/>
          <c:y val="1.36244223091932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8444958740307"/>
          <c:y val="0.12534468524457767"/>
          <c:w val="0.84764542485414174"/>
          <c:h val="0.6975704222306931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AVG'!$G$31:$G$54</c:f>
              <c:numCache>
                <c:formatCode>_("$"* #,##0.00_);_("$"* \(#,##0.00\);_("$"* "-"??_);_(@_)</c:formatCode>
                <c:ptCount val="24"/>
                <c:pt idx="0">
                  <c:v>43.569152189162544</c:v>
                </c:pt>
                <c:pt idx="1">
                  <c:v>34.098857139853628</c:v>
                </c:pt>
                <c:pt idx="2">
                  <c:v>27.584248866225273</c:v>
                </c:pt>
                <c:pt idx="3">
                  <c:v>26.015087364558877</c:v>
                </c:pt>
                <c:pt idx="4">
                  <c:v>25.042277871698314</c:v>
                </c:pt>
                <c:pt idx="5">
                  <c:v>24.896250285804204</c:v>
                </c:pt>
                <c:pt idx="6">
                  <c:v>26.806438767384488</c:v>
                </c:pt>
                <c:pt idx="7">
                  <c:v>40.510553674073755</c:v>
                </c:pt>
                <c:pt idx="8">
                  <c:v>51.907007235185262</c:v>
                </c:pt>
                <c:pt idx="9">
                  <c:v>58.237973647334151</c:v>
                </c:pt>
                <c:pt idx="10">
                  <c:v>60.58739232755601</c:v>
                </c:pt>
                <c:pt idx="11">
                  <c:v>61.096560419746162</c:v>
                </c:pt>
                <c:pt idx="12">
                  <c:v>61.916876938044986</c:v>
                </c:pt>
                <c:pt idx="13">
                  <c:v>62.514618531548514</c:v>
                </c:pt>
                <c:pt idx="14">
                  <c:v>62.211423845985927</c:v>
                </c:pt>
                <c:pt idx="15">
                  <c:v>63.648672141881434</c:v>
                </c:pt>
                <c:pt idx="16">
                  <c:v>62.920530485193119</c:v>
                </c:pt>
                <c:pt idx="17">
                  <c:v>63.335952049938491</c:v>
                </c:pt>
                <c:pt idx="18">
                  <c:v>61.467005704449875</c:v>
                </c:pt>
                <c:pt idx="19">
                  <c:v>61.419378595617005</c:v>
                </c:pt>
                <c:pt idx="20">
                  <c:v>65.51760839999919</c:v>
                </c:pt>
                <c:pt idx="21">
                  <c:v>59.805456008665246</c:v>
                </c:pt>
                <c:pt idx="22">
                  <c:v>52.936762847251096</c:v>
                </c:pt>
                <c:pt idx="23">
                  <c:v>41.953914662842315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9-42A8-8B74-22015B8FB11B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AVG'!$G$60:$G$83</c:f>
              <c:numCache>
                <c:formatCode>_("$"* #,##0.00_);_("$"* \(#,##0.00\);_("$"* "-"??_);_(@_)</c:formatCode>
                <c:ptCount val="24"/>
                <c:pt idx="0">
                  <c:v>44.201442796521519</c:v>
                </c:pt>
                <c:pt idx="1">
                  <c:v>33.75559770626154</c:v>
                </c:pt>
                <c:pt idx="2">
                  <c:v>27.17492538189072</c:v>
                </c:pt>
                <c:pt idx="3">
                  <c:v>25.061633544523044</c:v>
                </c:pt>
                <c:pt idx="4">
                  <c:v>23.065159651910129</c:v>
                </c:pt>
                <c:pt idx="5">
                  <c:v>23.405519173370688</c:v>
                </c:pt>
                <c:pt idx="6">
                  <c:v>24.239076465282253</c:v>
                </c:pt>
                <c:pt idx="7">
                  <c:v>41.046883769164637</c:v>
                </c:pt>
                <c:pt idx="8">
                  <c:v>54.035934890819661</c:v>
                </c:pt>
                <c:pt idx="9">
                  <c:v>60.962186445408527</c:v>
                </c:pt>
                <c:pt idx="10">
                  <c:v>63.1099024777224</c:v>
                </c:pt>
                <c:pt idx="11">
                  <c:v>64.152075567578621</c:v>
                </c:pt>
                <c:pt idx="12">
                  <c:v>63.723886897107477</c:v>
                </c:pt>
                <c:pt idx="13">
                  <c:v>62.709494736506088</c:v>
                </c:pt>
                <c:pt idx="14">
                  <c:v>61.372300256628499</c:v>
                </c:pt>
                <c:pt idx="15">
                  <c:v>61.345295812973951</c:v>
                </c:pt>
                <c:pt idx="16">
                  <c:v>61.584841620663497</c:v>
                </c:pt>
                <c:pt idx="17">
                  <c:v>62.337083614989112</c:v>
                </c:pt>
                <c:pt idx="18">
                  <c:v>61.240556533112589</c:v>
                </c:pt>
                <c:pt idx="19">
                  <c:v>61.745962382723718</c:v>
                </c:pt>
                <c:pt idx="20">
                  <c:v>67.699967689571423</c:v>
                </c:pt>
                <c:pt idx="21">
                  <c:v>61.929989469992506</c:v>
                </c:pt>
                <c:pt idx="22">
                  <c:v>51.649449536416533</c:v>
                </c:pt>
                <c:pt idx="23">
                  <c:v>38.450833578860959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9-42A8-8B74-22015B8FB11B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AVG'!$G$90:$G$113</c:f>
              <c:numCache>
                <c:formatCode>_("$"* #,##0.00_);_("$"* \(#,##0.00\);_("$"* "-"??_);_(@_)</c:formatCode>
                <c:ptCount val="24"/>
                <c:pt idx="0">
                  <c:v>42.810403460331791</c:v>
                </c:pt>
                <c:pt idx="1">
                  <c:v>34.51076846016413</c:v>
                </c:pt>
                <c:pt idx="2">
                  <c:v>28.075437047426739</c:v>
                </c:pt>
                <c:pt idx="3">
                  <c:v>27.159231948601871</c:v>
                </c:pt>
                <c:pt idx="4">
                  <c:v>27.414819735444134</c:v>
                </c:pt>
                <c:pt idx="5">
                  <c:v>26.685127620724426</c:v>
                </c:pt>
                <c:pt idx="6">
                  <c:v>29.887273529907166</c:v>
                </c:pt>
                <c:pt idx="7">
                  <c:v>39.86695755996471</c:v>
                </c:pt>
                <c:pt idx="8">
                  <c:v>49.352294048423992</c:v>
                </c:pt>
                <c:pt idx="9">
                  <c:v>54.968918289644876</c:v>
                </c:pt>
                <c:pt idx="10">
                  <c:v>57.560380147356341</c:v>
                </c:pt>
                <c:pt idx="11">
                  <c:v>57.429942242347188</c:v>
                </c:pt>
                <c:pt idx="12">
                  <c:v>59.748464987169982</c:v>
                </c:pt>
                <c:pt idx="13">
                  <c:v>62.280767085599408</c:v>
                </c:pt>
                <c:pt idx="14">
                  <c:v>63.218372153214844</c:v>
                </c:pt>
                <c:pt idx="15">
                  <c:v>66.412723736570399</c:v>
                </c:pt>
                <c:pt idx="16">
                  <c:v>64.523357122628653</c:v>
                </c:pt>
                <c:pt idx="17">
                  <c:v>64.534594171877771</c:v>
                </c:pt>
                <c:pt idx="18">
                  <c:v>61.738744710054604</c:v>
                </c:pt>
                <c:pt idx="19">
                  <c:v>61.027478051088949</c:v>
                </c:pt>
                <c:pt idx="20">
                  <c:v>62.898777252512517</c:v>
                </c:pt>
                <c:pt idx="21">
                  <c:v>57.256015855072526</c:v>
                </c:pt>
                <c:pt idx="22">
                  <c:v>54.48153882025256</c:v>
                </c:pt>
                <c:pt idx="23">
                  <c:v>46.157611963619942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9-42A8-8B74-22015B8FB11B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AVG'!$G$119:$G$142</c:f>
              <c:numCache>
                <c:formatCode>_("$"* #,##0.00_);_("$"* \(#,##0.00\);_("$"* "-"??_);_(@_)</c:formatCode>
                <c:ptCount val="24"/>
                <c:pt idx="0">
                  <c:v>44.880972570671467</c:v>
                </c:pt>
                <c:pt idx="1">
                  <c:v>37.088853218327799</c:v>
                </c:pt>
                <c:pt idx="2">
                  <c:v>31.31393496609817</c:v>
                </c:pt>
                <c:pt idx="3">
                  <c:v>29.940563241648071</c:v>
                </c:pt>
                <c:pt idx="4">
                  <c:v>31.431750182092451</c:v>
                </c:pt>
                <c:pt idx="5">
                  <c:v>37.091753604434786</c:v>
                </c:pt>
                <c:pt idx="6">
                  <c:v>30.26332095067648</c:v>
                </c:pt>
                <c:pt idx="7">
                  <c:v>43.957663935574338</c:v>
                </c:pt>
                <c:pt idx="8">
                  <c:v>55.497618427006294</c:v>
                </c:pt>
                <c:pt idx="9">
                  <c:v>61.433959897538067</c:v>
                </c:pt>
                <c:pt idx="10">
                  <c:v>63.361667076756866</c:v>
                </c:pt>
                <c:pt idx="11">
                  <c:v>63.882673531671102</c:v>
                </c:pt>
                <c:pt idx="12">
                  <c:v>64.255111535810485</c:v>
                </c:pt>
                <c:pt idx="13">
                  <c:v>64.353251341283226</c:v>
                </c:pt>
                <c:pt idx="14">
                  <c:v>64.252712440810257</c:v>
                </c:pt>
                <c:pt idx="15">
                  <c:v>65.053558121906434</c:v>
                </c:pt>
                <c:pt idx="16">
                  <c:v>64.474872971147136</c:v>
                </c:pt>
                <c:pt idx="17">
                  <c:v>64.117542344537654</c:v>
                </c:pt>
                <c:pt idx="18">
                  <c:v>62.344267270441279</c:v>
                </c:pt>
                <c:pt idx="19">
                  <c:v>63.031481286682912</c:v>
                </c:pt>
                <c:pt idx="20">
                  <c:v>67.817381149426637</c:v>
                </c:pt>
                <c:pt idx="21">
                  <c:v>61.902917718730762</c:v>
                </c:pt>
                <c:pt idx="22">
                  <c:v>59.794565252907987</c:v>
                </c:pt>
                <c:pt idx="23">
                  <c:v>48.457606963819359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9-42A8-8B74-22015B8F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896239"/>
        <c:axId val="1"/>
      </c:lineChart>
      <c:catAx>
        <c:axId val="185689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4286781230055172E-2"/>
              <c:y val="0.8637883744028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241058972375479E-3"/>
              <c:y val="0.4087326692757967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8962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7144635383425291E-2"/>
          <c:y val="0.87741279671204375"/>
          <c:w val="0.87812256372530195"/>
          <c:h val="0.1117202629353844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Price-June
</a:t>
            </a:r>
          </a:p>
        </c:rich>
      </c:tx>
      <c:layout>
        <c:manualLayout>
          <c:xMode val="edge"/>
          <c:yMode val="edge"/>
          <c:x val="0.31369855065736796"/>
          <c:y val="1.3587380941099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8904696148624"/>
          <c:y val="0.11956895228167765"/>
          <c:w val="0.81751743504647412"/>
          <c:h val="0.6766515708667666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AVG'!$H$31:$H$54</c:f>
              <c:numCache>
                <c:formatCode>_("$"* #,##0.00_);_("$"* \(#,##0.00\);_("$"* "-"??_);_(@_)</c:formatCode>
                <c:ptCount val="24"/>
                <c:pt idx="0">
                  <c:v>36.588714655342677</c:v>
                </c:pt>
                <c:pt idx="1">
                  <c:v>29.61456611607418</c:v>
                </c:pt>
                <c:pt idx="2">
                  <c:v>25.632520818241488</c:v>
                </c:pt>
                <c:pt idx="3">
                  <c:v>23.80293246808592</c:v>
                </c:pt>
                <c:pt idx="4">
                  <c:v>21.340777862906563</c:v>
                </c:pt>
                <c:pt idx="5">
                  <c:v>19.056282424864495</c:v>
                </c:pt>
                <c:pt idx="6">
                  <c:v>20.117323023646222</c:v>
                </c:pt>
                <c:pt idx="7">
                  <c:v>28.722027238962017</c:v>
                </c:pt>
                <c:pt idx="8">
                  <c:v>40.986223083677842</c:v>
                </c:pt>
                <c:pt idx="9">
                  <c:v>49.20388139425156</c:v>
                </c:pt>
                <c:pt idx="10">
                  <c:v>61.684003427005777</c:v>
                </c:pt>
                <c:pt idx="11">
                  <c:v>64.007943254815558</c:v>
                </c:pt>
                <c:pt idx="12">
                  <c:v>65.886466439013475</c:v>
                </c:pt>
                <c:pt idx="13">
                  <c:v>70.657411975112979</c:v>
                </c:pt>
                <c:pt idx="14">
                  <c:v>74.788600744035733</c:v>
                </c:pt>
                <c:pt idx="15">
                  <c:v>78.811995247866349</c:v>
                </c:pt>
                <c:pt idx="16">
                  <c:v>81.895869487914197</c:v>
                </c:pt>
                <c:pt idx="17">
                  <c:v>72.620589747236835</c:v>
                </c:pt>
                <c:pt idx="18">
                  <c:v>65.012018600110906</c:v>
                </c:pt>
                <c:pt idx="19">
                  <c:v>60.019850608165882</c:v>
                </c:pt>
                <c:pt idx="20">
                  <c:v>64.922291828351206</c:v>
                </c:pt>
                <c:pt idx="21">
                  <c:v>58.958222425742044</c:v>
                </c:pt>
                <c:pt idx="22">
                  <c:v>49.109539933580145</c:v>
                </c:pt>
                <c:pt idx="23">
                  <c:v>36.559947194996148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7-4D62-958B-B0E2A71EF057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AVG'!$H$60:$H$83</c:f>
              <c:numCache>
                <c:formatCode>_("$"* #,##0.00_);_("$"* \(#,##0.00\);_("$"* "-"??_);_(@_)</c:formatCode>
                <c:ptCount val="24"/>
                <c:pt idx="0">
                  <c:v>35.524775800913218</c:v>
                </c:pt>
                <c:pt idx="1">
                  <c:v>27.47225394962997</c:v>
                </c:pt>
                <c:pt idx="2">
                  <c:v>22.954597903247862</c:v>
                </c:pt>
                <c:pt idx="3">
                  <c:v>20.603480309997067</c:v>
                </c:pt>
                <c:pt idx="4">
                  <c:v>17.010895749754045</c:v>
                </c:pt>
                <c:pt idx="5">
                  <c:v>14.1006012722906</c:v>
                </c:pt>
                <c:pt idx="6">
                  <c:v>15.519213445468221</c:v>
                </c:pt>
                <c:pt idx="7">
                  <c:v>29.39178030529294</c:v>
                </c:pt>
                <c:pt idx="8">
                  <c:v>49.450891160458262</c:v>
                </c:pt>
                <c:pt idx="9">
                  <c:v>58.773830014135577</c:v>
                </c:pt>
                <c:pt idx="10">
                  <c:v>69.35594431157493</c:v>
                </c:pt>
                <c:pt idx="11">
                  <c:v>69.555089127126237</c:v>
                </c:pt>
                <c:pt idx="12">
                  <c:v>68.373093631606693</c:v>
                </c:pt>
                <c:pt idx="13">
                  <c:v>71.644024562604173</c:v>
                </c:pt>
                <c:pt idx="14">
                  <c:v>72.371099564450077</c:v>
                </c:pt>
                <c:pt idx="15">
                  <c:v>70.802599942845362</c:v>
                </c:pt>
                <c:pt idx="16">
                  <c:v>72.317853257166092</c:v>
                </c:pt>
                <c:pt idx="17">
                  <c:v>68.200843942890089</c:v>
                </c:pt>
                <c:pt idx="18">
                  <c:v>64.265754475293733</c:v>
                </c:pt>
                <c:pt idx="19">
                  <c:v>62.877905492136023</c:v>
                </c:pt>
                <c:pt idx="20">
                  <c:v>69.470233491000585</c:v>
                </c:pt>
                <c:pt idx="21">
                  <c:v>66.82961554373135</c:v>
                </c:pt>
                <c:pt idx="22">
                  <c:v>49.163808345930583</c:v>
                </c:pt>
                <c:pt idx="23">
                  <c:v>33.969814400456769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7-4D62-958B-B0E2A71EF057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AVG'!$H$90:$H$113</c:f>
              <c:numCache>
                <c:formatCode>_("$"* #,##0.00_);_("$"* \(#,##0.00\);_("$"* "-"??_);_(@_)</c:formatCode>
                <c:ptCount val="24"/>
                <c:pt idx="0">
                  <c:v>37.652653509772144</c:v>
                </c:pt>
                <c:pt idx="1">
                  <c:v>31.756878282518386</c:v>
                </c:pt>
                <c:pt idx="2">
                  <c:v>28.310443733235115</c:v>
                </c:pt>
                <c:pt idx="3">
                  <c:v>27.002384626174774</c:v>
                </c:pt>
                <c:pt idx="4">
                  <c:v>25.670659976059074</c:v>
                </c:pt>
                <c:pt idx="5">
                  <c:v>24.01196357743839</c:v>
                </c:pt>
                <c:pt idx="6">
                  <c:v>24.715432601824226</c:v>
                </c:pt>
                <c:pt idx="7">
                  <c:v>28.052274172631098</c:v>
                </c:pt>
                <c:pt idx="8">
                  <c:v>32.52155500689743</c:v>
                </c:pt>
                <c:pt idx="9">
                  <c:v>39.633932774367544</c:v>
                </c:pt>
                <c:pt idx="10">
                  <c:v>54.01206254243661</c:v>
                </c:pt>
                <c:pt idx="11">
                  <c:v>58.460797382504872</c:v>
                </c:pt>
                <c:pt idx="12">
                  <c:v>63.399839246420257</c:v>
                </c:pt>
                <c:pt idx="13">
                  <c:v>69.670799387621798</c:v>
                </c:pt>
                <c:pt idx="14">
                  <c:v>77.206101923621389</c:v>
                </c:pt>
                <c:pt idx="15">
                  <c:v>86.821390552887323</c:v>
                </c:pt>
                <c:pt idx="16">
                  <c:v>91.473885718662302</c:v>
                </c:pt>
                <c:pt idx="17">
                  <c:v>77.040335551583567</c:v>
                </c:pt>
                <c:pt idx="18">
                  <c:v>65.75828272492808</c:v>
                </c:pt>
                <c:pt idx="19">
                  <c:v>57.161795724195727</c:v>
                </c:pt>
                <c:pt idx="20">
                  <c:v>60.374350165701827</c:v>
                </c:pt>
                <c:pt idx="21">
                  <c:v>51.086829307752737</c:v>
                </c:pt>
                <c:pt idx="22">
                  <c:v>49.055271521229713</c:v>
                </c:pt>
                <c:pt idx="23">
                  <c:v>39.150079989535527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7-4D62-958B-B0E2A71EF057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AVG'!$H$119:$H$142</c:f>
              <c:numCache>
                <c:formatCode>_("$"* #,##0.00_);_("$"* \(#,##0.00\);_("$"* "-"??_);_(@_)</c:formatCode>
                <c:ptCount val="24"/>
                <c:pt idx="0">
                  <c:v>43.549151638478058</c:v>
                </c:pt>
                <c:pt idx="1">
                  <c:v>35.867869862146399</c:v>
                </c:pt>
                <c:pt idx="2">
                  <c:v>31.848271049122737</c:v>
                </c:pt>
                <c:pt idx="3">
                  <c:v>30.003126793768352</c:v>
                </c:pt>
                <c:pt idx="4">
                  <c:v>29.460063627042015</c:v>
                </c:pt>
                <c:pt idx="5">
                  <c:v>29.981808091915667</c:v>
                </c:pt>
                <c:pt idx="6">
                  <c:v>23.133366357290242</c:v>
                </c:pt>
                <c:pt idx="7">
                  <c:v>31.140547442121274</c:v>
                </c:pt>
                <c:pt idx="8">
                  <c:v>42.760647752770922</c:v>
                </c:pt>
                <c:pt idx="9">
                  <c:v>51.622240663810793</c:v>
                </c:pt>
                <c:pt idx="10">
                  <c:v>61.288546284801903</c:v>
                </c:pt>
                <c:pt idx="11">
                  <c:v>64.081485445177051</c:v>
                </c:pt>
                <c:pt idx="12">
                  <c:v>66.336396624400209</c:v>
                </c:pt>
                <c:pt idx="13">
                  <c:v>70.623239944540771</c:v>
                </c:pt>
                <c:pt idx="14">
                  <c:v>73.12393452824621</c:v>
                </c:pt>
                <c:pt idx="15">
                  <c:v>75.841444425682042</c:v>
                </c:pt>
                <c:pt idx="16">
                  <c:v>78.327925494169378</c:v>
                </c:pt>
                <c:pt idx="17">
                  <c:v>71.517717054063866</c:v>
                </c:pt>
                <c:pt idx="18">
                  <c:v>64.742861774188299</c:v>
                </c:pt>
                <c:pt idx="19">
                  <c:v>60.321956878194811</c:v>
                </c:pt>
                <c:pt idx="20">
                  <c:v>65.003258454961966</c:v>
                </c:pt>
                <c:pt idx="21">
                  <c:v>60.134430875580264</c:v>
                </c:pt>
                <c:pt idx="22">
                  <c:v>67.790450094545804</c:v>
                </c:pt>
                <c:pt idx="23">
                  <c:v>51.499258842981163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97-4D62-958B-B0E2A71E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19679"/>
        <c:axId val="1"/>
      </c:lineChart>
      <c:catAx>
        <c:axId val="185701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9.5060166865869079E-3"/>
              <c:y val="0.877744808795042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2.0913236710491199E-2"/>
              <c:y val="0.39131657110367229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0196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356556853916941E-2"/>
          <c:y val="0.87774480879504269"/>
          <c:w val="0.8764547385033129"/>
          <c:h val="0.11141652371701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Price-July
</a:t>
            </a:r>
          </a:p>
        </c:rich>
      </c:tx>
      <c:layout>
        <c:manualLayout>
          <c:xMode val="edge"/>
          <c:yMode val="edge"/>
          <c:x val="0.31120539368818401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3397661271156"/>
          <c:y val="0.13137154141336577"/>
          <c:w val="0.82924851854717319"/>
          <c:h val="0.69975453691609102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AVG'!$I$31:$I$54</c:f>
              <c:numCache>
                <c:formatCode>_("$"* #,##0.00_);_("$"* \(#,##0.00\);_("$"* "-"??_);_(@_)</c:formatCode>
                <c:ptCount val="24"/>
                <c:pt idx="0">
                  <c:v>40.01620365401601</c:v>
                </c:pt>
                <c:pt idx="1">
                  <c:v>32.843415806546929</c:v>
                </c:pt>
                <c:pt idx="2">
                  <c:v>28.370682879189914</c:v>
                </c:pt>
                <c:pt idx="3">
                  <c:v>27.462958265500841</c:v>
                </c:pt>
                <c:pt idx="4">
                  <c:v>25.636519174781135</c:v>
                </c:pt>
                <c:pt idx="5">
                  <c:v>22.178437968394324</c:v>
                </c:pt>
                <c:pt idx="6">
                  <c:v>18.402311154915481</c:v>
                </c:pt>
                <c:pt idx="7">
                  <c:v>26.230400785694759</c:v>
                </c:pt>
                <c:pt idx="8">
                  <c:v>35.347775877445223</c:v>
                </c:pt>
                <c:pt idx="9">
                  <c:v>44.262469927554228</c:v>
                </c:pt>
                <c:pt idx="10">
                  <c:v>54.265106415047434</c:v>
                </c:pt>
                <c:pt idx="11">
                  <c:v>61.204030275091327</c:v>
                </c:pt>
                <c:pt idx="12">
                  <c:v>69.634473171999389</c:v>
                </c:pt>
                <c:pt idx="13">
                  <c:v>73.151042407080396</c:v>
                </c:pt>
                <c:pt idx="14">
                  <c:v>76.605855443634169</c:v>
                </c:pt>
                <c:pt idx="15">
                  <c:v>81.618209672936715</c:v>
                </c:pt>
                <c:pt idx="16">
                  <c:v>83.659574680756748</c:v>
                </c:pt>
                <c:pt idx="17">
                  <c:v>75.547563076767261</c:v>
                </c:pt>
                <c:pt idx="18">
                  <c:v>65.950029071172949</c:v>
                </c:pt>
                <c:pt idx="19">
                  <c:v>57.703766418792704</c:v>
                </c:pt>
                <c:pt idx="20">
                  <c:v>58.009247579280789</c:v>
                </c:pt>
                <c:pt idx="21">
                  <c:v>52.681208238331855</c:v>
                </c:pt>
                <c:pt idx="22">
                  <c:v>49.17920833315236</c:v>
                </c:pt>
                <c:pt idx="23">
                  <c:v>40.039509721917369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E-473A-B75F-16CAEC37261F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AVG'!$I$60:$I$83</c:f>
              <c:numCache>
                <c:formatCode>_("$"* #,##0.00_);_("$"* \(#,##0.00\);_("$"* "-"??_);_(@_)</c:formatCode>
                <c:ptCount val="24"/>
                <c:pt idx="0">
                  <c:v>42.725652991501931</c:v>
                </c:pt>
                <c:pt idx="1">
                  <c:v>36.865945377534622</c:v>
                </c:pt>
                <c:pt idx="2">
                  <c:v>30.001506967236441</c:v>
                </c:pt>
                <c:pt idx="3">
                  <c:v>28.801091501159231</c:v>
                </c:pt>
                <c:pt idx="4">
                  <c:v>26.204281137940821</c:v>
                </c:pt>
                <c:pt idx="5">
                  <c:v>25.564059556032976</c:v>
                </c:pt>
                <c:pt idx="6">
                  <c:v>20.759044781736012</c:v>
                </c:pt>
                <c:pt idx="7">
                  <c:v>33.772241123109417</c:v>
                </c:pt>
                <c:pt idx="8">
                  <c:v>41.404606456181732</c:v>
                </c:pt>
                <c:pt idx="9">
                  <c:v>49.295072168010059</c:v>
                </c:pt>
                <c:pt idx="10">
                  <c:v>58.684988702658444</c:v>
                </c:pt>
                <c:pt idx="11">
                  <c:v>62.947237355691342</c:v>
                </c:pt>
                <c:pt idx="12">
                  <c:v>71.329696551820732</c:v>
                </c:pt>
                <c:pt idx="13">
                  <c:v>69.110880733307255</c:v>
                </c:pt>
                <c:pt idx="14">
                  <c:v>68.639188934758437</c:v>
                </c:pt>
                <c:pt idx="15">
                  <c:v>68.081721592777228</c:v>
                </c:pt>
                <c:pt idx="16">
                  <c:v>67.458706702786429</c:v>
                </c:pt>
                <c:pt idx="17">
                  <c:v>66.299263059860778</c:v>
                </c:pt>
                <c:pt idx="18">
                  <c:v>62.141875745577288</c:v>
                </c:pt>
                <c:pt idx="19">
                  <c:v>56.874822605884134</c:v>
                </c:pt>
                <c:pt idx="20">
                  <c:v>58.43024123389057</c:v>
                </c:pt>
                <c:pt idx="21">
                  <c:v>57.542456990332226</c:v>
                </c:pt>
                <c:pt idx="22">
                  <c:v>55.078878742685809</c:v>
                </c:pt>
                <c:pt idx="23">
                  <c:v>41.986538987526828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E-473A-B75F-16CAEC37261F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AVG'!$I$90:$I$113</c:f>
              <c:numCache>
                <c:formatCode>_("$"* #,##0.00_);_("$"* \(#,##0.00\);_("$"* "-"??_);_(@_)</c:formatCode>
                <c:ptCount val="24"/>
                <c:pt idx="0">
                  <c:v>37.306754316530103</c:v>
                </c:pt>
                <c:pt idx="1">
                  <c:v>28.820886235559247</c:v>
                </c:pt>
                <c:pt idx="2">
                  <c:v>26.739858791143391</c:v>
                </c:pt>
                <c:pt idx="3">
                  <c:v>26.124825029842441</c:v>
                </c:pt>
                <c:pt idx="4">
                  <c:v>25.068757211621453</c:v>
                </c:pt>
                <c:pt idx="5">
                  <c:v>18.792816380755674</c:v>
                </c:pt>
                <c:pt idx="6">
                  <c:v>16.045577528094952</c:v>
                </c:pt>
                <c:pt idx="7">
                  <c:v>18.688560448280107</c:v>
                </c:pt>
                <c:pt idx="8">
                  <c:v>29.29094529870871</c:v>
                </c:pt>
                <c:pt idx="9">
                  <c:v>39.229867687098412</c:v>
                </c:pt>
                <c:pt idx="10">
                  <c:v>49.845224127436424</c:v>
                </c:pt>
                <c:pt idx="11">
                  <c:v>59.460823194491319</c:v>
                </c:pt>
                <c:pt idx="12">
                  <c:v>67.93924979217806</c:v>
                </c:pt>
                <c:pt idx="13">
                  <c:v>77.191204080853595</c:v>
                </c:pt>
                <c:pt idx="14">
                  <c:v>84.572521952509916</c:v>
                </c:pt>
                <c:pt idx="15">
                  <c:v>95.154697753096201</c:v>
                </c:pt>
                <c:pt idx="16">
                  <c:v>99.860442658727081</c:v>
                </c:pt>
                <c:pt idx="17">
                  <c:v>84.795863093673731</c:v>
                </c:pt>
                <c:pt idx="18">
                  <c:v>69.758182396768618</c:v>
                </c:pt>
                <c:pt idx="19">
                  <c:v>58.532710231701259</c:v>
                </c:pt>
                <c:pt idx="20">
                  <c:v>57.588253924671037</c:v>
                </c:pt>
                <c:pt idx="21">
                  <c:v>47.81995948633147</c:v>
                </c:pt>
                <c:pt idx="22">
                  <c:v>43.279537923618918</c:v>
                </c:pt>
                <c:pt idx="23">
                  <c:v>38.092480456307889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E-473A-B75F-16CAEC37261F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AVG'!$I$119:$I$142</c:f>
              <c:numCache>
                <c:formatCode>_("$"* #,##0.00_);_("$"* \(#,##0.00\);_("$"* "-"??_);_(@_)</c:formatCode>
                <c:ptCount val="24"/>
                <c:pt idx="0">
                  <c:v>43.848350508243918</c:v>
                </c:pt>
                <c:pt idx="1">
                  <c:v>37.302318034144648</c:v>
                </c:pt>
                <c:pt idx="2">
                  <c:v>33.70214380441103</c:v>
                </c:pt>
                <c:pt idx="3">
                  <c:v>33.016902500867062</c:v>
                </c:pt>
                <c:pt idx="4">
                  <c:v>32.826704432728263</c:v>
                </c:pt>
                <c:pt idx="5">
                  <c:v>32.966869506757192</c:v>
                </c:pt>
                <c:pt idx="6">
                  <c:v>22.078934926443033</c:v>
                </c:pt>
                <c:pt idx="7">
                  <c:v>30.326908728155843</c:v>
                </c:pt>
                <c:pt idx="8">
                  <c:v>40.686978594324664</c:v>
                </c:pt>
                <c:pt idx="9">
                  <c:v>48.067108759888463</c:v>
                </c:pt>
                <c:pt idx="10">
                  <c:v>56.089684696514112</c:v>
                </c:pt>
                <c:pt idx="11">
                  <c:v>62.10115085543071</c:v>
                </c:pt>
                <c:pt idx="12">
                  <c:v>67.809159339797446</c:v>
                </c:pt>
                <c:pt idx="13">
                  <c:v>70.826834527554524</c:v>
                </c:pt>
                <c:pt idx="14">
                  <c:v>76.519190667712806</c:v>
                </c:pt>
                <c:pt idx="15">
                  <c:v>76.722263079907762</c:v>
                </c:pt>
                <c:pt idx="16">
                  <c:v>85.841816372610396</c:v>
                </c:pt>
                <c:pt idx="17">
                  <c:v>78.943331379336385</c:v>
                </c:pt>
                <c:pt idx="18">
                  <c:v>68.733961668018651</c:v>
                </c:pt>
                <c:pt idx="19">
                  <c:v>58.466515325521428</c:v>
                </c:pt>
                <c:pt idx="20">
                  <c:v>60.180921701123111</c:v>
                </c:pt>
                <c:pt idx="21">
                  <c:v>56.605239377660872</c:v>
                </c:pt>
                <c:pt idx="22">
                  <c:v>59.07399559977133</c:v>
                </c:pt>
                <c:pt idx="23">
                  <c:v>47.262715613076544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0E-473A-B75F-16CAEC372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20607"/>
        <c:axId val="1"/>
      </c:lineChart>
      <c:catAx>
        <c:axId val="185702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0873532503475758E-2"/>
              <c:y val="0.8606176488508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879693197617073E-3"/>
              <c:y val="0.4048388317024128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0206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7801348422046002E-2"/>
          <c:y val="0.88206606377545582"/>
          <c:w val="0.87479077128202942"/>
          <c:h val="0.109923126488734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Scaled Price-February
</a:t>
            </a:r>
          </a:p>
        </c:rich>
      </c:tx>
      <c:layout>
        <c:manualLayout>
          <c:xMode val="edge"/>
          <c:yMode val="edge"/>
          <c:x val="0.30460721072203689"/>
          <c:y val="1.37367136589415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303486327055"/>
          <c:y val="0.1043990238079561"/>
          <c:w val="0.86784318526467108"/>
          <c:h val="0.7335405093874809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AVG'!$D$31:$D$54</c:f>
              <c:numCache>
                <c:formatCode>_("$"* #,##0.00_);_("$"* \(#,##0.00\);_("$"* "-"??_);_(@_)</c:formatCode>
                <c:ptCount val="24"/>
                <c:pt idx="0">
                  <c:v>53.274477509700532</c:v>
                </c:pt>
                <c:pt idx="1">
                  <c:v>50.284683524677867</c:v>
                </c:pt>
                <c:pt idx="2">
                  <c:v>47.77541235114267</c:v>
                </c:pt>
                <c:pt idx="3">
                  <c:v>48.011142621374219</c:v>
                </c:pt>
                <c:pt idx="4">
                  <c:v>52.16380977634887</c:v>
                </c:pt>
                <c:pt idx="5">
                  <c:v>61.538714710070501</c:v>
                </c:pt>
                <c:pt idx="6">
                  <c:v>57.944333397540078</c:v>
                </c:pt>
                <c:pt idx="7">
                  <c:v>59.728444038136956</c:v>
                </c:pt>
                <c:pt idx="8">
                  <c:v>60.106977433154377</c:v>
                </c:pt>
                <c:pt idx="9">
                  <c:v>59.614006100784529</c:v>
                </c:pt>
                <c:pt idx="10">
                  <c:v>59.610812998633435</c:v>
                </c:pt>
                <c:pt idx="11">
                  <c:v>58.963212055255354</c:v>
                </c:pt>
                <c:pt idx="12">
                  <c:v>58.508459696824779</c:v>
                </c:pt>
                <c:pt idx="13">
                  <c:v>57.866576866968273</c:v>
                </c:pt>
                <c:pt idx="14">
                  <c:v>56.86215230345033</c:v>
                </c:pt>
                <c:pt idx="15">
                  <c:v>56.018098462693835</c:v>
                </c:pt>
                <c:pt idx="16">
                  <c:v>56.839132884005927</c:v>
                </c:pt>
                <c:pt idx="17">
                  <c:v>63.376264165205406</c:v>
                </c:pt>
                <c:pt idx="18">
                  <c:v>69.499753880891106</c:v>
                </c:pt>
                <c:pt idx="19">
                  <c:v>65.548525449891699</c:v>
                </c:pt>
                <c:pt idx="20">
                  <c:v>61.743827427831505</c:v>
                </c:pt>
                <c:pt idx="21">
                  <c:v>57.769422838733107</c:v>
                </c:pt>
                <c:pt idx="22">
                  <c:v>67.981443681992161</c:v>
                </c:pt>
                <c:pt idx="23">
                  <c:v>58.970315824693444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9-44E1-874C-082EA72EEF22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AVG'!$D$60:$D$83</c:f>
              <c:numCache>
                <c:formatCode>_("$"* #,##0.00_);_("$"* \(#,##0.00\);_("$"* "-"??_);_(@_)</c:formatCode>
                <c:ptCount val="24"/>
                <c:pt idx="0">
                  <c:v>51.492810908043026</c:v>
                </c:pt>
                <c:pt idx="1">
                  <c:v>48.967077739790888</c:v>
                </c:pt>
                <c:pt idx="2">
                  <c:v>46.762591373207421</c:v>
                </c:pt>
                <c:pt idx="3">
                  <c:v>47.126832959720275</c:v>
                </c:pt>
                <c:pt idx="4">
                  <c:v>50.840653190792978</c:v>
                </c:pt>
                <c:pt idx="5">
                  <c:v>63.448323461292155</c:v>
                </c:pt>
                <c:pt idx="6">
                  <c:v>55.432152402724867</c:v>
                </c:pt>
                <c:pt idx="7">
                  <c:v>59.482642983742849</c:v>
                </c:pt>
                <c:pt idx="8">
                  <c:v>60.262734794511395</c:v>
                </c:pt>
                <c:pt idx="9">
                  <c:v>59.984750448224311</c:v>
                </c:pt>
                <c:pt idx="10">
                  <c:v>59.494352926406215</c:v>
                </c:pt>
                <c:pt idx="11">
                  <c:v>58.83267917874074</c:v>
                </c:pt>
                <c:pt idx="12">
                  <c:v>58.547819890177763</c:v>
                </c:pt>
                <c:pt idx="13">
                  <c:v>57.651755692492735</c:v>
                </c:pt>
                <c:pt idx="14">
                  <c:v>56.420160500552178</c:v>
                </c:pt>
                <c:pt idx="15">
                  <c:v>55.597252450921069</c:v>
                </c:pt>
                <c:pt idx="16">
                  <c:v>56.400606361455978</c:v>
                </c:pt>
                <c:pt idx="17">
                  <c:v>64.677360637811546</c:v>
                </c:pt>
                <c:pt idx="18">
                  <c:v>71.207699249733238</c:v>
                </c:pt>
                <c:pt idx="19">
                  <c:v>67.556146917469519</c:v>
                </c:pt>
                <c:pt idx="20">
                  <c:v>61.756964051788621</c:v>
                </c:pt>
                <c:pt idx="21">
                  <c:v>56.694921513247628</c:v>
                </c:pt>
                <c:pt idx="22">
                  <c:v>72.554071743794651</c:v>
                </c:pt>
                <c:pt idx="23">
                  <c:v>58.807638623359011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9-44E1-874C-082EA72EEF22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AVG'!$D$90:$D$113</c:f>
              <c:numCache>
                <c:formatCode>_("$"* #,##0.00_);_("$"* \(#,##0.00\);_("$"* "-"??_);_(@_)</c:formatCode>
                <c:ptCount val="24"/>
                <c:pt idx="0">
                  <c:v>54.984877447291751</c:v>
                </c:pt>
                <c:pt idx="1">
                  <c:v>51.549585078169372</c:v>
                </c:pt>
                <c:pt idx="2">
                  <c:v>48.747720489960514</c:v>
                </c:pt>
                <c:pt idx="3">
                  <c:v>48.860079896562034</c:v>
                </c:pt>
                <c:pt idx="4">
                  <c:v>53.434040098482534</c:v>
                </c:pt>
                <c:pt idx="5">
                  <c:v>59.705490308897723</c:v>
                </c:pt>
                <c:pt idx="6">
                  <c:v>60.356027152562639</c:v>
                </c:pt>
                <c:pt idx="7">
                  <c:v>59.96441305035529</c:v>
                </c:pt>
                <c:pt idx="8">
                  <c:v>59.957450366251628</c:v>
                </c:pt>
                <c:pt idx="9">
                  <c:v>59.25809152724235</c:v>
                </c:pt>
                <c:pt idx="10">
                  <c:v>59.722614667971577</c:v>
                </c:pt>
                <c:pt idx="11">
                  <c:v>59.088523616709374</c:v>
                </c:pt>
                <c:pt idx="12">
                  <c:v>58.470673911205935</c:v>
                </c:pt>
                <c:pt idx="13">
                  <c:v>58.072805194464785</c:v>
                </c:pt>
                <c:pt idx="14">
                  <c:v>57.286464434232542</c:v>
                </c:pt>
                <c:pt idx="15">
                  <c:v>56.422110633995658</c:v>
                </c:pt>
                <c:pt idx="16">
                  <c:v>57.260118345653879</c:v>
                </c:pt>
                <c:pt idx="17">
                  <c:v>62.127211551503557</c:v>
                </c:pt>
                <c:pt idx="18">
                  <c:v>67.860126326802657</c:v>
                </c:pt>
                <c:pt idx="19">
                  <c:v>63.621208841016937</c:v>
                </c:pt>
                <c:pt idx="20">
                  <c:v>61.731216268832668</c:v>
                </c:pt>
                <c:pt idx="21">
                  <c:v>58.800944111199179</c:v>
                </c:pt>
                <c:pt idx="22">
                  <c:v>63.591720742661749</c:v>
                </c:pt>
                <c:pt idx="23">
                  <c:v>59.126485937974465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9-44E1-874C-082EA72EEF22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AVG'!$D$119:$D$142</c:f>
              <c:numCache>
                <c:formatCode>_("$"* #,##0.00_);_("$"* \(#,##0.00\);_("$"* "-"??_);_(@_)</c:formatCode>
                <c:ptCount val="24"/>
                <c:pt idx="0">
                  <c:v>53.736491177346885</c:v>
                </c:pt>
                <c:pt idx="1">
                  <c:v>51.043691923214269</c:v>
                </c:pt>
                <c:pt idx="2">
                  <c:v>49.089738124959467</c:v>
                </c:pt>
                <c:pt idx="3">
                  <c:v>49.173216024197693</c:v>
                </c:pt>
                <c:pt idx="4">
                  <c:v>52.300646150862448</c:v>
                </c:pt>
                <c:pt idx="5">
                  <c:v>59.954925446146667</c:v>
                </c:pt>
                <c:pt idx="6">
                  <c:v>57.741455702215454</c:v>
                </c:pt>
                <c:pt idx="7">
                  <c:v>59.890324293833409</c:v>
                </c:pt>
                <c:pt idx="8">
                  <c:v>60.227739443016866</c:v>
                </c:pt>
                <c:pt idx="9">
                  <c:v>59.830608287649461</c:v>
                </c:pt>
                <c:pt idx="10">
                  <c:v>59.827896765280933</c:v>
                </c:pt>
                <c:pt idx="11">
                  <c:v>59.143900851480232</c:v>
                </c:pt>
                <c:pt idx="12">
                  <c:v>58.677882175653671</c:v>
                </c:pt>
                <c:pt idx="13">
                  <c:v>58.036207835552084</c:v>
                </c:pt>
                <c:pt idx="14">
                  <c:v>57.051136342673296</c:v>
                </c:pt>
                <c:pt idx="15">
                  <c:v>56.260893094379988</c:v>
                </c:pt>
                <c:pt idx="16">
                  <c:v>57.051742752091407</c:v>
                </c:pt>
                <c:pt idx="17">
                  <c:v>63.521605381679819</c:v>
                </c:pt>
                <c:pt idx="18">
                  <c:v>68.288658033315357</c:v>
                </c:pt>
                <c:pt idx="19">
                  <c:v>65.030717582337374</c:v>
                </c:pt>
                <c:pt idx="20">
                  <c:v>61.587521283129178</c:v>
                </c:pt>
                <c:pt idx="21">
                  <c:v>57.831710175711898</c:v>
                </c:pt>
                <c:pt idx="22">
                  <c:v>66.761109544723084</c:v>
                </c:pt>
                <c:pt idx="23">
                  <c:v>57.940181608549715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9-44E1-874C-082EA72E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625551"/>
        <c:axId val="1"/>
      </c:lineChart>
      <c:catAx>
        <c:axId val="185462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7894215522332841E-2"/>
              <c:y val="0.87090764597689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788431044665674E-3"/>
              <c:y val="0.40111203884109448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255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788431044665681E-2"/>
          <c:y val="0.87914967417226186"/>
          <c:w val="0.88316933423181754"/>
          <c:h val="0.11264105200332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Price-August
</a:t>
            </a:r>
          </a:p>
        </c:rich>
      </c:tx>
      <c:layout>
        <c:manualLayout>
          <c:xMode val="edge"/>
          <c:yMode val="edge"/>
          <c:x val="0.30493370100962758"/>
          <c:y val="1.36616669501729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32188300376731"/>
          <c:y val="9.8364002041245166E-2"/>
          <c:w val="0.8617691550272083"/>
          <c:h val="0.7022096812388890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AVG'!$J$31:$J$54</c:f>
              <c:numCache>
                <c:formatCode>_("$"* #,##0.00_);_("$"* \(#,##0.00\);_("$"* "-"??_);_(@_)</c:formatCode>
                <c:ptCount val="24"/>
                <c:pt idx="0">
                  <c:v>37.02386316222173</c:v>
                </c:pt>
                <c:pt idx="1">
                  <c:v>34.00109338512938</c:v>
                </c:pt>
                <c:pt idx="2">
                  <c:v>29.463495308427557</c:v>
                </c:pt>
                <c:pt idx="3">
                  <c:v>25.838535676314443</c:v>
                </c:pt>
                <c:pt idx="4">
                  <c:v>25.072004717192531</c:v>
                </c:pt>
                <c:pt idx="5">
                  <c:v>26.480674018388228</c:v>
                </c:pt>
                <c:pt idx="6">
                  <c:v>19.366007688711761</c:v>
                </c:pt>
                <c:pt idx="7">
                  <c:v>24.990767592283369</c:v>
                </c:pt>
                <c:pt idx="8">
                  <c:v>38.088882408854644</c:v>
                </c:pt>
                <c:pt idx="9">
                  <c:v>47.579973689075885</c:v>
                </c:pt>
                <c:pt idx="10">
                  <c:v>54.087186545747571</c:v>
                </c:pt>
                <c:pt idx="11">
                  <c:v>60.000099947345689</c:v>
                </c:pt>
                <c:pt idx="12">
                  <c:v>69.400641777739011</c:v>
                </c:pt>
                <c:pt idx="13">
                  <c:v>71.382944291595948</c:v>
                </c:pt>
                <c:pt idx="14">
                  <c:v>78.875601193159767</c:v>
                </c:pt>
                <c:pt idx="15">
                  <c:v>80.647715148329837</c:v>
                </c:pt>
                <c:pt idx="16">
                  <c:v>80.407532898559936</c:v>
                </c:pt>
                <c:pt idx="17">
                  <c:v>76.563818181577716</c:v>
                </c:pt>
                <c:pt idx="18">
                  <c:v>65.578267901633524</c:v>
                </c:pt>
                <c:pt idx="19">
                  <c:v>58.631882442062953</c:v>
                </c:pt>
                <c:pt idx="20">
                  <c:v>60.570928161055846</c:v>
                </c:pt>
                <c:pt idx="21">
                  <c:v>55.278041567520233</c:v>
                </c:pt>
                <c:pt idx="22">
                  <c:v>43.890030959377675</c:v>
                </c:pt>
                <c:pt idx="23">
                  <c:v>36.780011337694631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1-4BBD-84D5-1D29013D7484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AVG'!$J$60:$J$83</c:f>
              <c:numCache>
                <c:formatCode>_("$"* #,##0.00_);_("$"* \(#,##0.00\);_("$"* "-"??_);_(@_)</c:formatCode>
                <c:ptCount val="24"/>
                <c:pt idx="0">
                  <c:v>46.578767816373315</c:v>
                </c:pt>
                <c:pt idx="1">
                  <c:v>39.883553080459059</c:v>
                </c:pt>
                <c:pt idx="2">
                  <c:v>36.082869923766239</c:v>
                </c:pt>
                <c:pt idx="3">
                  <c:v>31.483399120582039</c:v>
                </c:pt>
                <c:pt idx="4">
                  <c:v>31.217136571751581</c:v>
                </c:pt>
                <c:pt idx="5">
                  <c:v>36.586621487924511</c:v>
                </c:pt>
                <c:pt idx="6">
                  <c:v>27.886320922599733</c:v>
                </c:pt>
                <c:pt idx="7">
                  <c:v>39.152533547202282</c:v>
                </c:pt>
                <c:pt idx="8">
                  <c:v>45.351426302982084</c:v>
                </c:pt>
                <c:pt idx="9">
                  <c:v>48.090366073427262</c:v>
                </c:pt>
                <c:pt idx="10">
                  <c:v>51.34143179464715</c:v>
                </c:pt>
                <c:pt idx="11">
                  <c:v>51.685855285231064</c:v>
                </c:pt>
                <c:pt idx="12">
                  <c:v>57.015186091217473</c:v>
                </c:pt>
                <c:pt idx="13">
                  <c:v>60.585423306454764</c:v>
                </c:pt>
                <c:pt idx="14">
                  <c:v>71.795248394506615</c:v>
                </c:pt>
                <c:pt idx="15">
                  <c:v>73.225980138746408</c:v>
                </c:pt>
                <c:pt idx="16">
                  <c:v>73.325227356544346</c:v>
                </c:pt>
                <c:pt idx="17">
                  <c:v>71.215053711490569</c:v>
                </c:pt>
                <c:pt idx="18">
                  <c:v>57.500471059247168</c:v>
                </c:pt>
                <c:pt idx="19">
                  <c:v>53.357984091886344</c:v>
                </c:pt>
                <c:pt idx="20">
                  <c:v>54.127010456710053</c:v>
                </c:pt>
                <c:pt idx="21">
                  <c:v>50.751746140132468</c:v>
                </c:pt>
                <c:pt idx="22">
                  <c:v>49.922810701821909</c:v>
                </c:pt>
                <c:pt idx="23">
                  <c:v>41.837576624295494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1-4BBD-84D5-1D29013D7484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AVG'!$J$90:$J$113</c:f>
              <c:numCache>
                <c:formatCode>_("$"* #,##0.00_);_("$"* \(#,##0.00\);_("$"* "-"??_);_(@_)</c:formatCode>
                <c:ptCount val="24"/>
                <c:pt idx="0">
                  <c:v>27.468958508070163</c:v>
                </c:pt>
                <c:pt idx="1">
                  <c:v>28.118633689799683</c:v>
                </c:pt>
                <c:pt idx="2">
                  <c:v>22.844120693088865</c:v>
                </c:pt>
                <c:pt idx="3">
                  <c:v>20.193672232046854</c:v>
                </c:pt>
                <c:pt idx="4">
                  <c:v>18.926872862633488</c:v>
                </c:pt>
                <c:pt idx="5">
                  <c:v>16.374726548851953</c:v>
                </c:pt>
                <c:pt idx="6">
                  <c:v>10.845694454823784</c:v>
                </c:pt>
                <c:pt idx="7">
                  <c:v>10.829001637364458</c:v>
                </c:pt>
                <c:pt idx="8">
                  <c:v>30.82633851472719</c:v>
                </c:pt>
                <c:pt idx="9">
                  <c:v>47.069581304724508</c:v>
                </c:pt>
                <c:pt idx="10">
                  <c:v>56.83294129684797</c:v>
                </c:pt>
                <c:pt idx="11">
                  <c:v>68.314344609460321</c:v>
                </c:pt>
                <c:pt idx="12">
                  <c:v>81.78609746426055</c:v>
                </c:pt>
                <c:pt idx="13">
                  <c:v>82.180465276737138</c:v>
                </c:pt>
                <c:pt idx="14">
                  <c:v>85.955953991812933</c:v>
                </c:pt>
                <c:pt idx="15">
                  <c:v>88.069450157913266</c:v>
                </c:pt>
                <c:pt idx="16">
                  <c:v>87.489838440575525</c:v>
                </c:pt>
                <c:pt idx="17">
                  <c:v>81.912582651664849</c:v>
                </c:pt>
                <c:pt idx="18">
                  <c:v>73.656064744019872</c:v>
                </c:pt>
                <c:pt idx="19">
                  <c:v>63.905780792239561</c:v>
                </c:pt>
                <c:pt idx="20">
                  <c:v>67.014845865401625</c:v>
                </c:pt>
                <c:pt idx="21">
                  <c:v>59.804336994907977</c:v>
                </c:pt>
                <c:pt idx="22">
                  <c:v>37.857251216933427</c:v>
                </c:pt>
                <c:pt idx="23">
                  <c:v>31.722446051093765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1-4BBD-84D5-1D29013D7484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AVG'!$J$119:$J$142</c:f>
              <c:numCache>
                <c:formatCode>_("$"* #,##0.00_);_("$"* \(#,##0.00\);_("$"* "-"??_);_(@_)</c:formatCode>
                <c:ptCount val="24"/>
                <c:pt idx="0">
                  <c:v>41.543760286692546</c:v>
                </c:pt>
                <c:pt idx="1">
                  <c:v>37.656053775231271</c:v>
                </c:pt>
                <c:pt idx="2">
                  <c:v>33.121106674816673</c:v>
                </c:pt>
                <c:pt idx="3">
                  <c:v>32.329069723079378</c:v>
                </c:pt>
                <c:pt idx="4">
                  <c:v>33.379075582414998</c:v>
                </c:pt>
                <c:pt idx="5">
                  <c:v>38.955899328857711</c:v>
                </c:pt>
                <c:pt idx="6">
                  <c:v>24.980810578577987</c:v>
                </c:pt>
                <c:pt idx="7">
                  <c:v>31.677128193425069</c:v>
                </c:pt>
                <c:pt idx="8">
                  <c:v>43.16002641388782</c:v>
                </c:pt>
                <c:pt idx="9">
                  <c:v>50.766178817504041</c:v>
                </c:pt>
                <c:pt idx="10">
                  <c:v>57.851216500775529</c:v>
                </c:pt>
                <c:pt idx="11">
                  <c:v>62.540976188124645</c:v>
                </c:pt>
                <c:pt idx="12">
                  <c:v>69.877978552272779</c:v>
                </c:pt>
                <c:pt idx="13">
                  <c:v>70.920329701046313</c:v>
                </c:pt>
                <c:pt idx="14">
                  <c:v>76.83922309884413</c:v>
                </c:pt>
                <c:pt idx="15">
                  <c:v>76.882968305357309</c:v>
                </c:pt>
                <c:pt idx="16">
                  <c:v>76.0528437809987</c:v>
                </c:pt>
                <c:pt idx="17">
                  <c:v>72.915374885525978</c:v>
                </c:pt>
                <c:pt idx="18">
                  <c:v>65.228267725595458</c:v>
                </c:pt>
                <c:pt idx="19">
                  <c:v>59.860074971231121</c:v>
                </c:pt>
                <c:pt idx="20">
                  <c:v>62.654003864642327</c:v>
                </c:pt>
                <c:pt idx="21">
                  <c:v>57.792598422190721</c:v>
                </c:pt>
                <c:pt idx="22">
                  <c:v>56.126374501648961</c:v>
                </c:pt>
                <c:pt idx="23">
                  <c:v>46.888660127258476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1-4BBD-84D5-1D29013D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522959"/>
        <c:axId val="1"/>
      </c:lineChart>
      <c:catAx>
        <c:axId val="185752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3031948001674357E-2"/>
              <c:y val="0.83336168396054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699907145847067E-3"/>
              <c:y val="0.382526674604842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5229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441920145428476E-2"/>
          <c:y val="0.87981135159113721"/>
          <c:w val="0.87313314388470997"/>
          <c:h val="0.11202566899141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Scaled Price-September
</a:t>
            </a:r>
          </a:p>
        </c:rich>
      </c:tx>
      <c:layout>
        <c:manualLayout>
          <c:xMode val="edge"/>
          <c:yMode val="edge"/>
          <c:x val="0.27978234617616227"/>
          <c:y val="1.3477508010085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97316918708732"/>
          <c:y val="9.1647054468578668E-2"/>
          <c:w val="0.87715546368742758"/>
          <c:h val="0.7412629405546804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AVG'!$K$31:$K$54</c:f>
              <c:numCache>
                <c:formatCode>_("$"* #,##0.00_);_("$"* \(#,##0.00\);_("$"* "-"??_);_(@_)</c:formatCode>
                <c:ptCount val="24"/>
                <c:pt idx="0">
                  <c:v>48.076827505277038</c:v>
                </c:pt>
                <c:pt idx="1">
                  <c:v>40.085601675017912</c:v>
                </c:pt>
                <c:pt idx="2">
                  <c:v>33.469844744917907</c:v>
                </c:pt>
                <c:pt idx="3">
                  <c:v>30.249663229179149</c:v>
                </c:pt>
                <c:pt idx="4">
                  <c:v>30.721063844038099</c:v>
                </c:pt>
                <c:pt idx="5">
                  <c:v>29.689049455008291</c:v>
                </c:pt>
                <c:pt idx="6">
                  <c:v>24.260247911550721</c:v>
                </c:pt>
                <c:pt idx="7">
                  <c:v>31.65944626557803</c:v>
                </c:pt>
                <c:pt idx="8">
                  <c:v>39.5588223146163</c:v>
                </c:pt>
                <c:pt idx="9">
                  <c:v>43.535746021632612</c:v>
                </c:pt>
                <c:pt idx="10">
                  <c:v>55.294026738232816</c:v>
                </c:pt>
                <c:pt idx="11">
                  <c:v>60.591956518891365</c:v>
                </c:pt>
                <c:pt idx="12">
                  <c:v>64.763212320975001</c:v>
                </c:pt>
                <c:pt idx="13">
                  <c:v>66.160530848055942</c:v>
                </c:pt>
                <c:pt idx="14">
                  <c:v>67.169487170343601</c:v>
                </c:pt>
                <c:pt idx="15">
                  <c:v>67.497497067527576</c:v>
                </c:pt>
                <c:pt idx="16">
                  <c:v>66.876389619859523</c:v>
                </c:pt>
                <c:pt idx="17">
                  <c:v>67.205559150488668</c:v>
                </c:pt>
                <c:pt idx="18">
                  <c:v>62.457466146252791</c:v>
                </c:pt>
                <c:pt idx="19">
                  <c:v>64.212867231759574</c:v>
                </c:pt>
                <c:pt idx="20">
                  <c:v>61.611996115660517</c:v>
                </c:pt>
                <c:pt idx="21">
                  <c:v>54.908972398106748</c:v>
                </c:pt>
                <c:pt idx="22">
                  <c:v>47.504656816136034</c:v>
                </c:pt>
                <c:pt idx="23">
                  <c:v>42.439068890893559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0-4A83-B4D1-64B20A2D1CBA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AVG'!$K$60:$K$83</c:f>
              <c:numCache>
                <c:formatCode>_("$"* #,##0.00_);_("$"* \(#,##0.00\);_("$"* "-"??_);_(@_)</c:formatCode>
                <c:ptCount val="24"/>
                <c:pt idx="0">
                  <c:v>52.388034141183525</c:v>
                </c:pt>
                <c:pt idx="1">
                  <c:v>42.173540600220207</c:v>
                </c:pt>
                <c:pt idx="2">
                  <c:v>33.634927869915337</c:v>
                </c:pt>
                <c:pt idx="3">
                  <c:v>26.793144460402164</c:v>
                </c:pt>
                <c:pt idx="4">
                  <c:v>28.980252712351994</c:v>
                </c:pt>
                <c:pt idx="5">
                  <c:v>25.624217594967892</c:v>
                </c:pt>
                <c:pt idx="6">
                  <c:v>29.529019883802111</c:v>
                </c:pt>
                <c:pt idx="7">
                  <c:v>39.433475474793624</c:v>
                </c:pt>
                <c:pt idx="8">
                  <c:v>41.306272280704448</c:v>
                </c:pt>
                <c:pt idx="9">
                  <c:v>46.212413353907095</c:v>
                </c:pt>
                <c:pt idx="10">
                  <c:v>55.224211031101376</c:v>
                </c:pt>
                <c:pt idx="11">
                  <c:v>56.851449401230489</c:v>
                </c:pt>
                <c:pt idx="12">
                  <c:v>61.533567107068365</c:v>
                </c:pt>
                <c:pt idx="13">
                  <c:v>62.026988314746468</c:v>
                </c:pt>
                <c:pt idx="14">
                  <c:v>65.227669280982539</c:v>
                </c:pt>
                <c:pt idx="15">
                  <c:v>65.419264354661067</c:v>
                </c:pt>
                <c:pt idx="16">
                  <c:v>64.54332335195015</c:v>
                </c:pt>
                <c:pt idx="17">
                  <c:v>65.478339153236789</c:v>
                </c:pt>
                <c:pt idx="18">
                  <c:v>61.334681951863466</c:v>
                </c:pt>
                <c:pt idx="19">
                  <c:v>60.041195245176993</c:v>
                </c:pt>
                <c:pt idx="20">
                  <c:v>60.918267467435093</c:v>
                </c:pt>
                <c:pt idx="21">
                  <c:v>57.412408605578122</c:v>
                </c:pt>
                <c:pt idx="22">
                  <c:v>52.605898646569131</c:v>
                </c:pt>
                <c:pt idx="23">
                  <c:v>45.307437716151533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0-4A83-B4D1-64B20A2D1CBA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AVG'!$K$90:$K$113</c:f>
              <c:numCache>
                <c:formatCode>_("$"* #,##0.00_);_("$"* \(#,##0.00\);_("$"* "-"??_);_(@_)</c:formatCode>
                <c:ptCount val="24"/>
                <c:pt idx="0">
                  <c:v>44.484155308688301</c:v>
                </c:pt>
                <c:pt idx="1">
                  <c:v>38.345652570682674</c:v>
                </c:pt>
                <c:pt idx="2">
                  <c:v>33.332275474086721</c:v>
                </c:pt>
                <c:pt idx="3">
                  <c:v>33.1300955364933</c:v>
                </c:pt>
                <c:pt idx="4">
                  <c:v>32.17173978710985</c:v>
                </c:pt>
                <c:pt idx="5">
                  <c:v>33.076409338375285</c:v>
                </c:pt>
                <c:pt idx="6">
                  <c:v>19.86960460134123</c:v>
                </c:pt>
                <c:pt idx="7">
                  <c:v>25.181088591231699</c:v>
                </c:pt>
                <c:pt idx="8">
                  <c:v>38.102614009542847</c:v>
                </c:pt>
                <c:pt idx="9">
                  <c:v>41.305189911403865</c:v>
                </c:pt>
                <c:pt idx="10">
                  <c:v>55.352206494175682</c:v>
                </c:pt>
                <c:pt idx="11">
                  <c:v>63.709045783608772</c:v>
                </c:pt>
                <c:pt idx="12">
                  <c:v>67.454583332563871</c:v>
                </c:pt>
                <c:pt idx="13">
                  <c:v>69.605149625813837</c:v>
                </c:pt>
                <c:pt idx="14">
                  <c:v>68.787668744811143</c:v>
                </c:pt>
                <c:pt idx="15">
                  <c:v>69.229357661583009</c:v>
                </c:pt>
                <c:pt idx="16">
                  <c:v>68.820611509783987</c:v>
                </c:pt>
                <c:pt idx="17">
                  <c:v>68.644909148198579</c:v>
                </c:pt>
                <c:pt idx="18">
                  <c:v>63.393119641577222</c:v>
                </c:pt>
                <c:pt idx="19">
                  <c:v>67.689260553911708</c:v>
                </c:pt>
                <c:pt idx="20">
                  <c:v>62.190103322515036</c:v>
                </c:pt>
                <c:pt idx="21">
                  <c:v>52.822775558547299</c:v>
                </c:pt>
                <c:pt idx="22">
                  <c:v>43.253621957441794</c:v>
                </c:pt>
                <c:pt idx="23">
                  <c:v>40.048761536511925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0-4A83-B4D1-64B20A2D1CBA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AVG'!$K$119:$K$142</c:f>
              <c:numCache>
                <c:formatCode>_("$"* #,##0.00_);_("$"* \(#,##0.00\);_("$"* "-"??_);_(@_)</c:formatCode>
                <c:ptCount val="24"/>
                <c:pt idx="0">
                  <c:v>44.144452428867794</c:v>
                </c:pt>
                <c:pt idx="1">
                  <c:v>38.448184922049592</c:v>
                </c:pt>
                <c:pt idx="2">
                  <c:v>33.66403982521485</c:v>
                </c:pt>
                <c:pt idx="3">
                  <c:v>32.71805082739602</c:v>
                </c:pt>
                <c:pt idx="4">
                  <c:v>34.396318653456873</c:v>
                </c:pt>
                <c:pt idx="5">
                  <c:v>39.566053188925309</c:v>
                </c:pt>
                <c:pt idx="6">
                  <c:v>32.69986970066136</c:v>
                </c:pt>
                <c:pt idx="7">
                  <c:v>39.737733740774843</c:v>
                </c:pt>
                <c:pt idx="8">
                  <c:v>47.313986090075339</c:v>
                </c:pt>
                <c:pt idx="9">
                  <c:v>51.271755429014867</c:v>
                </c:pt>
                <c:pt idx="10">
                  <c:v>60.201892573903358</c:v>
                </c:pt>
                <c:pt idx="11">
                  <c:v>63.505290475175585</c:v>
                </c:pt>
                <c:pt idx="12">
                  <c:v>66.919727240972591</c:v>
                </c:pt>
                <c:pt idx="13">
                  <c:v>68.594603628433106</c:v>
                </c:pt>
                <c:pt idx="14">
                  <c:v>68.893366660276882</c:v>
                </c:pt>
                <c:pt idx="15">
                  <c:v>69.439102944971268</c:v>
                </c:pt>
                <c:pt idx="16">
                  <c:v>69.023650618802264</c:v>
                </c:pt>
                <c:pt idx="17">
                  <c:v>68.759631711413945</c:v>
                </c:pt>
                <c:pt idx="18">
                  <c:v>64.749554689166786</c:v>
                </c:pt>
                <c:pt idx="19">
                  <c:v>67.244004088429136</c:v>
                </c:pt>
                <c:pt idx="20">
                  <c:v>64.467370711985282</c:v>
                </c:pt>
                <c:pt idx="21">
                  <c:v>57.178459695943374</c:v>
                </c:pt>
                <c:pt idx="22">
                  <c:v>51.21103640568694</c:v>
                </c:pt>
                <c:pt idx="23">
                  <c:v>45.851863748402579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0-4A83-B4D1-64B20A2D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525279"/>
        <c:axId val="1"/>
      </c:lineChart>
      <c:catAx>
        <c:axId val="1857525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0794633837417465E-2"/>
              <c:y val="0.86525601424746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521062897352116E-3"/>
              <c:y val="0.3908477322924678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5252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869605086107"/>
          <c:y val="0.88142902385956545"/>
          <c:w val="0.8714841999135865"/>
          <c:h val="0.110515565682697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Price-October
</a:t>
            </a:r>
          </a:p>
        </c:rich>
      </c:tx>
      <c:layout>
        <c:manualLayout>
          <c:xMode val="edge"/>
          <c:yMode val="edge"/>
          <c:x val="0.28868845430215417"/>
          <c:y val="1.3298300478713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89004269487793"/>
          <c:y val="9.3088103350997486E-2"/>
          <c:w val="0.8792733314039467"/>
          <c:h val="0.72608720613778033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AVG'!$L$31:$L$54</c:f>
              <c:numCache>
                <c:formatCode>_("$"* #,##0.00_);_("$"* \(#,##0.00\);_("$"* "-"??_);_(@_)</c:formatCode>
                <c:ptCount val="24"/>
                <c:pt idx="0">
                  <c:v>54.567615797390012</c:v>
                </c:pt>
                <c:pt idx="1">
                  <c:v>49.981238153602447</c:v>
                </c:pt>
                <c:pt idx="2">
                  <c:v>47.606243747990476</c:v>
                </c:pt>
                <c:pt idx="3">
                  <c:v>43.585643174054248</c:v>
                </c:pt>
                <c:pt idx="4">
                  <c:v>41.93113923361549</c:v>
                </c:pt>
                <c:pt idx="5">
                  <c:v>41.114517013147953</c:v>
                </c:pt>
                <c:pt idx="6">
                  <c:v>32.201986145371883</c:v>
                </c:pt>
                <c:pt idx="7">
                  <c:v>32.332039807377448</c:v>
                </c:pt>
                <c:pt idx="8">
                  <c:v>31.455434648717979</c:v>
                </c:pt>
                <c:pt idx="9">
                  <c:v>40.632610512954116</c:v>
                </c:pt>
                <c:pt idx="10">
                  <c:v>46.927922739354486</c:v>
                </c:pt>
                <c:pt idx="11">
                  <c:v>48.85973082906056</c:v>
                </c:pt>
                <c:pt idx="12">
                  <c:v>53.839151161003208</c:v>
                </c:pt>
                <c:pt idx="13">
                  <c:v>57.331679530289591</c:v>
                </c:pt>
                <c:pt idx="14">
                  <c:v>57.801499238592832</c:v>
                </c:pt>
                <c:pt idx="15">
                  <c:v>57.578052614991869</c:v>
                </c:pt>
                <c:pt idx="16">
                  <c:v>58.081196982929647</c:v>
                </c:pt>
                <c:pt idx="17">
                  <c:v>58.227527787260371</c:v>
                </c:pt>
                <c:pt idx="18">
                  <c:v>60.970987820369473</c:v>
                </c:pt>
                <c:pt idx="19">
                  <c:v>64.405052848279041</c:v>
                </c:pt>
                <c:pt idx="20">
                  <c:v>63.256583001721637</c:v>
                </c:pt>
                <c:pt idx="21">
                  <c:v>55.215285059472919</c:v>
                </c:pt>
                <c:pt idx="22">
                  <c:v>52.015545705695033</c:v>
                </c:pt>
                <c:pt idx="23">
                  <c:v>50.081316446758514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8-4DEF-B188-B87C98225E6D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AVG'!$L$60:$L$83</c:f>
              <c:numCache>
                <c:formatCode>_("$"* #,##0.00_);_("$"* \(#,##0.00\);_("$"* "-"??_);_(@_)</c:formatCode>
                <c:ptCount val="24"/>
                <c:pt idx="0">
                  <c:v>54.605080727268259</c:v>
                </c:pt>
                <c:pt idx="1">
                  <c:v>45.885344405904341</c:v>
                </c:pt>
                <c:pt idx="2">
                  <c:v>42.283250148302969</c:v>
                </c:pt>
                <c:pt idx="3">
                  <c:v>39.446934447687951</c:v>
                </c:pt>
                <c:pt idx="4">
                  <c:v>39.964568733595115</c:v>
                </c:pt>
                <c:pt idx="5">
                  <c:v>39.532317422682944</c:v>
                </c:pt>
                <c:pt idx="6">
                  <c:v>35.412588879174415</c:v>
                </c:pt>
                <c:pt idx="7">
                  <c:v>34.273259806584939</c:v>
                </c:pt>
                <c:pt idx="8">
                  <c:v>30.361652264626699</c:v>
                </c:pt>
                <c:pt idx="9">
                  <c:v>41.18928078117959</c:v>
                </c:pt>
                <c:pt idx="10">
                  <c:v>46.645786526953515</c:v>
                </c:pt>
                <c:pt idx="11">
                  <c:v>48.286740577638589</c:v>
                </c:pt>
                <c:pt idx="12">
                  <c:v>53.353686499997863</c:v>
                </c:pt>
                <c:pt idx="13">
                  <c:v>60.413791244896551</c:v>
                </c:pt>
                <c:pt idx="14">
                  <c:v>62.169478668231157</c:v>
                </c:pt>
                <c:pt idx="15">
                  <c:v>65.571456578188005</c:v>
                </c:pt>
                <c:pt idx="16">
                  <c:v>64.837696636824759</c:v>
                </c:pt>
                <c:pt idx="17">
                  <c:v>63.244770509574387</c:v>
                </c:pt>
                <c:pt idx="18">
                  <c:v>60.728640965190607</c:v>
                </c:pt>
                <c:pt idx="19">
                  <c:v>64.357417402477907</c:v>
                </c:pt>
                <c:pt idx="20">
                  <c:v>61.3129807003126</c:v>
                </c:pt>
                <c:pt idx="21">
                  <c:v>51.90484414305152</c:v>
                </c:pt>
                <c:pt idx="22">
                  <c:v>48.086624229994065</c:v>
                </c:pt>
                <c:pt idx="23">
                  <c:v>46.131807699663327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8-4DEF-B188-B87C98225E6D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AVG'!$L$90:$L$113</c:f>
              <c:numCache>
                <c:formatCode>_("$"* #,##0.00_);_("$"* \(#,##0.00\);_("$"* "-"??_);_(@_)</c:formatCode>
                <c:ptCount val="24"/>
                <c:pt idx="0">
                  <c:v>54.520784635042183</c:v>
                </c:pt>
                <c:pt idx="1">
                  <c:v>55.101105338225075</c:v>
                </c:pt>
                <c:pt idx="2">
                  <c:v>54.25998574759987</c:v>
                </c:pt>
                <c:pt idx="3">
                  <c:v>48.759029082012098</c:v>
                </c:pt>
                <c:pt idx="4">
                  <c:v>44.389352358640963</c:v>
                </c:pt>
                <c:pt idx="5">
                  <c:v>43.092266501229219</c:v>
                </c:pt>
                <c:pt idx="6">
                  <c:v>28.188732728118715</c:v>
                </c:pt>
                <c:pt idx="7">
                  <c:v>29.905514808368089</c:v>
                </c:pt>
                <c:pt idx="8">
                  <c:v>32.822662628832063</c:v>
                </c:pt>
                <c:pt idx="9">
                  <c:v>39.936772677672266</c:v>
                </c:pt>
                <c:pt idx="10">
                  <c:v>47.280593004855696</c:v>
                </c:pt>
                <c:pt idx="11">
                  <c:v>49.575968643338008</c:v>
                </c:pt>
                <c:pt idx="12">
                  <c:v>54.445981987259898</c:v>
                </c:pt>
                <c:pt idx="13">
                  <c:v>53.479039887030908</c:v>
                </c:pt>
                <c:pt idx="14">
                  <c:v>52.341524951544947</c:v>
                </c:pt>
                <c:pt idx="15">
                  <c:v>47.586297660996685</c:v>
                </c:pt>
                <c:pt idx="16">
                  <c:v>49.635572415560745</c:v>
                </c:pt>
                <c:pt idx="17">
                  <c:v>51.955974384367821</c:v>
                </c:pt>
                <c:pt idx="18">
                  <c:v>61.273921389343023</c:v>
                </c:pt>
                <c:pt idx="19">
                  <c:v>64.464597155530441</c:v>
                </c:pt>
                <c:pt idx="20">
                  <c:v>65.686085878482928</c:v>
                </c:pt>
                <c:pt idx="21">
                  <c:v>59.353336204999671</c:v>
                </c:pt>
                <c:pt idx="22">
                  <c:v>56.926697550321236</c:v>
                </c:pt>
                <c:pt idx="23">
                  <c:v>55.018202380627514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8-4DEF-B188-B87C98225E6D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AVG'!$L$119:$L$142</c:f>
              <c:numCache>
                <c:formatCode>_("$"* #,##0.00_);_("$"* \(#,##0.00\);_("$"* "-"??_);_(@_)</c:formatCode>
                <c:ptCount val="24"/>
                <c:pt idx="0">
                  <c:v>41.162835771359092</c:v>
                </c:pt>
                <c:pt idx="1">
                  <c:v>37.456943919077005</c:v>
                </c:pt>
                <c:pt idx="2">
                  <c:v>35.862784556264188</c:v>
                </c:pt>
                <c:pt idx="3">
                  <c:v>35.215071151870681</c:v>
                </c:pt>
                <c:pt idx="4">
                  <c:v>36.30554002643872</c:v>
                </c:pt>
                <c:pt idx="5">
                  <c:v>41.795699873076529</c:v>
                </c:pt>
                <c:pt idx="6">
                  <c:v>44.487659892966974</c:v>
                </c:pt>
                <c:pt idx="7">
                  <c:v>43.624215952450854</c:v>
                </c:pt>
                <c:pt idx="8">
                  <c:v>45.307625931895281</c:v>
                </c:pt>
                <c:pt idx="9">
                  <c:v>52.622309452034841</c:v>
                </c:pt>
                <c:pt idx="10">
                  <c:v>59.112299968160315</c:v>
                </c:pt>
                <c:pt idx="11">
                  <c:v>58.83978180257413</c:v>
                </c:pt>
                <c:pt idx="12">
                  <c:v>61.386157197609698</c:v>
                </c:pt>
                <c:pt idx="13">
                  <c:v>64.469020399976188</c:v>
                </c:pt>
                <c:pt idx="14">
                  <c:v>64.69414814432497</c:v>
                </c:pt>
                <c:pt idx="15">
                  <c:v>64.355904338751117</c:v>
                </c:pt>
                <c:pt idx="16">
                  <c:v>65.252966097654266</c:v>
                </c:pt>
                <c:pt idx="17">
                  <c:v>65.357286022724693</c:v>
                </c:pt>
                <c:pt idx="18">
                  <c:v>68.21782336627092</c:v>
                </c:pt>
                <c:pt idx="19">
                  <c:v>72.29101440409471</c:v>
                </c:pt>
                <c:pt idx="20">
                  <c:v>69.681810663325734</c:v>
                </c:pt>
                <c:pt idx="21">
                  <c:v>60.299976365185529</c:v>
                </c:pt>
                <c:pt idx="22">
                  <c:v>49.539848290757291</c:v>
                </c:pt>
                <c:pt idx="23">
                  <c:v>42.661276411156578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8-4DEF-B188-B87C9822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524815"/>
        <c:axId val="1"/>
      </c:lineChart>
      <c:catAx>
        <c:axId val="185752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6981673782479657E-2"/>
              <c:y val="0.84045259025472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342632124886985E-3"/>
              <c:y val="0.3856507138827038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5248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377689533737568"/>
          <c:y val="0.85907021092491964"/>
          <c:w val="0.86983906819145795"/>
          <c:h val="0.10904606392545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Price-November
</a:t>
            </a:r>
          </a:p>
        </c:rich>
      </c:tx>
      <c:layout>
        <c:manualLayout>
          <c:xMode val="edge"/>
          <c:yMode val="edge"/>
          <c:x val="0.26931152858711888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9719741115576"/>
          <c:y val="0.1463464177215483"/>
          <c:w val="0.80040139615052819"/>
          <c:h val="0.7019207812940927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AVG'!$M$31:$M$54</c:f>
              <c:numCache>
                <c:formatCode>_("$"* #,##0.00_);_("$"* \(#,##0.00\);_("$"* "-"??_);_(@_)</c:formatCode>
                <c:ptCount val="24"/>
                <c:pt idx="0">
                  <c:v>51.150983713619013</c:v>
                </c:pt>
                <c:pt idx="1">
                  <c:v>39.562222499978958</c:v>
                </c:pt>
                <c:pt idx="2">
                  <c:v>31.875059794323157</c:v>
                </c:pt>
                <c:pt idx="3">
                  <c:v>29.901078115266049</c:v>
                </c:pt>
                <c:pt idx="4">
                  <c:v>33.325624633874256</c:v>
                </c:pt>
                <c:pt idx="5">
                  <c:v>39.87078916770006</c:v>
                </c:pt>
                <c:pt idx="6">
                  <c:v>40.316195978537877</c:v>
                </c:pt>
                <c:pt idx="7">
                  <c:v>46.566512919135718</c:v>
                </c:pt>
                <c:pt idx="8">
                  <c:v>47.800880092998526</c:v>
                </c:pt>
                <c:pt idx="9">
                  <c:v>47.763285685611201</c:v>
                </c:pt>
                <c:pt idx="10">
                  <c:v>50.653051584991651</c:v>
                </c:pt>
                <c:pt idx="11">
                  <c:v>48.790277159299322</c:v>
                </c:pt>
                <c:pt idx="12">
                  <c:v>46.180785387578148</c:v>
                </c:pt>
                <c:pt idx="13">
                  <c:v>44.591902922450068</c:v>
                </c:pt>
                <c:pt idx="14">
                  <c:v>43.286491493447976</c:v>
                </c:pt>
                <c:pt idx="15">
                  <c:v>42.296443455823848</c:v>
                </c:pt>
                <c:pt idx="16">
                  <c:v>49.822380859845616</c:v>
                </c:pt>
                <c:pt idx="17">
                  <c:v>80.071320092021253</c:v>
                </c:pt>
                <c:pt idx="18">
                  <c:v>79.721826792393983</c:v>
                </c:pt>
                <c:pt idx="19">
                  <c:v>76.493898145366785</c:v>
                </c:pt>
                <c:pt idx="20">
                  <c:v>67.814531126574366</c:v>
                </c:pt>
                <c:pt idx="21">
                  <c:v>60.617240130977187</c:v>
                </c:pt>
                <c:pt idx="22">
                  <c:v>56.18228887884451</c:v>
                </c:pt>
                <c:pt idx="23">
                  <c:v>45.344929369340569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8-447E-997E-6CAE12B2780A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AVG'!$M$60:$M$83</c:f>
              <c:numCache>
                <c:formatCode>_("$"* #,##0.00_);_("$"* \(#,##0.00\);_("$"* "-"??_);_(@_)</c:formatCode>
                <c:ptCount val="24"/>
                <c:pt idx="0">
                  <c:v>51.449778311925087</c:v>
                </c:pt>
                <c:pt idx="1">
                  <c:v>38.181300491735634</c:v>
                </c:pt>
                <c:pt idx="2">
                  <c:v>31.344551236399926</c:v>
                </c:pt>
                <c:pt idx="3">
                  <c:v>27.039181296576547</c:v>
                </c:pt>
                <c:pt idx="4">
                  <c:v>32.093839513791579</c:v>
                </c:pt>
                <c:pt idx="5">
                  <c:v>38.238003388403115</c:v>
                </c:pt>
                <c:pt idx="6">
                  <c:v>39.420663804610477</c:v>
                </c:pt>
                <c:pt idx="7">
                  <c:v>45.020601377421386</c:v>
                </c:pt>
                <c:pt idx="8">
                  <c:v>45.994149611132904</c:v>
                </c:pt>
                <c:pt idx="9">
                  <c:v>49.958289619225212</c:v>
                </c:pt>
                <c:pt idx="10">
                  <c:v>54.07662100418402</c:v>
                </c:pt>
                <c:pt idx="11">
                  <c:v>53.023162188240413</c:v>
                </c:pt>
                <c:pt idx="12">
                  <c:v>50.565091617705313</c:v>
                </c:pt>
                <c:pt idx="13">
                  <c:v>49.216656232883679</c:v>
                </c:pt>
                <c:pt idx="14">
                  <c:v>49.251488012265128</c:v>
                </c:pt>
                <c:pt idx="15">
                  <c:v>50.204663705245409</c:v>
                </c:pt>
                <c:pt idx="16">
                  <c:v>52.893231550733802</c:v>
                </c:pt>
                <c:pt idx="17">
                  <c:v>76.667055036506568</c:v>
                </c:pt>
                <c:pt idx="18">
                  <c:v>74.230734077050357</c:v>
                </c:pt>
                <c:pt idx="19">
                  <c:v>73.437339046465226</c:v>
                </c:pt>
                <c:pt idx="20">
                  <c:v>63.990190938904149</c:v>
                </c:pt>
                <c:pt idx="21">
                  <c:v>55.639798359099203</c:v>
                </c:pt>
                <c:pt idx="22">
                  <c:v>55.358227975076133</c:v>
                </c:pt>
                <c:pt idx="23">
                  <c:v>42.705381604419287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8-447E-997E-6CAE12B2780A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AVG'!$M$90:$M$113</c:f>
              <c:numCache>
                <c:formatCode>_("$"* #,##0.00_);_("$"* \(#,##0.00\);_("$"* "-"??_);_(@_)</c:formatCode>
                <c:ptCount val="24"/>
                <c:pt idx="0">
                  <c:v>50.852189115312953</c:v>
                </c:pt>
                <c:pt idx="1">
                  <c:v>40.943144508222275</c:v>
                </c:pt>
                <c:pt idx="2">
                  <c:v>32.405568352246384</c:v>
                </c:pt>
                <c:pt idx="3">
                  <c:v>32.762974933955554</c:v>
                </c:pt>
                <c:pt idx="4">
                  <c:v>34.557409753956925</c:v>
                </c:pt>
                <c:pt idx="5">
                  <c:v>41.503574946997013</c:v>
                </c:pt>
                <c:pt idx="6">
                  <c:v>41.211728152465263</c:v>
                </c:pt>
                <c:pt idx="7">
                  <c:v>48.112424460850036</c:v>
                </c:pt>
                <c:pt idx="8">
                  <c:v>49.607610574864147</c:v>
                </c:pt>
                <c:pt idx="9">
                  <c:v>45.568281751997183</c:v>
                </c:pt>
                <c:pt idx="10">
                  <c:v>47.229482165799283</c:v>
                </c:pt>
                <c:pt idx="11">
                  <c:v>44.557392130358217</c:v>
                </c:pt>
                <c:pt idx="12">
                  <c:v>41.796479157450982</c:v>
                </c:pt>
                <c:pt idx="13">
                  <c:v>39.967149612016463</c:v>
                </c:pt>
                <c:pt idx="14">
                  <c:v>37.321494974630824</c:v>
                </c:pt>
                <c:pt idx="15">
                  <c:v>34.388223206402287</c:v>
                </c:pt>
                <c:pt idx="16">
                  <c:v>46.751530168957423</c:v>
                </c:pt>
                <c:pt idx="17">
                  <c:v>83.475585147535938</c:v>
                </c:pt>
                <c:pt idx="18">
                  <c:v>85.21291950773761</c:v>
                </c:pt>
                <c:pt idx="19">
                  <c:v>79.55045724426833</c:v>
                </c:pt>
                <c:pt idx="20">
                  <c:v>71.638871314244597</c:v>
                </c:pt>
                <c:pt idx="21">
                  <c:v>65.594681902855172</c:v>
                </c:pt>
                <c:pt idx="22">
                  <c:v>57.006349782612887</c:v>
                </c:pt>
                <c:pt idx="23">
                  <c:v>47.984477134261851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8-447E-997E-6CAE12B2780A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AVG'!$M$90:$M$113</c:f>
              <c:numCache>
                <c:formatCode>_("$"* #,##0.00_);_("$"* \(#,##0.00\);_("$"* "-"??_);_(@_)</c:formatCode>
                <c:ptCount val="24"/>
                <c:pt idx="0">
                  <c:v>50.852189115312953</c:v>
                </c:pt>
                <c:pt idx="1">
                  <c:v>40.943144508222275</c:v>
                </c:pt>
                <c:pt idx="2">
                  <c:v>32.405568352246384</c:v>
                </c:pt>
                <c:pt idx="3">
                  <c:v>32.762974933955554</c:v>
                </c:pt>
                <c:pt idx="4">
                  <c:v>34.557409753956925</c:v>
                </c:pt>
                <c:pt idx="5">
                  <c:v>41.503574946997013</c:v>
                </c:pt>
                <c:pt idx="6">
                  <c:v>41.211728152465263</c:v>
                </c:pt>
                <c:pt idx="7">
                  <c:v>48.112424460850036</c:v>
                </c:pt>
                <c:pt idx="8">
                  <c:v>49.607610574864147</c:v>
                </c:pt>
                <c:pt idx="9">
                  <c:v>45.568281751997183</c:v>
                </c:pt>
                <c:pt idx="10">
                  <c:v>47.229482165799283</c:v>
                </c:pt>
                <c:pt idx="11">
                  <c:v>44.557392130358217</c:v>
                </c:pt>
                <c:pt idx="12">
                  <c:v>41.796479157450982</c:v>
                </c:pt>
                <c:pt idx="13">
                  <c:v>39.967149612016463</c:v>
                </c:pt>
                <c:pt idx="14">
                  <c:v>37.321494974630824</c:v>
                </c:pt>
                <c:pt idx="15">
                  <c:v>34.388223206402287</c:v>
                </c:pt>
                <c:pt idx="16">
                  <c:v>46.751530168957423</c:v>
                </c:pt>
                <c:pt idx="17">
                  <c:v>83.475585147535938</c:v>
                </c:pt>
                <c:pt idx="18">
                  <c:v>85.21291950773761</c:v>
                </c:pt>
                <c:pt idx="19">
                  <c:v>79.55045724426833</c:v>
                </c:pt>
                <c:pt idx="20">
                  <c:v>71.638871314244597</c:v>
                </c:pt>
                <c:pt idx="21">
                  <c:v>65.594681902855172</c:v>
                </c:pt>
                <c:pt idx="22">
                  <c:v>57.006349782612887</c:v>
                </c:pt>
                <c:pt idx="23">
                  <c:v>47.984477134261851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8-447E-997E-6CAE12B2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525743"/>
        <c:axId val="1"/>
      </c:lineChart>
      <c:catAx>
        <c:axId val="185752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9.4164870135356252E-3"/>
              <c:y val="0.891629100562766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3.9549245456849624E-2"/>
              <c:y val="0.43090889662455889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5257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084902987309238E-2"/>
          <c:y val="0.87807850632928985"/>
          <c:w val="0.86820010264798464"/>
          <c:h val="0.11111487271450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Price-December
</a:t>
            </a:r>
          </a:p>
        </c:rich>
      </c:tx>
      <c:layout>
        <c:manualLayout>
          <c:xMode val="edge"/>
          <c:yMode val="edge"/>
          <c:x val="0.27068555279622064"/>
          <c:y val="1.33693985043638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14636464850401"/>
          <c:y val="0.12299846624014717"/>
          <c:w val="0.83273402700503996"/>
          <c:h val="0.68183932372255496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AVG'!$N$31:$N$54</c:f>
              <c:numCache>
                <c:formatCode>_("$"* #,##0.00_);_("$"* \(#,##0.00\);_("$"* "-"??_);_(@_)</c:formatCode>
                <c:ptCount val="24"/>
                <c:pt idx="0">
                  <c:v>50.301796509442987</c:v>
                </c:pt>
                <c:pt idx="1">
                  <c:v>46.027331962425322</c:v>
                </c:pt>
                <c:pt idx="2">
                  <c:v>39.27572355680222</c:v>
                </c:pt>
                <c:pt idx="3">
                  <c:v>40.291475895010649</c:v>
                </c:pt>
                <c:pt idx="4">
                  <c:v>42.5471374319429</c:v>
                </c:pt>
                <c:pt idx="5">
                  <c:v>42.976892313699423</c:v>
                </c:pt>
                <c:pt idx="6">
                  <c:v>36.435113523154101</c:v>
                </c:pt>
                <c:pt idx="7">
                  <c:v>42.170611499772207</c:v>
                </c:pt>
                <c:pt idx="8">
                  <c:v>49.785869097299383</c:v>
                </c:pt>
                <c:pt idx="9">
                  <c:v>50.673185335970729</c:v>
                </c:pt>
                <c:pt idx="10">
                  <c:v>50.99224465390013</c:v>
                </c:pt>
                <c:pt idx="11">
                  <c:v>50.547966525253038</c:v>
                </c:pt>
                <c:pt idx="12">
                  <c:v>49.49628700198538</c:v>
                </c:pt>
                <c:pt idx="13">
                  <c:v>46.722798434710057</c:v>
                </c:pt>
                <c:pt idx="14">
                  <c:v>39.524422878095365</c:v>
                </c:pt>
                <c:pt idx="15">
                  <c:v>38.18742155135994</c:v>
                </c:pt>
                <c:pt idx="16">
                  <c:v>50.883237162562637</c:v>
                </c:pt>
                <c:pt idx="17">
                  <c:v>67.257987394802427</c:v>
                </c:pt>
                <c:pt idx="18">
                  <c:v>67.919319021510319</c:v>
                </c:pt>
                <c:pt idx="19">
                  <c:v>63.258348342562073</c:v>
                </c:pt>
                <c:pt idx="20">
                  <c:v>60.556035140330053</c:v>
                </c:pt>
                <c:pt idx="21">
                  <c:v>59.210821940197555</c:v>
                </c:pt>
                <c:pt idx="22">
                  <c:v>60.640999097132408</c:v>
                </c:pt>
                <c:pt idx="23">
                  <c:v>54.316973730079468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9-4557-95AB-BA107CCD1151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AVG'!$N$60:$N$83</c:f>
              <c:numCache>
                <c:formatCode>_("$"* #,##0.00_);_("$"* \(#,##0.00\);_("$"* "-"??_);_(@_)</c:formatCode>
                <c:ptCount val="24"/>
                <c:pt idx="0">
                  <c:v>47.644305701292126</c:v>
                </c:pt>
                <c:pt idx="1">
                  <c:v>39.130980663468449</c:v>
                </c:pt>
                <c:pt idx="2">
                  <c:v>35.700388556238615</c:v>
                </c:pt>
                <c:pt idx="3">
                  <c:v>31.810026372782101</c:v>
                </c:pt>
                <c:pt idx="4">
                  <c:v>32.780090709436202</c:v>
                </c:pt>
                <c:pt idx="5">
                  <c:v>30.112413783637443</c:v>
                </c:pt>
                <c:pt idx="6">
                  <c:v>36.993807671777404</c:v>
                </c:pt>
                <c:pt idx="7">
                  <c:v>42.192746226032931</c:v>
                </c:pt>
                <c:pt idx="8">
                  <c:v>50.023994777146697</c:v>
                </c:pt>
                <c:pt idx="9">
                  <c:v>52.171272605677885</c:v>
                </c:pt>
                <c:pt idx="10">
                  <c:v>52.878611184488157</c:v>
                </c:pt>
                <c:pt idx="11">
                  <c:v>51.554877558428934</c:v>
                </c:pt>
                <c:pt idx="12">
                  <c:v>49.867369806124415</c:v>
                </c:pt>
                <c:pt idx="13">
                  <c:v>49.377285219377299</c:v>
                </c:pt>
                <c:pt idx="14">
                  <c:v>48.326382188002029</c:v>
                </c:pt>
                <c:pt idx="15">
                  <c:v>48.67499905898709</c:v>
                </c:pt>
                <c:pt idx="16">
                  <c:v>54.186126547418965</c:v>
                </c:pt>
                <c:pt idx="17">
                  <c:v>72.633567206975144</c:v>
                </c:pt>
                <c:pt idx="18">
                  <c:v>71.29972874407575</c:v>
                </c:pt>
                <c:pt idx="19">
                  <c:v>67.471056589528345</c:v>
                </c:pt>
                <c:pt idx="20">
                  <c:v>66.177081707963353</c:v>
                </c:pt>
                <c:pt idx="21">
                  <c:v>59.224044526626741</c:v>
                </c:pt>
                <c:pt idx="22">
                  <c:v>58.461533538669265</c:v>
                </c:pt>
                <c:pt idx="23">
                  <c:v>51.307309055845337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9-4557-95AB-BA107CCD1151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AVG'!$N$90:$N$113</c:f>
              <c:numCache>
                <c:formatCode>_("$"* #,##0.00_);_("$"* \(#,##0.00\);_("$"* "-"??_);_(@_)</c:formatCode>
                <c:ptCount val="24"/>
                <c:pt idx="0">
                  <c:v>52.073457048210237</c:v>
                </c:pt>
                <c:pt idx="1">
                  <c:v>50.624899495063225</c:v>
                </c:pt>
                <c:pt idx="2">
                  <c:v>41.659280223844618</c:v>
                </c:pt>
                <c:pt idx="3">
                  <c:v>45.945775576496352</c:v>
                </c:pt>
                <c:pt idx="4">
                  <c:v>49.05850191361403</c:v>
                </c:pt>
                <c:pt idx="5">
                  <c:v>51.553211333740748</c:v>
                </c:pt>
                <c:pt idx="6">
                  <c:v>36.06265075740523</c:v>
                </c:pt>
                <c:pt idx="7">
                  <c:v>42.155855015598391</c:v>
                </c:pt>
                <c:pt idx="8">
                  <c:v>49.627118644067828</c:v>
                </c:pt>
                <c:pt idx="9">
                  <c:v>49.674460489499282</c:v>
                </c:pt>
                <c:pt idx="10">
                  <c:v>49.734666966841438</c:v>
                </c:pt>
                <c:pt idx="11">
                  <c:v>49.876692503135793</c:v>
                </c:pt>
                <c:pt idx="12">
                  <c:v>49.24889846589268</c:v>
                </c:pt>
                <c:pt idx="13">
                  <c:v>44.953140578265234</c:v>
                </c:pt>
                <c:pt idx="14">
                  <c:v>33.656450004824265</c:v>
                </c:pt>
                <c:pt idx="15">
                  <c:v>31.195703212941844</c:v>
                </c:pt>
                <c:pt idx="16">
                  <c:v>48.681310905991729</c:v>
                </c:pt>
                <c:pt idx="17">
                  <c:v>63.674267520020621</c:v>
                </c:pt>
                <c:pt idx="18">
                  <c:v>65.665712539799998</c:v>
                </c:pt>
                <c:pt idx="19">
                  <c:v>60.449876177917893</c:v>
                </c:pt>
                <c:pt idx="20">
                  <c:v>56.808670761907862</c:v>
                </c:pt>
                <c:pt idx="21">
                  <c:v>59.202006882578118</c:v>
                </c:pt>
                <c:pt idx="22">
                  <c:v>62.093976136107841</c:v>
                </c:pt>
                <c:pt idx="23">
                  <c:v>56.323416846235531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9-4557-95AB-BA107CCD1151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AVG'!$N$119:$N$142</c:f>
              <c:numCache>
                <c:formatCode>_("$"* #,##0.00_);_("$"* \(#,##0.00\);_("$"* "-"??_);_(@_)</c:formatCode>
                <c:ptCount val="24"/>
                <c:pt idx="0">
                  <c:v>40.611637798561453</c:v>
                </c:pt>
                <c:pt idx="1">
                  <c:v>37.427384850166654</c:v>
                </c:pt>
                <c:pt idx="2">
                  <c:v>35.212974613159567</c:v>
                </c:pt>
                <c:pt idx="3">
                  <c:v>35.340813954017761</c:v>
                </c:pt>
                <c:pt idx="4">
                  <c:v>37.292776253875466</c:v>
                </c:pt>
                <c:pt idx="5">
                  <c:v>41.823941884980435</c:v>
                </c:pt>
                <c:pt idx="6">
                  <c:v>47.978625706647534</c:v>
                </c:pt>
                <c:pt idx="7">
                  <c:v>52.528674485934637</c:v>
                </c:pt>
                <c:pt idx="8">
                  <c:v>58.755620257349662</c:v>
                </c:pt>
                <c:pt idx="9">
                  <c:v>59.972882712536865</c:v>
                </c:pt>
                <c:pt idx="10">
                  <c:v>59.800723257967775</c:v>
                </c:pt>
                <c:pt idx="11">
                  <c:v>59.1548432474438</c:v>
                </c:pt>
                <c:pt idx="12">
                  <c:v>58.244427791984407</c:v>
                </c:pt>
                <c:pt idx="13">
                  <c:v>55.401952700000727</c:v>
                </c:pt>
                <c:pt idx="14">
                  <c:v>50.311577395843784</c:v>
                </c:pt>
                <c:pt idx="15">
                  <c:v>48.91837015731226</c:v>
                </c:pt>
                <c:pt idx="16">
                  <c:v>58.633908451743295</c:v>
                </c:pt>
                <c:pt idx="17">
                  <c:v>73.095669295598711</c:v>
                </c:pt>
                <c:pt idx="18">
                  <c:v>73.227266847610593</c:v>
                </c:pt>
                <c:pt idx="19">
                  <c:v>69.202164881822071</c:v>
                </c:pt>
                <c:pt idx="20">
                  <c:v>67.901033082062952</c:v>
                </c:pt>
                <c:pt idx="21">
                  <c:v>66.872259728140932</c:v>
                </c:pt>
                <c:pt idx="22">
                  <c:v>47.593705139403149</c:v>
                </c:pt>
                <c:pt idx="23">
                  <c:v>44.696765505835579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99-4557-95AB-BA107CCD1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521103"/>
        <c:axId val="1"/>
      </c:lineChart>
      <c:catAx>
        <c:axId val="185752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1955933316220493E-2"/>
              <c:y val="0.8395982260740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3988039165354385E-3"/>
              <c:y val="0.39306031602829639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5211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579162741574808E-2"/>
          <c:y val="0.85296762457841191"/>
          <c:w val="0.86656972110456754"/>
          <c:h val="0.1096290677357833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Price-March
</a:t>
            </a:r>
          </a:p>
        </c:rich>
      </c:tx>
      <c:layout>
        <c:manualLayout>
          <c:xMode val="edge"/>
          <c:yMode val="edge"/>
          <c:x val="0.32123431866935698"/>
          <c:y val="1.3699060034670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0232430251609"/>
          <c:y val="0.12877116432589961"/>
          <c:w val="0.87000961306284175"/>
          <c:h val="0.6767335657127064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AVG'!$E$31:$E$54</c:f>
              <c:numCache>
                <c:formatCode>_("$"* #,##0.00_);_("$"* \(#,##0.00\);_("$"* "-"??_);_(@_)</c:formatCode>
                <c:ptCount val="24"/>
                <c:pt idx="0">
                  <c:v>49.324467697662634</c:v>
                </c:pt>
                <c:pt idx="1">
                  <c:v>42.935168513831016</c:v>
                </c:pt>
                <c:pt idx="2">
                  <c:v>39.381032084971231</c:v>
                </c:pt>
                <c:pt idx="3">
                  <c:v>39.942377930453681</c:v>
                </c:pt>
                <c:pt idx="4">
                  <c:v>46.61726278549024</c:v>
                </c:pt>
                <c:pt idx="5">
                  <c:v>57.51765688080728</c:v>
                </c:pt>
                <c:pt idx="6">
                  <c:v>53.308260266921664</c:v>
                </c:pt>
                <c:pt idx="7">
                  <c:v>57.073000863446893</c:v>
                </c:pt>
                <c:pt idx="8">
                  <c:v>58.29837544618043</c:v>
                </c:pt>
                <c:pt idx="9">
                  <c:v>59.192361657877989</c:v>
                </c:pt>
                <c:pt idx="10">
                  <c:v>60.293173494611608</c:v>
                </c:pt>
                <c:pt idx="11">
                  <c:v>59.429258146467589</c:v>
                </c:pt>
                <c:pt idx="12">
                  <c:v>59.063204545756946</c:v>
                </c:pt>
                <c:pt idx="13">
                  <c:v>58.514617426618791</c:v>
                </c:pt>
                <c:pt idx="14">
                  <c:v>57.28486662346441</c:v>
                </c:pt>
                <c:pt idx="15">
                  <c:v>56.237218507287935</c:v>
                </c:pt>
                <c:pt idx="16">
                  <c:v>55.722692206387237</c:v>
                </c:pt>
                <c:pt idx="17">
                  <c:v>58.460501420538051</c:v>
                </c:pt>
                <c:pt idx="18">
                  <c:v>75.804422275048196</c:v>
                </c:pt>
                <c:pt idx="19">
                  <c:v>69.921717124603845</c:v>
                </c:pt>
                <c:pt idx="20">
                  <c:v>63.513430998874995</c:v>
                </c:pt>
                <c:pt idx="21">
                  <c:v>57.88289899591399</c:v>
                </c:pt>
                <c:pt idx="22">
                  <c:v>67.468013382871973</c:v>
                </c:pt>
                <c:pt idx="23">
                  <c:v>56.814020723912165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1-4116-922A-E8DD7A35B889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AVG'!$E$60:$E$83</c:f>
              <c:numCache>
                <c:formatCode>_("$"* #,##0.00_);_("$"* \(#,##0.00\);_("$"* "-"??_);_(@_)</c:formatCode>
                <c:ptCount val="24"/>
                <c:pt idx="0">
                  <c:v>48.479611260657798</c:v>
                </c:pt>
                <c:pt idx="1">
                  <c:v>42.320695207542094</c:v>
                </c:pt>
                <c:pt idx="2">
                  <c:v>39.987052947707866</c:v>
                </c:pt>
                <c:pt idx="3">
                  <c:v>39.825670399187146</c:v>
                </c:pt>
                <c:pt idx="4">
                  <c:v>47.401983848962011</c:v>
                </c:pt>
                <c:pt idx="5">
                  <c:v>56.20240012127622</c:v>
                </c:pt>
                <c:pt idx="6">
                  <c:v>52.875750587325768</c:v>
                </c:pt>
                <c:pt idx="7">
                  <c:v>57.05211202425842</c:v>
                </c:pt>
                <c:pt idx="8">
                  <c:v>58.651211419568902</c:v>
                </c:pt>
                <c:pt idx="9">
                  <c:v>60.342534706313998</c:v>
                </c:pt>
                <c:pt idx="10">
                  <c:v>61.321949082262563</c:v>
                </c:pt>
                <c:pt idx="11">
                  <c:v>60.353938258990055</c:v>
                </c:pt>
                <c:pt idx="12">
                  <c:v>59.92574816179161</c:v>
                </c:pt>
                <c:pt idx="13">
                  <c:v>59.446690531869578</c:v>
                </c:pt>
                <c:pt idx="14">
                  <c:v>57.791913808065559</c:v>
                </c:pt>
                <c:pt idx="15">
                  <c:v>56.773971785262439</c:v>
                </c:pt>
                <c:pt idx="16">
                  <c:v>55.795375468840355</c:v>
                </c:pt>
                <c:pt idx="17">
                  <c:v>57.931979397589714</c:v>
                </c:pt>
                <c:pt idx="18">
                  <c:v>73.841630636575672</c:v>
                </c:pt>
                <c:pt idx="19">
                  <c:v>68.862841509436862</c:v>
                </c:pt>
                <c:pt idx="20">
                  <c:v>61.74042102653226</c:v>
                </c:pt>
                <c:pt idx="21">
                  <c:v>57.291931595316186</c:v>
                </c:pt>
                <c:pt idx="22">
                  <c:v>68.742987081627916</c:v>
                </c:pt>
                <c:pt idx="23">
                  <c:v>57.039599133039175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1-4116-922A-E8DD7A35B889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AVG'!$E$90:$E$113</c:f>
              <c:numCache>
                <c:formatCode>_("$"* #,##0.00_);_("$"* \(#,##0.00\);_("$"* "-"??_);_(@_)</c:formatCode>
                <c:ptCount val="24"/>
                <c:pt idx="0">
                  <c:v>50.169324134667491</c:v>
                </c:pt>
                <c:pt idx="1">
                  <c:v>43.54964182011993</c:v>
                </c:pt>
                <c:pt idx="2">
                  <c:v>38.775011222234596</c:v>
                </c:pt>
                <c:pt idx="3">
                  <c:v>40.059085461720215</c:v>
                </c:pt>
                <c:pt idx="4">
                  <c:v>45.832541722018455</c:v>
                </c:pt>
                <c:pt idx="5">
                  <c:v>58.832913640338347</c:v>
                </c:pt>
                <c:pt idx="6">
                  <c:v>53.74076994651756</c:v>
                </c:pt>
                <c:pt idx="7">
                  <c:v>57.093889702635366</c:v>
                </c:pt>
                <c:pt idx="8">
                  <c:v>57.945539472791964</c:v>
                </c:pt>
                <c:pt idx="9">
                  <c:v>58.042188609441951</c:v>
                </c:pt>
                <c:pt idx="10">
                  <c:v>59.264397906960632</c:v>
                </c:pt>
                <c:pt idx="11">
                  <c:v>58.50457803394508</c:v>
                </c:pt>
                <c:pt idx="12">
                  <c:v>58.200660929722282</c:v>
                </c:pt>
                <c:pt idx="13">
                  <c:v>57.582544321367983</c:v>
                </c:pt>
                <c:pt idx="14">
                  <c:v>56.777819438863268</c:v>
                </c:pt>
                <c:pt idx="15">
                  <c:v>55.700465229313416</c:v>
                </c:pt>
                <c:pt idx="16">
                  <c:v>55.650008943934139</c:v>
                </c:pt>
                <c:pt idx="17">
                  <c:v>58.98902344348636</c:v>
                </c:pt>
                <c:pt idx="18">
                  <c:v>77.767213913520763</c:v>
                </c:pt>
                <c:pt idx="19">
                  <c:v>70.98059273977087</c:v>
                </c:pt>
                <c:pt idx="20">
                  <c:v>65.286440971217786</c:v>
                </c:pt>
                <c:pt idx="21">
                  <c:v>58.473866396511795</c:v>
                </c:pt>
                <c:pt idx="22">
                  <c:v>66.193039684116002</c:v>
                </c:pt>
                <c:pt idx="23">
                  <c:v>56.588442314785162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1-4116-922A-E8DD7A35B889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AVG'!$E$119:$E$142</c:f>
              <c:numCache>
                <c:formatCode>_("$"* #,##0.00_);_("$"* \(#,##0.00\);_("$"* "-"??_);_(@_)</c:formatCode>
                <c:ptCount val="24"/>
                <c:pt idx="0">
                  <c:v>50.222131021461905</c:v>
                </c:pt>
                <c:pt idx="1">
                  <c:v>44.344933818205924</c:v>
                </c:pt>
                <c:pt idx="2">
                  <c:v>40.510373249287532</c:v>
                </c:pt>
                <c:pt idx="3">
                  <c:v>40.85813983428384</c:v>
                </c:pt>
                <c:pt idx="4">
                  <c:v>46.879918857127642</c:v>
                </c:pt>
                <c:pt idx="5">
                  <c:v>56.250642840579864</c:v>
                </c:pt>
                <c:pt idx="6">
                  <c:v>54.603411922716504</c:v>
                </c:pt>
                <c:pt idx="7">
                  <c:v>58.152384036696766</c:v>
                </c:pt>
                <c:pt idx="8">
                  <c:v>58.829749007974542</c:v>
                </c:pt>
                <c:pt idx="9">
                  <c:v>59.836211925182837</c:v>
                </c:pt>
                <c:pt idx="10">
                  <c:v>60.813775474565816</c:v>
                </c:pt>
                <c:pt idx="11">
                  <c:v>60.014386507378219</c:v>
                </c:pt>
                <c:pt idx="12">
                  <c:v>59.528374482165781</c:v>
                </c:pt>
                <c:pt idx="13">
                  <c:v>59.066660638566802</c:v>
                </c:pt>
                <c:pt idx="14">
                  <c:v>57.872271022418893</c:v>
                </c:pt>
                <c:pt idx="15">
                  <c:v>56.904369373024565</c:v>
                </c:pt>
                <c:pt idx="16">
                  <c:v>56.42040587668199</c:v>
                </c:pt>
                <c:pt idx="17">
                  <c:v>58.616743497757248</c:v>
                </c:pt>
                <c:pt idx="18">
                  <c:v>71.809784826178728</c:v>
                </c:pt>
                <c:pt idx="19">
                  <c:v>67.364895611532233</c:v>
                </c:pt>
                <c:pt idx="20">
                  <c:v>61.899205483597214</c:v>
                </c:pt>
                <c:pt idx="21">
                  <c:v>58.267370313562331</c:v>
                </c:pt>
                <c:pt idx="22">
                  <c:v>65.604008070476567</c:v>
                </c:pt>
                <c:pt idx="23">
                  <c:v>55.329852308576967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1-4116-922A-E8DD7A35B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626479"/>
        <c:axId val="1"/>
      </c:lineChart>
      <c:catAx>
        <c:axId val="185462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4857417516081195E-2"/>
              <c:y val="0.835642662114880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605451984927675E-3"/>
              <c:y val="0.40001255301236899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264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605451984927675E-3"/>
          <c:y val="0.85756115817035272"/>
          <c:w val="0.88148226730103307"/>
          <c:h val="0.11233229228429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Price-April
</a:t>
            </a:r>
          </a:p>
        </c:rich>
      </c:tx>
      <c:layout>
        <c:manualLayout>
          <c:xMode val="edge"/>
          <c:yMode val="edge"/>
          <c:x val="0.30917022062897581"/>
          <c:y val="1.388936534993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9356846651863"/>
          <c:y val="0.13611578042934394"/>
          <c:w val="0.80155242385290026"/>
          <c:h val="0.68057890214671968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AVG'!$F$31:$F$54</c:f>
              <c:numCache>
                <c:formatCode>_("$"* #,##0.00_);_("$"* \(#,##0.00\);_("$"* "-"??_);_(@_)</c:formatCode>
                <c:ptCount val="24"/>
                <c:pt idx="0">
                  <c:v>61.953867238227794</c:v>
                </c:pt>
                <c:pt idx="1">
                  <c:v>53.192102526227117</c:v>
                </c:pt>
                <c:pt idx="2">
                  <c:v>44.821639095646525</c:v>
                </c:pt>
                <c:pt idx="3">
                  <c:v>46.432270185533788</c:v>
                </c:pt>
                <c:pt idx="4">
                  <c:v>49.430155515957452</c:v>
                </c:pt>
                <c:pt idx="5">
                  <c:v>62.149636794102761</c:v>
                </c:pt>
                <c:pt idx="6">
                  <c:v>68.442156828102668</c:v>
                </c:pt>
                <c:pt idx="7">
                  <c:v>76.280099854938712</c:v>
                </c:pt>
                <c:pt idx="8">
                  <c:v>79.38340610530409</c:v>
                </c:pt>
                <c:pt idx="9">
                  <c:v>81.690073008158691</c:v>
                </c:pt>
                <c:pt idx="10">
                  <c:v>86.107473132569396</c:v>
                </c:pt>
                <c:pt idx="11">
                  <c:v>90.303379067984409</c:v>
                </c:pt>
                <c:pt idx="12">
                  <c:v>94.463762292837458</c:v>
                </c:pt>
                <c:pt idx="13">
                  <c:v>100.90097639060706</c:v>
                </c:pt>
                <c:pt idx="14">
                  <c:v>99.182309784447796</c:v>
                </c:pt>
                <c:pt idx="15">
                  <c:v>97.034756802756178</c:v>
                </c:pt>
                <c:pt idx="16">
                  <c:v>90.586775854753867</c:v>
                </c:pt>
                <c:pt idx="17">
                  <c:v>86.030527636632939</c:v>
                </c:pt>
                <c:pt idx="18">
                  <c:v>86.018088744071505</c:v>
                </c:pt>
                <c:pt idx="19">
                  <c:v>105.99060794165698</c:v>
                </c:pt>
                <c:pt idx="20">
                  <c:v>111.76273657660087</c:v>
                </c:pt>
                <c:pt idx="21">
                  <c:v>85.82286997857706</c:v>
                </c:pt>
                <c:pt idx="22">
                  <c:v>90.317423843688161</c:v>
                </c:pt>
                <c:pt idx="23">
                  <c:v>71.702904800616196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E-462B-A44E-8F27046CF4A9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AVG'!$F$60:$F$83</c:f>
              <c:numCache>
                <c:formatCode>_("$"* #,##0.00_);_("$"* \(#,##0.00\);_("$"* "-"??_);_(@_)</c:formatCode>
                <c:ptCount val="24"/>
                <c:pt idx="0">
                  <c:v>59.126307021977603</c:v>
                </c:pt>
                <c:pt idx="1">
                  <c:v>55.723782204844198</c:v>
                </c:pt>
                <c:pt idx="2">
                  <c:v>51.644612041237266</c:v>
                </c:pt>
                <c:pt idx="3">
                  <c:v>52.916973266012597</c:v>
                </c:pt>
                <c:pt idx="4">
                  <c:v>53.846456019690343</c:v>
                </c:pt>
                <c:pt idx="5">
                  <c:v>61.341462179365493</c:v>
                </c:pt>
                <c:pt idx="6">
                  <c:v>76.172755268067249</c:v>
                </c:pt>
                <c:pt idx="7">
                  <c:v>85.982089841248154</c:v>
                </c:pt>
                <c:pt idx="8">
                  <c:v>88.064426384147637</c:v>
                </c:pt>
                <c:pt idx="9">
                  <c:v>90.327437419256981</c:v>
                </c:pt>
                <c:pt idx="10">
                  <c:v>92.263567141412608</c:v>
                </c:pt>
                <c:pt idx="11">
                  <c:v>92.785860933542551</c:v>
                </c:pt>
                <c:pt idx="12">
                  <c:v>92.742183580128113</c:v>
                </c:pt>
                <c:pt idx="13">
                  <c:v>92.987500555391335</c:v>
                </c:pt>
                <c:pt idx="14">
                  <c:v>92.531708653645822</c:v>
                </c:pt>
                <c:pt idx="15">
                  <c:v>90.243801527090227</c:v>
                </c:pt>
                <c:pt idx="16">
                  <c:v>88.023269837987385</c:v>
                </c:pt>
                <c:pt idx="17">
                  <c:v>85.71779193611539</c:v>
                </c:pt>
                <c:pt idx="18">
                  <c:v>87.708231327430894</c:v>
                </c:pt>
                <c:pt idx="19">
                  <c:v>94.028044864649431</c:v>
                </c:pt>
                <c:pt idx="20">
                  <c:v>99.600364175533116</c:v>
                </c:pt>
                <c:pt idx="21">
                  <c:v>90.820966554352566</c:v>
                </c:pt>
                <c:pt idx="22">
                  <c:v>79.210388781467543</c:v>
                </c:pt>
                <c:pt idx="23">
                  <c:v>66.190018485405005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E-462B-A44E-8F27046CF4A9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AVG'!$F$90:$F$113</c:f>
              <c:numCache>
                <c:formatCode>_("$"* #,##0.00_);_("$"* \(#,##0.00\);_("$"* "-"??_);_(@_)</c:formatCode>
                <c:ptCount val="24"/>
                <c:pt idx="0">
                  <c:v>64.894529863127971</c:v>
                </c:pt>
                <c:pt idx="1">
                  <c:v>50.559155660465365</c:v>
                </c:pt>
                <c:pt idx="2">
                  <c:v>37.725747232232159</c:v>
                </c:pt>
                <c:pt idx="3">
                  <c:v>39.688178981835811</c:v>
                </c:pt>
                <c:pt idx="4">
                  <c:v>44.837202992075241</c:v>
                </c:pt>
                <c:pt idx="5">
                  <c:v>62.990138393429504</c:v>
                </c:pt>
                <c:pt idx="6">
                  <c:v>60.402334450539485</c:v>
                </c:pt>
                <c:pt idx="7">
                  <c:v>66.190030269176859</c:v>
                </c:pt>
                <c:pt idx="8">
                  <c:v>70.355145015306817</c:v>
                </c:pt>
                <c:pt idx="9">
                  <c:v>72.707214020616433</c:v>
                </c:pt>
                <c:pt idx="10">
                  <c:v>79.705135363372477</c:v>
                </c:pt>
                <c:pt idx="11">
                  <c:v>87.721597927803927</c:v>
                </c:pt>
                <c:pt idx="12">
                  <c:v>96.254204154055259</c:v>
                </c:pt>
                <c:pt idx="13">
                  <c:v>109.13099125923141</c:v>
                </c:pt>
                <c:pt idx="14">
                  <c:v>106.09893496048186</c:v>
                </c:pt>
                <c:pt idx="15">
                  <c:v>104.09735028944881</c:v>
                </c:pt>
                <c:pt idx="16">
                  <c:v>93.25282211219097</c:v>
                </c:pt>
                <c:pt idx="17">
                  <c:v>86.35577276517121</c:v>
                </c:pt>
                <c:pt idx="18">
                  <c:v>84.260340457377666</c:v>
                </c:pt>
                <c:pt idx="19">
                  <c:v>118.43167354174483</c:v>
                </c:pt>
                <c:pt idx="20">
                  <c:v>124.41160387371133</c:v>
                </c:pt>
                <c:pt idx="21">
                  <c:v>80.624849539770565</c:v>
                </c:pt>
                <c:pt idx="22">
                  <c:v>101.86874030839759</c:v>
                </c:pt>
                <c:pt idx="23">
                  <c:v>77.436306568435853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E-462B-A44E-8F27046CF4A9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AVG'!$F$119:$F$142</c:f>
              <c:numCache>
                <c:formatCode>_("$"* #,##0.00_);_("$"* \(#,##0.00\);_("$"* "-"??_);_(@_)</c:formatCode>
                <c:ptCount val="24"/>
                <c:pt idx="0">
                  <c:v>62.986682217930657</c:v>
                </c:pt>
                <c:pt idx="1">
                  <c:v>53.963538346692445</c:v>
                </c:pt>
                <c:pt idx="2">
                  <c:v>45.631692968947178</c:v>
                </c:pt>
                <c:pt idx="3">
                  <c:v>46.757599383839782</c:v>
                </c:pt>
                <c:pt idx="4">
                  <c:v>49.670158531132536</c:v>
                </c:pt>
                <c:pt idx="5">
                  <c:v>61.243498610572168</c:v>
                </c:pt>
                <c:pt idx="6">
                  <c:v>72.190009262395719</c:v>
                </c:pt>
                <c:pt idx="7">
                  <c:v>80.432333800951085</c:v>
                </c:pt>
                <c:pt idx="8">
                  <c:v>83.529949272019209</c:v>
                </c:pt>
                <c:pt idx="9">
                  <c:v>85.972066831757999</c:v>
                </c:pt>
                <c:pt idx="10">
                  <c:v>89.360591971091708</c:v>
                </c:pt>
                <c:pt idx="11">
                  <c:v>91.730229635310593</c:v>
                </c:pt>
                <c:pt idx="12">
                  <c:v>93.613656734044142</c:v>
                </c:pt>
                <c:pt idx="13">
                  <c:v>97.152905319669898</c:v>
                </c:pt>
                <c:pt idx="14">
                  <c:v>95.904827257080782</c:v>
                </c:pt>
                <c:pt idx="15">
                  <c:v>94.15662358466318</c:v>
                </c:pt>
                <c:pt idx="16">
                  <c:v>89.81657707874794</c:v>
                </c:pt>
                <c:pt idx="17">
                  <c:v>86.289767088191397</c:v>
                </c:pt>
                <c:pt idx="18">
                  <c:v>86.58957915528363</c:v>
                </c:pt>
                <c:pt idx="19">
                  <c:v>99.96965664192669</c:v>
                </c:pt>
                <c:pt idx="20">
                  <c:v>104.86128135544409</c:v>
                </c:pt>
                <c:pt idx="21">
                  <c:v>88.429945011421395</c:v>
                </c:pt>
                <c:pt idx="22">
                  <c:v>88.945844412587931</c:v>
                </c:pt>
                <c:pt idx="23">
                  <c:v>70.800985528297289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E-462B-A44E-8F27046CF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624159"/>
        <c:axId val="1"/>
      </c:lineChart>
      <c:catAx>
        <c:axId val="185462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7.061295162513645E-2"/>
              <c:y val="0.852807032485889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422907601535739E-3"/>
              <c:y val="0.40001372207807195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241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422907601535739E-3"/>
          <c:y val="0.8611406516958493"/>
          <c:w val="0.87979920808615952"/>
          <c:h val="0.113892795869451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Price-May
</a:t>
            </a:r>
          </a:p>
        </c:rich>
      </c:tx>
      <c:layout>
        <c:manualLayout>
          <c:xMode val="edge"/>
          <c:yMode val="edge"/>
          <c:x val="0.3142954946088391"/>
          <c:y val="1.36244223091932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81337666408812"/>
          <c:y val="0.12534468524457767"/>
          <c:w val="0.83621649777745677"/>
          <c:h val="0.6948455377688544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AVG'!$G$31:$G$54</c:f>
              <c:numCache>
                <c:formatCode>_("$"* #,##0.00_);_("$"* \(#,##0.00\);_("$"* "-"??_);_(@_)</c:formatCode>
                <c:ptCount val="24"/>
                <c:pt idx="0">
                  <c:v>66.255458606684343</c:v>
                </c:pt>
                <c:pt idx="1">
                  <c:v>54.954777192326311</c:v>
                </c:pt>
                <c:pt idx="2">
                  <c:v>45.90053898970308</c:v>
                </c:pt>
                <c:pt idx="3">
                  <c:v>44.022594296111691</c:v>
                </c:pt>
                <c:pt idx="4">
                  <c:v>47.181555333378263</c:v>
                </c:pt>
                <c:pt idx="5">
                  <c:v>57.831618152198857</c:v>
                </c:pt>
                <c:pt idx="6">
                  <c:v>52.65287347605004</c:v>
                </c:pt>
                <c:pt idx="7">
                  <c:v>62.914230548991007</c:v>
                </c:pt>
                <c:pt idx="8">
                  <c:v>71.891308215215034</c:v>
                </c:pt>
                <c:pt idx="9">
                  <c:v>79.150128088432112</c:v>
                </c:pt>
                <c:pt idx="10">
                  <c:v>87.248114065316472</c:v>
                </c:pt>
                <c:pt idx="11">
                  <c:v>90.969633557135964</c:v>
                </c:pt>
                <c:pt idx="12">
                  <c:v>96.757516833300883</c:v>
                </c:pt>
                <c:pt idx="13">
                  <c:v>107.63888132661762</c:v>
                </c:pt>
                <c:pt idx="14">
                  <c:v>111.29924075444862</c:v>
                </c:pt>
                <c:pt idx="15">
                  <c:v>122.84332125147345</c:v>
                </c:pt>
                <c:pt idx="16">
                  <c:v>104.17506828262616</c:v>
                </c:pt>
                <c:pt idx="17">
                  <c:v>92.004896618428717</c:v>
                </c:pt>
                <c:pt idx="18">
                  <c:v>86.927392386287408</c:v>
                </c:pt>
                <c:pt idx="19">
                  <c:v>88.544901678187145</c:v>
                </c:pt>
                <c:pt idx="20">
                  <c:v>100.31182118855023</c:v>
                </c:pt>
                <c:pt idx="21">
                  <c:v>84.670671728939311</c:v>
                </c:pt>
                <c:pt idx="22">
                  <c:v>90.381887218974953</c:v>
                </c:pt>
                <c:pt idx="23">
                  <c:v>73.471570210622573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7-4710-8217-82A521CC6200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AVG'!$G$60:$G$83</c:f>
              <c:numCache>
                <c:formatCode>_("$"* #,##0.00_);_("$"* \(#,##0.00\);_("$"* "-"??_);_(@_)</c:formatCode>
                <c:ptCount val="24"/>
                <c:pt idx="0">
                  <c:v>63.968571020693879</c:v>
                </c:pt>
                <c:pt idx="1">
                  <c:v>54.968968635350677</c:v>
                </c:pt>
                <c:pt idx="2">
                  <c:v>47.967360509064967</c:v>
                </c:pt>
                <c:pt idx="3">
                  <c:v>45.226541550916309</c:v>
                </c:pt>
                <c:pt idx="4">
                  <c:v>48.134680007000576</c:v>
                </c:pt>
                <c:pt idx="5">
                  <c:v>59.519083872191807</c:v>
                </c:pt>
                <c:pt idx="6">
                  <c:v>64.655159797685641</c:v>
                </c:pt>
                <c:pt idx="7">
                  <c:v>76.758622167342935</c:v>
                </c:pt>
                <c:pt idx="8">
                  <c:v>83.808412571975794</c:v>
                </c:pt>
                <c:pt idx="9">
                  <c:v>86.715115648372503</c:v>
                </c:pt>
                <c:pt idx="10">
                  <c:v>94.7955597881448</c:v>
                </c:pt>
                <c:pt idx="11">
                  <c:v>95.796984581160359</c:v>
                </c:pt>
                <c:pt idx="12">
                  <c:v>95.731856191448699</c:v>
                </c:pt>
                <c:pt idx="13">
                  <c:v>98.668333978598085</c:v>
                </c:pt>
                <c:pt idx="14">
                  <c:v>98.54549965252734</c:v>
                </c:pt>
                <c:pt idx="15">
                  <c:v>98.200052366836871</c:v>
                </c:pt>
                <c:pt idx="16">
                  <c:v>92.936853761093815</c:v>
                </c:pt>
                <c:pt idx="17">
                  <c:v>88.740293235420239</c:v>
                </c:pt>
                <c:pt idx="18">
                  <c:v>86.051885482379333</c:v>
                </c:pt>
                <c:pt idx="19">
                  <c:v>87.801073937903993</c:v>
                </c:pt>
                <c:pt idx="20">
                  <c:v>103.65562835016037</c:v>
                </c:pt>
                <c:pt idx="21">
                  <c:v>87.138668488949975</c:v>
                </c:pt>
                <c:pt idx="22">
                  <c:v>89.408817368182497</c:v>
                </c:pt>
                <c:pt idx="23">
                  <c:v>70.805977036599344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7-4710-8217-82A521CC6200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AVG'!$G$90:$G$113</c:f>
              <c:numCache>
                <c:formatCode>_("$"* #,##0.00_);_("$"* \(#,##0.00\);_("$"* "-"??_);_(@_)</c:formatCode>
                <c:ptCount val="24"/>
                <c:pt idx="0">
                  <c:v>68.45438897782897</c:v>
                </c:pt>
                <c:pt idx="1">
                  <c:v>54.941131574033669</c:v>
                </c:pt>
                <c:pt idx="2">
                  <c:v>43.913210605701252</c:v>
                </c:pt>
                <c:pt idx="3">
                  <c:v>42.864952704953403</c:v>
                </c:pt>
                <c:pt idx="4">
                  <c:v>46.26508930104913</c:v>
                </c:pt>
                <c:pt idx="5">
                  <c:v>56.209054959897941</c:v>
                </c:pt>
                <c:pt idx="6">
                  <c:v>41.112213551400409</c:v>
                </c:pt>
                <c:pt idx="7">
                  <c:v>49.602315531344907</c:v>
                </c:pt>
                <c:pt idx="8">
                  <c:v>60.43255402602199</c:v>
                </c:pt>
                <c:pt idx="9">
                  <c:v>71.876101588489448</c:v>
                </c:pt>
                <c:pt idx="10">
                  <c:v>79.990954716443099</c:v>
                </c:pt>
                <c:pt idx="11">
                  <c:v>86.327949880189337</c:v>
                </c:pt>
                <c:pt idx="12">
                  <c:v>97.743728988928027</c:v>
                </c:pt>
                <c:pt idx="13">
                  <c:v>116.26440762279026</c:v>
                </c:pt>
                <c:pt idx="14">
                  <c:v>123.56245335244981</c:v>
                </c:pt>
                <c:pt idx="15">
                  <c:v>146.53877210208555</c:v>
                </c:pt>
                <c:pt idx="16">
                  <c:v>114.98104378409955</c:v>
                </c:pt>
                <c:pt idx="17">
                  <c:v>95.143938332859989</c:v>
                </c:pt>
                <c:pt idx="18">
                  <c:v>87.769225947737496</c:v>
                </c:pt>
                <c:pt idx="19">
                  <c:v>89.260120659228619</c:v>
                </c:pt>
                <c:pt idx="20">
                  <c:v>97.096621994694331</c:v>
                </c:pt>
                <c:pt idx="21">
                  <c:v>82.297597921236772</c:v>
                </c:pt>
                <c:pt idx="22">
                  <c:v>91.31753130627537</c:v>
                </c:pt>
                <c:pt idx="23">
                  <c:v>76.034640570260279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7-4710-8217-82A521CC6200}"/>
            </c:ext>
          </c:extLst>
        </c:ser>
        <c:ser>
          <c:idx val="2"/>
          <c:order val="3"/>
          <c:tx>
            <c:v>Generator 99 &amp; 00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AVG'!$G$119:$G$142</c:f>
              <c:numCache>
                <c:formatCode>_("$"* #,##0.00_);_("$"* \(#,##0.00\);_("$"* "-"??_);_(@_)</c:formatCode>
                <c:ptCount val="24"/>
                <c:pt idx="0">
                  <c:v>67.321458856007197</c:v>
                </c:pt>
                <c:pt idx="1">
                  <c:v>55.633279827491691</c:v>
                </c:pt>
                <c:pt idx="2">
                  <c:v>46.970902449147253</c:v>
                </c:pt>
                <c:pt idx="3">
                  <c:v>44.910844862472104</c:v>
                </c:pt>
                <c:pt idx="4">
                  <c:v>47.147625273138672</c:v>
                </c:pt>
                <c:pt idx="5">
                  <c:v>55.637630406652178</c:v>
                </c:pt>
                <c:pt idx="6">
                  <c:v>54.827215253531037</c:v>
                </c:pt>
                <c:pt idx="7">
                  <c:v>65.27614590537523</c:v>
                </c:pt>
                <c:pt idx="8">
                  <c:v>72.90277933027258</c:v>
                </c:pt>
                <c:pt idx="9">
                  <c:v>80.253393539281987</c:v>
                </c:pt>
                <c:pt idx="10">
                  <c:v>89.658385053703</c:v>
                </c:pt>
                <c:pt idx="11">
                  <c:v>92.708804556827161</c:v>
                </c:pt>
                <c:pt idx="12">
                  <c:v>97.063899384727762</c:v>
                </c:pt>
                <c:pt idx="13">
                  <c:v>105.54513010508485</c:v>
                </c:pt>
                <c:pt idx="14">
                  <c:v>108.2607330465524</c:v>
                </c:pt>
                <c:pt idx="15">
                  <c:v>114.5441460085658</c:v>
                </c:pt>
                <c:pt idx="16">
                  <c:v>103.08140651552621</c:v>
                </c:pt>
                <c:pt idx="17">
                  <c:v>93.332808888179045</c:v>
                </c:pt>
                <c:pt idx="18">
                  <c:v>87.775495692480391</c:v>
                </c:pt>
                <c:pt idx="19">
                  <c:v>89.116061221980516</c:v>
                </c:pt>
                <c:pt idx="20">
                  <c:v>100.33992416202879</c:v>
                </c:pt>
                <c:pt idx="21">
                  <c:v>85.31367133588391</c:v>
                </c:pt>
                <c:pt idx="22">
                  <c:v>89.691847879361973</c:v>
                </c:pt>
                <c:pt idx="23">
                  <c:v>72.686410445729038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B7-4710-8217-82A521CC6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626015"/>
        <c:axId val="1"/>
      </c:lineChart>
      <c:catAx>
        <c:axId val="1854626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5715708306740231E-2"/>
              <c:y val="0.86106348994101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5241058972375479E-3"/>
              <c:y val="0.40600778481395811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260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241058972375479E-3"/>
          <c:y val="0.85288883655549586"/>
          <c:w val="0.87812256372530195"/>
          <c:h val="0.1117202629353844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Price-June
</a:t>
            </a:r>
          </a:p>
        </c:rich>
      </c:tx>
      <c:layout>
        <c:manualLayout>
          <c:xMode val="edge"/>
          <c:yMode val="edge"/>
          <c:x val="0.31559975399468537"/>
          <c:y val="1.3587380941099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0108033466007"/>
          <c:y val="0.12500390465811753"/>
          <c:w val="0.79470299499866559"/>
          <c:h val="0.64947680898456717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AVG'!$H$31:$H$54</c:f>
              <c:numCache>
                <c:formatCode>_("$"* #,##0.00_);_("$"* \(#,##0.00\);_("$"* "-"??_);_(@_)</c:formatCode>
                <c:ptCount val="24"/>
                <c:pt idx="0">
                  <c:v>76.635163433800571</c:v>
                </c:pt>
                <c:pt idx="1">
                  <c:v>60.705843263094117</c:v>
                </c:pt>
                <c:pt idx="2">
                  <c:v>51.945918967761308</c:v>
                </c:pt>
                <c:pt idx="3">
                  <c:v>49.047982832993853</c:v>
                </c:pt>
                <c:pt idx="4">
                  <c:v>49.094547223224666</c:v>
                </c:pt>
                <c:pt idx="5">
                  <c:v>50.755516213484803</c:v>
                </c:pt>
                <c:pt idx="6">
                  <c:v>30.43234090023287</c:v>
                </c:pt>
                <c:pt idx="7">
                  <c:v>47.653191555985984</c:v>
                </c:pt>
                <c:pt idx="8">
                  <c:v>59.243982829105825</c:v>
                </c:pt>
                <c:pt idx="9">
                  <c:v>74.490821675544041</c:v>
                </c:pt>
                <c:pt idx="10">
                  <c:v>87.692645013680462</c:v>
                </c:pt>
                <c:pt idx="11">
                  <c:v>102.73716173013538</c:v>
                </c:pt>
                <c:pt idx="12">
                  <c:v>116.13625878444434</c:v>
                </c:pt>
                <c:pt idx="13">
                  <c:v>130.67002609372344</c:v>
                </c:pt>
                <c:pt idx="14">
                  <c:v>140.08204579219046</c:v>
                </c:pt>
                <c:pt idx="15">
                  <c:v>146.44380626501635</c:v>
                </c:pt>
                <c:pt idx="16">
                  <c:v>141.91795948422288</c:v>
                </c:pt>
                <c:pt idx="17">
                  <c:v>128.05288188560243</c:v>
                </c:pt>
                <c:pt idx="18">
                  <c:v>114.55786573788325</c:v>
                </c:pt>
                <c:pt idx="19">
                  <c:v>99.094099825164278</c:v>
                </c:pt>
                <c:pt idx="20">
                  <c:v>98.477148516732882</c:v>
                </c:pt>
                <c:pt idx="21">
                  <c:v>82.317763910335202</c:v>
                </c:pt>
                <c:pt idx="22">
                  <c:v>126.75234435029974</c:v>
                </c:pt>
                <c:pt idx="23">
                  <c:v>95.062683715341137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F3A-8534-A0E88CA822EA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AVG'!$H$60:$H$83</c:f>
              <c:numCache>
                <c:formatCode>_("$"* #,##0.00_);_("$"* \(#,##0.00\);_("$"* "-"??_);_(@_)</c:formatCode>
                <c:ptCount val="24"/>
                <c:pt idx="0">
                  <c:v>79.096325504448117</c:v>
                </c:pt>
                <c:pt idx="1">
                  <c:v>58.497426077995065</c:v>
                </c:pt>
                <c:pt idx="2">
                  <c:v>49.700917552695721</c:v>
                </c:pt>
                <c:pt idx="3">
                  <c:v>45.468812167408736</c:v>
                </c:pt>
                <c:pt idx="4">
                  <c:v>45.598067513492865</c:v>
                </c:pt>
                <c:pt idx="5">
                  <c:v>47.389412613803763</c:v>
                </c:pt>
                <c:pt idx="6">
                  <c:v>41.233775241225402</c:v>
                </c:pt>
                <c:pt idx="7">
                  <c:v>65.008437171949268</c:v>
                </c:pt>
                <c:pt idx="8">
                  <c:v>75.416815402453025</c:v>
                </c:pt>
                <c:pt idx="9">
                  <c:v>89.38197649669597</c:v>
                </c:pt>
                <c:pt idx="10">
                  <c:v>98.280055809970051</c:v>
                </c:pt>
                <c:pt idx="11">
                  <c:v>102.18835339256702</c:v>
                </c:pt>
                <c:pt idx="12">
                  <c:v>107.62556777733137</c:v>
                </c:pt>
                <c:pt idx="13">
                  <c:v>117.94109543514777</c:v>
                </c:pt>
                <c:pt idx="14">
                  <c:v>126.73536212599403</c:v>
                </c:pt>
                <c:pt idx="15">
                  <c:v>132.69370129280298</c:v>
                </c:pt>
                <c:pt idx="16">
                  <c:v>124.80122661816677</c:v>
                </c:pt>
                <c:pt idx="17">
                  <c:v>114.96579148281579</c:v>
                </c:pt>
                <c:pt idx="18">
                  <c:v>104.90560918546856</c:v>
                </c:pt>
                <c:pt idx="19">
                  <c:v>96.056481961287972</c:v>
                </c:pt>
                <c:pt idx="20">
                  <c:v>106.10043489370975</c:v>
                </c:pt>
                <c:pt idx="21">
                  <c:v>96.665315712414568</c:v>
                </c:pt>
                <c:pt idx="22">
                  <c:v>135.61556829115068</c:v>
                </c:pt>
                <c:pt idx="23">
                  <c:v>98.633470279005294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F3A-8534-A0E88CA822EA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AVG'!$H$90:$H$113</c:f>
              <c:numCache>
                <c:formatCode>_("$"* #,##0.00_);_("$"* \(#,##0.00\);_("$"* "-"??_);_(@_)</c:formatCode>
                <c:ptCount val="24"/>
                <c:pt idx="0">
                  <c:v>74.174001363153039</c:v>
                </c:pt>
                <c:pt idx="1">
                  <c:v>62.914260448193183</c:v>
                </c:pt>
                <c:pt idx="2">
                  <c:v>54.190920382826903</c:v>
                </c:pt>
                <c:pt idx="3">
                  <c:v>52.627153498578977</c:v>
                </c:pt>
                <c:pt idx="4">
                  <c:v>52.591026932956481</c:v>
                </c:pt>
                <c:pt idx="5">
                  <c:v>54.121619813165864</c:v>
                </c:pt>
                <c:pt idx="6">
                  <c:v>19.630906559240309</c:v>
                </c:pt>
                <c:pt idx="7">
                  <c:v>30.297945940022675</c:v>
                </c:pt>
                <c:pt idx="8">
                  <c:v>43.07115025575866</c:v>
                </c:pt>
                <c:pt idx="9">
                  <c:v>59.599666854392133</c:v>
                </c:pt>
                <c:pt idx="10">
                  <c:v>77.105234217390873</c:v>
                </c:pt>
                <c:pt idx="11">
                  <c:v>103.28597006770374</c:v>
                </c:pt>
                <c:pt idx="12">
                  <c:v>124.6469497915573</c:v>
                </c:pt>
                <c:pt idx="13">
                  <c:v>143.39895675229911</c:v>
                </c:pt>
                <c:pt idx="14">
                  <c:v>153.42872945838678</c:v>
                </c:pt>
                <c:pt idx="15">
                  <c:v>160.19391123722983</c:v>
                </c:pt>
                <c:pt idx="16">
                  <c:v>159.03469235027896</c:v>
                </c:pt>
                <c:pt idx="17">
                  <c:v>141.13997228838906</c:v>
                </c:pt>
                <c:pt idx="18">
                  <c:v>124.21012229029793</c:v>
                </c:pt>
                <c:pt idx="19">
                  <c:v>102.13171768904061</c:v>
                </c:pt>
                <c:pt idx="20">
                  <c:v>90.853862139756032</c:v>
                </c:pt>
                <c:pt idx="21">
                  <c:v>67.970212108255822</c:v>
                </c:pt>
                <c:pt idx="22">
                  <c:v>117.88912040944879</c:v>
                </c:pt>
                <c:pt idx="23">
                  <c:v>91.491897151677009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F3A-8534-A0E88CA822EA}"/>
            </c:ext>
          </c:extLst>
        </c:ser>
        <c:ser>
          <c:idx val="2"/>
          <c:order val="3"/>
          <c:tx>
            <c:v>Generator 99 &amp; 00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AVG'!$H$119:$H$142</c:f>
              <c:numCache>
                <c:formatCode>_("$"* #,##0.00_);_("$"* \(#,##0.00\);_("$"* "-"??_);_(@_)</c:formatCode>
                <c:ptCount val="24"/>
                <c:pt idx="0">
                  <c:v>76.2110153673366</c:v>
                </c:pt>
                <c:pt idx="1">
                  <c:v>62.768772258756201</c:v>
                </c:pt>
                <c:pt idx="2">
                  <c:v>55.734474335964791</c:v>
                </c:pt>
                <c:pt idx="3">
                  <c:v>52.505471889094615</c:v>
                </c:pt>
                <c:pt idx="4">
                  <c:v>51.555111347323525</c:v>
                </c:pt>
                <c:pt idx="5">
                  <c:v>52.468164160852417</c:v>
                </c:pt>
                <c:pt idx="6">
                  <c:v>34.09622345962164</c:v>
                </c:pt>
                <c:pt idx="7">
                  <c:v>50.487424182801732</c:v>
                </c:pt>
                <c:pt idx="8">
                  <c:v>60.152483009140589</c:v>
                </c:pt>
                <c:pt idx="9">
                  <c:v>74.156406965445399</c:v>
                </c:pt>
                <c:pt idx="10">
                  <c:v>87.089461931014412</c:v>
                </c:pt>
                <c:pt idx="11">
                  <c:v>101.67146163675793</c:v>
                </c:pt>
                <c:pt idx="12">
                  <c:v>114.895420183939</c:v>
                </c:pt>
                <c:pt idx="13">
                  <c:v>129.29484041429842</c:v>
                </c:pt>
                <c:pt idx="14">
                  <c:v>140.19780791704989</c:v>
                </c:pt>
                <c:pt idx="15">
                  <c:v>146.53673707595127</c:v>
                </c:pt>
                <c:pt idx="16">
                  <c:v>142.59329248115361</c:v>
                </c:pt>
                <c:pt idx="17">
                  <c:v>128.01490719591001</c:v>
                </c:pt>
                <c:pt idx="18">
                  <c:v>113.37994252677144</c:v>
                </c:pt>
                <c:pt idx="19">
                  <c:v>98.143944560276395</c:v>
                </c:pt>
                <c:pt idx="20">
                  <c:v>97.631429672758088</c:v>
                </c:pt>
                <c:pt idx="21">
                  <c:v>81.658216787110348</c:v>
                </c:pt>
                <c:pt idx="22">
                  <c:v>118.63328766545516</c:v>
                </c:pt>
                <c:pt idx="23">
                  <c:v>90.123702975217029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C-4F3A-8534-A0E88CA82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626943"/>
        <c:axId val="1"/>
      </c:lineChart>
      <c:catAx>
        <c:axId val="1854626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7110830035856436E-2"/>
              <c:y val="0.85328752310106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3.9925270083665018E-2"/>
              <c:y val="0.3831641425390124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269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209626698539053E-2"/>
          <c:y val="0.83698266597174353"/>
          <c:w val="0.8764547385033129"/>
          <c:h val="0.11141652371701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Price-July
</a:t>
            </a:r>
          </a:p>
        </c:rich>
      </c:tx>
      <c:layout>
        <c:manualLayout>
          <c:xMode val="edge"/>
          <c:yMode val="edge"/>
          <c:x val="0.3150005814160886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953979642561"/>
          <c:y val="0.15550100820357579"/>
          <c:w val="0.81596536149950682"/>
          <c:h val="0.65149560333567103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AVG'!$I$31:$I$54</c:f>
              <c:numCache>
                <c:formatCode>_("$"* #,##0.00_);_("$"* \(#,##0.00\);_("$"* "-"??_);_(@_)</c:formatCode>
                <c:ptCount val="24"/>
                <c:pt idx="0">
                  <c:v>77.41121027264262</c:v>
                </c:pt>
                <c:pt idx="1">
                  <c:v>64.611005656612946</c:v>
                </c:pt>
                <c:pt idx="2">
                  <c:v>57.755364605157837</c:v>
                </c:pt>
                <c:pt idx="3">
                  <c:v>55.424982855146098</c:v>
                </c:pt>
                <c:pt idx="4">
                  <c:v>54.273213753764651</c:v>
                </c:pt>
                <c:pt idx="5">
                  <c:v>57.094421337372523</c:v>
                </c:pt>
                <c:pt idx="6">
                  <c:v>31.813108164449787</c:v>
                </c:pt>
                <c:pt idx="7">
                  <c:v>44.678083510949165</c:v>
                </c:pt>
                <c:pt idx="8">
                  <c:v>52.924757674578828</c:v>
                </c:pt>
                <c:pt idx="9">
                  <c:v>62.998120195809683</c:v>
                </c:pt>
                <c:pt idx="10">
                  <c:v>78.066606095850332</c:v>
                </c:pt>
                <c:pt idx="11">
                  <c:v>97.138824492463755</c:v>
                </c:pt>
                <c:pt idx="12">
                  <c:v>117.1848646195173</c:v>
                </c:pt>
                <c:pt idx="13">
                  <c:v>140.55498902591469</c:v>
                </c:pt>
                <c:pt idx="14">
                  <c:v>151.2030028173576</c:v>
                </c:pt>
                <c:pt idx="15">
                  <c:v>159.90048113861758</c:v>
                </c:pt>
                <c:pt idx="16">
                  <c:v>154.8148316396219</c:v>
                </c:pt>
                <c:pt idx="17">
                  <c:v>138.94432584178793</c:v>
                </c:pt>
                <c:pt idx="18">
                  <c:v>111.77428771561544</c:v>
                </c:pt>
                <c:pt idx="19">
                  <c:v>95.807340978306058</c:v>
                </c:pt>
                <c:pt idx="20">
                  <c:v>91.63762376519567</c:v>
                </c:pt>
                <c:pt idx="21">
                  <c:v>70.558752323964441</c:v>
                </c:pt>
                <c:pt idx="22">
                  <c:v>107.14833690506276</c:v>
                </c:pt>
                <c:pt idx="23">
                  <c:v>86.281464614240576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3-46A9-BA5B-0CD7085DA87D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AVG'!$I$60:$I$83</c:f>
              <c:numCache>
                <c:formatCode>_("$"* #,##0.00_);_("$"* \(#,##0.00\);_("$"* "-"??_);_(@_)</c:formatCode>
                <c:ptCount val="24"/>
                <c:pt idx="0">
                  <c:v>78.542007603068342</c:v>
                </c:pt>
                <c:pt idx="1">
                  <c:v>62.898154992940256</c:v>
                </c:pt>
                <c:pt idx="2">
                  <c:v>53.278288084258733</c:v>
                </c:pt>
                <c:pt idx="3">
                  <c:v>49.499396290256819</c:v>
                </c:pt>
                <c:pt idx="4">
                  <c:v>49.776911083383716</c:v>
                </c:pt>
                <c:pt idx="5">
                  <c:v>58.610463009644313</c:v>
                </c:pt>
                <c:pt idx="6">
                  <c:v>40.153944940041072</c:v>
                </c:pt>
                <c:pt idx="7">
                  <c:v>57.343648677028</c:v>
                </c:pt>
                <c:pt idx="8">
                  <c:v>64.810416468180904</c:v>
                </c:pt>
                <c:pt idx="9">
                  <c:v>73.484831965341684</c:v>
                </c:pt>
                <c:pt idx="10">
                  <c:v>84.804834509085197</c:v>
                </c:pt>
                <c:pt idx="11">
                  <c:v>93.945616879035583</c:v>
                </c:pt>
                <c:pt idx="12">
                  <c:v>111.13659196673599</c:v>
                </c:pt>
                <c:pt idx="13">
                  <c:v>130.12218279558709</c:v>
                </c:pt>
                <c:pt idx="14">
                  <c:v>147.74794940638986</c:v>
                </c:pt>
                <c:pt idx="15">
                  <c:v>154.55818960492061</c:v>
                </c:pt>
                <c:pt idx="16">
                  <c:v>147.68485081155279</c:v>
                </c:pt>
                <c:pt idx="17">
                  <c:v>130.74006966324544</c:v>
                </c:pt>
                <c:pt idx="18">
                  <c:v>104.46132336198374</c:v>
                </c:pt>
                <c:pt idx="19">
                  <c:v>88.659465663279121</c:v>
                </c:pt>
                <c:pt idx="20">
                  <c:v>90.832954337954106</c:v>
                </c:pt>
                <c:pt idx="21">
                  <c:v>79.513128949637888</c:v>
                </c:pt>
                <c:pt idx="22">
                  <c:v>118.19624941442937</c:v>
                </c:pt>
                <c:pt idx="23">
                  <c:v>89.198529522018902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3-46A9-BA5B-0CD7085DA87D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AVG'!$I$90:$I$113</c:f>
              <c:numCache>
                <c:formatCode>_("$"* #,##0.00_);_("$"* \(#,##0.00\);_("$"* "-"??_);_(@_)</c:formatCode>
                <c:ptCount val="24"/>
                <c:pt idx="0">
                  <c:v>76.280412942216955</c:v>
                </c:pt>
                <c:pt idx="1">
                  <c:v>66.323856320285614</c:v>
                </c:pt>
                <c:pt idx="2">
                  <c:v>62.232441126056933</c:v>
                </c:pt>
                <c:pt idx="3">
                  <c:v>61.350569420035377</c:v>
                </c:pt>
                <c:pt idx="4">
                  <c:v>58.769516424145564</c:v>
                </c:pt>
                <c:pt idx="5">
                  <c:v>55.578379665100748</c:v>
                </c:pt>
                <c:pt idx="6">
                  <c:v>23.472271388858506</c:v>
                </c:pt>
                <c:pt idx="7">
                  <c:v>32.01251834487033</c:v>
                </c:pt>
                <c:pt idx="8">
                  <c:v>41.039098880976745</c:v>
                </c:pt>
                <c:pt idx="9">
                  <c:v>52.511408426277704</c:v>
                </c:pt>
                <c:pt idx="10">
                  <c:v>71.328377682615482</c:v>
                </c:pt>
                <c:pt idx="11">
                  <c:v>100.3320321058919</c:v>
                </c:pt>
                <c:pt idx="12">
                  <c:v>123.23313727229861</c:v>
                </c:pt>
                <c:pt idx="13">
                  <c:v>150.98779525624235</c:v>
                </c:pt>
                <c:pt idx="14">
                  <c:v>154.65805622832534</c:v>
                </c:pt>
                <c:pt idx="15">
                  <c:v>165.24277267231466</c:v>
                </c:pt>
                <c:pt idx="16">
                  <c:v>161.94481246769107</c:v>
                </c:pt>
                <c:pt idx="17">
                  <c:v>147.14858202033045</c:v>
                </c:pt>
                <c:pt idx="18">
                  <c:v>119.08725206924717</c:v>
                </c:pt>
                <c:pt idx="19">
                  <c:v>102.95521629333297</c:v>
                </c:pt>
                <c:pt idx="20">
                  <c:v>92.442293192437191</c:v>
                </c:pt>
                <c:pt idx="21">
                  <c:v>61.604375698290994</c:v>
                </c:pt>
                <c:pt idx="22">
                  <c:v>96.100424395696095</c:v>
                </c:pt>
                <c:pt idx="23">
                  <c:v>83.364399706462237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3-46A9-BA5B-0CD7085DA87D}"/>
            </c:ext>
          </c:extLst>
        </c:ser>
        <c:ser>
          <c:idx val="2"/>
          <c:order val="3"/>
          <c:tx>
            <c:v>Generator 99 &amp; 00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AVG'!$I$119:$I$142</c:f>
              <c:numCache>
                <c:formatCode>_("$"* #,##0.00_);_("$"* \(#,##0.00\);_("$"* "-"??_);_(@_)</c:formatCode>
                <c:ptCount val="24"/>
                <c:pt idx="0">
                  <c:v>76.734613389426855</c:v>
                </c:pt>
                <c:pt idx="1">
                  <c:v>65.27905655975313</c:v>
                </c:pt>
                <c:pt idx="2">
                  <c:v>58.9787516577193</c:v>
                </c:pt>
                <c:pt idx="3">
                  <c:v>57.779579376517354</c:v>
                </c:pt>
                <c:pt idx="4">
                  <c:v>57.446732757274461</c:v>
                </c:pt>
                <c:pt idx="5">
                  <c:v>57.692021636825089</c:v>
                </c:pt>
                <c:pt idx="6">
                  <c:v>37.685105775894471</c:v>
                </c:pt>
                <c:pt idx="7">
                  <c:v>50.356826569014004</c:v>
                </c:pt>
                <c:pt idx="8">
                  <c:v>58.248338295250825</c:v>
                </c:pt>
                <c:pt idx="9">
                  <c:v>68.900896120678368</c:v>
                </c:pt>
                <c:pt idx="10">
                  <c:v>83.25196736463036</c:v>
                </c:pt>
                <c:pt idx="11">
                  <c:v>100.01008265484444</c:v>
                </c:pt>
                <c:pt idx="12">
                  <c:v>115.35469284322213</c:v>
                </c:pt>
                <c:pt idx="13">
                  <c:v>133.71095818030835</c:v>
                </c:pt>
                <c:pt idx="14">
                  <c:v>142.98297604147172</c:v>
                </c:pt>
                <c:pt idx="15">
                  <c:v>149.5764684144612</c:v>
                </c:pt>
                <c:pt idx="16">
                  <c:v>146.67949492549727</c:v>
                </c:pt>
                <c:pt idx="17">
                  <c:v>132.7590411720997</c:v>
                </c:pt>
                <c:pt idx="18">
                  <c:v>109.56607377031284</c:v>
                </c:pt>
                <c:pt idx="19">
                  <c:v>97.638351379854868</c:v>
                </c:pt>
                <c:pt idx="20">
                  <c:v>97.031366171950538</c:v>
                </c:pt>
                <c:pt idx="21">
                  <c:v>76.247360320509273</c:v>
                </c:pt>
                <c:pt idx="22">
                  <c:v>103.37949229959983</c:v>
                </c:pt>
                <c:pt idx="23">
                  <c:v>82.709752322883944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3-46A9-BA5B-0CD7085D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080095"/>
        <c:axId val="1"/>
      </c:lineChart>
      <c:catAx>
        <c:axId val="185608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8825409782522584E-2"/>
              <c:y val="0.83648818206061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879693197617073E-3"/>
              <c:y val="0.4048388317024128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0800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4879693197617073E-3"/>
          <c:y val="0.84721238952293021"/>
          <c:w val="0.87479077128202942"/>
          <c:h val="0.109923126488734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Price-August
</a:t>
            </a:r>
          </a:p>
        </c:rich>
      </c:tx>
      <c:layout>
        <c:manualLayout>
          <c:xMode val="edge"/>
          <c:yMode val="edge"/>
          <c:x val="0.30682769915254449"/>
          <c:y val="1.36616669501729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32188300376731"/>
          <c:y val="9.8364002041245166E-2"/>
          <c:w val="0.8617691550272083"/>
          <c:h val="0.7049420146289237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AVG'!$J$31:$J$54</c:f>
              <c:numCache>
                <c:formatCode>_("$"* #,##0.00_);_("$"* \(#,##0.00\);_("$"* "-"??_);_(@_)</c:formatCode>
                <c:ptCount val="24"/>
                <c:pt idx="0">
                  <c:v>81.922578238850733</c:v>
                </c:pt>
                <c:pt idx="1">
                  <c:v>73.253425793353131</c:v>
                </c:pt>
                <c:pt idx="2">
                  <c:v>63.002245092078873</c:v>
                </c:pt>
                <c:pt idx="3">
                  <c:v>61.487402000340168</c:v>
                </c:pt>
                <c:pt idx="4">
                  <c:v>63.772655292089631</c:v>
                </c:pt>
                <c:pt idx="5">
                  <c:v>78.609199890281175</c:v>
                </c:pt>
                <c:pt idx="6">
                  <c:v>40.599598981430546</c:v>
                </c:pt>
                <c:pt idx="7">
                  <c:v>51.131039925158397</c:v>
                </c:pt>
                <c:pt idx="8">
                  <c:v>64.456653594067035</c:v>
                </c:pt>
                <c:pt idx="9">
                  <c:v>76.745704381837143</c:v>
                </c:pt>
                <c:pt idx="10">
                  <c:v>95.015443054437952</c:v>
                </c:pt>
                <c:pt idx="11">
                  <c:v>112.51552185626979</c:v>
                </c:pt>
                <c:pt idx="12">
                  <c:v>121.70796983269452</c:v>
                </c:pt>
                <c:pt idx="13">
                  <c:v>139.12580991955269</c:v>
                </c:pt>
                <c:pt idx="14">
                  <c:v>155.81910997432203</c:v>
                </c:pt>
                <c:pt idx="15">
                  <c:v>164.85562802232741</c:v>
                </c:pt>
                <c:pt idx="16">
                  <c:v>160.98038376281633</c:v>
                </c:pt>
                <c:pt idx="17">
                  <c:v>144.88382826732249</c:v>
                </c:pt>
                <c:pt idx="18">
                  <c:v>123.54042118296765</c:v>
                </c:pt>
                <c:pt idx="19">
                  <c:v>112.85558575653138</c:v>
                </c:pt>
                <c:pt idx="20">
                  <c:v>110.29191058446888</c:v>
                </c:pt>
                <c:pt idx="21">
                  <c:v>85.475390903795983</c:v>
                </c:pt>
                <c:pt idx="22">
                  <c:v>122.32901464297152</c:v>
                </c:pt>
                <c:pt idx="23">
                  <c:v>95.623479050035172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81E-A6E3-D98604D9D5DD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AVG'!$J$60:$J$83</c:f>
              <c:numCache>
                <c:formatCode>_("$"* #,##0.00_);_("$"* \(#,##0.00\);_("$"* "-"??_);_(@_)</c:formatCode>
                <c:ptCount val="24"/>
                <c:pt idx="0">
                  <c:v>88.062220444090315</c:v>
                </c:pt>
                <c:pt idx="1">
                  <c:v>77.744838661983408</c:v>
                </c:pt>
                <c:pt idx="2">
                  <c:v>65.731207189205946</c:v>
                </c:pt>
                <c:pt idx="3">
                  <c:v>62.504241720486576</c:v>
                </c:pt>
                <c:pt idx="4">
                  <c:v>63.523730727967127</c:v>
                </c:pt>
                <c:pt idx="5">
                  <c:v>78.796937539680229</c:v>
                </c:pt>
                <c:pt idx="6">
                  <c:v>55.333102527522726</c:v>
                </c:pt>
                <c:pt idx="7">
                  <c:v>64.846712369402937</c:v>
                </c:pt>
                <c:pt idx="8">
                  <c:v>75.665730641701373</c:v>
                </c:pt>
                <c:pt idx="9">
                  <c:v>83.065422554712512</c:v>
                </c:pt>
                <c:pt idx="10">
                  <c:v>90.663935882319151</c:v>
                </c:pt>
                <c:pt idx="11">
                  <c:v>95.565971137233234</c:v>
                </c:pt>
                <c:pt idx="12">
                  <c:v>105.15984133968659</c:v>
                </c:pt>
                <c:pt idx="13">
                  <c:v>133.03685058502526</c:v>
                </c:pt>
                <c:pt idx="14">
                  <c:v>164.526730436581</c:v>
                </c:pt>
                <c:pt idx="15">
                  <c:v>180.34822536790105</c:v>
                </c:pt>
                <c:pt idx="16">
                  <c:v>173.13363629494808</c:v>
                </c:pt>
                <c:pt idx="17">
                  <c:v>146.34451722530372</c:v>
                </c:pt>
                <c:pt idx="18">
                  <c:v>110.19437266949055</c:v>
                </c:pt>
                <c:pt idx="19">
                  <c:v>97.715685166304041</c:v>
                </c:pt>
                <c:pt idx="20">
                  <c:v>97.761035825931856</c:v>
                </c:pt>
                <c:pt idx="21">
                  <c:v>86.638229975935673</c:v>
                </c:pt>
                <c:pt idx="22">
                  <c:v>112.42600031008506</c:v>
                </c:pt>
                <c:pt idx="23">
                  <c:v>91.210823406502044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81E-A6E3-D98604D9D5DD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AVG'!$J$90:$J$113</c:f>
              <c:numCache>
                <c:formatCode>_("$"* #,##0.00_);_("$"* \(#,##0.00\);_("$"* "-"??_);_(@_)</c:formatCode>
                <c:ptCount val="24"/>
                <c:pt idx="0">
                  <c:v>75.782936033611179</c:v>
                </c:pt>
                <c:pt idx="1">
                  <c:v>68.762012924722839</c:v>
                </c:pt>
                <c:pt idx="2">
                  <c:v>60.273282994951785</c:v>
                </c:pt>
                <c:pt idx="3">
                  <c:v>60.470562280193732</c:v>
                </c:pt>
                <c:pt idx="4">
                  <c:v>64.021579856212171</c:v>
                </c:pt>
                <c:pt idx="5">
                  <c:v>78.421462240882093</c:v>
                </c:pt>
                <c:pt idx="6">
                  <c:v>25.866095435338366</c:v>
                </c:pt>
                <c:pt idx="7">
                  <c:v>37.415367480913815</c:v>
                </c:pt>
                <c:pt idx="8">
                  <c:v>53.247576546432683</c:v>
                </c:pt>
                <c:pt idx="9">
                  <c:v>70.425986208961746</c:v>
                </c:pt>
                <c:pt idx="10">
                  <c:v>99.366950226556781</c:v>
                </c:pt>
                <c:pt idx="11">
                  <c:v>129.46507257530627</c:v>
                </c:pt>
                <c:pt idx="12">
                  <c:v>138.25609832570251</c:v>
                </c:pt>
                <c:pt idx="13">
                  <c:v>145.21476925408015</c:v>
                </c:pt>
                <c:pt idx="14">
                  <c:v>147.11148951206303</c:v>
                </c:pt>
                <c:pt idx="15">
                  <c:v>149.3630306767536</c:v>
                </c:pt>
                <c:pt idx="16">
                  <c:v>148.82713123068456</c:v>
                </c:pt>
                <c:pt idx="17">
                  <c:v>143.4231393093412</c:v>
                </c:pt>
                <c:pt idx="18">
                  <c:v>136.88646969644475</c:v>
                </c:pt>
                <c:pt idx="19">
                  <c:v>127.99548634675874</c:v>
                </c:pt>
                <c:pt idx="20">
                  <c:v>122.82278534300588</c:v>
                </c:pt>
                <c:pt idx="21">
                  <c:v>84.312551831656293</c:v>
                </c:pt>
                <c:pt idx="22">
                  <c:v>132.23202897585796</c:v>
                </c:pt>
                <c:pt idx="23">
                  <c:v>100.03613469356824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1-481E-A6E3-D98604D9D5DD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AVG'!$J$119:$J$142</c:f>
              <c:numCache>
                <c:formatCode>_("$"* #,##0.00_);_("$"* \(#,##0.00\);_("$"* "-"??_);_(@_)</c:formatCode>
                <c:ptCount val="24"/>
                <c:pt idx="0">
                  <c:v>83.087520573385092</c:v>
                </c:pt>
                <c:pt idx="1">
                  <c:v>75.312107550462542</c:v>
                </c:pt>
                <c:pt idx="2">
                  <c:v>66.242213349633346</c:v>
                </c:pt>
                <c:pt idx="3">
                  <c:v>64.658139446158756</c:v>
                </c:pt>
                <c:pt idx="4">
                  <c:v>66.758151164829997</c:v>
                </c:pt>
                <c:pt idx="5">
                  <c:v>77.911798657715423</c:v>
                </c:pt>
                <c:pt idx="6">
                  <c:v>51.939523838074692</c:v>
                </c:pt>
                <c:pt idx="7">
                  <c:v>62.241467671100636</c:v>
                </c:pt>
                <c:pt idx="8">
                  <c:v>72.567603971716423</c:v>
                </c:pt>
                <c:pt idx="9">
                  <c:v>83.129435117324761</c:v>
                </c:pt>
                <c:pt idx="10">
                  <c:v>99.054764216311568</c:v>
                </c:pt>
                <c:pt idx="11">
                  <c:v>112.82950151335267</c:v>
                </c:pt>
                <c:pt idx="12">
                  <c:v>117.4407666877165</c:v>
                </c:pt>
                <c:pt idx="13">
                  <c:v>132.68425046428902</c:v>
                </c:pt>
                <c:pt idx="14">
                  <c:v>148.05031773342384</c:v>
                </c:pt>
                <c:pt idx="15">
                  <c:v>156.0523957285092</c:v>
                </c:pt>
                <c:pt idx="16">
                  <c:v>153.17988941873094</c:v>
                </c:pt>
                <c:pt idx="17">
                  <c:v>138.32698543657324</c:v>
                </c:pt>
                <c:pt idx="18">
                  <c:v>120.3470510544618</c:v>
                </c:pt>
                <c:pt idx="19">
                  <c:v>110.51118724925314</c:v>
                </c:pt>
                <c:pt idx="20">
                  <c:v>113.00410237716663</c:v>
                </c:pt>
                <c:pt idx="21">
                  <c:v>88.640757521994971</c:v>
                </c:pt>
                <c:pt idx="22">
                  <c:v>112.25274900329792</c:v>
                </c:pt>
                <c:pt idx="23">
                  <c:v>93.777320254516951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91-481E-A6E3-D98604D9D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081023"/>
        <c:axId val="1"/>
      </c:lineChart>
      <c:catAx>
        <c:axId val="1856081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3031948001674357E-2"/>
              <c:y val="0.83609401735058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699907145847067E-3"/>
              <c:y val="0.38525900799487689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0810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954792200251154E-2"/>
          <c:y val="0.87981135159113721"/>
          <c:w val="0.87313314388470997"/>
          <c:h val="0.11202566899141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Scaled Price-September
</a:t>
            </a:r>
          </a:p>
        </c:rich>
      </c:tx>
      <c:layout>
        <c:manualLayout>
          <c:xMode val="edge"/>
          <c:yMode val="edge"/>
          <c:x val="0.28356318869205632"/>
          <c:y val="1.3477508010085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1569673476957"/>
          <c:y val="9.1647054468578668E-2"/>
          <c:w val="0.8658129361397453"/>
          <c:h val="0.74395844215669737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AVG'!$K$31:$K$54</c:f>
              <c:numCache>
                <c:formatCode>_("$"* #,##0.00_);_("$"* \(#,##0.00\);_("$"* "-"??_);_(@_)</c:formatCode>
                <c:ptCount val="24"/>
                <c:pt idx="0">
                  <c:v>68.768675067285471</c:v>
                </c:pt>
                <c:pt idx="1">
                  <c:v>56.008037488402103</c:v>
                </c:pt>
                <c:pt idx="2">
                  <c:v>45.142371852727727</c:v>
                </c:pt>
                <c:pt idx="3">
                  <c:v>42.502431210258727</c:v>
                </c:pt>
                <c:pt idx="4">
                  <c:v>46.754983452482975</c:v>
                </c:pt>
                <c:pt idx="5">
                  <c:v>60.853125631642243</c:v>
                </c:pt>
                <c:pt idx="6">
                  <c:v>47.029815144405717</c:v>
                </c:pt>
                <c:pt idx="7">
                  <c:v>58.964198982074208</c:v>
                </c:pt>
                <c:pt idx="8">
                  <c:v>64.652483301555961</c:v>
                </c:pt>
                <c:pt idx="9">
                  <c:v>73.602713198220542</c:v>
                </c:pt>
                <c:pt idx="10">
                  <c:v>84.905231772790884</c:v>
                </c:pt>
                <c:pt idx="11">
                  <c:v>91.64351495480409</c:v>
                </c:pt>
                <c:pt idx="12">
                  <c:v>99.144400989219548</c:v>
                </c:pt>
                <c:pt idx="13">
                  <c:v>104.25187985291893</c:v>
                </c:pt>
                <c:pt idx="14">
                  <c:v>109.77081895824496</c:v>
                </c:pt>
                <c:pt idx="15">
                  <c:v>111.75406127531321</c:v>
                </c:pt>
                <c:pt idx="16">
                  <c:v>108.64742459038381</c:v>
                </c:pt>
                <c:pt idx="17">
                  <c:v>104.81191443614098</c:v>
                </c:pt>
                <c:pt idx="18">
                  <c:v>99.843979668576253</c:v>
                </c:pt>
                <c:pt idx="19">
                  <c:v>100.28718717617814</c:v>
                </c:pt>
                <c:pt idx="20">
                  <c:v>98.940399468039303</c:v>
                </c:pt>
                <c:pt idx="21">
                  <c:v>81.749976231133559</c:v>
                </c:pt>
                <c:pt idx="22">
                  <c:v>85.597958217583738</c:v>
                </c:pt>
                <c:pt idx="23">
                  <c:v>74.372417079617136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B-469B-B259-393429A293FF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AVG'!$K$60:$K$83</c:f>
              <c:numCache>
                <c:formatCode>_("$"* #,##0.00_);_("$"* \(#,##0.00\);_("$"* "-"??_);_(@_)</c:formatCode>
                <c:ptCount val="24"/>
                <c:pt idx="0">
                  <c:v>74.260662008866362</c:v>
                </c:pt>
                <c:pt idx="1">
                  <c:v>54.987073011142982</c:v>
                </c:pt>
                <c:pt idx="2">
                  <c:v>42.265445607396948</c:v>
                </c:pt>
                <c:pt idx="3">
                  <c:v>37.427345421395358</c:v>
                </c:pt>
                <c:pt idx="4">
                  <c:v>43.720522176831437</c:v>
                </c:pt>
                <c:pt idx="5">
                  <c:v>61.653135193022656</c:v>
                </c:pt>
                <c:pt idx="6">
                  <c:v>57.722058620987376</c:v>
                </c:pt>
                <c:pt idx="7">
                  <c:v>66.633016029349108</c:v>
                </c:pt>
                <c:pt idx="8">
                  <c:v>64.907262988333372</c:v>
                </c:pt>
                <c:pt idx="9">
                  <c:v>72.869769345227766</c:v>
                </c:pt>
                <c:pt idx="10">
                  <c:v>80.11866561347361</c:v>
                </c:pt>
                <c:pt idx="11">
                  <c:v>86.472584724657565</c:v>
                </c:pt>
                <c:pt idx="12">
                  <c:v>98.032430426760229</c:v>
                </c:pt>
                <c:pt idx="13">
                  <c:v>103.59058789957453</c:v>
                </c:pt>
                <c:pt idx="14">
                  <c:v>111.24867305002485</c:v>
                </c:pt>
                <c:pt idx="15">
                  <c:v>113.08164894084393</c:v>
                </c:pt>
                <c:pt idx="16">
                  <c:v>108.43624571515392</c:v>
                </c:pt>
                <c:pt idx="17">
                  <c:v>104.345294137972</c:v>
                </c:pt>
                <c:pt idx="18">
                  <c:v>98.443880921568663</c:v>
                </c:pt>
                <c:pt idx="19">
                  <c:v>93.724476101486985</c:v>
                </c:pt>
                <c:pt idx="20">
                  <c:v>96.700819412921945</c:v>
                </c:pt>
                <c:pt idx="21">
                  <c:v>83.672586071664071</c:v>
                </c:pt>
                <c:pt idx="22">
                  <c:v>88.320912804703255</c:v>
                </c:pt>
                <c:pt idx="23">
                  <c:v>77.364903776641285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B-469B-B259-393429A293FF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AVG'!$K$90:$K$113</c:f>
              <c:numCache>
                <c:formatCode>_("$"* #,##0.00_);_("$"* \(#,##0.00\);_("$"* "-"??_);_(@_)</c:formatCode>
                <c:ptCount val="24"/>
                <c:pt idx="0">
                  <c:v>63.047855336472011</c:v>
                </c:pt>
                <c:pt idx="1">
                  <c:v>57.071542152213674</c:v>
                </c:pt>
                <c:pt idx="2">
                  <c:v>48.139170024947269</c:v>
                </c:pt>
                <c:pt idx="3">
                  <c:v>47.788978906991417</c:v>
                </c:pt>
                <c:pt idx="4">
                  <c:v>49.915880614620001</c:v>
                </c:pt>
                <c:pt idx="5">
                  <c:v>60.019782338537638</c:v>
                </c:pt>
                <c:pt idx="6">
                  <c:v>35.892061522966486</c:v>
                </c:pt>
                <c:pt idx="7">
                  <c:v>50.975847891162864</c:v>
                </c:pt>
                <c:pt idx="8">
                  <c:v>64.387087794496168</c:v>
                </c:pt>
                <c:pt idx="9">
                  <c:v>74.366196378421364</c:v>
                </c:pt>
                <c:pt idx="10">
                  <c:v>89.891238188746385</c:v>
                </c:pt>
                <c:pt idx="11">
                  <c:v>97.029900611206799</c:v>
                </c:pt>
                <c:pt idx="12">
                  <c:v>100.30270365844797</c:v>
                </c:pt>
                <c:pt idx="13">
                  <c:v>104.94072563765272</c:v>
                </c:pt>
                <c:pt idx="14">
                  <c:v>108.23138761264092</c:v>
                </c:pt>
                <c:pt idx="15">
                  <c:v>110.37115745705202</c:v>
                </c:pt>
                <c:pt idx="16">
                  <c:v>108.86740258541495</c:v>
                </c:pt>
                <c:pt idx="17">
                  <c:v>105.29797724673362</c:v>
                </c:pt>
                <c:pt idx="18">
                  <c:v>101.30241586337586</c:v>
                </c:pt>
                <c:pt idx="19">
                  <c:v>107.1233445456481</c:v>
                </c:pt>
                <c:pt idx="20">
                  <c:v>101.27329535878654</c:v>
                </c:pt>
                <c:pt idx="21">
                  <c:v>79.747257647247636</c:v>
                </c:pt>
                <c:pt idx="22">
                  <c:v>82.761547189334252</c:v>
                </c:pt>
                <c:pt idx="23">
                  <c:v>71.255243436883646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B-469B-B259-393429A293FF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AVG'!$K$119:$K$142</c:f>
              <c:numCache>
                <c:formatCode>_("$"* #,##0.00_);_("$"* \(#,##0.00\);_("$"* "-"??_);_(@_)</c:formatCode>
                <c:ptCount val="24"/>
                <c:pt idx="0">
                  <c:v>66.216678643301691</c:v>
                </c:pt>
                <c:pt idx="1">
                  <c:v>57.672277383074388</c:v>
                </c:pt>
                <c:pt idx="2">
                  <c:v>50.496059737822279</c:v>
                </c:pt>
                <c:pt idx="3">
                  <c:v>49.077076241094026</c:v>
                </c:pt>
                <c:pt idx="4">
                  <c:v>51.594477980185303</c:v>
                </c:pt>
                <c:pt idx="5">
                  <c:v>59.349079783387971</c:v>
                </c:pt>
                <c:pt idx="6">
                  <c:v>55.875586432206447</c:v>
                </c:pt>
                <c:pt idx="7">
                  <c:v>66.144869972247676</c:v>
                </c:pt>
                <c:pt idx="8">
                  <c:v>74.809024355111376</c:v>
                </c:pt>
                <c:pt idx="9">
                  <c:v>81.45106192952575</c:v>
                </c:pt>
                <c:pt idx="10">
                  <c:v>89.129421933267054</c:v>
                </c:pt>
                <c:pt idx="11">
                  <c:v>91.725588004787909</c:v>
                </c:pt>
                <c:pt idx="12">
                  <c:v>95.699252449215621</c:v>
                </c:pt>
                <c:pt idx="13">
                  <c:v>99.378438597651765</c:v>
                </c:pt>
                <c:pt idx="14">
                  <c:v>102.84249110199079</c:v>
                </c:pt>
                <c:pt idx="15">
                  <c:v>104.16948525245233</c:v>
                </c:pt>
                <c:pt idx="16">
                  <c:v>101.72041169002283</c:v>
                </c:pt>
                <c:pt idx="17">
                  <c:v>100.38272701639258</c:v>
                </c:pt>
                <c:pt idx="18">
                  <c:v>96.838596136001769</c:v>
                </c:pt>
                <c:pt idx="19">
                  <c:v>100.45069199401917</c:v>
                </c:pt>
                <c:pt idx="20">
                  <c:v>96.546222887003012</c:v>
                </c:pt>
                <c:pt idx="21">
                  <c:v>82.83613024810434</c:v>
                </c:pt>
                <c:pt idx="22">
                  <c:v>76.81655460853041</c:v>
                </c:pt>
                <c:pt idx="23">
                  <c:v>68.777795622603861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B-469B-B259-393429A2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081487"/>
        <c:axId val="1"/>
      </c:lineChart>
      <c:catAx>
        <c:axId val="185608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213716138509972E-2"/>
              <c:y val="0.86795151584948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9.4521062897352116E-3"/>
              <c:y val="0.3935432338944848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0814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869605086107"/>
          <c:y val="0.88142902385956545"/>
          <c:w val="0.8714841999135865"/>
          <c:h val="0.110515565682697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76200</xdr:rowOff>
    </xdr:from>
    <xdr:to>
      <xdr:col>23</xdr:col>
      <xdr:colOff>161925</xdr:colOff>
      <xdr:row>23</xdr:row>
      <xdr:rowOff>28575</xdr:rowOff>
    </xdr:to>
    <xdr:graphicFrame macro="">
      <xdr:nvGraphicFramePr>
        <xdr:cNvPr id="33793" name="Chart 1">
          <a:extLst>
            <a:ext uri="{FF2B5EF4-FFF2-40B4-BE49-F238E27FC236}">
              <a16:creationId xmlns:a16="http://schemas.microsoft.com/office/drawing/2014/main" id="{74B27311-3BF2-776D-A799-E434E56D9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23</xdr:row>
      <xdr:rowOff>142875</xdr:rowOff>
    </xdr:from>
    <xdr:to>
      <xdr:col>23</xdr:col>
      <xdr:colOff>142875</xdr:colOff>
      <xdr:row>45</xdr:row>
      <xdr:rowOff>9525</xdr:rowOff>
    </xdr:to>
    <xdr:graphicFrame macro="">
      <xdr:nvGraphicFramePr>
        <xdr:cNvPr id="33794" name="Chart 2">
          <a:extLst>
            <a:ext uri="{FF2B5EF4-FFF2-40B4-BE49-F238E27FC236}">
              <a16:creationId xmlns:a16="http://schemas.microsoft.com/office/drawing/2014/main" id="{B5D9780C-4349-7DD1-084C-31C5CA946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45</xdr:row>
      <xdr:rowOff>123825</xdr:rowOff>
    </xdr:from>
    <xdr:to>
      <xdr:col>23</xdr:col>
      <xdr:colOff>171450</xdr:colOff>
      <xdr:row>67</xdr:row>
      <xdr:rowOff>0</xdr:rowOff>
    </xdr:to>
    <xdr:graphicFrame macro="">
      <xdr:nvGraphicFramePr>
        <xdr:cNvPr id="33795" name="Chart 3">
          <a:extLst>
            <a:ext uri="{FF2B5EF4-FFF2-40B4-BE49-F238E27FC236}">
              <a16:creationId xmlns:a16="http://schemas.microsoft.com/office/drawing/2014/main" id="{86D8C2A7-B33B-70B5-CFC1-20CEE8178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447675</xdr:colOff>
      <xdr:row>2</xdr:row>
      <xdr:rowOff>66675</xdr:rowOff>
    </xdr:from>
    <xdr:to>
      <xdr:col>31</xdr:col>
      <xdr:colOff>561975</xdr:colOff>
      <xdr:row>23</xdr:row>
      <xdr:rowOff>47625</xdr:rowOff>
    </xdr:to>
    <xdr:graphicFrame macro="">
      <xdr:nvGraphicFramePr>
        <xdr:cNvPr id="33796" name="Chart 4">
          <a:extLst>
            <a:ext uri="{FF2B5EF4-FFF2-40B4-BE49-F238E27FC236}">
              <a16:creationId xmlns:a16="http://schemas.microsoft.com/office/drawing/2014/main" id="{43BE23B9-E5E7-320F-4EF3-3409AA59D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447675</xdr:colOff>
      <xdr:row>24</xdr:row>
      <xdr:rowOff>0</xdr:rowOff>
    </xdr:from>
    <xdr:to>
      <xdr:col>31</xdr:col>
      <xdr:colOff>571500</xdr:colOff>
      <xdr:row>45</xdr:row>
      <xdr:rowOff>57150</xdr:rowOff>
    </xdr:to>
    <xdr:graphicFrame macro="">
      <xdr:nvGraphicFramePr>
        <xdr:cNvPr id="33797" name="Chart 5">
          <a:extLst>
            <a:ext uri="{FF2B5EF4-FFF2-40B4-BE49-F238E27FC236}">
              <a16:creationId xmlns:a16="http://schemas.microsoft.com/office/drawing/2014/main" id="{F418FCB4-A1A2-389D-126E-F1CE2D23F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447675</xdr:colOff>
      <xdr:row>46</xdr:row>
      <xdr:rowOff>19050</xdr:rowOff>
    </xdr:from>
    <xdr:to>
      <xdr:col>31</xdr:col>
      <xdr:colOff>581025</xdr:colOff>
      <xdr:row>67</xdr:row>
      <xdr:rowOff>85725</xdr:rowOff>
    </xdr:to>
    <xdr:graphicFrame macro="">
      <xdr:nvGraphicFramePr>
        <xdr:cNvPr id="33798" name="Chart 6">
          <a:extLst>
            <a:ext uri="{FF2B5EF4-FFF2-40B4-BE49-F238E27FC236}">
              <a16:creationId xmlns:a16="http://schemas.microsoft.com/office/drawing/2014/main" id="{72759451-AB17-D10F-EB66-708315E84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95250</xdr:colOff>
      <xdr:row>69</xdr:row>
      <xdr:rowOff>28575</xdr:rowOff>
    </xdr:from>
    <xdr:to>
      <xdr:col>23</xdr:col>
      <xdr:colOff>238125</xdr:colOff>
      <xdr:row>90</xdr:row>
      <xdr:rowOff>142875</xdr:rowOff>
    </xdr:to>
    <xdr:graphicFrame macro="">
      <xdr:nvGraphicFramePr>
        <xdr:cNvPr id="33799" name="Chart 7">
          <a:extLst>
            <a:ext uri="{FF2B5EF4-FFF2-40B4-BE49-F238E27FC236}">
              <a16:creationId xmlns:a16="http://schemas.microsoft.com/office/drawing/2014/main" id="{EB6D2411-F297-AA8A-7FB7-46821DC7C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114300</xdr:colOff>
      <xdr:row>91</xdr:row>
      <xdr:rowOff>66675</xdr:rowOff>
    </xdr:from>
    <xdr:to>
      <xdr:col>23</xdr:col>
      <xdr:colOff>266700</xdr:colOff>
      <xdr:row>112</xdr:row>
      <xdr:rowOff>152400</xdr:rowOff>
    </xdr:to>
    <xdr:graphicFrame macro="">
      <xdr:nvGraphicFramePr>
        <xdr:cNvPr id="33800" name="Chart 8">
          <a:extLst>
            <a:ext uri="{FF2B5EF4-FFF2-40B4-BE49-F238E27FC236}">
              <a16:creationId xmlns:a16="http://schemas.microsoft.com/office/drawing/2014/main" id="{AE607362-E807-B9E0-C60F-096744A05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76200</xdr:colOff>
      <xdr:row>113</xdr:row>
      <xdr:rowOff>76200</xdr:rowOff>
    </xdr:from>
    <xdr:to>
      <xdr:col>23</xdr:col>
      <xdr:colOff>238125</xdr:colOff>
      <xdr:row>135</xdr:row>
      <xdr:rowOff>9525</xdr:rowOff>
    </xdr:to>
    <xdr:graphicFrame macro="">
      <xdr:nvGraphicFramePr>
        <xdr:cNvPr id="33801" name="Chart 9">
          <a:extLst>
            <a:ext uri="{FF2B5EF4-FFF2-40B4-BE49-F238E27FC236}">
              <a16:creationId xmlns:a16="http://schemas.microsoft.com/office/drawing/2014/main" id="{075CD49A-6AC4-85EF-8902-1ECE331A4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400050</xdr:colOff>
      <xdr:row>68</xdr:row>
      <xdr:rowOff>142875</xdr:rowOff>
    </xdr:from>
    <xdr:to>
      <xdr:col>31</xdr:col>
      <xdr:colOff>571500</xdr:colOff>
      <xdr:row>90</xdr:row>
      <xdr:rowOff>123825</xdr:rowOff>
    </xdr:to>
    <xdr:graphicFrame macro="">
      <xdr:nvGraphicFramePr>
        <xdr:cNvPr id="33802" name="Chart 10">
          <a:extLst>
            <a:ext uri="{FF2B5EF4-FFF2-40B4-BE49-F238E27FC236}">
              <a16:creationId xmlns:a16="http://schemas.microsoft.com/office/drawing/2014/main" id="{91E75F27-9402-02D0-8F61-64A02BB95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428625</xdr:colOff>
      <xdr:row>91</xdr:row>
      <xdr:rowOff>95250</xdr:rowOff>
    </xdr:from>
    <xdr:to>
      <xdr:col>32</xdr:col>
      <xdr:colOff>0</xdr:colOff>
      <xdr:row>113</xdr:row>
      <xdr:rowOff>47625</xdr:rowOff>
    </xdr:to>
    <xdr:graphicFrame macro="">
      <xdr:nvGraphicFramePr>
        <xdr:cNvPr id="33803" name="Chart 11">
          <a:extLst>
            <a:ext uri="{FF2B5EF4-FFF2-40B4-BE49-F238E27FC236}">
              <a16:creationId xmlns:a16="http://schemas.microsoft.com/office/drawing/2014/main" id="{D1B4A6BD-E911-D53D-21F8-241DF886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409575</xdr:colOff>
      <xdr:row>113</xdr:row>
      <xdr:rowOff>76200</xdr:rowOff>
    </xdr:from>
    <xdr:to>
      <xdr:col>31</xdr:col>
      <xdr:colOff>600075</xdr:colOff>
      <xdr:row>135</xdr:row>
      <xdr:rowOff>38100</xdr:rowOff>
    </xdr:to>
    <xdr:graphicFrame macro="">
      <xdr:nvGraphicFramePr>
        <xdr:cNvPr id="33804" name="Chart 12">
          <a:extLst>
            <a:ext uri="{FF2B5EF4-FFF2-40B4-BE49-F238E27FC236}">
              <a16:creationId xmlns:a16="http://schemas.microsoft.com/office/drawing/2014/main" id="{B582C92E-57D3-3C9A-9E28-A8E746FB4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76200</xdr:rowOff>
    </xdr:from>
    <xdr:to>
      <xdr:col>23</xdr:col>
      <xdr:colOff>161925</xdr:colOff>
      <xdr:row>23</xdr:row>
      <xdr:rowOff>28575</xdr:rowOff>
    </xdr:to>
    <xdr:graphicFrame macro="">
      <xdr:nvGraphicFramePr>
        <xdr:cNvPr id="61441" name="Chart 1">
          <a:extLst>
            <a:ext uri="{FF2B5EF4-FFF2-40B4-BE49-F238E27FC236}">
              <a16:creationId xmlns:a16="http://schemas.microsoft.com/office/drawing/2014/main" id="{861B249C-33A3-7782-4050-FB1E03975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23</xdr:row>
      <xdr:rowOff>142875</xdr:rowOff>
    </xdr:from>
    <xdr:to>
      <xdr:col>23</xdr:col>
      <xdr:colOff>142875</xdr:colOff>
      <xdr:row>45</xdr:row>
      <xdr:rowOff>9525</xdr:rowOff>
    </xdr:to>
    <xdr:graphicFrame macro="">
      <xdr:nvGraphicFramePr>
        <xdr:cNvPr id="61442" name="Chart 2">
          <a:extLst>
            <a:ext uri="{FF2B5EF4-FFF2-40B4-BE49-F238E27FC236}">
              <a16:creationId xmlns:a16="http://schemas.microsoft.com/office/drawing/2014/main" id="{A1304F94-5D59-79A0-9AB9-5687D13C4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45</xdr:row>
      <xdr:rowOff>123825</xdr:rowOff>
    </xdr:from>
    <xdr:to>
      <xdr:col>23</xdr:col>
      <xdr:colOff>171450</xdr:colOff>
      <xdr:row>67</xdr:row>
      <xdr:rowOff>0</xdr:rowOff>
    </xdr:to>
    <xdr:graphicFrame macro="">
      <xdr:nvGraphicFramePr>
        <xdr:cNvPr id="61443" name="Chart 3">
          <a:extLst>
            <a:ext uri="{FF2B5EF4-FFF2-40B4-BE49-F238E27FC236}">
              <a16:creationId xmlns:a16="http://schemas.microsoft.com/office/drawing/2014/main" id="{C73B1166-A39F-95B9-62E8-D5E0CB98E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447675</xdr:colOff>
      <xdr:row>2</xdr:row>
      <xdr:rowOff>66675</xdr:rowOff>
    </xdr:from>
    <xdr:to>
      <xdr:col>31</xdr:col>
      <xdr:colOff>561975</xdr:colOff>
      <xdr:row>23</xdr:row>
      <xdr:rowOff>47625</xdr:rowOff>
    </xdr:to>
    <xdr:graphicFrame macro="">
      <xdr:nvGraphicFramePr>
        <xdr:cNvPr id="61444" name="Chart 4">
          <a:extLst>
            <a:ext uri="{FF2B5EF4-FFF2-40B4-BE49-F238E27FC236}">
              <a16:creationId xmlns:a16="http://schemas.microsoft.com/office/drawing/2014/main" id="{9527E137-F3B7-D121-4590-3ADD5E336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447675</xdr:colOff>
      <xdr:row>24</xdr:row>
      <xdr:rowOff>0</xdr:rowOff>
    </xdr:from>
    <xdr:to>
      <xdr:col>31</xdr:col>
      <xdr:colOff>571500</xdr:colOff>
      <xdr:row>45</xdr:row>
      <xdr:rowOff>57150</xdr:rowOff>
    </xdr:to>
    <xdr:graphicFrame macro="">
      <xdr:nvGraphicFramePr>
        <xdr:cNvPr id="61445" name="Chart 5">
          <a:extLst>
            <a:ext uri="{FF2B5EF4-FFF2-40B4-BE49-F238E27FC236}">
              <a16:creationId xmlns:a16="http://schemas.microsoft.com/office/drawing/2014/main" id="{FE6931E0-53D9-3A43-9A39-A66D09D0E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447675</xdr:colOff>
      <xdr:row>46</xdr:row>
      <xdr:rowOff>19050</xdr:rowOff>
    </xdr:from>
    <xdr:to>
      <xdr:col>31</xdr:col>
      <xdr:colOff>581025</xdr:colOff>
      <xdr:row>67</xdr:row>
      <xdr:rowOff>85725</xdr:rowOff>
    </xdr:to>
    <xdr:graphicFrame macro="">
      <xdr:nvGraphicFramePr>
        <xdr:cNvPr id="61446" name="Chart 6">
          <a:extLst>
            <a:ext uri="{FF2B5EF4-FFF2-40B4-BE49-F238E27FC236}">
              <a16:creationId xmlns:a16="http://schemas.microsoft.com/office/drawing/2014/main" id="{2C82D6B5-6241-507C-CCC4-4B1C92B1A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95250</xdr:colOff>
      <xdr:row>69</xdr:row>
      <xdr:rowOff>28575</xdr:rowOff>
    </xdr:from>
    <xdr:to>
      <xdr:col>23</xdr:col>
      <xdr:colOff>238125</xdr:colOff>
      <xdr:row>90</xdr:row>
      <xdr:rowOff>142875</xdr:rowOff>
    </xdr:to>
    <xdr:graphicFrame macro="">
      <xdr:nvGraphicFramePr>
        <xdr:cNvPr id="61447" name="Chart 7">
          <a:extLst>
            <a:ext uri="{FF2B5EF4-FFF2-40B4-BE49-F238E27FC236}">
              <a16:creationId xmlns:a16="http://schemas.microsoft.com/office/drawing/2014/main" id="{DA3E1EE3-7EF2-AB50-4C77-4D3CBD029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114300</xdr:colOff>
      <xdr:row>91</xdr:row>
      <xdr:rowOff>66675</xdr:rowOff>
    </xdr:from>
    <xdr:to>
      <xdr:col>23</xdr:col>
      <xdr:colOff>266700</xdr:colOff>
      <xdr:row>112</xdr:row>
      <xdr:rowOff>152400</xdr:rowOff>
    </xdr:to>
    <xdr:graphicFrame macro="">
      <xdr:nvGraphicFramePr>
        <xdr:cNvPr id="61448" name="Chart 8">
          <a:extLst>
            <a:ext uri="{FF2B5EF4-FFF2-40B4-BE49-F238E27FC236}">
              <a16:creationId xmlns:a16="http://schemas.microsoft.com/office/drawing/2014/main" id="{EF04EDC5-2B0C-9F09-1136-A659C4C6D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76200</xdr:colOff>
      <xdr:row>113</xdr:row>
      <xdr:rowOff>76200</xdr:rowOff>
    </xdr:from>
    <xdr:to>
      <xdr:col>23</xdr:col>
      <xdr:colOff>238125</xdr:colOff>
      <xdr:row>135</xdr:row>
      <xdr:rowOff>9525</xdr:rowOff>
    </xdr:to>
    <xdr:graphicFrame macro="">
      <xdr:nvGraphicFramePr>
        <xdr:cNvPr id="61449" name="Chart 9">
          <a:extLst>
            <a:ext uri="{FF2B5EF4-FFF2-40B4-BE49-F238E27FC236}">
              <a16:creationId xmlns:a16="http://schemas.microsoft.com/office/drawing/2014/main" id="{4D397A85-A836-80EE-52BF-4352672BA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400050</xdr:colOff>
      <xdr:row>68</xdr:row>
      <xdr:rowOff>142875</xdr:rowOff>
    </xdr:from>
    <xdr:to>
      <xdr:col>31</xdr:col>
      <xdr:colOff>571500</xdr:colOff>
      <xdr:row>90</xdr:row>
      <xdr:rowOff>123825</xdr:rowOff>
    </xdr:to>
    <xdr:graphicFrame macro="">
      <xdr:nvGraphicFramePr>
        <xdr:cNvPr id="61450" name="Chart 10">
          <a:extLst>
            <a:ext uri="{FF2B5EF4-FFF2-40B4-BE49-F238E27FC236}">
              <a16:creationId xmlns:a16="http://schemas.microsoft.com/office/drawing/2014/main" id="{681D9905-3E6C-1B5F-B9A0-C8F5C996C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428625</xdr:colOff>
      <xdr:row>91</xdr:row>
      <xdr:rowOff>95250</xdr:rowOff>
    </xdr:from>
    <xdr:to>
      <xdr:col>32</xdr:col>
      <xdr:colOff>0</xdr:colOff>
      <xdr:row>113</xdr:row>
      <xdr:rowOff>47625</xdr:rowOff>
    </xdr:to>
    <xdr:graphicFrame macro="">
      <xdr:nvGraphicFramePr>
        <xdr:cNvPr id="61451" name="Chart 11">
          <a:extLst>
            <a:ext uri="{FF2B5EF4-FFF2-40B4-BE49-F238E27FC236}">
              <a16:creationId xmlns:a16="http://schemas.microsoft.com/office/drawing/2014/main" id="{43120163-7FFB-AEA8-4793-F1A09CA4E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409575</xdr:colOff>
      <xdr:row>113</xdr:row>
      <xdr:rowOff>76200</xdr:rowOff>
    </xdr:from>
    <xdr:to>
      <xdr:col>31</xdr:col>
      <xdr:colOff>600075</xdr:colOff>
      <xdr:row>135</xdr:row>
      <xdr:rowOff>38100</xdr:rowOff>
    </xdr:to>
    <xdr:graphicFrame macro="">
      <xdr:nvGraphicFramePr>
        <xdr:cNvPr id="61452" name="Chart 12">
          <a:extLst>
            <a:ext uri="{FF2B5EF4-FFF2-40B4-BE49-F238E27FC236}">
              <a16:creationId xmlns:a16="http://schemas.microsoft.com/office/drawing/2014/main" id="{DDEC2F80-FA65-37DD-2EC5-31B563ADA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isc.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ld SP Scalers"/>
      <sheetName val="East + West WD"/>
      <sheetName val="East + West WE"/>
      <sheetName val="PX 99 + 00 WD"/>
      <sheetName val="PX 99 + 00 WE"/>
      <sheetName val="GraphsWDvWE"/>
      <sheetName val="Weekday Current vs H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J2" t="str">
            <v>West</v>
          </cell>
        </row>
        <row r="3">
          <cell r="J3" t="str">
            <v>NP 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55"/>
  <sheetViews>
    <sheetView workbookViewId="0">
      <selection activeCell="A9" sqref="A9"/>
    </sheetView>
  </sheetViews>
  <sheetFormatPr defaultRowHeight="12.75" x14ac:dyDescent="0.2"/>
  <cols>
    <col min="2" max="2" width="1.42578125" customWidth="1"/>
  </cols>
  <sheetData>
    <row r="1" spans="1:247" ht="18" x14ac:dyDescent="0.25">
      <c r="A1" s="17" t="str">
        <f>CONCATENATE("AVG WD 99 &amp; 00 PX ",'Weekday 99 &amp; 00 vs AVG'!$J$3," Scalers ")</f>
        <v xml:space="preserve">AVG WD 99 &amp; 00 PX SP 15 Dow Jones Scalers </v>
      </c>
      <c r="B1" s="2"/>
      <c r="IM1" s="17"/>
    </row>
    <row r="2" spans="1:247" s="5" customFormat="1" x14ac:dyDescent="0.2">
      <c r="A2" s="2"/>
      <c r="B2" s="2"/>
    </row>
    <row r="3" spans="1:247" s="5" customForma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247" s="5" customFormat="1" ht="4.5" customHeight="1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247" s="5" customFormat="1" ht="13.5" customHeight="1" thickBot="1" x14ac:dyDescent="0.2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247" ht="13.5" thickBot="1" x14ac:dyDescent="0.25">
      <c r="C6" s="27" t="s">
        <v>0</v>
      </c>
      <c r="D6" s="27" t="s">
        <v>1</v>
      </c>
      <c r="E6" s="27" t="s">
        <v>2</v>
      </c>
      <c r="F6" s="27" t="s">
        <v>3</v>
      </c>
      <c r="G6" s="27" t="s">
        <v>4</v>
      </c>
      <c r="H6" s="27" t="s">
        <v>5</v>
      </c>
      <c r="I6" s="27" t="s">
        <v>6</v>
      </c>
      <c r="J6" s="27" t="s">
        <v>7</v>
      </c>
      <c r="K6" s="27" t="s">
        <v>8</v>
      </c>
      <c r="L6" s="27" t="s">
        <v>9</v>
      </c>
      <c r="M6" s="27" t="s">
        <v>10</v>
      </c>
      <c r="N6" s="27" t="s">
        <v>11</v>
      </c>
      <c r="P6" s="54" t="s">
        <v>35</v>
      </c>
      <c r="Q6" s="55"/>
      <c r="R6" s="56"/>
    </row>
    <row r="7" spans="1:247" x14ac:dyDescent="0.2">
      <c r="A7" s="7" t="s">
        <v>26</v>
      </c>
      <c r="B7" s="7"/>
      <c r="Q7" s="7" t="s">
        <v>34</v>
      </c>
      <c r="R7" s="7" t="s">
        <v>24</v>
      </c>
    </row>
    <row r="8" spans="1:247" x14ac:dyDescent="0.2">
      <c r="A8" s="9">
        <v>100</v>
      </c>
      <c r="B8" s="6"/>
      <c r="C8" s="8">
        <v>0.98550904899840308</v>
      </c>
      <c r="D8" s="8">
        <v>0.96862686381273699</v>
      </c>
      <c r="E8" s="8">
        <v>0.98648935395325266</v>
      </c>
      <c r="F8" s="8">
        <v>1.0325644539704633</v>
      </c>
      <c r="G8" s="8">
        <v>1.1042576434447391</v>
      </c>
      <c r="H8" s="8">
        <v>1.0947880490542938</v>
      </c>
      <c r="I8" s="8">
        <v>1.1058744324663232</v>
      </c>
      <c r="J8" s="8">
        <v>1.0240322279856342</v>
      </c>
      <c r="K8" s="8">
        <v>1.1461445844547578</v>
      </c>
      <c r="L8" s="8">
        <v>1.015955110188844</v>
      </c>
      <c r="M8" s="8">
        <v>1.0010382184871554</v>
      </c>
      <c r="N8" s="8">
        <v>1.0294200797988904</v>
      </c>
      <c r="P8" s="28" t="s">
        <v>0</v>
      </c>
      <c r="Q8" s="29">
        <f>IF('Weekday 99 &amp; 00 vs AVG'!$J$2="East",AVERAGE(C15:C30),AVERAGE(C14:C29))</f>
        <v>1.0000000000000007</v>
      </c>
      <c r="R8" s="48">
        <f>IF('Weekday 99 &amp; 00 vs AVG'!$J$2="East",AVERAGE(C8:C14,C31),AVERAGE(C8:C13,C30:C31))</f>
        <v>1.0000000000000009</v>
      </c>
    </row>
    <row r="9" spans="1:247" x14ac:dyDescent="0.2">
      <c r="A9" s="9">
        <v>200</v>
      </c>
      <c r="B9" s="6"/>
      <c r="C9" s="8">
        <v>0.88822983471413419</v>
      </c>
      <c r="D9" s="8">
        <v>0.91426697317596117</v>
      </c>
      <c r="E9" s="8">
        <v>0.85870337027662036</v>
      </c>
      <c r="F9" s="8">
        <v>0.88653504210378531</v>
      </c>
      <c r="G9" s="8">
        <v>0.91591295320543853</v>
      </c>
      <c r="H9" s="8">
        <v>0.86722633232991597</v>
      </c>
      <c r="I9" s="8">
        <v>0.92301436652304203</v>
      </c>
      <c r="J9" s="8">
        <v>0.91566782241691413</v>
      </c>
      <c r="K9" s="8">
        <v>0.93346729147336838</v>
      </c>
      <c r="L9" s="8">
        <v>0.90471066918930199</v>
      </c>
      <c r="M9" s="8">
        <v>0.83287262514248739</v>
      </c>
      <c r="N9" s="8">
        <v>0.91315336213414655</v>
      </c>
      <c r="P9" s="28" t="s">
        <v>1</v>
      </c>
      <c r="Q9" s="29">
        <f>IF('Weekday 99 &amp; 00 vs AVG'!$J$2="East",AVERAGE(D15:D30),AVERAGE(D14:D29))</f>
        <v>1.0000000000000009</v>
      </c>
      <c r="R9" s="48">
        <f>IF('Weekday 99 &amp; 00 vs AVG'!$J$2="East",AVERAGE(D8:D14,D31),AVERAGE(D8:D13,D30:D31))</f>
        <v>1.0000000000000007</v>
      </c>
    </row>
    <row r="10" spans="1:247" x14ac:dyDescent="0.2">
      <c r="A10" s="9">
        <v>300</v>
      </c>
      <c r="B10" s="6"/>
      <c r="C10" s="8">
        <v>0.84597077708795765</v>
      </c>
      <c r="D10" s="8">
        <v>0.86864386092986667</v>
      </c>
      <c r="E10" s="8">
        <v>0.78762064169942458</v>
      </c>
      <c r="F10" s="8">
        <v>0.7470273182607754</v>
      </c>
      <c r="G10" s="8">
        <v>0.76500898316171795</v>
      </c>
      <c r="H10" s="8">
        <v>0.74208455668230444</v>
      </c>
      <c r="I10" s="8">
        <v>0.82507663721654056</v>
      </c>
      <c r="J10" s="8">
        <v>0.78752806365098593</v>
      </c>
      <c r="K10" s="8">
        <v>0.75237286421212879</v>
      </c>
      <c r="L10" s="8">
        <v>0.85083047298410874</v>
      </c>
      <c r="M10" s="8">
        <v>0.71258169552065864</v>
      </c>
      <c r="N10" s="8">
        <v>0.83762238679915224</v>
      </c>
      <c r="P10" s="28" t="s">
        <v>2</v>
      </c>
      <c r="Q10" s="29">
        <f>IF('Weekday 99 &amp; 00 vs AVG'!$J$2="East",AVERAGE(E15:E30),AVERAGE(E14:E29))</f>
        <v>1.0000000000000007</v>
      </c>
      <c r="R10" s="48">
        <f>IF('Weekday 99 &amp; 00 vs AVG'!$J$2="East",AVERAGE(E8:E14,E31),AVERAGE(E8:E13,E30:E31))</f>
        <v>1.0000000000000007</v>
      </c>
    </row>
    <row r="11" spans="1:247" x14ac:dyDescent="0.2">
      <c r="A11" s="9">
        <v>400</v>
      </c>
      <c r="B11" s="6"/>
      <c r="C11" s="8">
        <v>0.82909490364061067</v>
      </c>
      <c r="D11" s="8">
        <v>0.87292986584316767</v>
      </c>
      <c r="E11" s="8">
        <v>0.79884755860907364</v>
      </c>
      <c r="F11" s="8">
        <v>0.77387116975889647</v>
      </c>
      <c r="G11" s="8">
        <v>0.73370990493519483</v>
      </c>
      <c r="H11" s="8">
        <v>0.70068546904276929</v>
      </c>
      <c r="I11" s="8">
        <v>0.79178546935923</v>
      </c>
      <c r="J11" s="8">
        <v>0.76859252500425213</v>
      </c>
      <c r="K11" s="8">
        <v>0.70837385350431215</v>
      </c>
      <c r="L11" s="8">
        <v>0.85070194021502232</v>
      </c>
      <c r="M11" s="8">
        <v>0.72015064328416978</v>
      </c>
      <c r="N11" s="8">
        <v>0.83431887638308144</v>
      </c>
      <c r="P11" s="28" t="s">
        <v>3</v>
      </c>
      <c r="Q11" s="29">
        <f>IF('Weekday 99 &amp; 00 vs AVG'!$J$2="East",AVERAGE(F15:F30),AVERAGE(F14:F29))</f>
        <v>0.99999999999999978</v>
      </c>
      <c r="R11" s="48">
        <f>IF('Weekday 99 &amp; 00 vs AVG'!$J$2="East",AVERAGE(F8:F14,F31),AVERAGE(F8:F13,F30:F31))</f>
        <v>0.99999999999999956</v>
      </c>
    </row>
    <row r="12" spans="1:247" x14ac:dyDescent="0.2">
      <c r="A12" s="9">
        <v>500</v>
      </c>
      <c r="B12" s="6"/>
      <c r="C12" s="8">
        <v>0.92893558906096096</v>
      </c>
      <c r="D12" s="8">
        <v>0.94843290502452493</v>
      </c>
      <c r="E12" s="8">
        <v>0.93234525570980487</v>
      </c>
      <c r="F12" s="8">
        <v>0.8238359252659575</v>
      </c>
      <c r="G12" s="8">
        <v>0.78635925555630437</v>
      </c>
      <c r="H12" s="8">
        <v>0.70135067461749523</v>
      </c>
      <c r="I12" s="8">
        <v>0.77533162505378073</v>
      </c>
      <c r="J12" s="8">
        <v>0.79715819115112041</v>
      </c>
      <c r="K12" s="8">
        <v>0.77924972420804961</v>
      </c>
      <c r="L12" s="8">
        <v>0.88232971403251759</v>
      </c>
      <c r="M12" s="8">
        <v>0.88836952124810309</v>
      </c>
      <c r="N12" s="8">
        <v>0.91196449317778761</v>
      </c>
      <c r="P12" s="28" t="s">
        <v>4</v>
      </c>
      <c r="Q12" s="29">
        <f>IF('Weekday 99 &amp; 00 vs AVG'!$J$2="East",AVERAGE(G15:G30),AVERAGE(G14:G29))</f>
        <v>1.0000000000000002</v>
      </c>
      <c r="R12" s="48">
        <f>IF('Weekday 99 &amp; 00 vs AVG'!$J$2="East",AVERAGE(G8:G14,G31),AVERAGE(G8:G13,G30:G31))</f>
        <v>1.0000000000000002</v>
      </c>
    </row>
    <row r="13" spans="1:247" x14ac:dyDescent="0.2">
      <c r="A13" s="9">
        <v>600</v>
      </c>
      <c r="B13" s="6"/>
      <c r="C13" s="8">
        <v>1.1092993700590399</v>
      </c>
      <c r="D13" s="8">
        <v>1.1188857220012818</v>
      </c>
      <c r="E13" s="8">
        <v>1.1503531376161455</v>
      </c>
      <c r="F13" s="8">
        <v>1.0358272799017127</v>
      </c>
      <c r="G13" s="8">
        <v>0.96386030253664767</v>
      </c>
      <c r="H13" s="8">
        <v>0.72507880304978289</v>
      </c>
      <c r="I13" s="8">
        <v>0.8156345905338932</v>
      </c>
      <c r="J13" s="8">
        <v>0.98261499862851465</v>
      </c>
      <c r="K13" s="8">
        <v>1.0142187605273707</v>
      </c>
      <c r="L13" s="8">
        <v>1.0784195987805021</v>
      </c>
      <c r="M13" s="8">
        <v>1.2445373457546194</v>
      </c>
      <c r="N13" s="8">
        <v>1.0886264321249863</v>
      </c>
      <c r="P13" s="28" t="s">
        <v>5</v>
      </c>
      <c r="Q13" s="29">
        <f>IF('Weekday 99 &amp; 00 vs AVG'!$J$2="East",AVERAGE(H15:H30),AVERAGE(H14:H29))</f>
        <v>1</v>
      </c>
      <c r="R13" s="48">
        <f>IF('Weekday 99 &amp; 00 vs AVG'!$J$2="East",AVERAGE(H8:H14,H31),AVERAGE(H8:H13,H30:H31))</f>
        <v>1.0000000000000002</v>
      </c>
    </row>
    <row r="14" spans="1:247" x14ac:dyDescent="0.2">
      <c r="A14" s="9">
        <v>700</v>
      </c>
      <c r="B14" s="6"/>
      <c r="C14" s="8">
        <v>0.91447855993338378</v>
      </c>
      <c r="D14" s="8">
        <v>0.96573888995900126</v>
      </c>
      <c r="E14" s="8">
        <v>0.88847100444869442</v>
      </c>
      <c r="F14" s="8">
        <v>0.76046840920114078</v>
      </c>
      <c r="G14" s="8">
        <v>0.5850319275116671</v>
      </c>
      <c r="H14" s="8">
        <v>0.30432340900232868</v>
      </c>
      <c r="I14" s="8">
        <v>0.31813108164449788</v>
      </c>
      <c r="J14" s="8">
        <v>0.36908726346755044</v>
      </c>
      <c r="K14" s="8">
        <v>0.52255350160450798</v>
      </c>
      <c r="L14" s="8">
        <v>0.71284784537910073</v>
      </c>
      <c r="M14" s="8">
        <v>0.76981056759650157</v>
      </c>
      <c r="N14" s="8">
        <v>0.90156591237027173</v>
      </c>
      <c r="P14" s="28" t="s">
        <v>6</v>
      </c>
      <c r="Q14" s="29">
        <f>IF('Weekday 99 &amp; 00 vs AVG'!$J$2="East",AVERAGE(I15:I30),AVERAGE(I14:I29))</f>
        <v>1</v>
      </c>
      <c r="R14" s="48">
        <f>IF('Weekday 99 &amp; 00 vs AVG'!$J$2="East",AVERAGE(I8:I14,I31),AVERAGE(I8:I13,I30:I31))</f>
        <v>1</v>
      </c>
    </row>
    <row r="15" spans="1:247" x14ac:dyDescent="0.2">
      <c r="A15" s="9">
        <v>800</v>
      </c>
      <c r="B15" s="6"/>
      <c r="C15" s="8">
        <v>0.96504621451064487</v>
      </c>
      <c r="D15" s="8">
        <v>0.99547406730228261</v>
      </c>
      <c r="E15" s="8">
        <v>0.95121668105744817</v>
      </c>
      <c r="F15" s="8">
        <v>0.84755666505487459</v>
      </c>
      <c r="G15" s="8">
        <v>0.69904700609990011</v>
      </c>
      <c r="H15" s="8">
        <v>0.47653191555985985</v>
      </c>
      <c r="I15" s="8">
        <v>0.44678083510949163</v>
      </c>
      <c r="J15" s="8">
        <v>0.46482763568325813</v>
      </c>
      <c r="K15" s="8">
        <v>0.65515776646749124</v>
      </c>
      <c r="L15" s="8">
        <v>0.76783452452936596</v>
      </c>
      <c r="M15" s="8">
        <v>0.89548952553448435</v>
      </c>
      <c r="N15" s="8">
        <v>0.97626893824609362</v>
      </c>
      <c r="P15" s="28" t="s">
        <v>7</v>
      </c>
      <c r="Q15" s="29">
        <f>IF('Weekday 99 &amp; 00 vs AVG'!$J$2="East",AVERAGE(J15:J30),AVERAGE(J14:J29))</f>
        <v>1.0000000000000002</v>
      </c>
      <c r="R15" s="48">
        <f>IF('Weekday 99 &amp; 00 vs AVG'!$J$2="East",AVERAGE(J8:J14,J31),AVERAGE(J8:J13,J30:J31))</f>
        <v>1.0000000000000007</v>
      </c>
    </row>
    <row r="16" spans="1:247" x14ac:dyDescent="0.2">
      <c r="A16" s="9">
        <v>900</v>
      </c>
      <c r="B16" s="6"/>
      <c r="C16" s="8">
        <v>0.99966484013014367</v>
      </c>
      <c r="D16" s="8">
        <v>1.0017829572192396</v>
      </c>
      <c r="E16" s="8">
        <v>0.97163959076967388</v>
      </c>
      <c r="F16" s="8">
        <v>0.88203784561448995</v>
      </c>
      <c r="G16" s="8">
        <v>0.79879231350238922</v>
      </c>
      <c r="H16" s="8">
        <v>0.59243982829105823</v>
      </c>
      <c r="I16" s="8">
        <v>0.52924757674578826</v>
      </c>
      <c r="J16" s="8">
        <v>0.5859695781278822</v>
      </c>
      <c r="K16" s="8">
        <v>0.71836092557284403</v>
      </c>
      <c r="L16" s="8">
        <v>0.74348120592408029</v>
      </c>
      <c r="M16" s="8">
        <v>0.88680710169173194</v>
      </c>
      <c r="N16" s="8">
        <v>0.98038373100400378</v>
      </c>
      <c r="P16" s="28" t="s">
        <v>8</v>
      </c>
      <c r="Q16" s="29">
        <f>IF('Weekday 99 &amp; 00 vs AVG'!$J$2="East",AVERAGE(K15:K30),AVERAGE(K14:K29))</f>
        <v>1</v>
      </c>
      <c r="R16" s="48">
        <f>IF('Weekday 99 &amp; 00 vs AVG'!$J$2="East",AVERAGE(K8:K14,K31),AVERAGE(K8:K13,K30:K31))</f>
        <v>1.0000000000000002</v>
      </c>
    </row>
    <row r="17" spans="1:18" x14ac:dyDescent="0.2">
      <c r="A17" s="9">
        <v>1000</v>
      </c>
      <c r="B17" s="6"/>
      <c r="C17" s="8">
        <v>1.0065144458283222</v>
      </c>
      <c r="D17" s="8">
        <v>0.99356676834640878</v>
      </c>
      <c r="E17" s="8">
        <v>0.98653936096463313</v>
      </c>
      <c r="F17" s="8">
        <v>0.90766747786842983</v>
      </c>
      <c r="G17" s="8">
        <v>0.8794458676492457</v>
      </c>
      <c r="H17" s="8">
        <v>0.74490821675544039</v>
      </c>
      <c r="I17" s="8">
        <v>0.62998120195809681</v>
      </c>
      <c r="J17" s="8">
        <v>0.69768822165306488</v>
      </c>
      <c r="K17" s="8">
        <v>0.81780792442467276</v>
      </c>
      <c r="L17" s="8">
        <v>0.80364824672455626</v>
      </c>
      <c r="M17" s="8">
        <v>0.92005972106151834</v>
      </c>
      <c r="N17" s="8">
        <v>0.98711537874031063</v>
      </c>
      <c r="P17" s="28" t="s">
        <v>9</v>
      </c>
      <c r="Q17" s="29">
        <f>IF('Weekday 99 &amp; 00 vs AVG'!$J$2="East",AVERAGE(L15:L30),AVERAGE(L14:L29))</f>
        <v>1.0000000000000009</v>
      </c>
      <c r="R17" s="48">
        <f>IF('Weekday 99 &amp; 00 vs AVG'!$J$2="East",AVERAGE(L8:L14,L31),AVERAGE(L8:L13,L30:L31))</f>
        <v>1.0000000000000004</v>
      </c>
    </row>
    <row r="18" spans="1:18" x14ac:dyDescent="0.2">
      <c r="A18" s="9">
        <v>1100</v>
      </c>
      <c r="B18" s="6"/>
      <c r="C18" s="8">
        <v>0.99768997459768627</v>
      </c>
      <c r="D18" s="8">
        <v>0.99351354997722385</v>
      </c>
      <c r="E18" s="8">
        <v>1.0048862249101935</v>
      </c>
      <c r="F18" s="8">
        <v>0.95674970147299332</v>
      </c>
      <c r="G18" s="8">
        <v>0.96942348961462743</v>
      </c>
      <c r="H18" s="8">
        <v>0.87692645013680459</v>
      </c>
      <c r="I18" s="8">
        <v>0.78066606095850333</v>
      </c>
      <c r="J18" s="8">
        <v>0.86377675504034501</v>
      </c>
      <c r="K18" s="8">
        <v>0.94339146414212094</v>
      </c>
      <c r="L18" s="8">
        <v>0.91254534280568056</v>
      </c>
      <c r="M18" s="8">
        <v>0.96507274754220218</v>
      </c>
      <c r="N18" s="8">
        <v>0.93169872508114493</v>
      </c>
      <c r="P18" s="28" t="s">
        <v>10</v>
      </c>
      <c r="Q18" s="29">
        <f>IF('Weekday 99 &amp; 00 vs AVG'!$J$2="East",AVERAGE(M15:M30),AVERAGE(M14:M29))</f>
        <v>1.0000000000000007</v>
      </c>
      <c r="R18" s="48">
        <f>IF('Weekday 99 &amp; 00 vs AVG'!$J$2="East",AVERAGE(M8:M14,M31),AVERAGE(M8:M13,M30:M31))</f>
        <v>0.99999999999999978</v>
      </c>
    </row>
    <row r="19" spans="1:18" x14ac:dyDescent="0.2">
      <c r="A19" s="9">
        <v>1200</v>
      </c>
      <c r="B19" s="6"/>
      <c r="C19" s="8">
        <v>0.97331690015597094</v>
      </c>
      <c r="D19" s="8">
        <v>0.9827202009209226</v>
      </c>
      <c r="E19" s="8">
        <v>0.99048763577445986</v>
      </c>
      <c r="F19" s="8">
        <v>1.0033708785331601</v>
      </c>
      <c r="G19" s="8">
        <v>1.0107737061903996</v>
      </c>
      <c r="H19" s="8">
        <v>1.0273716173013538</v>
      </c>
      <c r="I19" s="8">
        <v>0.9713882449246376</v>
      </c>
      <c r="J19" s="8">
        <v>1.0228683805115435</v>
      </c>
      <c r="K19" s="8">
        <v>1.018261277275601</v>
      </c>
      <c r="L19" s="8">
        <v>0.95005968555307541</v>
      </c>
      <c r="M19" s="8">
        <v>0.95511361626753766</v>
      </c>
      <c r="N19" s="8">
        <v>0.90189985256575977</v>
      </c>
      <c r="P19" s="28" t="s">
        <v>11</v>
      </c>
      <c r="Q19" s="29">
        <f>IF('Weekday 99 &amp; 00 vs AVG'!$J$2="East",AVERAGE(N15:N30),AVERAGE(N14:N29))</f>
        <v>0.99999999999999956</v>
      </c>
      <c r="R19" s="48">
        <f>IF('Weekday 99 &amp; 00 vs AVG'!$J$2="East",AVERAGE(N8:N14,N31),AVERAGE(N8:N13,N30:N31))</f>
        <v>1.0025657610621774</v>
      </c>
    </row>
    <row r="20" spans="1:18" x14ac:dyDescent="0.2">
      <c r="A20" s="9">
        <v>1300</v>
      </c>
      <c r="B20" s="6"/>
      <c r="C20" s="8">
        <v>0.95837149773687569</v>
      </c>
      <c r="D20" s="8">
        <v>0.97514099494707962</v>
      </c>
      <c r="E20" s="8">
        <v>0.98438674242928248</v>
      </c>
      <c r="F20" s="8">
        <v>1.049597358809305</v>
      </c>
      <c r="G20" s="8">
        <v>1.0750835203700098</v>
      </c>
      <c r="H20" s="8">
        <v>1.1613625878444434</v>
      </c>
      <c r="I20" s="8">
        <v>1.1718486461951729</v>
      </c>
      <c r="J20" s="8">
        <v>1.106436089388132</v>
      </c>
      <c r="K20" s="8">
        <v>1.1016044554357727</v>
      </c>
      <c r="L20" s="8">
        <v>1.0071390911464255</v>
      </c>
      <c r="M20" s="8">
        <v>0.92891195085531453</v>
      </c>
      <c r="N20" s="8">
        <v>0.88203050305781894</v>
      </c>
    </row>
    <row r="21" spans="1:18" x14ac:dyDescent="0.2">
      <c r="A21" s="9">
        <v>1400</v>
      </c>
      <c r="B21" s="6"/>
      <c r="C21" s="8">
        <v>0.94616752558292039</v>
      </c>
      <c r="D21" s="8">
        <v>0.96444294778280459</v>
      </c>
      <c r="E21" s="8">
        <v>0.97524362377697982</v>
      </c>
      <c r="F21" s="8">
        <v>1.1211219598956339</v>
      </c>
      <c r="G21" s="8">
        <v>1.1959875702957514</v>
      </c>
      <c r="H21" s="8">
        <v>1.3067002609372342</v>
      </c>
      <c r="I21" s="8">
        <v>1.405549890259147</v>
      </c>
      <c r="J21" s="8">
        <v>1.2647800901777517</v>
      </c>
      <c r="K21" s="8">
        <v>1.1583542205879882</v>
      </c>
      <c r="L21" s="8">
        <v>1.098847131927067</v>
      </c>
      <c r="M21" s="8">
        <v>0.92814282496319178</v>
      </c>
      <c r="N21" s="8">
        <v>0.87328167102665388</v>
      </c>
    </row>
    <row r="22" spans="1:18" x14ac:dyDescent="0.2">
      <c r="A22" s="9">
        <v>1500</v>
      </c>
      <c r="B22" s="6"/>
      <c r="C22" s="8">
        <v>0.92411084848618741</v>
      </c>
      <c r="D22" s="8">
        <v>0.94770253839083884</v>
      </c>
      <c r="E22" s="8">
        <v>0.95474777705774017</v>
      </c>
      <c r="F22" s="8">
        <v>1.1020256642716422</v>
      </c>
      <c r="G22" s="8">
        <v>1.2366582306049847</v>
      </c>
      <c r="H22" s="8">
        <v>1.4008204579219046</v>
      </c>
      <c r="I22" s="8">
        <v>1.5120300281735759</v>
      </c>
      <c r="J22" s="8">
        <v>1.4165373634029275</v>
      </c>
      <c r="K22" s="8">
        <v>1.2196757662027218</v>
      </c>
      <c r="L22" s="8">
        <v>1.164984545353561</v>
      </c>
      <c r="M22" s="8">
        <v>0.90434401849758117</v>
      </c>
      <c r="N22" s="8">
        <v>0.85206685690505757</v>
      </c>
    </row>
    <row r="23" spans="1:18" x14ac:dyDescent="0.2">
      <c r="A23" s="9">
        <v>1600</v>
      </c>
      <c r="B23" s="6"/>
      <c r="C23" s="8">
        <v>0.90391197272886614</v>
      </c>
      <c r="D23" s="8">
        <v>0.93363497437823062</v>
      </c>
      <c r="E23" s="8">
        <v>0.93728697512146553</v>
      </c>
      <c r="F23" s="8">
        <v>1.0781639644750687</v>
      </c>
      <c r="G23" s="8">
        <v>1.3649257916830384</v>
      </c>
      <c r="H23" s="8">
        <v>1.4644380626501636</v>
      </c>
      <c r="I23" s="8">
        <v>1.5990048113861759</v>
      </c>
      <c r="J23" s="8">
        <v>1.4986875274757037</v>
      </c>
      <c r="K23" s="8">
        <v>1.2417117919479246</v>
      </c>
      <c r="L23" s="8">
        <v>1.1725593602032436</v>
      </c>
      <c r="M23" s="8">
        <v>0.91480825129023946</v>
      </c>
      <c r="N23" s="8">
        <v>0.84318767733169198</v>
      </c>
    </row>
    <row r="24" spans="1:18" x14ac:dyDescent="0.2">
      <c r="A24" s="9">
        <v>1700</v>
      </c>
      <c r="B24" s="6"/>
      <c r="C24" s="8">
        <v>0.95988606245353425</v>
      </c>
      <c r="D24" s="8">
        <v>0.94731888140009879</v>
      </c>
      <c r="E24" s="8">
        <v>0.92871153677312057</v>
      </c>
      <c r="F24" s="8">
        <v>1.0065197317194874</v>
      </c>
      <c r="G24" s="8">
        <v>1.1575007586958461</v>
      </c>
      <c r="H24" s="8">
        <v>1.4191795948422288</v>
      </c>
      <c r="I24" s="8">
        <v>1.5481483163962191</v>
      </c>
      <c r="J24" s="8">
        <v>1.4634580342074213</v>
      </c>
      <c r="K24" s="8">
        <v>1.2071936065598201</v>
      </c>
      <c r="L24" s="8">
        <v>1.1501162252383226</v>
      </c>
      <c r="M24" s="8">
        <v>1.0214175979814728</v>
      </c>
      <c r="N24" s="8">
        <v>0.99179466528092852</v>
      </c>
    </row>
    <row r="25" spans="1:18" x14ac:dyDescent="0.2">
      <c r="A25" s="9">
        <v>1800</v>
      </c>
      <c r="B25" s="6"/>
      <c r="C25" s="8">
        <v>1.1885095729250541</v>
      </c>
      <c r="D25" s="8">
        <v>1.0562710694200901</v>
      </c>
      <c r="E25" s="8">
        <v>0.97434169034230089</v>
      </c>
      <c r="F25" s="8">
        <v>0.95589475151814374</v>
      </c>
      <c r="G25" s="8">
        <v>1.0222766290936525</v>
      </c>
      <c r="H25" s="8">
        <v>1.2805288188560244</v>
      </c>
      <c r="I25" s="8">
        <v>1.3894432584178793</v>
      </c>
      <c r="J25" s="8">
        <v>1.3171257115211135</v>
      </c>
      <c r="K25" s="8">
        <v>1.1645768270682331</v>
      </c>
      <c r="L25" s="8">
        <v>1.1127012048795508</v>
      </c>
      <c r="M25" s="8">
        <v>1.3302291615652109</v>
      </c>
      <c r="N25" s="8">
        <v>1.2272123967498578</v>
      </c>
    </row>
    <row r="26" spans="1:18" x14ac:dyDescent="0.2">
      <c r="A26" s="9">
        <v>1900</v>
      </c>
      <c r="B26" s="6"/>
      <c r="C26" s="8">
        <v>1.1862956062524546</v>
      </c>
      <c r="D26" s="8">
        <v>1.158329231348185</v>
      </c>
      <c r="E26" s="8">
        <v>1.26340703791747</v>
      </c>
      <c r="F26" s="8">
        <v>0.95575654160079448</v>
      </c>
      <c r="G26" s="8">
        <v>0.96585991540319338</v>
      </c>
      <c r="H26" s="8">
        <v>1.1455786573788325</v>
      </c>
      <c r="I26" s="8">
        <v>1.1177428771561544</v>
      </c>
      <c r="J26" s="8">
        <v>1.1230947380269787</v>
      </c>
      <c r="K26" s="8">
        <v>1.1093775518730695</v>
      </c>
      <c r="L26" s="8">
        <v>1.1787178300497845</v>
      </c>
      <c r="M26" s="8">
        <v>1.3157142348018047</v>
      </c>
      <c r="N26" s="8">
        <v>1.2653071795433002</v>
      </c>
    </row>
    <row r="27" spans="1:18" x14ac:dyDescent="0.2">
      <c r="A27" s="9">
        <v>2000</v>
      </c>
      <c r="B27" s="6"/>
      <c r="C27" s="8">
        <v>1.1023782754207896</v>
      </c>
      <c r="D27" s="8">
        <v>1.0924754241648615</v>
      </c>
      <c r="E27" s="8">
        <v>1.1653619520767307</v>
      </c>
      <c r="F27" s="8">
        <v>1.1776734215739664</v>
      </c>
      <c r="G27" s="8">
        <v>0.98383224086874599</v>
      </c>
      <c r="H27" s="8">
        <v>0.99094099825164284</v>
      </c>
      <c r="I27" s="8">
        <v>0.95807340978306055</v>
      </c>
      <c r="J27" s="8">
        <v>1.0259598705139217</v>
      </c>
      <c r="K27" s="8">
        <v>1.1143020797353127</v>
      </c>
      <c r="L27" s="8">
        <v>1.2351336941895168</v>
      </c>
      <c r="M27" s="8">
        <v>1.2219903622179129</v>
      </c>
      <c r="N27" s="8">
        <v>1.2030745041157076</v>
      </c>
    </row>
    <row r="28" spans="1:18" x14ac:dyDescent="0.2">
      <c r="A28" s="9">
        <v>2100</v>
      </c>
      <c r="B28" s="6"/>
      <c r="C28" s="8">
        <v>1.0359953962450232</v>
      </c>
      <c r="D28" s="8">
        <v>1.0290637904638584</v>
      </c>
      <c r="E28" s="8">
        <v>1.0585571833145833</v>
      </c>
      <c r="F28" s="8">
        <v>1.2418081841844542</v>
      </c>
      <c r="G28" s="8">
        <v>1.1145757909838914</v>
      </c>
      <c r="H28" s="8">
        <v>0.98477148516732882</v>
      </c>
      <c r="I28" s="8">
        <v>0.91637623765195675</v>
      </c>
      <c r="J28" s="8">
        <v>1.0026537325860807</v>
      </c>
      <c r="K28" s="8">
        <v>1.0993377718671034</v>
      </c>
      <c r="L28" s="8">
        <v>1.1109167275153378</v>
      </c>
      <c r="M28" s="8">
        <v>1.0918931829632976</v>
      </c>
      <c r="N28" s="8">
        <v>1.1252471177280934</v>
      </c>
    </row>
    <row r="29" spans="1:18" x14ac:dyDescent="0.2">
      <c r="A29" s="9">
        <v>2200</v>
      </c>
      <c r="B29" s="6"/>
      <c r="C29" s="8">
        <v>0.93766230701215281</v>
      </c>
      <c r="D29" s="8">
        <v>0.96282371397888511</v>
      </c>
      <c r="E29" s="8">
        <v>0.96471498326523319</v>
      </c>
      <c r="F29" s="8">
        <v>0.95358744420641184</v>
      </c>
      <c r="G29" s="8">
        <v>0.94078524143265907</v>
      </c>
      <c r="H29" s="8">
        <v>0.82317763910335207</v>
      </c>
      <c r="I29" s="8">
        <v>0.70558752323964447</v>
      </c>
      <c r="J29" s="8">
        <v>0.77704900821632716</v>
      </c>
      <c r="K29" s="8">
        <v>0.90833306923481738</v>
      </c>
      <c r="L29" s="8">
        <v>0.87846733858134429</v>
      </c>
      <c r="M29" s="8">
        <v>0.95019513517000831</v>
      </c>
      <c r="N29" s="8">
        <v>1.0578648902532997</v>
      </c>
    </row>
    <row r="30" spans="1:18" x14ac:dyDescent="0.2">
      <c r="A30" s="9">
        <v>2300</v>
      </c>
      <c r="B30" s="6"/>
      <c r="C30" s="8">
        <v>1.2931442154982351</v>
      </c>
      <c r="D30" s="8">
        <v>1.2360262487634939</v>
      </c>
      <c r="E30" s="8">
        <v>1.3493602676574394</v>
      </c>
      <c r="F30" s="8">
        <v>1.5052903973948026</v>
      </c>
      <c r="G30" s="8">
        <v>1.5063647869829158</v>
      </c>
      <c r="H30" s="8">
        <v>1.8107477764328535</v>
      </c>
      <c r="I30" s="8">
        <v>1.5306905272151823</v>
      </c>
      <c r="J30" s="8">
        <v>1.529112683037144</v>
      </c>
      <c r="K30" s="8">
        <v>1.4266326369597291</v>
      </c>
      <c r="L30" s="8">
        <v>1.3174329766815396</v>
      </c>
      <c r="M30" s="8">
        <v>1.4242898715078212</v>
      </c>
      <c r="N30" s="8">
        <v>1.2489299737085051</v>
      </c>
    </row>
    <row r="31" spans="1:18" x14ac:dyDescent="0.2">
      <c r="A31" s="9">
        <v>2400</v>
      </c>
      <c r="B31" s="6"/>
      <c r="C31" s="8">
        <v>1.1198162609406654</v>
      </c>
      <c r="D31" s="8">
        <v>1.0721875604489717</v>
      </c>
      <c r="E31" s="8">
        <v>1.1362804144782432</v>
      </c>
      <c r="F31" s="8">
        <v>1.1950484133436032</v>
      </c>
      <c r="G31" s="8">
        <v>1.2245261701770429</v>
      </c>
      <c r="H31" s="8">
        <v>1.3580383387905877</v>
      </c>
      <c r="I31" s="8">
        <v>1.2325923516320083</v>
      </c>
      <c r="J31" s="8">
        <v>1.1952934881254396</v>
      </c>
      <c r="K31" s="8">
        <v>1.2395402846602857</v>
      </c>
      <c r="L31" s="8">
        <v>1.0996195179281683</v>
      </c>
      <c r="M31" s="8">
        <v>1.1761600790549838</v>
      </c>
      <c r="N31" s="8">
        <v>1.1564904843708712</v>
      </c>
    </row>
    <row r="33" spans="1:15" x14ac:dyDescent="0.2">
      <c r="A33" s="52" t="s">
        <v>48</v>
      </c>
      <c r="B33" s="52"/>
      <c r="C33" s="52"/>
    </row>
    <row r="34" spans="1:15" x14ac:dyDescent="0.2">
      <c r="C34" s="10" t="s">
        <v>49</v>
      </c>
      <c r="E34" t="s">
        <v>53</v>
      </c>
    </row>
    <row r="35" spans="1:15" x14ac:dyDescent="0.2">
      <c r="C35" t="s">
        <v>50</v>
      </c>
      <c r="E35" t="s">
        <v>54</v>
      </c>
    </row>
    <row r="36" spans="1:15" x14ac:dyDescent="0.2">
      <c r="C36" t="s">
        <v>52</v>
      </c>
      <c r="E36" t="s">
        <v>55</v>
      </c>
    </row>
    <row r="37" spans="1:15" ht="13.5" thickBo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9" spans="1:15" x14ac:dyDescent="0.2">
      <c r="C39" s="27" t="s">
        <v>0</v>
      </c>
      <c r="D39" s="27" t="s">
        <v>1</v>
      </c>
      <c r="E39" s="27" t="s">
        <v>2</v>
      </c>
      <c r="F39" s="27" t="s">
        <v>3</v>
      </c>
      <c r="G39" s="27" t="s">
        <v>4</v>
      </c>
      <c r="H39" s="27" t="s">
        <v>5</v>
      </c>
      <c r="I39" s="27" t="s">
        <v>6</v>
      </c>
      <c r="J39" s="27" t="s">
        <v>7</v>
      </c>
      <c r="K39" s="27" t="s">
        <v>8</v>
      </c>
      <c r="L39" s="27" t="s">
        <v>9</v>
      </c>
      <c r="M39" s="27" t="s">
        <v>10</v>
      </c>
      <c r="N39" s="27" t="s">
        <v>11</v>
      </c>
    </row>
    <row r="40" spans="1:15" ht="6.75" customHeight="1" x14ac:dyDescent="0.2">
      <c r="C40" s="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">
      <c r="A41" s="15" t="s">
        <v>12</v>
      </c>
      <c r="C41" s="13">
        <f>IF('Weekday 99 &amp; 00 vs AVG'!$J$2="East",AVERAGE('AVG WD'!C8:C10,'AVG WD'!C31),AVERAGE('AVG WD'!C8:C9,'AVG WD'!C30:C31))</f>
        <v>1.0716748400378595</v>
      </c>
      <c r="D41" s="13">
        <f>IF('Weekday 99 &amp; 00 vs AVG'!$J$2="East",AVERAGE('AVG WD'!D8:D10,'AVG WD'!D31),AVERAGE('AVG WD'!D8:D9,'AVG WD'!D30:D31))</f>
        <v>1.0477769115502911</v>
      </c>
      <c r="E41" s="13">
        <f>IF('Weekday 99 &amp; 00 vs AVG'!$J$2="East",AVERAGE('AVG WD'!E8:E10,'AVG WD'!E31),AVERAGE('AVG WD'!E8:E9,'AVG WD'!E30:E31))</f>
        <v>1.0827083515913889</v>
      </c>
      <c r="F41" s="13">
        <f>IF('Weekday 99 &amp; 00 vs AVG'!$J$2="East",AVERAGE('AVG WD'!F8:F10,'AVG WD'!F31),AVERAGE('AVG WD'!F8:F9,'AVG WD'!F30:F31))</f>
        <v>1.1548595767031635</v>
      </c>
      <c r="G41" s="13">
        <f>IF('Weekday 99 &amp; 00 vs AVG'!$J$2="East",AVERAGE('AVG WD'!G8:G10,'AVG WD'!G31),AVERAGE('AVG WD'!G8:G9,'AVG WD'!G30:G31))</f>
        <v>1.1877653884525341</v>
      </c>
      <c r="H41" s="13">
        <f>IF('Weekday 99 &amp; 00 vs AVG'!$J$2="East",AVERAGE('AVG WD'!H8:H10,'AVG WD'!H31),AVERAGE('AVG WD'!H8:H9,'AVG WD'!H30:H31))</f>
        <v>1.2827001241519129</v>
      </c>
      <c r="I41" s="13">
        <f>IF('Weekday 99 &amp; 00 vs AVG'!$J$2="East",AVERAGE('AVG WD'!I8:I10,'AVG WD'!I31),AVERAGE('AVG WD'!I8:I9,'AVG WD'!I30:I31))</f>
        <v>1.1980429194591389</v>
      </c>
      <c r="J41" s="13">
        <f>IF('Weekday 99 &amp; 00 vs AVG'!$J$2="East",AVERAGE('AVG WD'!J8:J10,'AVG WD'!J31),AVERAGE('AVG WD'!J8:J9,'AVG WD'!J30:J31))</f>
        <v>1.166026555391283</v>
      </c>
      <c r="K41" s="13">
        <f>IF('Weekday 99 &amp; 00 vs AVG'!$J$2="East",AVERAGE('AVG WD'!K8:K10,'AVG WD'!K31),AVERAGE('AVG WD'!K8:K9,'AVG WD'!K30:K31))</f>
        <v>1.1864461993870352</v>
      </c>
      <c r="L41" s="13">
        <f>IF('Weekday 99 &amp; 00 vs AVG'!$J$2="East",AVERAGE('AVG WD'!L8:L10,'AVG WD'!L31),AVERAGE('AVG WD'!L8:L9,'AVG WD'!L30:L31))</f>
        <v>1.0844295684969636</v>
      </c>
      <c r="M41" s="13">
        <f>IF('Weekday 99 &amp; 00 vs AVG'!$J$2="East",AVERAGE('AVG WD'!M8:M10,'AVG WD'!M31),AVERAGE('AVG WD'!M8:M9,'AVG WD'!M30:M31))</f>
        <v>1.1085901985481119</v>
      </c>
      <c r="N41" s="13">
        <f>IF('Weekday 99 &amp; 00 vs AVG'!$J$2="East",AVERAGE('AVG WD'!N8:N10,'AVG WD'!N31),AVERAGE('AVG WD'!N8:N9,'AVG WD'!N30:N31))</f>
        <v>1.0869984750031034</v>
      </c>
    </row>
    <row r="42" spans="1:15" x14ac:dyDescent="0.2">
      <c r="A42" s="15" t="s">
        <v>13</v>
      </c>
      <c r="C42" s="13">
        <f>IF('Weekday 99 &amp; 00 vs AVG'!$J$2="East",AVERAGE(C11:C14),AVERAGE(C10:C13))</f>
        <v>0.92832515996214227</v>
      </c>
      <c r="D42" s="13">
        <f>IF('Weekday 99 &amp; 00 vs AVG'!$J$2="East",AVERAGE(D11:D14),AVERAGE(D10:D13))</f>
        <v>0.95222308844971026</v>
      </c>
      <c r="E42" s="13">
        <f>IF('Weekday 99 &amp; 00 vs AVG'!$J$2="East",AVERAGE(E11:E14),AVERAGE(E10:E13))</f>
        <v>0.9172916484086121</v>
      </c>
      <c r="F42" s="13">
        <f>IF('Weekday 99 &amp; 00 vs AVG'!$J$2="East",AVERAGE(F11:F14),AVERAGE(F10:F13))</f>
        <v>0.84514042329683559</v>
      </c>
      <c r="G42" s="13">
        <f>IF('Weekday 99 &amp; 00 vs AVG'!$J$2="East",AVERAGE(G11:G14),AVERAGE(G10:G13))</f>
        <v>0.81223461154746612</v>
      </c>
      <c r="H42" s="13">
        <f>IF('Weekday 99 &amp; 00 vs AVG'!$J$2="East",AVERAGE(H11:H14),AVERAGE(H10:H13))</f>
        <v>0.71729987584808796</v>
      </c>
      <c r="I42" s="13">
        <f>IF('Weekday 99 &amp; 00 vs AVG'!$J$2="East",AVERAGE(I11:I14),AVERAGE(I10:I13))</f>
        <v>0.80195708054086112</v>
      </c>
      <c r="J42" s="13">
        <f>IF('Weekday 99 &amp; 00 vs AVG'!$J$2="East",AVERAGE(J11:J14),AVERAGE(J10:J13))</f>
        <v>0.83397344460871836</v>
      </c>
      <c r="K42" s="13">
        <f>IF('Weekday 99 &amp; 00 vs AVG'!$J$2="East",AVERAGE(K11:K14),AVERAGE(K10:K13))</f>
        <v>0.81355380061296523</v>
      </c>
      <c r="L42" s="13">
        <f>IF('Weekday 99 &amp; 00 vs AVG'!$J$2="East",AVERAGE(L11:L14),AVERAGE(L10:L13))</f>
        <v>0.91557043150303774</v>
      </c>
      <c r="M42" s="13">
        <f>IF('Weekday 99 &amp; 00 vs AVG'!$J$2="East",AVERAGE(M11:M14),AVERAGE(M10:M13))</f>
        <v>0.89140980145188775</v>
      </c>
      <c r="N42" s="13">
        <f>IF('Weekday 99 &amp; 00 vs AVG'!$J$2="East",AVERAGE(N11:N14),AVERAGE(N10:N13))</f>
        <v>0.91813304712125188</v>
      </c>
    </row>
    <row r="43" spans="1:15" x14ac:dyDescent="0.2">
      <c r="A43" s="15" t="s">
        <v>14</v>
      </c>
      <c r="C43" s="13">
        <f>IF('Weekday 99 &amp; 00 vs AVG'!$J$2="East",AVERAGE(C15:C18),AVERAGE(C14:C17))</f>
        <v>0.97142601510062354</v>
      </c>
      <c r="D43" s="13">
        <f>IF('Weekday 99 &amp; 00 vs AVG'!$J$2="East",AVERAGE(D15:D18),AVERAGE(D14:D17))</f>
        <v>0.98914067070673306</v>
      </c>
      <c r="E43" s="13">
        <f>IF('Weekday 99 &amp; 00 vs AVG'!$J$2="East",AVERAGE(E15:E18),AVERAGE(E14:E17))</f>
        <v>0.94946665931011243</v>
      </c>
      <c r="F43" s="13">
        <f>IF('Weekday 99 &amp; 00 vs AVG'!$J$2="East",AVERAGE(F15:F18),AVERAGE(F14:F17))</f>
        <v>0.8494325994347337</v>
      </c>
      <c r="G43" s="13">
        <f>IF('Weekday 99 &amp; 00 vs AVG'!$J$2="East",AVERAGE(G15:G18),AVERAGE(G14:G17))</f>
        <v>0.74057927869080054</v>
      </c>
      <c r="H43" s="13">
        <f>IF('Weekday 99 &amp; 00 vs AVG'!$J$2="East",AVERAGE(H15:H18),AVERAGE(H14:H17))</f>
        <v>0.52955084240217176</v>
      </c>
      <c r="I43" s="13">
        <f>IF('Weekday 99 &amp; 00 vs AVG'!$J$2="East",AVERAGE(I15:I18),AVERAGE(I14:I17))</f>
        <v>0.48103517386446865</v>
      </c>
      <c r="J43" s="13">
        <f>IF('Weekday 99 &amp; 00 vs AVG'!$J$2="East",AVERAGE(J15:J18),AVERAGE(J14:J17))</f>
        <v>0.5293931747329389</v>
      </c>
      <c r="K43" s="13">
        <f>IF('Weekday 99 &amp; 00 vs AVG'!$J$2="East",AVERAGE(K15:K18),AVERAGE(K14:K17))</f>
        <v>0.678470029517379</v>
      </c>
      <c r="L43" s="13">
        <f>IF('Weekday 99 &amp; 00 vs AVG'!$J$2="East",AVERAGE(L15:L18),AVERAGE(L14:L17))</f>
        <v>0.75695295563927578</v>
      </c>
      <c r="M43" s="13">
        <f>IF('Weekday 99 &amp; 00 vs AVG'!$J$2="East",AVERAGE(M15:M18),AVERAGE(M14:M17))</f>
        <v>0.86804172897105902</v>
      </c>
      <c r="N43" s="13">
        <f>IF('Weekday 99 &amp; 00 vs AVG'!$J$2="East",AVERAGE(N15:N18),AVERAGE(N14:N17))</f>
        <v>0.96133349009017</v>
      </c>
    </row>
    <row r="44" spans="1:15" x14ac:dyDescent="0.2">
      <c r="A44" s="15" t="s">
        <v>15</v>
      </c>
      <c r="C44" s="13">
        <f>IF('Weekday 99 &amp; 00 vs AVG'!$J$2="East",AVERAGE(C19:C22),AVERAGE(C18:C21))</f>
        <v>0.96888647451836329</v>
      </c>
      <c r="D44" s="13">
        <f>IF('Weekday 99 &amp; 00 vs AVG'!$J$2="East",AVERAGE(D19:D22),AVERAGE(D18:D21))</f>
        <v>0.97895442340700767</v>
      </c>
      <c r="E44" s="13">
        <f>IF('Weekday 99 &amp; 00 vs AVG'!$J$2="East",AVERAGE(E19:E22),AVERAGE(E18:E21))</f>
        <v>0.98875105672272889</v>
      </c>
      <c r="F44" s="13">
        <f>IF('Weekday 99 &amp; 00 vs AVG'!$J$2="East",AVERAGE(F19:F22),AVERAGE(F18:F21))</f>
        <v>1.032709974677773</v>
      </c>
      <c r="G44" s="13">
        <f>IF('Weekday 99 &amp; 00 vs AVG'!$J$2="East",AVERAGE(G19:G22),AVERAGE(G18:G21))</f>
        <v>1.062817071617697</v>
      </c>
      <c r="H44" s="13">
        <f>IF('Weekday 99 &amp; 00 vs AVG'!$J$2="East",AVERAGE(H19:H22),AVERAGE(H18:H21))</f>
        <v>1.0930902290549591</v>
      </c>
      <c r="I44" s="13">
        <f>IF('Weekday 99 &amp; 00 vs AVG'!$J$2="East",AVERAGE(I19:I22),AVERAGE(I18:I21))</f>
        <v>1.0823632105843652</v>
      </c>
      <c r="J44" s="13">
        <f>IF('Weekday 99 &amp; 00 vs AVG'!$J$2="East",AVERAGE(J19:J22),AVERAGE(J18:J21))</f>
        <v>1.064465328779443</v>
      </c>
      <c r="K44" s="13">
        <f>IF('Weekday 99 &amp; 00 vs AVG'!$J$2="East",AVERAGE(K19:K22),AVERAGE(K18:K21))</f>
        <v>1.0554028543603706</v>
      </c>
      <c r="L44" s="13">
        <f>IF('Weekday 99 &amp; 00 vs AVG'!$J$2="East",AVERAGE(L19:L22),AVERAGE(L18:L21))</f>
        <v>0.99214781285806208</v>
      </c>
      <c r="M44" s="13">
        <f>IF('Weekday 99 &amp; 00 vs AVG'!$J$2="East",AVERAGE(M19:M22),AVERAGE(M18:M21))</f>
        <v>0.94431028490706159</v>
      </c>
      <c r="N44" s="13">
        <f>IF('Weekday 99 &amp; 00 vs AVG'!$J$2="East",AVERAGE(N19:N22),AVERAGE(N18:N21))</f>
        <v>0.89722768793284435</v>
      </c>
    </row>
    <row r="45" spans="1:15" x14ac:dyDescent="0.2">
      <c r="A45" s="15" t="s">
        <v>16</v>
      </c>
      <c r="C45" s="13">
        <f>IF('Weekday 99 &amp; 00 vs AVG'!$J$2="East",AVERAGE(C23:C26),AVERAGE(C22:C25))</f>
        <v>0.99410461414841045</v>
      </c>
      <c r="D45" s="13">
        <f>IF('Weekday 99 &amp; 00 vs AVG'!$J$2="East",AVERAGE(D23:D26),AVERAGE(D22:D25))</f>
        <v>0.97123186589731447</v>
      </c>
      <c r="E45" s="13">
        <f>IF('Weekday 99 &amp; 00 vs AVG'!$J$2="East",AVERAGE(E23:E26),AVERAGE(E22:E25))</f>
        <v>0.94877199482365682</v>
      </c>
      <c r="F45" s="13">
        <f>IF('Weekday 99 &amp; 00 vs AVG'!$J$2="East",AVERAGE(F23:F26),AVERAGE(F22:F25))</f>
        <v>1.0356510279960855</v>
      </c>
      <c r="G45" s="13">
        <f>IF('Weekday 99 &amp; 00 vs AVG'!$J$2="East",AVERAGE(G23:G26),AVERAGE(G22:G25))</f>
        <v>1.1953403525193804</v>
      </c>
      <c r="H45" s="13">
        <f>IF('Weekday 99 &amp; 00 vs AVG'!$J$2="East",AVERAGE(H23:H26),AVERAGE(H22:H25))</f>
        <v>1.3912417335675802</v>
      </c>
      <c r="I45" s="13">
        <f>IF('Weekday 99 &amp; 00 vs AVG'!$J$2="East",AVERAGE(I23:I26),AVERAGE(I22:I25))</f>
        <v>1.5121566035934624</v>
      </c>
      <c r="J45" s="13">
        <f>IF('Weekday 99 &amp; 00 vs AVG'!$J$2="East",AVERAGE(J23:J26),AVERAGE(J22:J25))</f>
        <v>1.4239521591517916</v>
      </c>
      <c r="K45" s="13">
        <f>IF('Weekday 99 &amp; 00 vs AVG'!$J$2="East",AVERAGE(K23:K26),AVERAGE(K22:K25))</f>
        <v>1.2082894979446748</v>
      </c>
      <c r="L45" s="13">
        <f>IF('Weekday 99 &amp; 00 vs AVG'!$J$2="East",AVERAGE(L23:L26),AVERAGE(L22:L25))</f>
        <v>1.1500903339186697</v>
      </c>
      <c r="M45" s="13">
        <f>IF('Weekday 99 &amp; 00 vs AVG'!$J$2="East",AVERAGE(M23:M26),AVERAGE(M22:M25))</f>
        <v>1.0426997573336261</v>
      </c>
      <c r="N45" s="13">
        <f>IF('Weekday 99 &amp; 00 vs AVG'!$J$2="East",AVERAGE(N23:N26),AVERAGE(N22:N25))</f>
        <v>0.97856539906688389</v>
      </c>
    </row>
    <row r="46" spans="1:15" x14ac:dyDescent="0.2">
      <c r="A46" s="15" t="s">
        <v>17</v>
      </c>
      <c r="C46" s="13">
        <f>IF('Weekday 99 &amp; 00 vs AVG'!$J$2="East",AVERAGE(C27:C30),AVERAGE(C26:C29))</f>
        <v>1.065582896232605</v>
      </c>
      <c r="D46" s="13">
        <f>IF('Weekday 99 &amp; 00 vs AVG'!$J$2="East",AVERAGE(D27:D30),AVERAGE(D26:D29))</f>
        <v>1.0606730399889475</v>
      </c>
      <c r="E46" s="13">
        <f>IF('Weekday 99 &amp; 00 vs AVG'!$J$2="East",AVERAGE(E27:E30),AVERAGE(E26:E29))</f>
        <v>1.1130102891435043</v>
      </c>
      <c r="F46" s="13">
        <f>IF('Weekday 99 &amp; 00 vs AVG'!$J$2="East",AVERAGE(F27:F30),AVERAGE(F26:F29))</f>
        <v>1.0822063978914067</v>
      </c>
      <c r="G46" s="13">
        <f>IF('Weekday 99 &amp; 00 vs AVG'!$J$2="East",AVERAGE(G27:G30),AVERAGE(G26:G29))</f>
        <v>1.0012632971721225</v>
      </c>
      <c r="H46" s="13">
        <f>IF('Weekday 99 &amp; 00 vs AVG'!$J$2="East",AVERAGE(H27:H30),AVERAGE(H26:H29))</f>
        <v>0.98611719497528894</v>
      </c>
      <c r="I46" s="13">
        <f>IF('Weekday 99 &amp; 00 vs AVG'!$J$2="East",AVERAGE(I27:I30),AVERAGE(I26:I29))</f>
        <v>0.92444501195770412</v>
      </c>
      <c r="J46" s="13">
        <f>IF('Weekday 99 &amp; 00 vs AVG'!$J$2="East",AVERAGE(J27:J30),AVERAGE(J26:J29))</f>
        <v>0.98218933733582703</v>
      </c>
      <c r="K46" s="13">
        <f>IF('Weekday 99 &amp; 00 vs AVG'!$J$2="East",AVERAGE(K27:K30),AVERAGE(K26:K29))</f>
        <v>1.0578376181775757</v>
      </c>
      <c r="L46" s="13">
        <f>IF('Weekday 99 &amp; 00 vs AVG'!$J$2="East",AVERAGE(L27:L30),AVERAGE(L26:L29))</f>
        <v>1.1008088975839958</v>
      </c>
      <c r="M46" s="13">
        <f>IF('Weekday 99 &amp; 00 vs AVG'!$J$2="East",AVERAGE(M27:M30),AVERAGE(M26:M29))</f>
        <v>1.144948228788256</v>
      </c>
      <c r="N46" s="13">
        <f>IF('Weekday 99 &amp; 00 vs AVG'!$J$2="East",AVERAGE(N27:N30),AVERAGE(N26:N29))</f>
        <v>1.1628734229101001</v>
      </c>
    </row>
    <row r="47" spans="1:15" ht="6" customHeight="1" x14ac:dyDescent="0.2">
      <c r="A47" s="16"/>
    </row>
    <row r="48" spans="1:15" x14ac:dyDescent="0.2">
      <c r="A48" s="9" t="s">
        <v>18</v>
      </c>
      <c r="C48" s="14">
        <f>C41</f>
        <v>1.0716748400378595</v>
      </c>
      <c r="D48" s="14">
        <f t="shared" ref="D48:N48" si="0">D41</f>
        <v>1.0477769115502911</v>
      </c>
      <c r="E48" s="14">
        <f t="shared" si="0"/>
        <v>1.0827083515913889</v>
      </c>
      <c r="F48" s="14">
        <f t="shared" si="0"/>
        <v>1.1548595767031635</v>
      </c>
      <c r="G48" s="14">
        <f t="shared" si="0"/>
        <v>1.1877653884525341</v>
      </c>
      <c r="H48" s="14">
        <f t="shared" si="0"/>
        <v>1.2827001241519129</v>
      </c>
      <c r="I48" s="14">
        <f t="shared" si="0"/>
        <v>1.1980429194591389</v>
      </c>
      <c r="J48" s="14">
        <f t="shared" si="0"/>
        <v>1.166026555391283</v>
      </c>
      <c r="K48" s="14">
        <f t="shared" si="0"/>
        <v>1.1864461993870352</v>
      </c>
      <c r="L48" s="14">
        <f t="shared" si="0"/>
        <v>1.0844295684969636</v>
      </c>
      <c r="M48" s="14">
        <f t="shared" si="0"/>
        <v>1.1085901985481119</v>
      </c>
      <c r="N48" s="14">
        <f t="shared" si="0"/>
        <v>1.0869984750031034</v>
      </c>
    </row>
    <row r="49" spans="1:14" x14ac:dyDescent="0.2">
      <c r="A49" s="9" t="s">
        <v>19</v>
      </c>
      <c r="C49" s="14">
        <f>C42</f>
        <v>0.92832515996214227</v>
      </c>
      <c r="D49" s="14">
        <f t="shared" ref="D49:N49" si="1">D42</f>
        <v>0.95222308844971026</v>
      </c>
      <c r="E49" s="14">
        <f t="shared" si="1"/>
        <v>0.9172916484086121</v>
      </c>
      <c r="F49" s="14">
        <f t="shared" si="1"/>
        <v>0.84514042329683559</v>
      </c>
      <c r="G49" s="14">
        <f t="shared" si="1"/>
        <v>0.81223461154746612</v>
      </c>
      <c r="H49" s="14">
        <f t="shared" si="1"/>
        <v>0.71729987584808796</v>
      </c>
      <c r="I49" s="14">
        <f t="shared" si="1"/>
        <v>0.80195708054086112</v>
      </c>
      <c r="J49" s="14">
        <f t="shared" si="1"/>
        <v>0.83397344460871836</v>
      </c>
      <c r="K49" s="14">
        <f t="shared" si="1"/>
        <v>0.81355380061296523</v>
      </c>
      <c r="L49" s="14">
        <f t="shared" si="1"/>
        <v>0.91557043150303774</v>
      </c>
      <c r="M49" s="14">
        <f t="shared" si="1"/>
        <v>0.89140980145188775</v>
      </c>
      <c r="N49" s="14">
        <f t="shared" si="1"/>
        <v>0.91813304712125188</v>
      </c>
    </row>
    <row r="50" spans="1:14" x14ac:dyDescent="0.2">
      <c r="A50" s="9" t="s">
        <v>20</v>
      </c>
      <c r="C50" s="14">
        <f>C43</f>
        <v>0.97142601510062354</v>
      </c>
      <c r="D50" s="14">
        <f t="shared" ref="D50:N50" si="2">D43</f>
        <v>0.98914067070673306</v>
      </c>
      <c r="E50" s="14">
        <f t="shared" si="2"/>
        <v>0.94946665931011243</v>
      </c>
      <c r="F50" s="14">
        <f t="shared" si="2"/>
        <v>0.8494325994347337</v>
      </c>
      <c r="G50" s="14">
        <f t="shared" si="2"/>
        <v>0.74057927869080054</v>
      </c>
      <c r="H50" s="14">
        <f t="shared" si="2"/>
        <v>0.52955084240217176</v>
      </c>
      <c r="I50" s="14">
        <f t="shared" si="2"/>
        <v>0.48103517386446865</v>
      </c>
      <c r="J50" s="14">
        <f t="shared" si="2"/>
        <v>0.5293931747329389</v>
      </c>
      <c r="K50" s="14">
        <f t="shared" si="2"/>
        <v>0.678470029517379</v>
      </c>
      <c r="L50" s="14">
        <f t="shared" si="2"/>
        <v>0.75695295563927578</v>
      </c>
      <c r="M50" s="14">
        <f t="shared" si="2"/>
        <v>0.86804172897105902</v>
      </c>
      <c r="N50" s="14">
        <f t="shared" si="2"/>
        <v>0.96133349009017</v>
      </c>
    </row>
    <row r="51" spans="1:14" x14ac:dyDescent="0.2">
      <c r="A51" s="9" t="s">
        <v>21</v>
      </c>
      <c r="C51" s="14">
        <f>C44</f>
        <v>0.96888647451836329</v>
      </c>
      <c r="D51" s="14">
        <f t="shared" ref="D51:N51" si="3">D44</f>
        <v>0.97895442340700767</v>
      </c>
      <c r="E51" s="14">
        <f t="shared" si="3"/>
        <v>0.98875105672272889</v>
      </c>
      <c r="F51" s="14">
        <f t="shared" si="3"/>
        <v>1.032709974677773</v>
      </c>
      <c r="G51" s="14">
        <f t="shared" si="3"/>
        <v>1.062817071617697</v>
      </c>
      <c r="H51" s="14">
        <f t="shared" si="3"/>
        <v>1.0930902290549591</v>
      </c>
      <c r="I51" s="14">
        <f t="shared" si="3"/>
        <v>1.0823632105843652</v>
      </c>
      <c r="J51" s="14">
        <f t="shared" si="3"/>
        <v>1.064465328779443</v>
      </c>
      <c r="K51" s="14">
        <f t="shared" si="3"/>
        <v>1.0554028543603706</v>
      </c>
      <c r="L51" s="14">
        <f t="shared" si="3"/>
        <v>0.99214781285806208</v>
      </c>
      <c r="M51" s="14">
        <f t="shared" si="3"/>
        <v>0.94431028490706159</v>
      </c>
      <c r="N51" s="14">
        <f t="shared" si="3"/>
        <v>0.89722768793284435</v>
      </c>
    </row>
    <row r="52" spans="1:14" x14ac:dyDescent="0.2">
      <c r="A52" s="9" t="s">
        <v>22</v>
      </c>
      <c r="C52" s="14">
        <f t="shared" ref="C52:N52" si="4">C45</f>
        <v>0.99410461414841045</v>
      </c>
      <c r="D52" s="14">
        <f t="shared" si="4"/>
        <v>0.97123186589731447</v>
      </c>
      <c r="E52" s="14">
        <f t="shared" si="4"/>
        <v>0.94877199482365682</v>
      </c>
      <c r="F52" s="14">
        <f t="shared" si="4"/>
        <v>1.0356510279960855</v>
      </c>
      <c r="G52" s="14">
        <f t="shared" si="4"/>
        <v>1.1953403525193804</v>
      </c>
      <c r="H52" s="14">
        <f t="shared" si="4"/>
        <v>1.3912417335675802</v>
      </c>
      <c r="I52" s="14">
        <f t="shared" si="4"/>
        <v>1.5121566035934624</v>
      </c>
      <c r="J52" s="14">
        <f t="shared" si="4"/>
        <v>1.4239521591517916</v>
      </c>
      <c r="K52" s="14">
        <f t="shared" si="4"/>
        <v>1.2082894979446748</v>
      </c>
      <c r="L52" s="14">
        <f t="shared" si="4"/>
        <v>1.1500903339186697</v>
      </c>
      <c r="M52" s="14">
        <f t="shared" si="4"/>
        <v>1.0426997573336261</v>
      </c>
      <c r="N52" s="14">
        <f t="shared" si="4"/>
        <v>0.97856539906688389</v>
      </c>
    </row>
    <row r="53" spans="1:14" x14ac:dyDescent="0.2">
      <c r="A53" s="9" t="s">
        <v>23</v>
      </c>
      <c r="C53" s="14">
        <f t="shared" ref="C53:N53" si="5">C46</f>
        <v>1.065582896232605</v>
      </c>
      <c r="D53" s="14">
        <f t="shared" si="5"/>
        <v>1.0606730399889475</v>
      </c>
      <c r="E53" s="14">
        <f t="shared" si="5"/>
        <v>1.1130102891435043</v>
      </c>
      <c r="F53" s="14">
        <f t="shared" si="5"/>
        <v>1.0822063978914067</v>
      </c>
      <c r="G53" s="14">
        <f t="shared" si="5"/>
        <v>1.0012632971721225</v>
      </c>
      <c r="H53" s="14">
        <f t="shared" si="5"/>
        <v>0.98611719497528894</v>
      </c>
      <c r="I53" s="14">
        <f t="shared" si="5"/>
        <v>0.92444501195770412</v>
      </c>
      <c r="J53" s="14">
        <f t="shared" si="5"/>
        <v>0.98218933733582703</v>
      </c>
      <c r="K53" s="14">
        <f t="shared" si="5"/>
        <v>1.0578376181775757</v>
      </c>
      <c r="L53" s="14">
        <f t="shared" si="5"/>
        <v>1.1008088975839958</v>
      </c>
      <c r="M53" s="14">
        <f t="shared" si="5"/>
        <v>1.144948228788256</v>
      </c>
      <c r="N53" s="14">
        <f t="shared" si="5"/>
        <v>1.1628734229101001</v>
      </c>
    </row>
    <row r="55" spans="1:14" x14ac:dyDescent="0.2">
      <c r="A55" s="53" t="s">
        <v>27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</row>
  </sheetData>
  <mergeCells count="5">
    <mergeCell ref="A3:N4"/>
    <mergeCell ref="A33:C33"/>
    <mergeCell ref="A55:N55"/>
    <mergeCell ref="P6:R6"/>
    <mergeCell ref="A5:N5"/>
  </mergeCells>
  <printOptions verticalCentered="1"/>
  <pageMargins left="0.5" right="0.5" top="0.5" bottom="0.5" header="0.5" footer="0.5"/>
  <pageSetup scale="80" orientation="landscape" verticalDpi="0" r:id="rId1"/>
  <headerFooter alignWithMargins="0">
    <oddFooter>&amp;LDate - 06/10/01&amp;CFile -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abSelected="1" topLeftCell="N1" zoomScale="75" zoomScaleNormal="75" zoomScaleSheetLayoutView="100" workbookViewId="0">
      <selection activeCell="AC1" sqref="AC1"/>
    </sheetView>
  </sheetViews>
  <sheetFormatPr defaultRowHeight="12.75" x14ac:dyDescent="0.2"/>
  <cols>
    <col min="1" max="1" width="11" customWidth="1"/>
    <col min="3" max="4" width="10.5703125" bestFit="1" customWidth="1"/>
    <col min="5" max="8" width="10.42578125" bestFit="1" customWidth="1"/>
    <col min="9" max="9" width="16" bestFit="1" customWidth="1"/>
    <col min="10" max="10" width="24.28515625" customWidth="1"/>
    <col min="11" max="14" width="10.42578125" bestFit="1" customWidth="1"/>
  </cols>
  <sheetData>
    <row r="1" spans="1:17" ht="18.75" thickBot="1" x14ac:dyDescent="0.3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P1" s="17" t="str">
        <f>CONCATENATE("Justification for Weekend Scaler to Simulate an Hourly California Price Exchange - Using ",'Weekend 99 &amp; 00 vs AVG'!$J$3," block price quotes")</f>
        <v>Justification for Weekend Scaler to Simulate an Hourly California Price Exchange - Using SP 15 Dow Jones block price quotes</v>
      </c>
    </row>
    <row r="2" spans="1:17" ht="13.5" thickBot="1" x14ac:dyDescent="0.25">
      <c r="I2" s="30" t="s">
        <v>38</v>
      </c>
      <c r="J2" s="31" t="s">
        <v>40</v>
      </c>
    </row>
    <row r="3" spans="1:17" ht="13.5" thickBot="1" x14ac:dyDescent="0.25">
      <c r="I3" s="30" t="s">
        <v>43</v>
      </c>
      <c r="J3" s="31" t="s">
        <v>46</v>
      </c>
    </row>
    <row r="5" spans="1:17" x14ac:dyDescent="0.2">
      <c r="A5" s="53" t="s">
        <v>30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7" ht="13.5" thickBo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7" ht="13.5" thickBot="1" x14ac:dyDescent="0.25">
      <c r="A7" s="25"/>
      <c r="B7" s="5"/>
      <c r="C7" s="60" t="s">
        <v>37</v>
      </c>
      <c r="D7" s="61"/>
      <c r="E7" s="25"/>
      <c r="F7" s="25"/>
      <c r="G7" s="25"/>
      <c r="H7" s="25"/>
      <c r="I7" s="25"/>
      <c r="J7" s="25"/>
      <c r="K7" s="25"/>
      <c r="L7" s="25"/>
      <c r="M7" s="25"/>
      <c r="N7" s="25"/>
      <c r="Q7" t="s">
        <v>39</v>
      </c>
    </row>
    <row r="8" spans="1:17" ht="13.5" thickBot="1" x14ac:dyDescent="0.25">
      <c r="A8" s="25"/>
      <c r="B8" s="36"/>
      <c r="C8" s="40" t="s">
        <v>0</v>
      </c>
      <c r="D8" s="42" t="s">
        <v>1</v>
      </c>
      <c r="E8" s="42" t="s">
        <v>2</v>
      </c>
      <c r="F8" s="42" t="s">
        <v>3</v>
      </c>
      <c r="G8" s="42" t="s">
        <v>4</v>
      </c>
      <c r="H8" s="42" t="s">
        <v>5</v>
      </c>
      <c r="I8" s="42" t="s">
        <v>6</v>
      </c>
      <c r="J8" s="42" t="s">
        <v>7</v>
      </c>
      <c r="K8" s="42" t="s">
        <v>8</v>
      </c>
      <c r="L8" s="42" t="s">
        <v>9</v>
      </c>
      <c r="M8" s="42" t="s">
        <v>10</v>
      </c>
      <c r="N8" s="43" t="s">
        <v>11</v>
      </c>
      <c r="Q8" t="s">
        <v>40</v>
      </c>
    </row>
    <row r="9" spans="1:17" x14ac:dyDescent="0.2">
      <c r="A9" s="25"/>
      <c r="B9" s="40" t="s">
        <v>41</v>
      </c>
      <c r="C9" s="32">
        <v>50</v>
      </c>
      <c r="D9" s="44">
        <v>50</v>
      </c>
      <c r="E9" s="44">
        <v>50</v>
      </c>
      <c r="F9" s="44">
        <v>50</v>
      </c>
      <c r="G9" s="46">
        <v>50</v>
      </c>
      <c r="H9" s="46">
        <v>50</v>
      </c>
      <c r="I9" s="44">
        <v>50</v>
      </c>
      <c r="J9" s="44">
        <v>50</v>
      </c>
      <c r="K9" s="44">
        <v>50</v>
      </c>
      <c r="L9" s="44">
        <v>50</v>
      </c>
      <c r="M9" s="44">
        <v>50</v>
      </c>
      <c r="N9" s="33">
        <v>50</v>
      </c>
    </row>
    <row r="10" spans="1:17" ht="13.5" thickBot="1" x14ac:dyDescent="0.25">
      <c r="A10" s="25"/>
      <c r="B10" s="41" t="s">
        <v>42</v>
      </c>
      <c r="C10" s="34">
        <v>50</v>
      </c>
      <c r="D10" s="45">
        <v>50</v>
      </c>
      <c r="E10" s="45">
        <v>50</v>
      </c>
      <c r="F10" s="45">
        <v>50</v>
      </c>
      <c r="G10" s="45">
        <v>50</v>
      </c>
      <c r="H10" s="45">
        <v>50</v>
      </c>
      <c r="I10" s="45">
        <v>50</v>
      </c>
      <c r="J10" s="45">
        <v>50</v>
      </c>
      <c r="K10" s="45">
        <v>50</v>
      </c>
      <c r="L10" s="45">
        <v>50</v>
      </c>
      <c r="M10" s="45">
        <v>50</v>
      </c>
      <c r="N10" s="35">
        <v>50</v>
      </c>
    </row>
    <row r="11" spans="1:17" x14ac:dyDescent="0.2">
      <c r="A11" s="25"/>
      <c r="B11" s="37"/>
      <c r="C11" s="38"/>
      <c r="D11" s="38"/>
      <c r="E11" s="39"/>
      <c r="F11" s="25"/>
      <c r="G11" s="25"/>
      <c r="H11" s="25"/>
      <c r="I11" s="25"/>
      <c r="J11" s="25"/>
      <c r="K11" s="25"/>
      <c r="L11" s="25"/>
      <c r="M11" s="25"/>
      <c r="N11" s="25"/>
    </row>
    <row r="12" spans="1:17" x14ac:dyDescent="0.2">
      <c r="A12" s="25"/>
      <c r="B12" s="37"/>
      <c r="C12" s="38"/>
      <c r="D12" s="38"/>
      <c r="E12" s="39"/>
      <c r="F12" s="25"/>
      <c r="G12" s="25"/>
      <c r="H12" s="25"/>
      <c r="I12" s="25"/>
      <c r="J12" s="25"/>
      <c r="K12" s="25"/>
      <c r="L12" s="25"/>
      <c r="M12" s="25"/>
      <c r="N12" s="25"/>
    </row>
    <row r="13" spans="1:17" x14ac:dyDescent="0.2">
      <c r="A13" s="25"/>
      <c r="B13" s="37"/>
      <c r="C13" s="38"/>
      <c r="D13" s="38"/>
      <c r="E13" s="39"/>
      <c r="F13" s="25"/>
      <c r="G13" s="25"/>
      <c r="H13" s="25"/>
      <c r="I13" s="25"/>
      <c r="J13" s="25"/>
      <c r="K13" s="25"/>
      <c r="L13" s="25"/>
      <c r="M13" s="25"/>
      <c r="N13" s="25"/>
    </row>
    <row r="14" spans="1:17" x14ac:dyDescent="0.2">
      <c r="A14" s="25"/>
      <c r="B14" s="37"/>
      <c r="C14" s="38"/>
      <c r="D14" s="38"/>
      <c r="E14" s="39"/>
      <c r="F14" s="25"/>
      <c r="G14" s="25"/>
      <c r="H14" s="25"/>
      <c r="I14" s="25"/>
      <c r="J14" s="25"/>
      <c r="K14" s="25"/>
      <c r="L14" s="25"/>
      <c r="M14" s="25"/>
      <c r="N14" s="25"/>
    </row>
    <row r="15" spans="1:17" x14ac:dyDescent="0.2">
      <c r="A15" s="25"/>
      <c r="B15" s="37"/>
      <c r="C15" s="38"/>
      <c r="D15" s="38"/>
      <c r="E15" s="39"/>
      <c r="F15" s="25"/>
      <c r="G15" s="25"/>
      <c r="H15" s="25"/>
      <c r="I15" s="25"/>
      <c r="J15" s="25"/>
      <c r="K15" s="25"/>
      <c r="L15" s="25"/>
      <c r="M15" s="25"/>
      <c r="N15" s="25"/>
    </row>
    <row r="16" spans="1:17" x14ac:dyDescent="0.2">
      <c r="A16" s="25"/>
      <c r="B16" s="37"/>
      <c r="C16" s="38"/>
      <c r="D16" s="38"/>
      <c r="E16" s="39"/>
      <c r="F16" s="25"/>
      <c r="G16" s="25"/>
      <c r="H16" s="25"/>
      <c r="I16" s="25"/>
      <c r="J16" s="25"/>
      <c r="K16" s="25"/>
      <c r="L16" s="25"/>
      <c r="M16" s="25"/>
      <c r="N16" s="25"/>
    </row>
    <row r="17" spans="1:14" x14ac:dyDescent="0.2">
      <c r="A17" s="25"/>
      <c r="B17" s="37"/>
      <c r="C17" s="38"/>
      <c r="D17" s="38"/>
      <c r="E17" s="39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2">
      <c r="A18" s="25"/>
      <c r="B18" s="37"/>
      <c r="C18" s="38"/>
      <c r="D18" s="38"/>
      <c r="E18" s="39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2">
      <c r="A19" s="25"/>
      <c r="B19" s="37"/>
      <c r="C19" s="38"/>
      <c r="D19" s="38"/>
      <c r="E19" s="39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2">
      <c r="A20" s="25"/>
      <c r="B20" s="37"/>
      <c r="C20" s="38"/>
      <c r="D20" s="38"/>
      <c r="E20" s="39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x14ac:dyDescent="0.2">
      <c r="A24" s="20"/>
      <c r="B24" s="20"/>
    </row>
    <row r="25" spans="1:14" x14ac:dyDescent="0.2">
      <c r="A25" s="21"/>
      <c r="B25" s="21"/>
    </row>
    <row r="26" spans="1:14" x14ac:dyDescent="0.2">
      <c r="A26" s="20"/>
      <c r="B26" s="20"/>
    </row>
    <row r="27" spans="1:14" ht="15.75" x14ac:dyDescent="0.25">
      <c r="A27" s="24" t="s">
        <v>44</v>
      </c>
      <c r="B27" s="2"/>
    </row>
    <row r="28" spans="1:14" x14ac:dyDescent="0.2">
      <c r="A28" s="2"/>
      <c r="B28" s="2"/>
    </row>
    <row r="29" spans="1:14" x14ac:dyDescent="0.2">
      <c r="A29" s="2"/>
      <c r="B29" s="2"/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L29" s="2" t="s">
        <v>9</v>
      </c>
      <c r="M29" s="2" t="s">
        <v>10</v>
      </c>
      <c r="N29" s="2" t="s">
        <v>11</v>
      </c>
    </row>
    <row r="30" spans="1:14" x14ac:dyDescent="0.2">
      <c r="A30" s="2" t="s">
        <v>26</v>
      </c>
    </row>
    <row r="31" spans="1:14" x14ac:dyDescent="0.2">
      <c r="A31" s="2">
        <v>1</v>
      </c>
      <c r="C31" s="22">
        <f>'AVG WE'!C8*IF(J2="East",(IF(AND($A31&gt;7,$A31&lt;24),HLOOKUP(C$29,$C$8:$N$10,2,FALSE),HLOOKUP(C$29,$C$8:$N$10,3,FALSE))),IF(AND($A31&gt;6,$A31&lt;23),HLOOKUP(C$29,$C$8:$N$10,2,FALSE),HLOOKUP(C$29,$C$8:$N$10,3,FALSE)))</f>
        <v>46.615719425186747</v>
      </c>
      <c r="D31" s="22">
        <f>'AVG WE'!D8*IF(K2="East",(IF(AND($A31&gt;7,$A31&lt;24),HLOOKUP(D$29,$C$8:$N$10,2,FALSE),HLOOKUP(D$29,$C$8:$N$10,3,FALSE))),IF(AND($A31&gt;6,$A31&lt;23),HLOOKUP(D$29,$C$8:$N$10,2,FALSE),HLOOKUP(D$29,$C$8:$N$10,3,FALSE)))</f>
        <v>44.83286371263214</v>
      </c>
      <c r="E31" s="22">
        <f>'AVG WE'!E8*IF(L2="East",(IF(AND($A31&gt;7,$A31&lt;24),HLOOKUP(E$29,$C$8:$N$10,2,FALSE),HLOOKUP(E$29,$C$8:$N$10,3,FALSE))),IF(AND($A31&gt;6,$A31&lt;23),HLOOKUP(E$29,$C$8:$N$10,2,FALSE),HLOOKUP(E$29,$C$8:$N$10,3,FALSE)))</f>
        <v>45.198859887327082</v>
      </c>
      <c r="F31" s="22">
        <f>'AVG WE'!F8*IF(M2="East",(IF(AND($A31&gt;7,$A31&lt;24),HLOOKUP(F$29,$C$8:$N$10,2,FALSE),HLOOKUP(F$29,$C$8:$N$10,3,FALSE))),IF(AND($A31&gt;6,$A31&lt;23),HLOOKUP(F$29,$C$8:$N$10,2,FALSE),HLOOKUP(F$29,$C$8:$N$10,3,FALSE)))</f>
        <v>44.602014478780596</v>
      </c>
      <c r="G31" s="22">
        <f>'AVG WE'!G8*IF(N2="East",(IF(AND($A31&gt;7,$A31&lt;24),HLOOKUP(G$29,$C$8:$N$10,2,FALSE),HLOOKUP(G$29,$C$8:$N$10,3,FALSE))),IF(AND($A31&gt;6,$A31&lt;23),HLOOKUP(G$29,$C$8:$N$10,2,FALSE),HLOOKUP(G$29,$C$8:$N$10,3,FALSE)))</f>
        <v>43.569152189162544</v>
      </c>
      <c r="H31" s="22">
        <f>'AVG WE'!H8*IF(O2="East",(IF(AND($A31&gt;7,$A31&lt;24),HLOOKUP(H$29,$C$8:$N$10,2,FALSE),HLOOKUP(H$29,$C$8:$N$10,3,FALSE))),IF(AND($A31&gt;6,$A31&lt;23),HLOOKUP(H$29,$C$8:$N$10,2,FALSE),HLOOKUP(H$29,$C$8:$N$10,3,FALSE)))</f>
        <v>36.588714655342677</v>
      </c>
      <c r="I31" s="22">
        <f>'AVG WE'!I8*IF(P2="East",(IF(AND($A31&gt;7,$A31&lt;24),HLOOKUP(I$29,$C$8:$N$10,2,FALSE),HLOOKUP(I$29,$C$8:$N$10,3,FALSE))),IF(AND($A31&gt;6,$A31&lt;23),HLOOKUP(I$29,$C$8:$N$10,2,FALSE),HLOOKUP(I$29,$C$8:$N$10,3,FALSE)))</f>
        <v>40.01620365401601</v>
      </c>
      <c r="J31" s="22">
        <f>'AVG WE'!J8*IF(Q2="East",(IF(AND($A31&gt;7,$A31&lt;24),HLOOKUP(J$29,$C$8:$N$10,2,FALSE),HLOOKUP(J$29,$C$8:$N$10,3,FALSE))),IF(AND($A31&gt;6,$A31&lt;23),HLOOKUP(J$29,$C$8:$N$10,2,FALSE),HLOOKUP(J$29,$C$8:$N$10,3,FALSE)))</f>
        <v>37.02386316222173</v>
      </c>
      <c r="K31" s="22">
        <f>'AVG WE'!K8*IF(R2="East",(IF(AND($A31&gt;7,$A31&lt;24),HLOOKUP(K$29,$C$8:$N$10,2,FALSE),HLOOKUP(K$29,$C$8:$N$10,3,FALSE))),IF(AND($A31&gt;6,$A31&lt;23),HLOOKUP(K$29,$C$8:$N$10,2,FALSE),HLOOKUP(K$29,$C$8:$N$10,3,FALSE)))</f>
        <v>48.076827505277038</v>
      </c>
      <c r="L31" s="22">
        <f>'AVG WE'!L8*IF(S2="East",(IF(AND($A31&gt;7,$A31&lt;24),HLOOKUP(L$29,$C$8:$N$10,2,FALSE),HLOOKUP(L$29,$C$8:$N$10,3,FALSE))),IF(AND($A31&gt;6,$A31&lt;23),HLOOKUP(L$29,$C$8:$N$10,2,FALSE),HLOOKUP(L$29,$C$8:$N$10,3,FALSE)))</f>
        <v>54.567615797390012</v>
      </c>
      <c r="M31" s="22">
        <f>'AVG WE'!M8*IF(T2="East",(IF(AND($A31&gt;7,$A31&lt;24),HLOOKUP(M$29,$C$8:$N$10,2,FALSE),HLOOKUP(M$29,$C$8:$N$10,3,FALSE))),IF(AND($A31&gt;6,$A31&lt;23),HLOOKUP(M$29,$C$8:$N$10,2,FALSE),HLOOKUP(M$29,$C$8:$N$10,3,FALSE)))</f>
        <v>51.150983713619013</v>
      </c>
      <c r="N31" s="22">
        <f>'AVG WE'!N8*IF(U2="East",(IF(AND($A31&gt;7,$A31&lt;24),HLOOKUP(N$29,$C$8:$N$10,2,FALSE),HLOOKUP(N$29,$C$8:$N$10,3,FALSE))),IF(AND($A31&gt;6,$A31&lt;23),HLOOKUP(N$29,$C$8:$N$10,2,FALSE),HLOOKUP(N$29,$C$8:$N$10,3,FALSE)))</f>
        <v>50.301796509442987</v>
      </c>
    </row>
    <row r="32" spans="1:14" x14ac:dyDescent="0.2">
      <c r="A32" s="2">
        <v>2</v>
      </c>
      <c r="C32" s="22">
        <f>'AVG WE'!C9*IF(J3="East",(IF(AND($A32&gt;7,$A32&lt;24),HLOOKUP(C$29,$C$8:$N$10,2,FALSE),HLOOKUP(C$29,$C$8:$N$10,3,FALSE))),IF(AND($A32&gt;6,$A32&lt;23),HLOOKUP(C$29,$C$8:$N$10,2,FALSE),HLOOKUP(C$29,$C$8:$N$10,3,FALSE)))</f>
        <v>39.930162694901824</v>
      </c>
      <c r="D32" s="22">
        <f>'AVG WE'!D9*IF(K3="East",(IF(AND($A32&gt;7,$A32&lt;24),HLOOKUP(D$29,$C$8:$N$10,2,FALSE),HLOOKUP(D$29,$C$8:$N$10,3,FALSE))),IF(AND($A32&gt;6,$A32&lt;23),HLOOKUP(D$29,$C$8:$N$10,2,FALSE),HLOOKUP(D$29,$C$8:$N$10,3,FALSE)))</f>
        <v>43.15995599099837</v>
      </c>
      <c r="E32" s="22">
        <f>'AVG WE'!E9*IF(L3="East",(IF(AND($A32&gt;7,$A32&lt;24),HLOOKUP(E$29,$C$8:$N$10,2,FALSE),HLOOKUP(E$29,$C$8:$N$10,3,FALSE))),IF(AND($A32&gt;6,$A32&lt;23),HLOOKUP(E$29,$C$8:$N$10,2,FALSE),HLOOKUP(E$29,$C$8:$N$10,3,FALSE)))</f>
        <v>38.934859342093191</v>
      </c>
      <c r="F32" s="22">
        <f>'AVG WE'!F9*IF(M3="East",(IF(AND($A32&gt;7,$A32&lt;24),HLOOKUP(F$29,$C$8:$N$10,2,FALSE),HLOOKUP(F$29,$C$8:$N$10,3,FALSE))),IF(AND($A32&gt;6,$A32&lt;23),HLOOKUP(F$29,$C$8:$N$10,2,FALSE),HLOOKUP(F$29,$C$8:$N$10,3,FALSE)))</f>
        <v>38.135757586339203</v>
      </c>
      <c r="G32" s="22">
        <f>'AVG WE'!G9*IF(N3="East",(IF(AND($A32&gt;7,$A32&lt;24),HLOOKUP(G$29,$C$8:$N$10,2,FALSE),HLOOKUP(G$29,$C$8:$N$10,3,FALSE))),IF(AND($A32&gt;6,$A32&lt;23),HLOOKUP(G$29,$C$8:$N$10,2,FALSE),HLOOKUP(G$29,$C$8:$N$10,3,FALSE)))</f>
        <v>34.098857139853628</v>
      </c>
      <c r="H32" s="22">
        <f>'AVG WE'!H9*IF(O3="East",(IF(AND($A32&gt;7,$A32&lt;24),HLOOKUP(H$29,$C$8:$N$10,2,FALSE),HLOOKUP(H$29,$C$8:$N$10,3,FALSE))),IF(AND($A32&gt;6,$A32&lt;23),HLOOKUP(H$29,$C$8:$N$10,2,FALSE),HLOOKUP(H$29,$C$8:$N$10,3,FALSE)))</f>
        <v>29.61456611607418</v>
      </c>
      <c r="I32" s="22">
        <f>'AVG WE'!I9*IF(P3="East",(IF(AND($A32&gt;7,$A32&lt;24),HLOOKUP(I$29,$C$8:$N$10,2,FALSE),HLOOKUP(I$29,$C$8:$N$10,3,FALSE))),IF(AND($A32&gt;6,$A32&lt;23),HLOOKUP(I$29,$C$8:$N$10,2,FALSE),HLOOKUP(I$29,$C$8:$N$10,3,FALSE)))</f>
        <v>32.843415806546929</v>
      </c>
      <c r="J32" s="22">
        <f>'AVG WE'!J9*IF(Q3="East",(IF(AND($A32&gt;7,$A32&lt;24),HLOOKUP(J$29,$C$8:$N$10,2,FALSE),HLOOKUP(J$29,$C$8:$N$10,3,FALSE))),IF(AND($A32&gt;6,$A32&lt;23),HLOOKUP(J$29,$C$8:$N$10,2,FALSE),HLOOKUP(J$29,$C$8:$N$10,3,FALSE)))</f>
        <v>34.00109338512938</v>
      </c>
      <c r="K32" s="22">
        <f>'AVG WE'!K9*IF(R3="East",(IF(AND($A32&gt;7,$A32&lt;24),HLOOKUP(K$29,$C$8:$N$10,2,FALSE),HLOOKUP(K$29,$C$8:$N$10,3,FALSE))),IF(AND($A32&gt;6,$A32&lt;23),HLOOKUP(K$29,$C$8:$N$10,2,FALSE),HLOOKUP(K$29,$C$8:$N$10,3,FALSE)))</f>
        <v>40.085601675017912</v>
      </c>
      <c r="L32" s="22">
        <f>'AVG WE'!L9*IF(S3="East",(IF(AND($A32&gt;7,$A32&lt;24),HLOOKUP(L$29,$C$8:$N$10,2,FALSE),HLOOKUP(L$29,$C$8:$N$10,3,FALSE))),IF(AND($A32&gt;6,$A32&lt;23),HLOOKUP(L$29,$C$8:$N$10,2,FALSE),HLOOKUP(L$29,$C$8:$N$10,3,FALSE)))</f>
        <v>49.981238153602447</v>
      </c>
      <c r="M32" s="22">
        <f>'AVG WE'!M9*IF(T3="East",(IF(AND($A32&gt;7,$A32&lt;24),HLOOKUP(M$29,$C$8:$N$10,2,FALSE),HLOOKUP(M$29,$C$8:$N$10,3,FALSE))),IF(AND($A32&gt;6,$A32&lt;23),HLOOKUP(M$29,$C$8:$N$10,2,FALSE),HLOOKUP(M$29,$C$8:$N$10,3,FALSE)))</f>
        <v>39.562222499978958</v>
      </c>
      <c r="N32" s="22">
        <f>'AVG WE'!N9*IF(U3="East",(IF(AND($A32&gt;7,$A32&lt;24),HLOOKUP(N$29,$C$8:$N$10,2,FALSE),HLOOKUP(N$29,$C$8:$N$10,3,FALSE))),IF(AND($A32&gt;6,$A32&lt;23),HLOOKUP(N$29,$C$8:$N$10,2,FALSE),HLOOKUP(N$29,$C$8:$N$10,3,FALSE)))</f>
        <v>46.027331962425322</v>
      </c>
    </row>
    <row r="33" spans="1:14" x14ac:dyDescent="0.2">
      <c r="A33" s="2">
        <v>3</v>
      </c>
      <c r="C33" s="22">
        <f>'AVG WE'!C10*IF(J4="East",(IF(AND($A33&gt;7,$A33&lt;24),HLOOKUP(C$29,$C$8:$N$10,2,FALSE),HLOOKUP(C$29,$C$8:$N$10,3,FALSE))),IF(AND($A33&gt;6,$A33&lt;23),HLOOKUP(C$29,$C$8:$N$10,2,FALSE),HLOOKUP(C$29,$C$8:$N$10,3,FALSE)))</f>
        <v>37.560414271982907</v>
      </c>
      <c r="D33" s="22">
        <f>'AVG WE'!D10*IF(K4="East",(IF(AND($A33&gt;7,$A33&lt;24),HLOOKUP(D$29,$C$8:$N$10,2,FALSE),HLOOKUP(D$29,$C$8:$N$10,3,FALSE))),IF(AND($A33&gt;6,$A33&lt;23),HLOOKUP(D$29,$C$8:$N$10,2,FALSE),HLOOKUP(D$29,$C$8:$N$10,3,FALSE)))</f>
        <v>42.451514250690572</v>
      </c>
      <c r="E33" s="22">
        <f>'AVG WE'!E10*IF(L4="East",(IF(AND($A33&gt;7,$A33&lt;24),HLOOKUP(E$29,$C$8:$N$10,2,FALSE),HLOOKUP(E$29,$C$8:$N$10,3,FALSE))),IF(AND($A33&gt;6,$A33&lt;23),HLOOKUP(E$29,$C$8:$N$10,2,FALSE),HLOOKUP(E$29,$C$8:$N$10,3,FALSE)))</f>
        <v>33.488319867241778</v>
      </c>
      <c r="F33" s="22">
        <f>'AVG WE'!F10*IF(M4="East",(IF(AND($A33&gt;7,$A33&lt;24),HLOOKUP(F$29,$C$8:$N$10,2,FALSE),HLOOKUP(F$29,$C$8:$N$10,3,FALSE))),IF(AND($A33&gt;6,$A33&lt;23),HLOOKUP(F$29,$C$8:$N$10,2,FALSE),HLOOKUP(F$29,$C$8:$N$10,3,FALSE)))</f>
        <v>31.932544968369843</v>
      </c>
      <c r="G33" s="22">
        <f>'AVG WE'!G10*IF(N4="East",(IF(AND($A33&gt;7,$A33&lt;24),HLOOKUP(G$29,$C$8:$N$10,2,FALSE),HLOOKUP(G$29,$C$8:$N$10,3,FALSE))),IF(AND($A33&gt;6,$A33&lt;23),HLOOKUP(G$29,$C$8:$N$10,2,FALSE),HLOOKUP(G$29,$C$8:$N$10,3,FALSE)))</f>
        <v>27.584248866225273</v>
      </c>
      <c r="H33" s="22">
        <f>'AVG WE'!H10*IF(O4="East",(IF(AND($A33&gt;7,$A33&lt;24),HLOOKUP(H$29,$C$8:$N$10,2,FALSE),HLOOKUP(H$29,$C$8:$N$10,3,FALSE))),IF(AND($A33&gt;6,$A33&lt;23),HLOOKUP(H$29,$C$8:$N$10,2,FALSE),HLOOKUP(H$29,$C$8:$N$10,3,FALSE)))</f>
        <v>25.632520818241488</v>
      </c>
      <c r="I33" s="22">
        <f>'AVG WE'!I10*IF(P4="East",(IF(AND($A33&gt;7,$A33&lt;24),HLOOKUP(I$29,$C$8:$N$10,2,FALSE),HLOOKUP(I$29,$C$8:$N$10,3,FALSE))),IF(AND($A33&gt;6,$A33&lt;23),HLOOKUP(I$29,$C$8:$N$10,2,FALSE),HLOOKUP(I$29,$C$8:$N$10,3,FALSE)))</f>
        <v>28.370682879189914</v>
      </c>
      <c r="J33" s="22">
        <f>'AVG WE'!J10*IF(Q4="East",(IF(AND($A33&gt;7,$A33&lt;24),HLOOKUP(J$29,$C$8:$N$10,2,FALSE),HLOOKUP(J$29,$C$8:$N$10,3,FALSE))),IF(AND($A33&gt;6,$A33&lt;23),HLOOKUP(J$29,$C$8:$N$10,2,FALSE),HLOOKUP(J$29,$C$8:$N$10,3,FALSE)))</f>
        <v>29.463495308427557</v>
      </c>
      <c r="K33" s="22">
        <f>'AVG WE'!K10*IF(R4="East",(IF(AND($A33&gt;7,$A33&lt;24),HLOOKUP(K$29,$C$8:$N$10,2,FALSE),HLOOKUP(K$29,$C$8:$N$10,3,FALSE))),IF(AND($A33&gt;6,$A33&lt;23),HLOOKUP(K$29,$C$8:$N$10,2,FALSE),HLOOKUP(K$29,$C$8:$N$10,3,FALSE)))</f>
        <v>33.469844744917907</v>
      </c>
      <c r="L33" s="22">
        <f>'AVG WE'!L10*IF(S4="East",(IF(AND($A33&gt;7,$A33&lt;24),HLOOKUP(L$29,$C$8:$N$10,2,FALSE),HLOOKUP(L$29,$C$8:$N$10,3,FALSE))),IF(AND($A33&gt;6,$A33&lt;23),HLOOKUP(L$29,$C$8:$N$10,2,FALSE),HLOOKUP(L$29,$C$8:$N$10,3,FALSE)))</f>
        <v>47.606243747990476</v>
      </c>
      <c r="M33" s="22">
        <f>'AVG WE'!M10*IF(T4="East",(IF(AND($A33&gt;7,$A33&lt;24),HLOOKUP(M$29,$C$8:$N$10,2,FALSE),HLOOKUP(M$29,$C$8:$N$10,3,FALSE))),IF(AND($A33&gt;6,$A33&lt;23),HLOOKUP(M$29,$C$8:$N$10,2,FALSE),HLOOKUP(M$29,$C$8:$N$10,3,FALSE)))</f>
        <v>31.875059794323157</v>
      </c>
      <c r="N33" s="22">
        <f>'AVG WE'!N10*IF(U4="East",(IF(AND($A33&gt;7,$A33&lt;24),HLOOKUP(N$29,$C$8:$N$10,2,FALSE),HLOOKUP(N$29,$C$8:$N$10,3,FALSE))),IF(AND($A33&gt;6,$A33&lt;23),HLOOKUP(N$29,$C$8:$N$10,2,FALSE),HLOOKUP(N$29,$C$8:$N$10,3,FALSE)))</f>
        <v>39.27572355680222</v>
      </c>
    </row>
    <row r="34" spans="1:14" x14ac:dyDescent="0.2">
      <c r="A34" s="2">
        <v>4</v>
      </c>
      <c r="C34" s="22">
        <f>'AVG WE'!C11*IF(J5="East",(IF(AND($A34&gt;7,$A34&lt;24),HLOOKUP(C$29,$C$8:$N$10,2,FALSE),HLOOKUP(C$29,$C$8:$N$10,3,FALSE))),IF(AND($A34&gt;6,$A34&lt;23),HLOOKUP(C$29,$C$8:$N$10,2,FALSE),HLOOKUP(C$29,$C$8:$N$10,3,FALSE)))</f>
        <v>33.481254942110624</v>
      </c>
      <c r="D34" s="22">
        <f>'AVG WE'!D11*IF(K5="East",(IF(AND($A34&gt;7,$A34&lt;24),HLOOKUP(D$29,$C$8:$N$10,2,FALSE),HLOOKUP(D$29,$C$8:$N$10,3,FALSE))),IF(AND($A34&gt;6,$A34&lt;23),HLOOKUP(D$29,$C$8:$N$10,2,FALSE),HLOOKUP(D$29,$C$8:$N$10,3,FALSE)))</f>
        <v>41.660487976230051</v>
      </c>
      <c r="E34" s="22">
        <f>'AVG WE'!E11*IF(L5="East",(IF(AND($A34&gt;7,$A34&lt;24),HLOOKUP(E$29,$C$8:$N$10,2,FALSE),HLOOKUP(E$29,$C$8:$N$10,3,FALSE))),IF(AND($A34&gt;6,$A34&lt;23),HLOOKUP(E$29,$C$8:$N$10,2,FALSE),HLOOKUP(E$29,$C$8:$N$10,3,FALSE)))</f>
        <v>33.287196727775346</v>
      </c>
      <c r="F34" s="22">
        <f>'AVG WE'!F11*IF(M5="East",(IF(AND($A34&gt;7,$A34&lt;24),HLOOKUP(F$29,$C$8:$N$10,2,FALSE),HLOOKUP(F$29,$C$8:$N$10,3,FALSE))),IF(AND($A34&gt;6,$A34&lt;23),HLOOKUP(F$29,$C$8:$N$10,2,FALSE),HLOOKUP(F$29,$C$8:$N$10,3,FALSE)))</f>
        <v>31.071456496452793</v>
      </c>
      <c r="G34" s="22">
        <f>'AVG WE'!G11*IF(N5="East",(IF(AND($A34&gt;7,$A34&lt;24),HLOOKUP(G$29,$C$8:$N$10,2,FALSE),HLOOKUP(G$29,$C$8:$N$10,3,FALSE))),IF(AND($A34&gt;6,$A34&lt;23),HLOOKUP(G$29,$C$8:$N$10,2,FALSE),HLOOKUP(G$29,$C$8:$N$10,3,FALSE)))</f>
        <v>26.015087364558877</v>
      </c>
      <c r="H34" s="22">
        <f>'AVG WE'!H11*IF(O5="East",(IF(AND($A34&gt;7,$A34&lt;24),HLOOKUP(H$29,$C$8:$N$10,2,FALSE),HLOOKUP(H$29,$C$8:$N$10,3,FALSE))),IF(AND($A34&gt;6,$A34&lt;23),HLOOKUP(H$29,$C$8:$N$10,2,FALSE),HLOOKUP(H$29,$C$8:$N$10,3,FALSE)))</f>
        <v>23.80293246808592</v>
      </c>
      <c r="I34" s="22">
        <f>'AVG WE'!I11*IF(P5="East",(IF(AND($A34&gt;7,$A34&lt;24),HLOOKUP(I$29,$C$8:$N$10,2,FALSE),HLOOKUP(I$29,$C$8:$N$10,3,FALSE))),IF(AND($A34&gt;6,$A34&lt;23),HLOOKUP(I$29,$C$8:$N$10,2,FALSE),HLOOKUP(I$29,$C$8:$N$10,3,FALSE)))</f>
        <v>27.462958265500841</v>
      </c>
      <c r="J34" s="22">
        <f>'AVG WE'!J11*IF(Q5="East",(IF(AND($A34&gt;7,$A34&lt;24),HLOOKUP(J$29,$C$8:$N$10,2,FALSE),HLOOKUP(J$29,$C$8:$N$10,3,FALSE))),IF(AND($A34&gt;6,$A34&lt;23),HLOOKUP(J$29,$C$8:$N$10,2,FALSE),HLOOKUP(J$29,$C$8:$N$10,3,FALSE)))</f>
        <v>25.838535676314443</v>
      </c>
      <c r="K34" s="22">
        <f>'AVG WE'!K11*IF(R5="East",(IF(AND($A34&gt;7,$A34&lt;24),HLOOKUP(K$29,$C$8:$N$10,2,FALSE),HLOOKUP(K$29,$C$8:$N$10,3,FALSE))),IF(AND($A34&gt;6,$A34&lt;23),HLOOKUP(K$29,$C$8:$N$10,2,FALSE),HLOOKUP(K$29,$C$8:$N$10,3,FALSE)))</f>
        <v>30.249663229179149</v>
      </c>
      <c r="L34" s="22">
        <f>'AVG WE'!L11*IF(S5="East",(IF(AND($A34&gt;7,$A34&lt;24),HLOOKUP(L$29,$C$8:$N$10,2,FALSE),HLOOKUP(L$29,$C$8:$N$10,3,FALSE))),IF(AND($A34&gt;6,$A34&lt;23),HLOOKUP(L$29,$C$8:$N$10,2,FALSE),HLOOKUP(L$29,$C$8:$N$10,3,FALSE)))</f>
        <v>43.585643174054248</v>
      </c>
      <c r="M34" s="22">
        <f>'AVG WE'!M11*IF(T5="East",(IF(AND($A34&gt;7,$A34&lt;24),HLOOKUP(M$29,$C$8:$N$10,2,FALSE),HLOOKUP(M$29,$C$8:$N$10,3,FALSE))),IF(AND($A34&gt;6,$A34&lt;23),HLOOKUP(M$29,$C$8:$N$10,2,FALSE),HLOOKUP(M$29,$C$8:$N$10,3,FALSE)))</f>
        <v>29.901078115266049</v>
      </c>
      <c r="N34" s="22">
        <f>'AVG WE'!N11*IF(U5="East",(IF(AND($A34&gt;7,$A34&lt;24),HLOOKUP(N$29,$C$8:$N$10,2,FALSE),HLOOKUP(N$29,$C$8:$N$10,3,FALSE))),IF(AND($A34&gt;6,$A34&lt;23),HLOOKUP(N$29,$C$8:$N$10,2,FALSE),HLOOKUP(N$29,$C$8:$N$10,3,FALSE)))</f>
        <v>40.291475895010649</v>
      </c>
    </row>
    <row r="35" spans="1:14" x14ac:dyDescent="0.2">
      <c r="A35" s="2">
        <v>5</v>
      </c>
      <c r="C35" s="22">
        <f>'AVG WE'!C12*IF(J6="East",(IF(AND($A35&gt;7,$A35&lt;24),HLOOKUP(C$29,$C$8:$N$10,2,FALSE),HLOOKUP(C$29,$C$8:$N$10,3,FALSE))),IF(AND($A35&gt;6,$A35&lt;23),HLOOKUP(C$29,$C$8:$N$10,2,FALSE),HLOOKUP(C$29,$C$8:$N$10,3,FALSE)))</f>
        <v>34.722501812033734</v>
      </c>
      <c r="D35" s="22">
        <f>'AVG WE'!D12*IF(K6="East",(IF(AND($A35&gt;7,$A35&lt;24),HLOOKUP(D$29,$C$8:$N$10,2,FALSE),HLOOKUP(D$29,$C$8:$N$10,3,FALSE))),IF(AND($A35&gt;6,$A35&lt;23),HLOOKUP(D$29,$C$8:$N$10,2,FALSE),HLOOKUP(D$29,$C$8:$N$10,3,FALSE)))</f>
        <v>41.951064901391554</v>
      </c>
      <c r="E35" s="22">
        <f>'AVG WE'!E12*IF(L6="East",(IF(AND($A35&gt;7,$A35&lt;24),HLOOKUP(E$29,$C$8:$N$10,2,FALSE),HLOOKUP(E$29,$C$8:$N$10,3,FALSE))),IF(AND($A35&gt;6,$A35&lt;23),HLOOKUP(E$29,$C$8:$N$10,2,FALSE),HLOOKUP(E$29,$C$8:$N$10,3,FALSE)))</f>
        <v>36.647633272489152</v>
      </c>
      <c r="F35" s="22">
        <f>'AVG WE'!F12*IF(M6="East",(IF(AND($A35&gt;7,$A35&lt;24),HLOOKUP(F$29,$C$8:$N$10,2,FALSE),HLOOKUP(F$29,$C$8:$N$10,3,FALSE))),IF(AND($A35&gt;6,$A35&lt;23),HLOOKUP(F$29,$C$8:$N$10,2,FALSE),HLOOKUP(F$29,$C$8:$N$10,3,FALSE)))</f>
        <v>31.87698891111777</v>
      </c>
      <c r="G35" s="22">
        <f>'AVG WE'!G12*IF(N6="East",(IF(AND($A35&gt;7,$A35&lt;24),HLOOKUP(G$29,$C$8:$N$10,2,FALSE),HLOOKUP(G$29,$C$8:$N$10,3,FALSE))),IF(AND($A35&gt;6,$A35&lt;23),HLOOKUP(G$29,$C$8:$N$10,2,FALSE),HLOOKUP(G$29,$C$8:$N$10,3,FALSE)))</f>
        <v>25.042277871698314</v>
      </c>
      <c r="H35" s="22">
        <f>'AVG WE'!H12*IF(O6="East",(IF(AND($A35&gt;7,$A35&lt;24),HLOOKUP(H$29,$C$8:$N$10,2,FALSE),HLOOKUP(H$29,$C$8:$N$10,3,FALSE))),IF(AND($A35&gt;6,$A35&lt;23),HLOOKUP(H$29,$C$8:$N$10,2,FALSE),HLOOKUP(H$29,$C$8:$N$10,3,FALSE)))</f>
        <v>21.340777862906563</v>
      </c>
      <c r="I35" s="22">
        <f>'AVG WE'!I12*IF(P6="East",(IF(AND($A35&gt;7,$A35&lt;24),HLOOKUP(I$29,$C$8:$N$10,2,FALSE),HLOOKUP(I$29,$C$8:$N$10,3,FALSE))),IF(AND($A35&gt;6,$A35&lt;23),HLOOKUP(I$29,$C$8:$N$10,2,FALSE),HLOOKUP(I$29,$C$8:$N$10,3,FALSE)))</f>
        <v>25.636519174781135</v>
      </c>
      <c r="J35" s="22">
        <f>'AVG WE'!J12*IF(Q6="East",(IF(AND($A35&gt;7,$A35&lt;24),HLOOKUP(J$29,$C$8:$N$10,2,FALSE),HLOOKUP(J$29,$C$8:$N$10,3,FALSE))),IF(AND($A35&gt;6,$A35&lt;23),HLOOKUP(J$29,$C$8:$N$10,2,FALSE),HLOOKUP(J$29,$C$8:$N$10,3,FALSE)))</f>
        <v>25.072004717192531</v>
      </c>
      <c r="K35" s="22">
        <f>'AVG WE'!K12*IF(R6="East",(IF(AND($A35&gt;7,$A35&lt;24),HLOOKUP(K$29,$C$8:$N$10,2,FALSE),HLOOKUP(K$29,$C$8:$N$10,3,FALSE))),IF(AND($A35&gt;6,$A35&lt;23),HLOOKUP(K$29,$C$8:$N$10,2,FALSE),HLOOKUP(K$29,$C$8:$N$10,3,FALSE)))</f>
        <v>30.721063844038099</v>
      </c>
      <c r="L35" s="22">
        <f>'AVG WE'!L12*IF(S6="East",(IF(AND($A35&gt;7,$A35&lt;24),HLOOKUP(L$29,$C$8:$N$10,2,FALSE),HLOOKUP(L$29,$C$8:$N$10,3,FALSE))),IF(AND($A35&gt;6,$A35&lt;23),HLOOKUP(L$29,$C$8:$N$10,2,FALSE),HLOOKUP(L$29,$C$8:$N$10,3,FALSE)))</f>
        <v>41.93113923361549</v>
      </c>
      <c r="M35" s="22">
        <f>'AVG WE'!M12*IF(T6="East",(IF(AND($A35&gt;7,$A35&lt;24),HLOOKUP(M$29,$C$8:$N$10,2,FALSE),HLOOKUP(M$29,$C$8:$N$10,3,FALSE))),IF(AND($A35&gt;6,$A35&lt;23),HLOOKUP(M$29,$C$8:$N$10,2,FALSE),HLOOKUP(M$29,$C$8:$N$10,3,FALSE)))</f>
        <v>33.325624633874256</v>
      </c>
      <c r="N35" s="22">
        <f>'AVG WE'!N12*IF(U6="East",(IF(AND($A35&gt;7,$A35&lt;24),HLOOKUP(N$29,$C$8:$N$10,2,FALSE),HLOOKUP(N$29,$C$8:$N$10,3,FALSE))),IF(AND($A35&gt;6,$A35&lt;23),HLOOKUP(N$29,$C$8:$N$10,2,FALSE),HLOOKUP(N$29,$C$8:$N$10,3,FALSE)))</f>
        <v>42.5471374319429</v>
      </c>
    </row>
    <row r="36" spans="1:14" x14ac:dyDescent="0.2">
      <c r="A36" s="2">
        <v>6</v>
      </c>
      <c r="C36" s="22">
        <f>'AVG WE'!C13*IF(J7="East",(IF(AND($A36&gt;7,$A36&lt;24),HLOOKUP(C$29,$C$8:$N$10,2,FALSE),HLOOKUP(C$29,$C$8:$N$10,3,FALSE))),IF(AND($A36&gt;6,$A36&lt;23),HLOOKUP(C$29,$C$8:$N$10,2,FALSE),HLOOKUP(C$29,$C$8:$N$10,3,FALSE)))</f>
        <v>38.747843059783591</v>
      </c>
      <c r="D36" s="22">
        <f>'AVG WE'!D13*IF(K7="East",(IF(AND($A36&gt;7,$A36&lt;24),HLOOKUP(D$29,$C$8:$N$10,2,FALSE),HLOOKUP(D$29,$C$8:$N$10,3,FALSE))),IF(AND($A36&gt;6,$A36&lt;23),HLOOKUP(D$29,$C$8:$N$10,2,FALSE),HLOOKUP(D$29,$C$8:$N$10,3,FALSE)))</f>
        <v>41.601368982742585</v>
      </c>
      <c r="E36" s="22">
        <f>'AVG WE'!E13*IF(L7="East",(IF(AND($A36&gt;7,$A36&lt;24),HLOOKUP(E$29,$C$8:$N$10,2,FALSE),HLOOKUP(E$29,$C$8:$N$10,3,FALSE))),IF(AND($A36&gt;6,$A36&lt;23),HLOOKUP(E$29,$C$8:$N$10,2,FALSE),HLOOKUP(E$29,$C$8:$N$10,3,FALSE)))</f>
        <v>41.811520640646854</v>
      </c>
      <c r="F36" s="22">
        <f>'AVG WE'!F13*IF(M7="East",(IF(AND($A36&gt;7,$A36&lt;24),HLOOKUP(F$29,$C$8:$N$10,2,FALSE),HLOOKUP(F$29,$C$8:$N$10,3,FALSE))),IF(AND($A36&gt;6,$A36&lt;23),HLOOKUP(F$29,$C$8:$N$10,2,FALSE),HLOOKUP(F$29,$C$8:$N$10,3,FALSE)))</f>
        <v>35.618226048018137</v>
      </c>
      <c r="G36" s="22">
        <f>'AVG WE'!G13*IF(N7="East",(IF(AND($A36&gt;7,$A36&lt;24),HLOOKUP(G$29,$C$8:$N$10,2,FALSE),HLOOKUP(G$29,$C$8:$N$10,3,FALSE))),IF(AND($A36&gt;6,$A36&lt;23),HLOOKUP(G$29,$C$8:$N$10,2,FALSE),HLOOKUP(G$29,$C$8:$N$10,3,FALSE)))</f>
        <v>24.896250285804204</v>
      </c>
      <c r="H36" s="22">
        <f>'AVG WE'!H13*IF(O7="East",(IF(AND($A36&gt;7,$A36&lt;24),HLOOKUP(H$29,$C$8:$N$10,2,FALSE),HLOOKUP(H$29,$C$8:$N$10,3,FALSE))),IF(AND($A36&gt;6,$A36&lt;23),HLOOKUP(H$29,$C$8:$N$10,2,FALSE),HLOOKUP(H$29,$C$8:$N$10,3,FALSE)))</f>
        <v>19.056282424864495</v>
      </c>
      <c r="I36" s="22">
        <f>'AVG WE'!I13*IF(P7="East",(IF(AND($A36&gt;7,$A36&lt;24),HLOOKUP(I$29,$C$8:$N$10,2,FALSE),HLOOKUP(I$29,$C$8:$N$10,3,FALSE))),IF(AND($A36&gt;6,$A36&lt;23),HLOOKUP(I$29,$C$8:$N$10,2,FALSE),HLOOKUP(I$29,$C$8:$N$10,3,FALSE)))</f>
        <v>22.178437968394324</v>
      </c>
      <c r="J36" s="22">
        <f>'AVG WE'!J13*IF(Q7="East",(IF(AND($A36&gt;7,$A36&lt;24),HLOOKUP(J$29,$C$8:$N$10,2,FALSE),HLOOKUP(J$29,$C$8:$N$10,3,FALSE))),IF(AND($A36&gt;6,$A36&lt;23),HLOOKUP(J$29,$C$8:$N$10,2,FALSE),HLOOKUP(J$29,$C$8:$N$10,3,FALSE)))</f>
        <v>26.480674018388228</v>
      </c>
      <c r="K36" s="22">
        <f>'AVG WE'!K13*IF(R7="East",(IF(AND($A36&gt;7,$A36&lt;24),HLOOKUP(K$29,$C$8:$N$10,2,FALSE),HLOOKUP(K$29,$C$8:$N$10,3,FALSE))),IF(AND($A36&gt;6,$A36&lt;23),HLOOKUP(K$29,$C$8:$N$10,2,FALSE),HLOOKUP(K$29,$C$8:$N$10,3,FALSE)))</f>
        <v>29.689049455008291</v>
      </c>
      <c r="L36" s="22">
        <f>'AVG WE'!L13*IF(S7="East",(IF(AND($A36&gt;7,$A36&lt;24),HLOOKUP(L$29,$C$8:$N$10,2,FALSE),HLOOKUP(L$29,$C$8:$N$10,3,FALSE))),IF(AND($A36&gt;6,$A36&lt;23),HLOOKUP(L$29,$C$8:$N$10,2,FALSE),HLOOKUP(L$29,$C$8:$N$10,3,FALSE)))</f>
        <v>41.114517013147953</v>
      </c>
      <c r="M36" s="22">
        <f>'AVG WE'!M13*IF(T7="East",(IF(AND($A36&gt;7,$A36&lt;24),HLOOKUP(M$29,$C$8:$N$10,2,FALSE),HLOOKUP(M$29,$C$8:$N$10,3,FALSE))),IF(AND($A36&gt;6,$A36&lt;23),HLOOKUP(M$29,$C$8:$N$10,2,FALSE),HLOOKUP(M$29,$C$8:$N$10,3,FALSE)))</f>
        <v>39.87078916770006</v>
      </c>
      <c r="N36" s="22">
        <f>'AVG WE'!N13*IF(U7="East",(IF(AND($A36&gt;7,$A36&lt;24),HLOOKUP(N$29,$C$8:$N$10,2,FALSE),HLOOKUP(N$29,$C$8:$N$10,3,FALSE))),IF(AND($A36&gt;6,$A36&lt;23),HLOOKUP(N$29,$C$8:$N$10,2,FALSE),HLOOKUP(N$29,$C$8:$N$10,3,FALSE)))</f>
        <v>42.976892313699423</v>
      </c>
    </row>
    <row r="37" spans="1:14" x14ac:dyDescent="0.2">
      <c r="A37" s="2">
        <v>7</v>
      </c>
      <c r="C37" s="22">
        <f>'AVG WE'!C14*IF(J8="East",(IF(AND($A37&gt;7,$A37&lt;24),HLOOKUP(C$29,$C$8:$N$10,2,FALSE),HLOOKUP(C$29,$C$8:$N$10,3,FALSE))),IF(AND($A37&gt;6,$A37&lt;23),HLOOKUP(C$29,$C$8:$N$10,2,FALSE),HLOOKUP(C$29,$C$8:$N$10,3,FALSE)))</f>
        <v>39.211454439769824</v>
      </c>
      <c r="D37" s="22">
        <f>'AVG WE'!D14*IF(K8="East",(IF(AND($A37&gt;7,$A37&lt;24),HLOOKUP(D$29,$C$8:$N$10,2,FALSE),HLOOKUP(D$29,$C$8:$N$10,3,FALSE))),IF(AND($A37&gt;6,$A37&lt;23),HLOOKUP(D$29,$C$8:$N$10,2,FALSE),HLOOKUP(D$29,$C$8:$N$10,3,FALSE)))</f>
        <v>43.29119967176868</v>
      </c>
      <c r="E37" s="22">
        <f>'AVG WE'!E14*IF(L8="East",(IF(AND($A37&gt;7,$A37&lt;24),HLOOKUP(E$29,$C$8:$N$10,2,FALSE),HLOOKUP(E$29,$C$8:$N$10,3,FALSE))),IF(AND($A37&gt;6,$A37&lt;23),HLOOKUP(E$29,$C$8:$N$10,2,FALSE),HLOOKUP(E$29,$C$8:$N$10,3,FALSE)))</f>
        <v>39.540021693365048</v>
      </c>
      <c r="F37" s="22">
        <f>'AVG WE'!F14*IF(M8="East",(IF(AND($A37&gt;7,$A37&lt;24),HLOOKUP(F$29,$C$8:$N$10,2,FALSE),HLOOKUP(F$29,$C$8:$N$10,3,FALSE))),IF(AND($A37&gt;6,$A37&lt;23),HLOOKUP(F$29,$C$8:$N$10,2,FALSE),HLOOKUP(F$29,$C$8:$N$10,3,FALSE)))</f>
        <v>43.054885037069695</v>
      </c>
      <c r="G37" s="22">
        <f>'AVG WE'!G14*IF(N8="East",(IF(AND($A37&gt;7,$A37&lt;24),HLOOKUP(G$29,$C$8:$N$10,2,FALSE),HLOOKUP(G$29,$C$8:$N$10,3,FALSE))),IF(AND($A37&gt;6,$A37&lt;23),HLOOKUP(G$29,$C$8:$N$10,2,FALSE),HLOOKUP(G$29,$C$8:$N$10,3,FALSE)))</f>
        <v>26.806438767384488</v>
      </c>
      <c r="H37" s="22">
        <f>'AVG WE'!H14*IF(O8="East",(IF(AND($A37&gt;7,$A37&lt;24),HLOOKUP(H$29,$C$8:$N$10,2,FALSE),HLOOKUP(H$29,$C$8:$N$10,3,FALSE))),IF(AND($A37&gt;6,$A37&lt;23),HLOOKUP(H$29,$C$8:$N$10,2,FALSE),HLOOKUP(H$29,$C$8:$N$10,3,FALSE)))</f>
        <v>20.117323023646222</v>
      </c>
      <c r="I37" s="22">
        <f>'AVG WE'!I14*IF(P8="East",(IF(AND($A37&gt;7,$A37&lt;24),HLOOKUP(I$29,$C$8:$N$10,2,FALSE),HLOOKUP(I$29,$C$8:$N$10,3,FALSE))),IF(AND($A37&gt;6,$A37&lt;23),HLOOKUP(I$29,$C$8:$N$10,2,FALSE),HLOOKUP(I$29,$C$8:$N$10,3,FALSE)))</f>
        <v>18.402311154915481</v>
      </c>
      <c r="J37" s="22">
        <f>'AVG WE'!J14*IF(Q8="East",(IF(AND($A37&gt;7,$A37&lt;24),HLOOKUP(J$29,$C$8:$N$10,2,FALSE),HLOOKUP(J$29,$C$8:$N$10,3,FALSE))),IF(AND($A37&gt;6,$A37&lt;23),HLOOKUP(J$29,$C$8:$N$10,2,FALSE),HLOOKUP(J$29,$C$8:$N$10,3,FALSE)))</f>
        <v>19.366007688711761</v>
      </c>
      <c r="K37" s="22">
        <f>'AVG WE'!K14*IF(R8="East",(IF(AND($A37&gt;7,$A37&lt;24),HLOOKUP(K$29,$C$8:$N$10,2,FALSE),HLOOKUP(K$29,$C$8:$N$10,3,FALSE))),IF(AND($A37&gt;6,$A37&lt;23),HLOOKUP(K$29,$C$8:$N$10,2,FALSE),HLOOKUP(K$29,$C$8:$N$10,3,FALSE)))</f>
        <v>24.260247911550721</v>
      </c>
      <c r="L37" s="22">
        <f>'AVG WE'!L14*IF(S8="East",(IF(AND($A37&gt;7,$A37&lt;24),HLOOKUP(L$29,$C$8:$N$10,2,FALSE),HLOOKUP(L$29,$C$8:$N$10,3,FALSE))),IF(AND($A37&gt;6,$A37&lt;23),HLOOKUP(L$29,$C$8:$N$10,2,FALSE),HLOOKUP(L$29,$C$8:$N$10,3,FALSE)))</f>
        <v>32.201986145371883</v>
      </c>
      <c r="M37" s="22">
        <f>'AVG WE'!M14*IF(T8="East",(IF(AND($A37&gt;7,$A37&lt;24),HLOOKUP(M$29,$C$8:$N$10,2,FALSE),HLOOKUP(M$29,$C$8:$N$10,3,FALSE))),IF(AND($A37&gt;6,$A37&lt;23),HLOOKUP(M$29,$C$8:$N$10,2,FALSE),HLOOKUP(M$29,$C$8:$N$10,3,FALSE)))</f>
        <v>40.316195978537877</v>
      </c>
      <c r="N37" s="22">
        <f>'AVG WE'!N14*IF(U8="East",(IF(AND($A37&gt;7,$A37&lt;24),HLOOKUP(N$29,$C$8:$N$10,2,FALSE),HLOOKUP(N$29,$C$8:$N$10,3,FALSE))),IF(AND($A37&gt;6,$A37&lt;23),HLOOKUP(N$29,$C$8:$N$10,2,FALSE),HLOOKUP(N$29,$C$8:$N$10,3,FALSE)))</f>
        <v>36.435113523154101</v>
      </c>
    </row>
    <row r="38" spans="1:14" x14ac:dyDescent="0.2">
      <c r="A38" s="2">
        <v>8</v>
      </c>
      <c r="C38" s="22">
        <f>'AVG WE'!C15*IF(J9="East",(IF(AND($A38&gt;7,$A38&lt;24),HLOOKUP(C$29,$C$8:$N$10,2,FALSE),HLOOKUP(C$29,$C$8:$N$10,3,FALSE))),IF(AND($A38&gt;6,$A38&lt;23),HLOOKUP(C$29,$C$8:$N$10,2,FALSE),HLOOKUP(C$29,$C$8:$N$10,3,FALSE)))</f>
        <v>45.253289480338147</v>
      </c>
      <c r="D38" s="22">
        <f>'AVG WE'!D15*IF(K9="East",(IF(AND($A38&gt;7,$A38&lt;24),HLOOKUP(D$29,$C$8:$N$10,2,FALSE),HLOOKUP(D$29,$C$8:$N$10,3,FALSE))),IF(AND($A38&gt;6,$A38&lt;23),HLOOKUP(D$29,$C$8:$N$10,2,FALSE),HLOOKUP(D$29,$C$8:$N$10,3,FALSE)))</f>
        <v>49.625233960460989</v>
      </c>
      <c r="E38" s="22">
        <f>'AVG WE'!E15*IF(L9="East",(IF(AND($A38&gt;7,$A38&lt;24),HLOOKUP(E$29,$C$8:$N$10,2,FALSE),HLOOKUP(E$29,$C$8:$N$10,3,FALSE))),IF(AND($A38&gt;6,$A38&lt;23),HLOOKUP(E$29,$C$8:$N$10,2,FALSE),HLOOKUP(E$29,$C$8:$N$10,3,FALSE)))</f>
        <v>46.809007839844583</v>
      </c>
      <c r="F38" s="22">
        <f>'AVG WE'!F15*IF(M9="East",(IF(AND($A38&gt;7,$A38&lt;24),HLOOKUP(F$29,$C$8:$N$10,2,FALSE),HLOOKUP(F$29,$C$8:$N$10,3,FALSE))),IF(AND($A38&gt;6,$A38&lt;23),HLOOKUP(F$29,$C$8:$N$10,2,FALSE),HLOOKUP(F$29,$C$8:$N$10,3,FALSE)))</f>
        <v>48.987136773871065</v>
      </c>
      <c r="G38" s="22">
        <f>'AVG WE'!G15*IF(N9="East",(IF(AND($A38&gt;7,$A38&lt;24),HLOOKUP(G$29,$C$8:$N$10,2,FALSE),HLOOKUP(G$29,$C$8:$N$10,3,FALSE))),IF(AND($A38&gt;6,$A38&lt;23),HLOOKUP(G$29,$C$8:$N$10,2,FALSE),HLOOKUP(G$29,$C$8:$N$10,3,FALSE)))</f>
        <v>40.510553674073755</v>
      </c>
      <c r="H38" s="22">
        <f>'AVG WE'!H15*IF(O9="East",(IF(AND($A38&gt;7,$A38&lt;24),HLOOKUP(H$29,$C$8:$N$10,2,FALSE),HLOOKUP(H$29,$C$8:$N$10,3,FALSE))),IF(AND($A38&gt;6,$A38&lt;23),HLOOKUP(H$29,$C$8:$N$10,2,FALSE),HLOOKUP(H$29,$C$8:$N$10,3,FALSE)))</f>
        <v>28.722027238962017</v>
      </c>
      <c r="I38" s="22">
        <f>'AVG WE'!I15*IF(P9="East",(IF(AND($A38&gt;7,$A38&lt;24),HLOOKUP(I$29,$C$8:$N$10,2,FALSE),HLOOKUP(I$29,$C$8:$N$10,3,FALSE))),IF(AND($A38&gt;6,$A38&lt;23),HLOOKUP(I$29,$C$8:$N$10,2,FALSE),HLOOKUP(I$29,$C$8:$N$10,3,FALSE)))</f>
        <v>26.230400785694759</v>
      </c>
      <c r="J38" s="22">
        <f>'AVG WE'!J15*IF(Q9="East",(IF(AND($A38&gt;7,$A38&lt;24),HLOOKUP(J$29,$C$8:$N$10,2,FALSE),HLOOKUP(J$29,$C$8:$N$10,3,FALSE))),IF(AND($A38&gt;6,$A38&lt;23),HLOOKUP(J$29,$C$8:$N$10,2,FALSE),HLOOKUP(J$29,$C$8:$N$10,3,FALSE)))</f>
        <v>24.990767592283369</v>
      </c>
      <c r="K38" s="22">
        <f>'AVG WE'!K15*IF(R9="East",(IF(AND($A38&gt;7,$A38&lt;24),HLOOKUP(K$29,$C$8:$N$10,2,FALSE),HLOOKUP(K$29,$C$8:$N$10,3,FALSE))),IF(AND($A38&gt;6,$A38&lt;23),HLOOKUP(K$29,$C$8:$N$10,2,FALSE),HLOOKUP(K$29,$C$8:$N$10,3,FALSE)))</f>
        <v>31.65944626557803</v>
      </c>
      <c r="L38" s="22">
        <f>'AVG WE'!L15*IF(S9="East",(IF(AND($A38&gt;7,$A38&lt;24),HLOOKUP(L$29,$C$8:$N$10,2,FALSE),HLOOKUP(L$29,$C$8:$N$10,3,FALSE))),IF(AND($A38&gt;6,$A38&lt;23),HLOOKUP(L$29,$C$8:$N$10,2,FALSE),HLOOKUP(L$29,$C$8:$N$10,3,FALSE)))</f>
        <v>32.332039807377448</v>
      </c>
      <c r="M38" s="22">
        <f>'AVG WE'!M15*IF(T9="East",(IF(AND($A38&gt;7,$A38&lt;24),HLOOKUP(M$29,$C$8:$N$10,2,FALSE),HLOOKUP(M$29,$C$8:$N$10,3,FALSE))),IF(AND($A38&gt;6,$A38&lt;23),HLOOKUP(M$29,$C$8:$N$10,2,FALSE),HLOOKUP(M$29,$C$8:$N$10,3,FALSE)))</f>
        <v>46.566512919135718</v>
      </c>
      <c r="N38" s="22">
        <f>'AVG WE'!N15*IF(U9="East",(IF(AND($A38&gt;7,$A38&lt;24),HLOOKUP(N$29,$C$8:$N$10,2,FALSE),HLOOKUP(N$29,$C$8:$N$10,3,FALSE))),IF(AND($A38&gt;6,$A38&lt;23),HLOOKUP(N$29,$C$8:$N$10,2,FALSE),HLOOKUP(N$29,$C$8:$N$10,3,FALSE)))</f>
        <v>42.170611499772207</v>
      </c>
    </row>
    <row r="39" spans="1:14" x14ac:dyDescent="0.2">
      <c r="A39" s="2">
        <v>9</v>
      </c>
      <c r="C39" s="22">
        <f>'AVG WE'!C16*IF(J10="East",(IF(AND($A39&gt;7,$A39&lt;24),HLOOKUP(C$29,$C$8:$N$10,2,FALSE),HLOOKUP(C$29,$C$8:$N$10,3,FALSE))),IF(AND($A39&gt;6,$A39&lt;23),HLOOKUP(C$29,$C$8:$N$10,2,FALSE),HLOOKUP(C$29,$C$8:$N$10,3,FALSE)))</f>
        <v>52.316736293127086</v>
      </c>
      <c r="D39" s="22">
        <f>'AVG WE'!D16*IF(K10="East",(IF(AND($A39&gt;7,$A39&lt;24),HLOOKUP(D$29,$C$8:$N$10,2,FALSE),HLOOKUP(D$29,$C$8:$N$10,3,FALSE))),IF(AND($A39&gt;6,$A39&lt;23),HLOOKUP(D$29,$C$8:$N$10,2,FALSE),HLOOKUP(D$29,$C$8:$N$10,3,FALSE)))</f>
        <v>53.201274404782154</v>
      </c>
      <c r="E39" s="22">
        <f>'AVG WE'!E16*IF(L10="East",(IF(AND($A39&gt;7,$A39&lt;24),HLOOKUP(E$29,$C$8:$N$10,2,FALSE),HLOOKUP(E$29,$C$8:$N$10,3,FALSE))),IF(AND($A39&gt;6,$A39&lt;23),HLOOKUP(E$29,$C$8:$N$10,2,FALSE),HLOOKUP(E$29,$C$8:$N$10,3,FALSE)))</f>
        <v>53.029140819435369</v>
      </c>
      <c r="F39" s="22">
        <f>'AVG WE'!F16*IF(M10="East",(IF(AND($A39&gt;7,$A39&lt;24),HLOOKUP(F$29,$C$8:$N$10,2,FALSE),HLOOKUP(F$29,$C$8:$N$10,3,FALSE))),IF(AND($A39&gt;6,$A39&lt;23),HLOOKUP(F$29,$C$8:$N$10,2,FALSE),HLOOKUP(F$29,$C$8:$N$10,3,FALSE)))</f>
        <v>54.774779203138344</v>
      </c>
      <c r="G39" s="22">
        <f>'AVG WE'!G16*IF(N10="East",(IF(AND($A39&gt;7,$A39&lt;24),HLOOKUP(G$29,$C$8:$N$10,2,FALSE),HLOOKUP(G$29,$C$8:$N$10,3,FALSE))),IF(AND($A39&gt;6,$A39&lt;23),HLOOKUP(G$29,$C$8:$N$10,2,FALSE),HLOOKUP(G$29,$C$8:$N$10,3,FALSE)))</f>
        <v>51.907007235185262</v>
      </c>
      <c r="H39" s="22">
        <f>'AVG WE'!H16*IF(O10="East",(IF(AND($A39&gt;7,$A39&lt;24),HLOOKUP(H$29,$C$8:$N$10,2,FALSE),HLOOKUP(H$29,$C$8:$N$10,3,FALSE))),IF(AND($A39&gt;6,$A39&lt;23),HLOOKUP(H$29,$C$8:$N$10,2,FALSE),HLOOKUP(H$29,$C$8:$N$10,3,FALSE)))</f>
        <v>40.986223083677842</v>
      </c>
      <c r="I39" s="22">
        <f>'AVG WE'!I16*IF(P10="East",(IF(AND($A39&gt;7,$A39&lt;24),HLOOKUP(I$29,$C$8:$N$10,2,FALSE),HLOOKUP(I$29,$C$8:$N$10,3,FALSE))),IF(AND($A39&gt;6,$A39&lt;23),HLOOKUP(I$29,$C$8:$N$10,2,FALSE),HLOOKUP(I$29,$C$8:$N$10,3,FALSE)))</f>
        <v>35.347775877445223</v>
      </c>
      <c r="J39" s="22">
        <f>'AVG WE'!J16*IF(Q10="East",(IF(AND($A39&gt;7,$A39&lt;24),HLOOKUP(J$29,$C$8:$N$10,2,FALSE),HLOOKUP(J$29,$C$8:$N$10,3,FALSE))),IF(AND($A39&gt;6,$A39&lt;23),HLOOKUP(J$29,$C$8:$N$10,2,FALSE),HLOOKUP(J$29,$C$8:$N$10,3,FALSE)))</f>
        <v>38.088882408854644</v>
      </c>
      <c r="K39" s="22">
        <f>'AVG WE'!K16*IF(R10="East",(IF(AND($A39&gt;7,$A39&lt;24),HLOOKUP(K$29,$C$8:$N$10,2,FALSE),HLOOKUP(K$29,$C$8:$N$10,3,FALSE))),IF(AND($A39&gt;6,$A39&lt;23),HLOOKUP(K$29,$C$8:$N$10,2,FALSE),HLOOKUP(K$29,$C$8:$N$10,3,FALSE)))</f>
        <v>39.5588223146163</v>
      </c>
      <c r="L39" s="22">
        <f>'AVG WE'!L16*IF(S10="East",(IF(AND($A39&gt;7,$A39&lt;24),HLOOKUP(L$29,$C$8:$N$10,2,FALSE),HLOOKUP(L$29,$C$8:$N$10,3,FALSE))),IF(AND($A39&gt;6,$A39&lt;23),HLOOKUP(L$29,$C$8:$N$10,2,FALSE),HLOOKUP(L$29,$C$8:$N$10,3,FALSE)))</f>
        <v>31.455434648717979</v>
      </c>
      <c r="M39" s="22">
        <f>'AVG WE'!M16*IF(T10="East",(IF(AND($A39&gt;7,$A39&lt;24),HLOOKUP(M$29,$C$8:$N$10,2,FALSE),HLOOKUP(M$29,$C$8:$N$10,3,FALSE))),IF(AND($A39&gt;6,$A39&lt;23),HLOOKUP(M$29,$C$8:$N$10,2,FALSE),HLOOKUP(M$29,$C$8:$N$10,3,FALSE)))</f>
        <v>47.800880092998526</v>
      </c>
      <c r="N39" s="22">
        <f>'AVG WE'!N16*IF(U10="East",(IF(AND($A39&gt;7,$A39&lt;24),HLOOKUP(N$29,$C$8:$N$10,2,FALSE),HLOOKUP(N$29,$C$8:$N$10,3,FALSE))),IF(AND($A39&gt;6,$A39&lt;23),HLOOKUP(N$29,$C$8:$N$10,2,FALSE),HLOOKUP(N$29,$C$8:$N$10,3,FALSE)))</f>
        <v>49.785869097299383</v>
      </c>
    </row>
    <row r="40" spans="1:14" x14ac:dyDescent="0.2">
      <c r="A40" s="2">
        <v>10</v>
      </c>
      <c r="C40" s="22">
        <f>'AVG WE'!C17*IF(J11="East",(IF(AND($A40&gt;7,$A40&lt;24),HLOOKUP(C$29,$C$8:$N$10,2,FALSE),HLOOKUP(C$29,$C$8:$N$10,3,FALSE))),IF(AND($A40&gt;6,$A40&lt;23),HLOOKUP(C$29,$C$8:$N$10,2,FALSE),HLOOKUP(C$29,$C$8:$N$10,3,FALSE)))</f>
        <v>53.837285021507931</v>
      </c>
      <c r="D40" s="22">
        <f>'AVG WE'!D17*IF(K11="East",(IF(AND($A40&gt;7,$A40&lt;24),HLOOKUP(D$29,$C$8:$N$10,2,FALSE),HLOOKUP(D$29,$C$8:$N$10,3,FALSE))),IF(AND($A40&gt;6,$A40&lt;23),HLOOKUP(D$29,$C$8:$N$10,2,FALSE),HLOOKUP(D$29,$C$8:$N$10,3,FALSE)))</f>
        <v>54.5636280206</v>
      </c>
      <c r="E40" s="22">
        <f>'AVG WE'!E17*IF(L11="East",(IF(AND($A40&gt;7,$A40&lt;24),HLOOKUP(E$29,$C$8:$N$10,2,FALSE),HLOOKUP(E$29,$C$8:$N$10,3,FALSE))),IF(AND($A40&gt;6,$A40&lt;23),HLOOKUP(E$29,$C$8:$N$10,2,FALSE),HLOOKUP(E$29,$C$8:$N$10,3,FALSE)))</f>
        <v>55.996668111289715</v>
      </c>
      <c r="F40" s="22">
        <f>'AVG WE'!F17*IF(M11="East",(IF(AND($A40&gt;7,$A40&lt;24),HLOOKUP(F$29,$C$8:$N$10,2,FALSE),HLOOKUP(F$29,$C$8:$N$10,3,FALSE))),IF(AND($A40&gt;6,$A40&lt;23),HLOOKUP(F$29,$C$8:$N$10,2,FALSE),HLOOKUP(F$29,$C$8:$N$10,3,FALSE)))</f>
        <v>57.743463145757936</v>
      </c>
      <c r="G40" s="22">
        <f>'AVG WE'!G17*IF(N11="East",(IF(AND($A40&gt;7,$A40&lt;24),HLOOKUP(G$29,$C$8:$N$10,2,FALSE),HLOOKUP(G$29,$C$8:$N$10,3,FALSE))),IF(AND($A40&gt;6,$A40&lt;23),HLOOKUP(G$29,$C$8:$N$10,2,FALSE),HLOOKUP(G$29,$C$8:$N$10,3,FALSE)))</f>
        <v>58.237973647334151</v>
      </c>
      <c r="H40" s="22">
        <f>'AVG WE'!H17*IF(O11="East",(IF(AND($A40&gt;7,$A40&lt;24),HLOOKUP(H$29,$C$8:$N$10,2,FALSE),HLOOKUP(H$29,$C$8:$N$10,3,FALSE))),IF(AND($A40&gt;6,$A40&lt;23),HLOOKUP(H$29,$C$8:$N$10,2,FALSE),HLOOKUP(H$29,$C$8:$N$10,3,FALSE)))</f>
        <v>49.20388139425156</v>
      </c>
      <c r="I40" s="22">
        <f>'AVG WE'!I17*IF(P11="East",(IF(AND($A40&gt;7,$A40&lt;24),HLOOKUP(I$29,$C$8:$N$10,2,FALSE),HLOOKUP(I$29,$C$8:$N$10,3,FALSE))),IF(AND($A40&gt;6,$A40&lt;23),HLOOKUP(I$29,$C$8:$N$10,2,FALSE),HLOOKUP(I$29,$C$8:$N$10,3,FALSE)))</f>
        <v>44.262469927554228</v>
      </c>
      <c r="J40" s="22">
        <f>'AVG WE'!J17*IF(Q11="East",(IF(AND($A40&gt;7,$A40&lt;24),HLOOKUP(J$29,$C$8:$N$10,2,FALSE),HLOOKUP(J$29,$C$8:$N$10,3,FALSE))),IF(AND($A40&gt;6,$A40&lt;23),HLOOKUP(J$29,$C$8:$N$10,2,FALSE),HLOOKUP(J$29,$C$8:$N$10,3,FALSE)))</f>
        <v>47.579973689075885</v>
      </c>
      <c r="K40" s="22">
        <f>'AVG WE'!K17*IF(R11="East",(IF(AND($A40&gt;7,$A40&lt;24),HLOOKUP(K$29,$C$8:$N$10,2,FALSE),HLOOKUP(K$29,$C$8:$N$10,3,FALSE))),IF(AND($A40&gt;6,$A40&lt;23),HLOOKUP(K$29,$C$8:$N$10,2,FALSE),HLOOKUP(K$29,$C$8:$N$10,3,FALSE)))</f>
        <v>43.535746021632612</v>
      </c>
      <c r="L40" s="22">
        <f>'AVG WE'!L17*IF(S11="East",(IF(AND($A40&gt;7,$A40&lt;24),HLOOKUP(L$29,$C$8:$N$10,2,FALSE),HLOOKUP(L$29,$C$8:$N$10,3,FALSE))),IF(AND($A40&gt;6,$A40&lt;23),HLOOKUP(L$29,$C$8:$N$10,2,FALSE),HLOOKUP(L$29,$C$8:$N$10,3,FALSE)))</f>
        <v>40.632610512954116</v>
      </c>
      <c r="M40" s="22">
        <f>'AVG WE'!M17*IF(T11="East",(IF(AND($A40&gt;7,$A40&lt;24),HLOOKUP(M$29,$C$8:$N$10,2,FALSE),HLOOKUP(M$29,$C$8:$N$10,3,FALSE))),IF(AND($A40&gt;6,$A40&lt;23),HLOOKUP(M$29,$C$8:$N$10,2,FALSE),HLOOKUP(M$29,$C$8:$N$10,3,FALSE)))</f>
        <v>47.763285685611201</v>
      </c>
      <c r="N40" s="22">
        <f>'AVG WE'!N17*IF(U11="East",(IF(AND($A40&gt;7,$A40&lt;24),HLOOKUP(N$29,$C$8:$N$10,2,FALSE),HLOOKUP(N$29,$C$8:$N$10,3,FALSE))),IF(AND($A40&gt;6,$A40&lt;23),HLOOKUP(N$29,$C$8:$N$10,2,FALSE),HLOOKUP(N$29,$C$8:$N$10,3,FALSE)))</f>
        <v>50.673185335970729</v>
      </c>
    </row>
    <row r="41" spans="1:14" x14ac:dyDescent="0.2">
      <c r="A41" s="2">
        <v>11</v>
      </c>
      <c r="C41" s="22">
        <f>'AVG WE'!C18*IF(J12="East",(IF(AND($A41&gt;7,$A41&lt;24),HLOOKUP(C$29,$C$8:$N$10,2,FALSE),HLOOKUP(C$29,$C$8:$N$10,3,FALSE))),IF(AND($A41&gt;6,$A41&lt;23),HLOOKUP(C$29,$C$8:$N$10,2,FALSE),HLOOKUP(C$29,$C$8:$N$10,3,FALSE)))</f>
        <v>55.352964280652962</v>
      </c>
      <c r="D41" s="22">
        <f>'AVG WE'!D18*IF(K12="East",(IF(AND($A41&gt;7,$A41&lt;24),HLOOKUP(D$29,$C$8:$N$10,2,FALSE),HLOOKUP(D$29,$C$8:$N$10,3,FALSE))),IF(AND($A41&gt;6,$A41&lt;23),HLOOKUP(D$29,$C$8:$N$10,2,FALSE),HLOOKUP(D$29,$C$8:$N$10,3,FALSE)))</f>
        <v>55.043141531812893</v>
      </c>
      <c r="E41" s="22">
        <f>'AVG WE'!E18*IF(L12="East",(IF(AND($A41&gt;7,$A41&lt;24),HLOOKUP(E$29,$C$8:$N$10,2,FALSE),HLOOKUP(E$29,$C$8:$N$10,3,FALSE))),IF(AND($A41&gt;6,$A41&lt;23),HLOOKUP(E$29,$C$8:$N$10,2,FALSE),HLOOKUP(E$29,$C$8:$N$10,3,FALSE)))</f>
        <v>57.481738669263571</v>
      </c>
      <c r="F41" s="22">
        <f>'AVG WE'!F18*IF(M12="East",(IF(AND($A41&gt;7,$A41&lt;24),HLOOKUP(F$29,$C$8:$N$10,2,FALSE),HLOOKUP(F$29,$C$8:$N$10,3,FALSE))),IF(AND($A41&gt;6,$A41&lt;23),HLOOKUP(F$29,$C$8:$N$10,2,FALSE),HLOOKUP(F$29,$C$8:$N$10,3,FALSE)))</f>
        <v>60.398353809486139</v>
      </c>
      <c r="G41" s="22">
        <f>'AVG WE'!G18*IF(N12="East",(IF(AND($A41&gt;7,$A41&lt;24),HLOOKUP(G$29,$C$8:$N$10,2,FALSE),HLOOKUP(G$29,$C$8:$N$10,3,FALSE))),IF(AND($A41&gt;6,$A41&lt;23),HLOOKUP(G$29,$C$8:$N$10,2,FALSE),HLOOKUP(G$29,$C$8:$N$10,3,FALSE)))</f>
        <v>60.58739232755601</v>
      </c>
      <c r="H41" s="22">
        <f>'AVG WE'!H18*IF(O12="East",(IF(AND($A41&gt;7,$A41&lt;24),HLOOKUP(H$29,$C$8:$N$10,2,FALSE),HLOOKUP(H$29,$C$8:$N$10,3,FALSE))),IF(AND($A41&gt;6,$A41&lt;23),HLOOKUP(H$29,$C$8:$N$10,2,FALSE),HLOOKUP(H$29,$C$8:$N$10,3,FALSE)))</f>
        <v>61.684003427005777</v>
      </c>
      <c r="I41" s="22">
        <f>'AVG WE'!I18*IF(P12="East",(IF(AND($A41&gt;7,$A41&lt;24),HLOOKUP(I$29,$C$8:$N$10,2,FALSE),HLOOKUP(I$29,$C$8:$N$10,3,FALSE))),IF(AND($A41&gt;6,$A41&lt;23),HLOOKUP(I$29,$C$8:$N$10,2,FALSE),HLOOKUP(I$29,$C$8:$N$10,3,FALSE)))</f>
        <v>54.265106415047434</v>
      </c>
      <c r="J41" s="22">
        <f>'AVG WE'!J18*IF(Q12="East",(IF(AND($A41&gt;7,$A41&lt;24),HLOOKUP(J$29,$C$8:$N$10,2,FALSE),HLOOKUP(J$29,$C$8:$N$10,3,FALSE))),IF(AND($A41&gt;6,$A41&lt;23),HLOOKUP(J$29,$C$8:$N$10,2,FALSE),HLOOKUP(J$29,$C$8:$N$10,3,FALSE)))</f>
        <v>54.087186545747571</v>
      </c>
      <c r="K41" s="22">
        <f>'AVG WE'!K18*IF(R12="East",(IF(AND($A41&gt;7,$A41&lt;24),HLOOKUP(K$29,$C$8:$N$10,2,FALSE),HLOOKUP(K$29,$C$8:$N$10,3,FALSE))),IF(AND($A41&gt;6,$A41&lt;23),HLOOKUP(K$29,$C$8:$N$10,2,FALSE),HLOOKUP(K$29,$C$8:$N$10,3,FALSE)))</f>
        <v>55.294026738232816</v>
      </c>
      <c r="L41" s="22">
        <f>'AVG WE'!L18*IF(S12="East",(IF(AND($A41&gt;7,$A41&lt;24),HLOOKUP(L$29,$C$8:$N$10,2,FALSE),HLOOKUP(L$29,$C$8:$N$10,3,FALSE))),IF(AND($A41&gt;6,$A41&lt;23),HLOOKUP(L$29,$C$8:$N$10,2,FALSE),HLOOKUP(L$29,$C$8:$N$10,3,FALSE)))</f>
        <v>46.927922739354486</v>
      </c>
      <c r="M41" s="22">
        <f>'AVG WE'!M18*IF(T12="East",(IF(AND($A41&gt;7,$A41&lt;24),HLOOKUP(M$29,$C$8:$N$10,2,FALSE),HLOOKUP(M$29,$C$8:$N$10,3,FALSE))),IF(AND($A41&gt;6,$A41&lt;23),HLOOKUP(M$29,$C$8:$N$10,2,FALSE),HLOOKUP(M$29,$C$8:$N$10,3,FALSE)))</f>
        <v>50.653051584991651</v>
      </c>
      <c r="N41" s="22">
        <f>'AVG WE'!N18*IF(U12="East",(IF(AND($A41&gt;7,$A41&lt;24),HLOOKUP(N$29,$C$8:$N$10,2,FALSE),HLOOKUP(N$29,$C$8:$N$10,3,FALSE))),IF(AND($A41&gt;6,$A41&lt;23),HLOOKUP(N$29,$C$8:$N$10,2,FALSE),HLOOKUP(N$29,$C$8:$N$10,3,FALSE)))</f>
        <v>50.99224465390013</v>
      </c>
    </row>
    <row r="42" spans="1:14" x14ac:dyDescent="0.2">
      <c r="A42" s="2">
        <v>12</v>
      </c>
      <c r="C42" s="22">
        <f>'AVG WE'!C19*IF(J13="East",(IF(AND($A42&gt;7,$A42&lt;24),HLOOKUP(C$29,$C$8:$N$10,2,FALSE),HLOOKUP(C$29,$C$8:$N$10,3,FALSE))),IF(AND($A42&gt;6,$A42&lt;23),HLOOKUP(C$29,$C$8:$N$10,2,FALSE),HLOOKUP(C$29,$C$8:$N$10,3,FALSE)))</f>
        <v>54.127283227212445</v>
      </c>
      <c r="D42" s="22">
        <f>'AVG WE'!D19*IF(K13="East",(IF(AND($A42&gt;7,$A42&lt;24),HLOOKUP(D$29,$C$8:$N$10,2,FALSE),HLOOKUP(D$29,$C$8:$N$10,3,FALSE))),IF(AND($A42&gt;6,$A42&lt;23),HLOOKUP(D$29,$C$8:$N$10,2,FALSE),HLOOKUP(D$29,$C$8:$N$10,3,FALSE)))</f>
        <v>54.385049879439428</v>
      </c>
      <c r="E42" s="22">
        <f>'AVG WE'!E19*IF(L13="East",(IF(AND($A42&gt;7,$A42&lt;24),HLOOKUP(E$29,$C$8:$N$10,2,FALSE),HLOOKUP(E$29,$C$8:$N$10,3,FALSE))),IF(AND($A42&gt;6,$A42&lt;23),HLOOKUP(E$29,$C$8:$N$10,2,FALSE),HLOOKUP(E$29,$C$8:$N$10,3,FALSE)))</f>
        <v>56.758648230588648</v>
      </c>
      <c r="F42" s="22">
        <f>'AVG WE'!F19*IF(M13="East",(IF(AND($A42&gt;7,$A42&lt;24),HLOOKUP(F$29,$C$8:$N$10,2,FALSE),HLOOKUP(F$29,$C$8:$N$10,3,FALSE))),IF(AND($A42&gt;6,$A42&lt;23),HLOOKUP(F$29,$C$8:$N$10,2,FALSE),HLOOKUP(F$29,$C$8:$N$10,3,FALSE)))</f>
        <v>59.748679279869044</v>
      </c>
      <c r="G42" s="22">
        <f>'AVG WE'!G19*IF(N13="East",(IF(AND($A42&gt;7,$A42&lt;24),HLOOKUP(G$29,$C$8:$N$10,2,FALSE),HLOOKUP(G$29,$C$8:$N$10,3,FALSE))),IF(AND($A42&gt;6,$A42&lt;23),HLOOKUP(G$29,$C$8:$N$10,2,FALSE),HLOOKUP(G$29,$C$8:$N$10,3,FALSE)))</f>
        <v>61.096560419746162</v>
      </c>
      <c r="H42" s="22">
        <f>'AVG WE'!H19*IF(O13="East",(IF(AND($A42&gt;7,$A42&lt;24),HLOOKUP(H$29,$C$8:$N$10,2,FALSE),HLOOKUP(H$29,$C$8:$N$10,3,FALSE))),IF(AND($A42&gt;6,$A42&lt;23),HLOOKUP(H$29,$C$8:$N$10,2,FALSE),HLOOKUP(H$29,$C$8:$N$10,3,FALSE)))</f>
        <v>64.007943254815558</v>
      </c>
      <c r="I42" s="22">
        <f>'AVG WE'!I19*IF(P13="East",(IF(AND($A42&gt;7,$A42&lt;24),HLOOKUP(I$29,$C$8:$N$10,2,FALSE),HLOOKUP(I$29,$C$8:$N$10,3,FALSE))),IF(AND($A42&gt;6,$A42&lt;23),HLOOKUP(I$29,$C$8:$N$10,2,FALSE),HLOOKUP(I$29,$C$8:$N$10,3,FALSE)))</f>
        <v>61.204030275091327</v>
      </c>
      <c r="J42" s="22">
        <f>'AVG WE'!J19*IF(Q13="East",(IF(AND($A42&gt;7,$A42&lt;24),HLOOKUP(J$29,$C$8:$N$10,2,FALSE),HLOOKUP(J$29,$C$8:$N$10,3,FALSE))),IF(AND($A42&gt;6,$A42&lt;23),HLOOKUP(J$29,$C$8:$N$10,2,FALSE),HLOOKUP(J$29,$C$8:$N$10,3,FALSE)))</f>
        <v>60.000099947345689</v>
      </c>
      <c r="K42" s="22">
        <f>'AVG WE'!K19*IF(R13="East",(IF(AND($A42&gt;7,$A42&lt;24),HLOOKUP(K$29,$C$8:$N$10,2,FALSE),HLOOKUP(K$29,$C$8:$N$10,3,FALSE))),IF(AND($A42&gt;6,$A42&lt;23),HLOOKUP(K$29,$C$8:$N$10,2,FALSE),HLOOKUP(K$29,$C$8:$N$10,3,FALSE)))</f>
        <v>60.591956518891365</v>
      </c>
      <c r="L42" s="22">
        <f>'AVG WE'!L19*IF(S13="East",(IF(AND($A42&gt;7,$A42&lt;24),HLOOKUP(L$29,$C$8:$N$10,2,FALSE),HLOOKUP(L$29,$C$8:$N$10,3,FALSE))),IF(AND($A42&gt;6,$A42&lt;23),HLOOKUP(L$29,$C$8:$N$10,2,FALSE),HLOOKUP(L$29,$C$8:$N$10,3,FALSE)))</f>
        <v>48.85973082906056</v>
      </c>
      <c r="M42" s="22">
        <f>'AVG WE'!M19*IF(T13="East",(IF(AND($A42&gt;7,$A42&lt;24),HLOOKUP(M$29,$C$8:$N$10,2,FALSE),HLOOKUP(M$29,$C$8:$N$10,3,FALSE))),IF(AND($A42&gt;6,$A42&lt;23),HLOOKUP(M$29,$C$8:$N$10,2,FALSE),HLOOKUP(M$29,$C$8:$N$10,3,FALSE)))</f>
        <v>48.790277159299322</v>
      </c>
      <c r="N42" s="22">
        <f>'AVG WE'!N19*IF(U13="East",(IF(AND($A42&gt;7,$A42&lt;24),HLOOKUP(N$29,$C$8:$N$10,2,FALSE),HLOOKUP(N$29,$C$8:$N$10,3,FALSE))),IF(AND($A42&gt;6,$A42&lt;23),HLOOKUP(N$29,$C$8:$N$10,2,FALSE),HLOOKUP(N$29,$C$8:$N$10,3,FALSE)))</f>
        <v>50.547966525253038</v>
      </c>
    </row>
    <row r="43" spans="1:14" x14ac:dyDescent="0.2">
      <c r="A43" s="2">
        <v>13</v>
      </c>
      <c r="C43" s="22">
        <f>'AVG WE'!C20*IF(J14="East",(IF(AND($A43&gt;7,$A43&lt;24),HLOOKUP(C$29,$C$8:$N$10,2,FALSE),HLOOKUP(C$29,$C$8:$N$10,3,FALSE))),IF(AND($A43&gt;6,$A43&lt;23),HLOOKUP(C$29,$C$8:$N$10,2,FALSE),HLOOKUP(C$29,$C$8:$N$10,3,FALSE)))</f>
        <v>54.00511116126205</v>
      </c>
      <c r="D43" s="22">
        <f>'AVG WE'!D20*IF(K14="East",(IF(AND($A43&gt;7,$A43&lt;24),HLOOKUP(D$29,$C$8:$N$10,2,FALSE),HLOOKUP(D$29,$C$8:$N$10,3,FALSE))),IF(AND($A43&gt;6,$A43&lt;23),HLOOKUP(D$29,$C$8:$N$10,2,FALSE),HLOOKUP(D$29,$C$8:$N$10,3,FALSE)))</f>
        <v>52.884828145563866</v>
      </c>
      <c r="E43" s="22">
        <f>'AVG WE'!E20*IF(L14="East",(IF(AND($A43&gt;7,$A43&lt;24),HLOOKUP(E$29,$C$8:$N$10,2,FALSE),HLOOKUP(E$29,$C$8:$N$10,3,FALSE))),IF(AND($A43&gt;6,$A43&lt;23),HLOOKUP(E$29,$C$8:$N$10,2,FALSE),HLOOKUP(E$29,$C$8:$N$10,3,FALSE)))</f>
        <v>56.231326350826329</v>
      </c>
      <c r="F43" s="22">
        <f>'AVG WE'!F20*IF(M14="East",(IF(AND($A43&gt;7,$A43&lt;24),HLOOKUP(F$29,$C$8:$N$10,2,FALSE),HLOOKUP(F$29,$C$8:$N$10,3,FALSE))),IF(AND($A43&gt;6,$A43&lt;23),HLOOKUP(F$29,$C$8:$N$10,2,FALSE),HLOOKUP(F$29,$C$8:$N$10,3,FALSE)))</f>
        <v>56.885801782026988</v>
      </c>
      <c r="G43" s="22">
        <f>'AVG WE'!G20*IF(N14="East",(IF(AND($A43&gt;7,$A43&lt;24),HLOOKUP(G$29,$C$8:$N$10,2,FALSE),HLOOKUP(G$29,$C$8:$N$10,3,FALSE))),IF(AND($A43&gt;6,$A43&lt;23),HLOOKUP(G$29,$C$8:$N$10,2,FALSE),HLOOKUP(G$29,$C$8:$N$10,3,FALSE)))</f>
        <v>61.916876938044986</v>
      </c>
      <c r="H43" s="22">
        <f>'AVG WE'!H20*IF(O14="East",(IF(AND($A43&gt;7,$A43&lt;24),HLOOKUP(H$29,$C$8:$N$10,2,FALSE),HLOOKUP(H$29,$C$8:$N$10,3,FALSE))),IF(AND($A43&gt;6,$A43&lt;23),HLOOKUP(H$29,$C$8:$N$10,2,FALSE),HLOOKUP(H$29,$C$8:$N$10,3,FALSE)))</f>
        <v>65.886466439013475</v>
      </c>
      <c r="I43" s="22">
        <f>'AVG WE'!I20*IF(P14="East",(IF(AND($A43&gt;7,$A43&lt;24),HLOOKUP(I$29,$C$8:$N$10,2,FALSE),HLOOKUP(I$29,$C$8:$N$10,3,FALSE))),IF(AND($A43&gt;6,$A43&lt;23),HLOOKUP(I$29,$C$8:$N$10,2,FALSE),HLOOKUP(I$29,$C$8:$N$10,3,FALSE)))</f>
        <v>69.634473171999389</v>
      </c>
      <c r="J43" s="22">
        <f>'AVG WE'!J20*IF(Q14="East",(IF(AND($A43&gt;7,$A43&lt;24),HLOOKUP(J$29,$C$8:$N$10,2,FALSE),HLOOKUP(J$29,$C$8:$N$10,3,FALSE))),IF(AND($A43&gt;6,$A43&lt;23),HLOOKUP(J$29,$C$8:$N$10,2,FALSE),HLOOKUP(J$29,$C$8:$N$10,3,FALSE)))</f>
        <v>69.400641777739011</v>
      </c>
      <c r="K43" s="22">
        <f>'AVG WE'!K20*IF(R14="East",(IF(AND($A43&gt;7,$A43&lt;24),HLOOKUP(K$29,$C$8:$N$10,2,FALSE),HLOOKUP(K$29,$C$8:$N$10,3,FALSE))),IF(AND($A43&gt;6,$A43&lt;23),HLOOKUP(K$29,$C$8:$N$10,2,FALSE),HLOOKUP(K$29,$C$8:$N$10,3,FALSE)))</f>
        <v>64.763212320975001</v>
      </c>
      <c r="L43" s="22">
        <f>'AVG WE'!L20*IF(S14="East",(IF(AND($A43&gt;7,$A43&lt;24),HLOOKUP(L$29,$C$8:$N$10,2,FALSE),HLOOKUP(L$29,$C$8:$N$10,3,FALSE))),IF(AND($A43&gt;6,$A43&lt;23),HLOOKUP(L$29,$C$8:$N$10,2,FALSE),HLOOKUP(L$29,$C$8:$N$10,3,FALSE)))</f>
        <v>53.839151161003208</v>
      </c>
      <c r="M43" s="22">
        <f>'AVG WE'!M20*IF(T14="East",(IF(AND($A43&gt;7,$A43&lt;24),HLOOKUP(M$29,$C$8:$N$10,2,FALSE),HLOOKUP(M$29,$C$8:$N$10,3,FALSE))),IF(AND($A43&gt;6,$A43&lt;23),HLOOKUP(M$29,$C$8:$N$10,2,FALSE),HLOOKUP(M$29,$C$8:$N$10,3,FALSE)))</f>
        <v>46.180785387578148</v>
      </c>
      <c r="N43" s="22">
        <f>'AVG WE'!N20*IF(U14="East",(IF(AND($A43&gt;7,$A43&lt;24),HLOOKUP(N$29,$C$8:$N$10,2,FALSE),HLOOKUP(N$29,$C$8:$N$10,3,FALSE))),IF(AND($A43&gt;6,$A43&lt;23),HLOOKUP(N$29,$C$8:$N$10,2,FALSE),HLOOKUP(N$29,$C$8:$N$10,3,FALSE)))</f>
        <v>49.49628700198538</v>
      </c>
    </row>
    <row r="44" spans="1:14" x14ac:dyDescent="0.2">
      <c r="A44" s="2">
        <v>14</v>
      </c>
      <c r="C44" s="22">
        <f>'AVG WE'!C21*IF(J15="East",(IF(AND($A44&gt;7,$A44&lt;24),HLOOKUP(C$29,$C$8:$N$10,2,FALSE),HLOOKUP(C$29,$C$8:$N$10,3,FALSE))),IF(AND($A44&gt;6,$A44&lt;23),HLOOKUP(C$29,$C$8:$N$10,2,FALSE),HLOOKUP(C$29,$C$8:$N$10,3,FALSE)))</f>
        <v>52.117108920994262</v>
      </c>
      <c r="D44" s="22">
        <f>'AVG WE'!D21*IF(K15="East",(IF(AND($A44&gt;7,$A44&lt;24),HLOOKUP(D$29,$C$8:$N$10,2,FALSE),HLOOKUP(D$29,$C$8:$N$10,3,FALSE))),IF(AND($A44&gt;6,$A44&lt;23),HLOOKUP(D$29,$C$8:$N$10,2,FALSE),HLOOKUP(D$29,$C$8:$N$10,3,FALSE)))</f>
        <v>52.192798107541407</v>
      </c>
      <c r="E44" s="22">
        <f>'AVG WE'!E21*IF(L15="East",(IF(AND($A44&gt;7,$A44&lt;24),HLOOKUP(E$29,$C$8:$N$10,2,FALSE),HLOOKUP(E$29,$C$8:$N$10,3,FALSE))),IF(AND($A44&gt;6,$A44&lt;23),HLOOKUP(E$29,$C$8:$N$10,2,FALSE),HLOOKUP(E$29,$C$8:$N$10,3,FALSE)))</f>
        <v>55.63535140868521</v>
      </c>
      <c r="F44" s="22">
        <f>'AVG WE'!F21*IF(M15="East",(IF(AND($A44&gt;7,$A44&lt;24),HLOOKUP(F$29,$C$8:$N$10,2,FALSE),HLOOKUP(F$29,$C$8:$N$10,3,FALSE))),IF(AND($A44&gt;6,$A44&lt;23),HLOOKUP(F$29,$C$8:$N$10,2,FALSE),HLOOKUP(F$29,$C$8:$N$10,3,FALSE)))</f>
        <v>56.815077314261089</v>
      </c>
      <c r="G44" s="22">
        <f>'AVG WE'!G21*IF(N15="East",(IF(AND($A44&gt;7,$A44&lt;24),HLOOKUP(G$29,$C$8:$N$10,2,FALSE),HLOOKUP(G$29,$C$8:$N$10,3,FALSE))),IF(AND($A44&gt;6,$A44&lt;23),HLOOKUP(G$29,$C$8:$N$10,2,FALSE),HLOOKUP(G$29,$C$8:$N$10,3,FALSE)))</f>
        <v>62.514618531548514</v>
      </c>
      <c r="H44" s="22">
        <f>'AVG WE'!H21*IF(O15="East",(IF(AND($A44&gt;7,$A44&lt;24),HLOOKUP(H$29,$C$8:$N$10,2,FALSE),HLOOKUP(H$29,$C$8:$N$10,3,FALSE))),IF(AND($A44&gt;6,$A44&lt;23),HLOOKUP(H$29,$C$8:$N$10,2,FALSE),HLOOKUP(H$29,$C$8:$N$10,3,FALSE)))</f>
        <v>70.657411975112979</v>
      </c>
      <c r="I44" s="22">
        <f>'AVG WE'!I21*IF(P15="East",(IF(AND($A44&gt;7,$A44&lt;24),HLOOKUP(I$29,$C$8:$N$10,2,FALSE),HLOOKUP(I$29,$C$8:$N$10,3,FALSE))),IF(AND($A44&gt;6,$A44&lt;23),HLOOKUP(I$29,$C$8:$N$10,2,FALSE),HLOOKUP(I$29,$C$8:$N$10,3,FALSE)))</f>
        <v>73.151042407080396</v>
      </c>
      <c r="J44" s="22">
        <f>'AVG WE'!J21*IF(Q15="East",(IF(AND($A44&gt;7,$A44&lt;24),HLOOKUP(J$29,$C$8:$N$10,2,FALSE),HLOOKUP(J$29,$C$8:$N$10,3,FALSE))),IF(AND($A44&gt;6,$A44&lt;23),HLOOKUP(J$29,$C$8:$N$10,2,FALSE),HLOOKUP(J$29,$C$8:$N$10,3,FALSE)))</f>
        <v>71.382944291595948</v>
      </c>
      <c r="K44" s="22">
        <f>'AVG WE'!K21*IF(R15="East",(IF(AND($A44&gt;7,$A44&lt;24),HLOOKUP(K$29,$C$8:$N$10,2,FALSE),HLOOKUP(K$29,$C$8:$N$10,3,FALSE))),IF(AND($A44&gt;6,$A44&lt;23),HLOOKUP(K$29,$C$8:$N$10,2,FALSE),HLOOKUP(K$29,$C$8:$N$10,3,FALSE)))</f>
        <v>66.160530848055942</v>
      </c>
      <c r="L44" s="22">
        <f>'AVG WE'!L21*IF(S15="East",(IF(AND($A44&gt;7,$A44&lt;24),HLOOKUP(L$29,$C$8:$N$10,2,FALSE),HLOOKUP(L$29,$C$8:$N$10,3,FALSE))),IF(AND($A44&gt;6,$A44&lt;23),HLOOKUP(L$29,$C$8:$N$10,2,FALSE),HLOOKUP(L$29,$C$8:$N$10,3,FALSE)))</f>
        <v>57.331679530289591</v>
      </c>
      <c r="M44" s="22">
        <f>'AVG WE'!M21*IF(T15="East",(IF(AND($A44&gt;7,$A44&lt;24),HLOOKUP(M$29,$C$8:$N$10,2,FALSE),HLOOKUP(M$29,$C$8:$N$10,3,FALSE))),IF(AND($A44&gt;6,$A44&lt;23),HLOOKUP(M$29,$C$8:$N$10,2,FALSE),HLOOKUP(M$29,$C$8:$N$10,3,FALSE)))</f>
        <v>44.591902922450068</v>
      </c>
      <c r="N44" s="22">
        <f>'AVG WE'!N21*IF(U15="East",(IF(AND($A44&gt;7,$A44&lt;24),HLOOKUP(N$29,$C$8:$N$10,2,FALSE),HLOOKUP(N$29,$C$8:$N$10,3,FALSE))),IF(AND($A44&gt;6,$A44&lt;23),HLOOKUP(N$29,$C$8:$N$10,2,FALSE),HLOOKUP(N$29,$C$8:$N$10,3,FALSE)))</f>
        <v>46.722798434710057</v>
      </c>
    </row>
    <row r="45" spans="1:14" x14ac:dyDescent="0.2">
      <c r="A45" s="2">
        <v>15</v>
      </c>
      <c r="C45" s="22">
        <f>'AVG WE'!C22*IF(J16="East",(IF(AND($A45&gt;7,$A45&lt;24),HLOOKUP(C$29,$C$8:$N$10,2,FALSE),HLOOKUP(C$29,$C$8:$N$10,3,FALSE))),IF(AND($A45&gt;6,$A45&lt;23),HLOOKUP(C$29,$C$8:$N$10,2,FALSE),HLOOKUP(C$29,$C$8:$N$10,3,FALSE)))</f>
        <v>50.820921565872979</v>
      </c>
      <c r="D45" s="22">
        <f>'AVG WE'!D22*IF(K16="East",(IF(AND($A45&gt;7,$A45&lt;24),HLOOKUP(D$29,$C$8:$N$10,2,FALSE),HLOOKUP(D$29,$C$8:$N$10,3,FALSE))),IF(AND($A45&gt;6,$A45&lt;23),HLOOKUP(D$29,$C$8:$N$10,2,FALSE),HLOOKUP(D$29,$C$8:$N$10,3,FALSE)))</f>
        <v>50.084872290753864</v>
      </c>
      <c r="E45" s="22">
        <f>'AVG WE'!E22*IF(L16="East",(IF(AND($A45&gt;7,$A45&lt;24),HLOOKUP(E$29,$C$8:$N$10,2,FALSE),HLOOKUP(E$29,$C$8:$N$10,3,FALSE))),IF(AND($A45&gt;6,$A45&lt;23),HLOOKUP(E$29,$C$8:$N$10,2,FALSE),HLOOKUP(E$29,$C$8:$N$10,3,FALSE)))</f>
        <v>52.772079176605715</v>
      </c>
      <c r="F45" s="22">
        <f>'AVG WE'!F22*IF(M16="East",(IF(AND($A45&gt;7,$A45&lt;24),HLOOKUP(F$29,$C$8:$N$10,2,FALSE),HLOOKUP(F$29,$C$8:$N$10,3,FALSE))),IF(AND($A45&gt;6,$A45&lt;23),HLOOKUP(F$29,$C$8:$N$10,2,FALSE),HLOOKUP(F$29,$C$8:$N$10,3,FALSE)))</f>
        <v>55.501355751800844</v>
      </c>
      <c r="G45" s="22">
        <f>'AVG WE'!G22*IF(N16="East",(IF(AND($A45&gt;7,$A45&lt;24),HLOOKUP(G$29,$C$8:$N$10,2,FALSE),HLOOKUP(G$29,$C$8:$N$10,3,FALSE))),IF(AND($A45&gt;6,$A45&lt;23),HLOOKUP(G$29,$C$8:$N$10,2,FALSE),HLOOKUP(G$29,$C$8:$N$10,3,FALSE)))</f>
        <v>62.211423845985927</v>
      </c>
      <c r="H45" s="22">
        <f>'AVG WE'!H22*IF(O16="East",(IF(AND($A45&gt;7,$A45&lt;24),HLOOKUP(H$29,$C$8:$N$10,2,FALSE),HLOOKUP(H$29,$C$8:$N$10,3,FALSE))),IF(AND($A45&gt;6,$A45&lt;23),HLOOKUP(H$29,$C$8:$N$10,2,FALSE),HLOOKUP(H$29,$C$8:$N$10,3,FALSE)))</f>
        <v>74.788600744035733</v>
      </c>
      <c r="I45" s="22">
        <f>'AVG WE'!I22*IF(P16="East",(IF(AND($A45&gt;7,$A45&lt;24),HLOOKUP(I$29,$C$8:$N$10,2,FALSE),HLOOKUP(I$29,$C$8:$N$10,3,FALSE))),IF(AND($A45&gt;6,$A45&lt;23),HLOOKUP(I$29,$C$8:$N$10,2,FALSE),HLOOKUP(I$29,$C$8:$N$10,3,FALSE)))</f>
        <v>76.605855443634169</v>
      </c>
      <c r="J45" s="22">
        <f>'AVG WE'!J22*IF(Q16="East",(IF(AND($A45&gt;7,$A45&lt;24),HLOOKUP(J$29,$C$8:$N$10,2,FALSE),HLOOKUP(J$29,$C$8:$N$10,3,FALSE))),IF(AND($A45&gt;6,$A45&lt;23),HLOOKUP(J$29,$C$8:$N$10,2,FALSE),HLOOKUP(J$29,$C$8:$N$10,3,FALSE)))</f>
        <v>78.875601193159767</v>
      </c>
      <c r="K45" s="22">
        <f>'AVG WE'!K22*IF(R16="East",(IF(AND($A45&gt;7,$A45&lt;24),HLOOKUP(K$29,$C$8:$N$10,2,FALSE),HLOOKUP(K$29,$C$8:$N$10,3,FALSE))),IF(AND($A45&gt;6,$A45&lt;23),HLOOKUP(K$29,$C$8:$N$10,2,FALSE),HLOOKUP(K$29,$C$8:$N$10,3,FALSE)))</f>
        <v>67.169487170343601</v>
      </c>
      <c r="L45" s="22">
        <f>'AVG WE'!L22*IF(S16="East",(IF(AND($A45&gt;7,$A45&lt;24),HLOOKUP(L$29,$C$8:$N$10,2,FALSE),HLOOKUP(L$29,$C$8:$N$10,3,FALSE))),IF(AND($A45&gt;6,$A45&lt;23),HLOOKUP(L$29,$C$8:$N$10,2,FALSE),HLOOKUP(L$29,$C$8:$N$10,3,FALSE)))</f>
        <v>57.801499238592832</v>
      </c>
      <c r="M45" s="22">
        <f>'AVG WE'!M22*IF(T16="East",(IF(AND($A45&gt;7,$A45&lt;24),HLOOKUP(M$29,$C$8:$N$10,2,FALSE),HLOOKUP(M$29,$C$8:$N$10,3,FALSE))),IF(AND($A45&gt;6,$A45&lt;23),HLOOKUP(M$29,$C$8:$N$10,2,FALSE),HLOOKUP(M$29,$C$8:$N$10,3,FALSE)))</f>
        <v>43.286491493447976</v>
      </c>
      <c r="N45" s="22">
        <f>'AVG WE'!N22*IF(U16="East",(IF(AND($A45&gt;7,$A45&lt;24),HLOOKUP(N$29,$C$8:$N$10,2,FALSE),HLOOKUP(N$29,$C$8:$N$10,3,FALSE))),IF(AND($A45&gt;6,$A45&lt;23),HLOOKUP(N$29,$C$8:$N$10,2,FALSE),HLOOKUP(N$29,$C$8:$N$10,3,FALSE)))</f>
        <v>39.524422878095365</v>
      </c>
    </row>
    <row r="46" spans="1:14" x14ac:dyDescent="0.2">
      <c r="A46" s="2">
        <v>16</v>
      </c>
      <c r="C46" s="22">
        <f>'AVG WE'!C23*IF(J17="East",(IF(AND($A46&gt;7,$A46&lt;24),HLOOKUP(C$29,$C$8:$N$10,2,FALSE),HLOOKUP(C$29,$C$8:$N$10,3,FALSE))),IF(AND($A46&gt;6,$A46&lt;23),HLOOKUP(C$29,$C$8:$N$10,2,FALSE),HLOOKUP(C$29,$C$8:$N$10,3,FALSE)))</f>
        <v>47.987524522044609</v>
      </c>
      <c r="D46" s="22">
        <f>'AVG WE'!D23*IF(K17="East",(IF(AND($A46&gt;7,$A46&lt;24),HLOOKUP(D$29,$C$8:$N$10,2,FALSE),HLOOKUP(D$29,$C$8:$N$10,3,FALSE))),IF(AND($A46&gt;6,$A46&lt;23),HLOOKUP(D$29,$C$8:$N$10,2,FALSE),HLOOKUP(D$29,$C$8:$N$10,3,FALSE)))</f>
        <v>49.160082674574191</v>
      </c>
      <c r="E46" s="22">
        <f>'AVG WE'!E23*IF(L17="East",(IF(AND($A46&gt;7,$A46&lt;24),HLOOKUP(E$29,$C$8:$N$10,2,FALSE),HLOOKUP(E$29,$C$8:$N$10,3,FALSE))),IF(AND($A46&gt;6,$A46&lt;23),HLOOKUP(E$29,$C$8:$N$10,2,FALSE),HLOOKUP(E$29,$C$8:$N$10,3,FALSE)))</f>
        <v>49.715926261095582</v>
      </c>
      <c r="F46" s="22">
        <f>'AVG WE'!F23*IF(M17="East",(IF(AND($A46&gt;7,$A46&lt;24),HLOOKUP(F$29,$C$8:$N$10,2,FALSE),HLOOKUP(F$29,$C$8:$N$10,3,FALSE))),IF(AND($A46&gt;6,$A46&lt;23),HLOOKUP(F$29,$C$8:$N$10,2,FALSE),HLOOKUP(F$29,$C$8:$N$10,3,FALSE)))</f>
        <v>53.991916811806639</v>
      </c>
      <c r="G46" s="22">
        <f>'AVG WE'!G23*IF(N17="East",(IF(AND($A46&gt;7,$A46&lt;24),HLOOKUP(G$29,$C$8:$N$10,2,FALSE),HLOOKUP(G$29,$C$8:$N$10,3,FALSE))),IF(AND($A46&gt;6,$A46&lt;23),HLOOKUP(G$29,$C$8:$N$10,2,FALSE),HLOOKUP(G$29,$C$8:$N$10,3,FALSE)))</f>
        <v>63.648672141881434</v>
      </c>
      <c r="H46" s="22">
        <f>'AVG WE'!H23*IF(O17="East",(IF(AND($A46&gt;7,$A46&lt;24),HLOOKUP(H$29,$C$8:$N$10,2,FALSE),HLOOKUP(H$29,$C$8:$N$10,3,FALSE))),IF(AND($A46&gt;6,$A46&lt;23),HLOOKUP(H$29,$C$8:$N$10,2,FALSE),HLOOKUP(H$29,$C$8:$N$10,3,FALSE)))</f>
        <v>78.811995247866349</v>
      </c>
      <c r="I46" s="22">
        <f>'AVG WE'!I23*IF(P17="East",(IF(AND($A46&gt;7,$A46&lt;24),HLOOKUP(I$29,$C$8:$N$10,2,FALSE),HLOOKUP(I$29,$C$8:$N$10,3,FALSE))),IF(AND($A46&gt;6,$A46&lt;23),HLOOKUP(I$29,$C$8:$N$10,2,FALSE),HLOOKUP(I$29,$C$8:$N$10,3,FALSE)))</f>
        <v>81.618209672936715</v>
      </c>
      <c r="J46" s="22">
        <f>'AVG WE'!J23*IF(Q17="East",(IF(AND($A46&gt;7,$A46&lt;24),HLOOKUP(J$29,$C$8:$N$10,2,FALSE),HLOOKUP(J$29,$C$8:$N$10,3,FALSE))),IF(AND($A46&gt;6,$A46&lt;23),HLOOKUP(J$29,$C$8:$N$10,2,FALSE),HLOOKUP(J$29,$C$8:$N$10,3,FALSE)))</f>
        <v>80.647715148329837</v>
      </c>
      <c r="K46" s="22">
        <f>'AVG WE'!K23*IF(R17="East",(IF(AND($A46&gt;7,$A46&lt;24),HLOOKUP(K$29,$C$8:$N$10,2,FALSE),HLOOKUP(K$29,$C$8:$N$10,3,FALSE))),IF(AND($A46&gt;6,$A46&lt;23),HLOOKUP(K$29,$C$8:$N$10,2,FALSE),HLOOKUP(K$29,$C$8:$N$10,3,FALSE)))</f>
        <v>67.497497067527576</v>
      </c>
      <c r="L46" s="22">
        <f>'AVG WE'!L23*IF(S17="East",(IF(AND($A46&gt;7,$A46&lt;24),HLOOKUP(L$29,$C$8:$N$10,2,FALSE),HLOOKUP(L$29,$C$8:$N$10,3,FALSE))),IF(AND($A46&gt;6,$A46&lt;23),HLOOKUP(L$29,$C$8:$N$10,2,FALSE),HLOOKUP(L$29,$C$8:$N$10,3,FALSE)))</f>
        <v>57.578052614991869</v>
      </c>
      <c r="M46" s="22">
        <f>'AVG WE'!M23*IF(T17="East",(IF(AND($A46&gt;7,$A46&lt;24),HLOOKUP(M$29,$C$8:$N$10,2,FALSE),HLOOKUP(M$29,$C$8:$N$10,3,FALSE))),IF(AND($A46&gt;6,$A46&lt;23),HLOOKUP(M$29,$C$8:$N$10,2,FALSE),HLOOKUP(M$29,$C$8:$N$10,3,FALSE)))</f>
        <v>42.296443455823848</v>
      </c>
      <c r="N46" s="22">
        <f>'AVG WE'!N23*IF(U17="East",(IF(AND($A46&gt;7,$A46&lt;24),HLOOKUP(N$29,$C$8:$N$10,2,FALSE),HLOOKUP(N$29,$C$8:$N$10,3,FALSE))),IF(AND($A46&gt;6,$A46&lt;23),HLOOKUP(N$29,$C$8:$N$10,2,FALSE),HLOOKUP(N$29,$C$8:$N$10,3,FALSE)))</f>
        <v>38.18742155135994</v>
      </c>
    </row>
    <row r="47" spans="1:14" x14ac:dyDescent="0.2">
      <c r="A47" s="2">
        <v>17</v>
      </c>
      <c r="C47" s="22">
        <f>'AVG WE'!C24*IF(J18="East",(IF(AND($A47&gt;7,$A47&lt;24),HLOOKUP(C$29,$C$8:$N$10,2,FALSE),HLOOKUP(C$29,$C$8:$N$10,3,FALSE))),IF(AND($A47&gt;6,$A47&lt;23),HLOOKUP(C$29,$C$8:$N$10,2,FALSE),HLOOKUP(C$29,$C$8:$N$10,3,FALSE)))</f>
        <v>53.948735557043072</v>
      </c>
      <c r="D47" s="22">
        <f>'AVG WE'!D24*IF(K18="East",(IF(AND($A47&gt;7,$A47&lt;24),HLOOKUP(D$29,$C$8:$N$10,2,FALSE),HLOOKUP(D$29,$C$8:$N$10,3,FALSE))),IF(AND($A47&gt;6,$A47&lt;23),HLOOKUP(D$29,$C$8:$N$10,2,FALSE),HLOOKUP(D$29,$C$8:$N$10,3,FALSE)))</f>
        <v>50.709004455475714</v>
      </c>
      <c r="E47" s="22">
        <f>'AVG WE'!E24*IF(L18="East",(IF(AND($A47&gt;7,$A47&lt;24),HLOOKUP(E$29,$C$8:$N$10,2,FALSE),HLOOKUP(E$29,$C$8:$N$10,3,FALSE))),IF(AND($A47&gt;6,$A47&lt;23),HLOOKUP(E$29,$C$8:$N$10,2,FALSE),HLOOKUP(E$29,$C$8:$N$10,3,FALSE)))</f>
        <v>51.044589587517841</v>
      </c>
      <c r="F47" s="22">
        <f>'AVG WE'!F24*IF(M18="East",(IF(AND($A47&gt;7,$A47&lt;24),HLOOKUP(F$29,$C$8:$N$10,2,FALSE),HLOOKUP(F$29,$C$8:$N$10,3,FALSE))),IF(AND($A47&gt;6,$A47&lt;23),HLOOKUP(F$29,$C$8:$N$10,2,FALSE),HLOOKUP(F$29,$C$8:$N$10,3,FALSE)))</f>
        <v>53.002499280211801</v>
      </c>
      <c r="G47" s="22">
        <f>'AVG WE'!G24*IF(N18="East",(IF(AND($A47&gt;7,$A47&lt;24),HLOOKUP(G$29,$C$8:$N$10,2,FALSE),HLOOKUP(G$29,$C$8:$N$10,3,FALSE))),IF(AND($A47&gt;6,$A47&lt;23),HLOOKUP(G$29,$C$8:$N$10,2,FALSE),HLOOKUP(G$29,$C$8:$N$10,3,FALSE)))</f>
        <v>62.920530485193119</v>
      </c>
      <c r="H47" s="22">
        <f>'AVG WE'!H24*IF(O18="East",(IF(AND($A47&gt;7,$A47&lt;24),HLOOKUP(H$29,$C$8:$N$10,2,FALSE),HLOOKUP(H$29,$C$8:$N$10,3,FALSE))),IF(AND($A47&gt;6,$A47&lt;23),HLOOKUP(H$29,$C$8:$N$10,2,FALSE),HLOOKUP(H$29,$C$8:$N$10,3,FALSE)))</f>
        <v>81.895869487914197</v>
      </c>
      <c r="I47" s="22">
        <f>'AVG WE'!I24*IF(P18="East",(IF(AND($A47&gt;7,$A47&lt;24),HLOOKUP(I$29,$C$8:$N$10,2,FALSE),HLOOKUP(I$29,$C$8:$N$10,3,FALSE))),IF(AND($A47&gt;6,$A47&lt;23),HLOOKUP(I$29,$C$8:$N$10,2,FALSE),HLOOKUP(I$29,$C$8:$N$10,3,FALSE)))</f>
        <v>83.659574680756748</v>
      </c>
      <c r="J47" s="22">
        <f>'AVG WE'!J24*IF(Q18="East",(IF(AND($A47&gt;7,$A47&lt;24),HLOOKUP(J$29,$C$8:$N$10,2,FALSE),HLOOKUP(J$29,$C$8:$N$10,3,FALSE))),IF(AND($A47&gt;6,$A47&lt;23),HLOOKUP(J$29,$C$8:$N$10,2,FALSE),HLOOKUP(J$29,$C$8:$N$10,3,FALSE)))</f>
        <v>80.407532898559936</v>
      </c>
      <c r="K47" s="22">
        <f>'AVG WE'!K24*IF(R18="East",(IF(AND($A47&gt;7,$A47&lt;24),HLOOKUP(K$29,$C$8:$N$10,2,FALSE),HLOOKUP(K$29,$C$8:$N$10,3,FALSE))),IF(AND($A47&gt;6,$A47&lt;23),HLOOKUP(K$29,$C$8:$N$10,2,FALSE),HLOOKUP(K$29,$C$8:$N$10,3,FALSE)))</f>
        <v>66.876389619859523</v>
      </c>
      <c r="L47" s="22">
        <f>'AVG WE'!L24*IF(S18="East",(IF(AND($A47&gt;7,$A47&lt;24),HLOOKUP(L$29,$C$8:$N$10,2,FALSE),HLOOKUP(L$29,$C$8:$N$10,3,FALSE))),IF(AND($A47&gt;6,$A47&lt;23),HLOOKUP(L$29,$C$8:$N$10,2,FALSE),HLOOKUP(L$29,$C$8:$N$10,3,FALSE)))</f>
        <v>58.081196982929647</v>
      </c>
      <c r="M47" s="22">
        <f>'AVG WE'!M24*IF(T18="East",(IF(AND($A47&gt;7,$A47&lt;24),HLOOKUP(M$29,$C$8:$N$10,2,FALSE),HLOOKUP(M$29,$C$8:$N$10,3,FALSE))),IF(AND($A47&gt;6,$A47&lt;23),HLOOKUP(M$29,$C$8:$N$10,2,FALSE),HLOOKUP(M$29,$C$8:$N$10,3,FALSE)))</f>
        <v>49.822380859845616</v>
      </c>
      <c r="N47" s="22">
        <f>'AVG WE'!N24*IF(U18="East",(IF(AND($A47&gt;7,$A47&lt;24),HLOOKUP(N$29,$C$8:$N$10,2,FALSE),HLOOKUP(N$29,$C$8:$N$10,3,FALSE))),IF(AND($A47&gt;6,$A47&lt;23),HLOOKUP(N$29,$C$8:$N$10,2,FALSE),HLOOKUP(N$29,$C$8:$N$10,3,FALSE)))</f>
        <v>50.883237162562637</v>
      </c>
    </row>
    <row r="48" spans="1:14" x14ac:dyDescent="0.2">
      <c r="A48" s="2">
        <v>18</v>
      </c>
      <c r="C48" s="22">
        <f>'AVG WE'!C25*IF(J19="East",(IF(AND($A48&gt;7,$A48&lt;24),HLOOKUP(C$29,$C$8:$N$10,2,FALSE),HLOOKUP(C$29,$C$8:$N$10,3,FALSE))),IF(AND($A48&gt;6,$A48&lt;23),HLOOKUP(C$29,$C$8:$N$10,2,FALSE),HLOOKUP(C$29,$C$8:$N$10,3,FALSE)))</f>
        <v>65.604202938790465</v>
      </c>
      <c r="D48" s="22">
        <f>'AVG WE'!D25*IF(K19="East",(IF(AND($A48&gt;7,$A48&lt;24),HLOOKUP(D$29,$C$8:$N$10,2,FALSE),HLOOKUP(D$29,$C$8:$N$10,3,FALSE))),IF(AND($A48&gt;6,$A48&lt;23),HLOOKUP(D$29,$C$8:$N$10,2,FALSE),HLOOKUP(D$29,$C$8:$N$10,3,FALSE)))</f>
        <v>57.521240923587278</v>
      </c>
      <c r="E48" s="22">
        <f>'AVG WE'!E25*IF(L19="East",(IF(AND($A48&gt;7,$A48&lt;24),HLOOKUP(E$29,$C$8:$N$10,2,FALSE),HLOOKUP(E$29,$C$8:$N$10,3,FALSE))),IF(AND($A48&gt;6,$A48&lt;23),HLOOKUP(E$29,$C$8:$N$10,2,FALSE),HLOOKUP(E$29,$C$8:$N$10,3,FALSE)))</f>
        <v>55.863839861163775</v>
      </c>
      <c r="F48" s="22">
        <f>'AVG WE'!F25*IF(M19="East",(IF(AND($A48&gt;7,$A48&lt;24),HLOOKUP(F$29,$C$8:$N$10,2,FALSE),HLOOKUP(F$29,$C$8:$N$10,3,FALSE))),IF(AND($A48&gt;6,$A48&lt;23),HLOOKUP(F$29,$C$8:$N$10,2,FALSE),HLOOKUP(F$29,$C$8:$N$10,3,FALSE)))</f>
        <v>52.828916007340496</v>
      </c>
      <c r="G48" s="22">
        <f>'AVG WE'!G25*IF(N19="East",(IF(AND($A48&gt;7,$A48&lt;24),HLOOKUP(G$29,$C$8:$N$10,2,FALSE),HLOOKUP(G$29,$C$8:$N$10,3,FALSE))),IF(AND($A48&gt;6,$A48&lt;23),HLOOKUP(G$29,$C$8:$N$10,2,FALSE),HLOOKUP(G$29,$C$8:$N$10,3,FALSE)))</f>
        <v>63.335952049938491</v>
      </c>
      <c r="H48" s="22">
        <f>'AVG WE'!H25*IF(O19="East",(IF(AND($A48&gt;7,$A48&lt;24),HLOOKUP(H$29,$C$8:$N$10,2,FALSE),HLOOKUP(H$29,$C$8:$N$10,3,FALSE))),IF(AND($A48&gt;6,$A48&lt;23),HLOOKUP(H$29,$C$8:$N$10,2,FALSE),HLOOKUP(H$29,$C$8:$N$10,3,FALSE)))</f>
        <v>72.620589747236835</v>
      </c>
      <c r="I48" s="22">
        <f>'AVG WE'!I25*IF(P19="East",(IF(AND($A48&gt;7,$A48&lt;24),HLOOKUP(I$29,$C$8:$N$10,2,FALSE),HLOOKUP(I$29,$C$8:$N$10,3,FALSE))),IF(AND($A48&gt;6,$A48&lt;23),HLOOKUP(I$29,$C$8:$N$10,2,FALSE),HLOOKUP(I$29,$C$8:$N$10,3,FALSE)))</f>
        <v>75.547563076767261</v>
      </c>
      <c r="J48" s="22">
        <f>'AVG WE'!J25*IF(Q19="East",(IF(AND($A48&gt;7,$A48&lt;24),HLOOKUP(J$29,$C$8:$N$10,2,FALSE),HLOOKUP(J$29,$C$8:$N$10,3,FALSE))),IF(AND($A48&gt;6,$A48&lt;23),HLOOKUP(J$29,$C$8:$N$10,2,FALSE),HLOOKUP(J$29,$C$8:$N$10,3,FALSE)))</f>
        <v>76.563818181577716</v>
      </c>
      <c r="K48" s="22">
        <f>'AVG WE'!K25*IF(R19="East",(IF(AND($A48&gt;7,$A48&lt;24),HLOOKUP(K$29,$C$8:$N$10,2,FALSE),HLOOKUP(K$29,$C$8:$N$10,3,FALSE))),IF(AND($A48&gt;6,$A48&lt;23),HLOOKUP(K$29,$C$8:$N$10,2,FALSE),HLOOKUP(K$29,$C$8:$N$10,3,FALSE)))</f>
        <v>67.205559150488668</v>
      </c>
      <c r="L48" s="22">
        <f>'AVG WE'!L25*IF(S19="East",(IF(AND($A48&gt;7,$A48&lt;24),HLOOKUP(L$29,$C$8:$N$10,2,FALSE),HLOOKUP(L$29,$C$8:$N$10,3,FALSE))),IF(AND($A48&gt;6,$A48&lt;23),HLOOKUP(L$29,$C$8:$N$10,2,FALSE),HLOOKUP(L$29,$C$8:$N$10,3,FALSE)))</f>
        <v>58.227527787260371</v>
      </c>
      <c r="M48" s="22">
        <f>'AVG WE'!M25*IF(T19="East",(IF(AND($A48&gt;7,$A48&lt;24),HLOOKUP(M$29,$C$8:$N$10,2,FALSE),HLOOKUP(M$29,$C$8:$N$10,3,FALSE))),IF(AND($A48&gt;6,$A48&lt;23),HLOOKUP(M$29,$C$8:$N$10,2,FALSE),HLOOKUP(M$29,$C$8:$N$10,3,FALSE)))</f>
        <v>80.071320092021253</v>
      </c>
      <c r="N48" s="22">
        <f>'AVG WE'!N25*IF(U19="East",(IF(AND($A48&gt;7,$A48&lt;24),HLOOKUP(N$29,$C$8:$N$10,2,FALSE),HLOOKUP(N$29,$C$8:$N$10,3,FALSE))),IF(AND($A48&gt;6,$A48&lt;23),HLOOKUP(N$29,$C$8:$N$10,2,FALSE),HLOOKUP(N$29,$C$8:$N$10,3,FALSE)))</f>
        <v>67.257987394802427</v>
      </c>
    </row>
    <row r="49" spans="1:14" x14ac:dyDescent="0.2">
      <c r="A49" s="2">
        <v>19</v>
      </c>
      <c r="C49" s="22">
        <f>'AVG WE'!C26*IF(J20="East",(IF(AND($A49&gt;7,$A49&lt;24),HLOOKUP(C$29,$C$8:$N$10,2,FALSE),HLOOKUP(C$29,$C$8:$N$10,3,FALSE))),IF(AND($A49&gt;6,$A49&lt;23),HLOOKUP(C$29,$C$8:$N$10,2,FALSE),HLOOKUP(C$29,$C$8:$N$10,3,FALSE)))</f>
        <v>66.212421923108423</v>
      </c>
      <c r="D49" s="22">
        <f>'AVG WE'!D26*IF(K20="East",(IF(AND($A49&gt;7,$A49&lt;24),HLOOKUP(D$29,$C$8:$N$10,2,FALSE),HLOOKUP(D$29,$C$8:$N$10,3,FALSE))),IF(AND($A49&gt;6,$A49&lt;23),HLOOKUP(D$29,$C$8:$N$10,2,FALSE),HLOOKUP(D$29,$C$8:$N$10,3,FALSE)))</f>
        <v>59.827609581064898</v>
      </c>
      <c r="E49" s="22">
        <f>'AVG WE'!E26*IF(L20="East",(IF(AND($A49&gt;7,$A49&lt;24),HLOOKUP(E$29,$C$8:$N$10,2,FALSE),HLOOKUP(E$29,$C$8:$N$10,3,FALSE))),IF(AND($A49&gt;6,$A49&lt;23),HLOOKUP(E$29,$C$8:$N$10,2,FALSE),HLOOKUP(E$29,$C$8:$N$10,3,FALSE)))</f>
        <v>64.52539400115036</v>
      </c>
      <c r="F49" s="22">
        <f>'AVG WE'!F26*IF(M20="East",(IF(AND($A49&gt;7,$A49&lt;24),HLOOKUP(F$29,$C$8:$N$10,2,FALSE),HLOOKUP(F$29,$C$8:$N$10,3,FALSE))),IF(AND($A49&gt;6,$A49&lt;23),HLOOKUP(F$29,$C$8:$N$10,2,FALSE),HLOOKUP(F$29,$C$8:$N$10,3,FALSE)))</f>
        <v>54.55077649709078</v>
      </c>
      <c r="G49" s="22">
        <f>'AVG WE'!G26*IF(N20="East",(IF(AND($A49&gt;7,$A49&lt;24),HLOOKUP(G$29,$C$8:$N$10,2,FALSE),HLOOKUP(G$29,$C$8:$N$10,3,FALSE))),IF(AND($A49&gt;6,$A49&lt;23),HLOOKUP(G$29,$C$8:$N$10,2,FALSE),HLOOKUP(G$29,$C$8:$N$10,3,FALSE)))</f>
        <v>61.467005704449875</v>
      </c>
      <c r="H49" s="22">
        <f>'AVG WE'!H26*IF(O20="East",(IF(AND($A49&gt;7,$A49&lt;24),HLOOKUP(H$29,$C$8:$N$10,2,FALSE),HLOOKUP(H$29,$C$8:$N$10,3,FALSE))),IF(AND($A49&gt;6,$A49&lt;23),HLOOKUP(H$29,$C$8:$N$10,2,FALSE),HLOOKUP(H$29,$C$8:$N$10,3,FALSE)))</f>
        <v>65.012018600110906</v>
      </c>
      <c r="I49" s="22">
        <f>'AVG WE'!I26*IF(P20="East",(IF(AND($A49&gt;7,$A49&lt;24),HLOOKUP(I$29,$C$8:$N$10,2,FALSE),HLOOKUP(I$29,$C$8:$N$10,3,FALSE))),IF(AND($A49&gt;6,$A49&lt;23),HLOOKUP(I$29,$C$8:$N$10,2,FALSE),HLOOKUP(I$29,$C$8:$N$10,3,FALSE)))</f>
        <v>65.950029071172949</v>
      </c>
      <c r="J49" s="22">
        <f>'AVG WE'!J26*IF(Q20="East",(IF(AND($A49&gt;7,$A49&lt;24),HLOOKUP(J$29,$C$8:$N$10,2,FALSE),HLOOKUP(J$29,$C$8:$N$10,3,FALSE))),IF(AND($A49&gt;6,$A49&lt;23),HLOOKUP(J$29,$C$8:$N$10,2,FALSE),HLOOKUP(J$29,$C$8:$N$10,3,FALSE)))</f>
        <v>65.578267901633524</v>
      </c>
      <c r="K49" s="22">
        <f>'AVG WE'!K26*IF(R20="East",(IF(AND($A49&gt;7,$A49&lt;24),HLOOKUP(K$29,$C$8:$N$10,2,FALSE),HLOOKUP(K$29,$C$8:$N$10,3,FALSE))),IF(AND($A49&gt;6,$A49&lt;23),HLOOKUP(K$29,$C$8:$N$10,2,FALSE),HLOOKUP(K$29,$C$8:$N$10,3,FALSE)))</f>
        <v>62.457466146252791</v>
      </c>
      <c r="L49" s="22">
        <f>'AVG WE'!L26*IF(S20="East",(IF(AND($A49&gt;7,$A49&lt;24),HLOOKUP(L$29,$C$8:$N$10,2,FALSE),HLOOKUP(L$29,$C$8:$N$10,3,FALSE))),IF(AND($A49&gt;6,$A49&lt;23),HLOOKUP(L$29,$C$8:$N$10,2,FALSE),HLOOKUP(L$29,$C$8:$N$10,3,FALSE)))</f>
        <v>60.970987820369473</v>
      </c>
      <c r="M49" s="22">
        <f>'AVG WE'!M26*IF(T20="East",(IF(AND($A49&gt;7,$A49&lt;24),HLOOKUP(M$29,$C$8:$N$10,2,FALSE),HLOOKUP(M$29,$C$8:$N$10,3,FALSE))),IF(AND($A49&gt;6,$A49&lt;23),HLOOKUP(M$29,$C$8:$N$10,2,FALSE),HLOOKUP(M$29,$C$8:$N$10,3,FALSE)))</f>
        <v>79.721826792393983</v>
      </c>
      <c r="N49" s="22">
        <f>'AVG WE'!N26*IF(U20="East",(IF(AND($A49&gt;7,$A49&lt;24),HLOOKUP(N$29,$C$8:$N$10,2,FALSE),HLOOKUP(N$29,$C$8:$N$10,3,FALSE))),IF(AND($A49&gt;6,$A49&lt;23),HLOOKUP(N$29,$C$8:$N$10,2,FALSE),HLOOKUP(N$29,$C$8:$N$10,3,FALSE)))</f>
        <v>67.919319021510319</v>
      </c>
    </row>
    <row r="50" spans="1:14" x14ac:dyDescent="0.2">
      <c r="A50" s="2">
        <v>20</v>
      </c>
      <c r="C50" s="22">
        <f>'AVG WE'!C27*IF(J21="East",(IF(AND($A50&gt;7,$A50&lt;24),HLOOKUP(C$29,$C$8:$N$10,2,FALSE),HLOOKUP(C$29,$C$8:$N$10,3,FALSE))),IF(AND($A50&gt;6,$A50&lt;23),HLOOKUP(C$29,$C$8:$N$10,2,FALSE),HLOOKUP(C$29,$C$8:$N$10,3,FALSE)))</f>
        <v>63.159679733505023</v>
      </c>
      <c r="D50" s="22">
        <f>'AVG WE'!D27*IF(K21="East",(IF(AND($A50&gt;7,$A50&lt;24),HLOOKUP(D$29,$C$8:$N$10,2,FALSE),HLOOKUP(D$29,$C$8:$N$10,3,FALSE))),IF(AND($A50&gt;6,$A50&lt;23),HLOOKUP(D$29,$C$8:$N$10,2,FALSE),HLOOKUP(D$29,$C$8:$N$10,3,FALSE)))</f>
        <v>58.290375326953168</v>
      </c>
      <c r="E50" s="22">
        <f>'AVG WE'!E27*IF(L21="East",(IF(AND($A50&gt;7,$A50&lt;24),HLOOKUP(E$29,$C$8:$N$10,2,FALSE),HLOOKUP(E$29,$C$8:$N$10,3,FALSE))),IF(AND($A50&gt;6,$A50&lt;23),HLOOKUP(E$29,$C$8:$N$10,2,FALSE),HLOOKUP(E$29,$C$8:$N$10,3,FALSE)))</f>
        <v>63.647180549113379</v>
      </c>
      <c r="F50" s="22">
        <f>'AVG WE'!F27*IF(M21="East",(IF(AND($A50&gt;7,$A50&lt;24),HLOOKUP(F$29,$C$8:$N$10,2,FALSE),HLOOKUP(F$29,$C$8:$N$10,3,FALSE))),IF(AND($A50&gt;6,$A50&lt;23),HLOOKUP(F$29,$C$8:$N$10,2,FALSE),HLOOKUP(F$29,$C$8:$N$10,3,FALSE)))</f>
        <v>58.760808037029243</v>
      </c>
      <c r="G50" s="22">
        <f>'AVG WE'!G27*IF(N21="East",(IF(AND($A50&gt;7,$A50&lt;24),HLOOKUP(G$29,$C$8:$N$10,2,FALSE),HLOOKUP(G$29,$C$8:$N$10,3,FALSE))),IF(AND($A50&gt;6,$A50&lt;23),HLOOKUP(G$29,$C$8:$N$10,2,FALSE),HLOOKUP(G$29,$C$8:$N$10,3,FALSE)))</f>
        <v>61.419378595617005</v>
      </c>
      <c r="H50" s="22">
        <f>'AVG WE'!H27*IF(O21="East",(IF(AND($A50&gt;7,$A50&lt;24),HLOOKUP(H$29,$C$8:$N$10,2,FALSE),HLOOKUP(H$29,$C$8:$N$10,3,FALSE))),IF(AND($A50&gt;6,$A50&lt;23),HLOOKUP(H$29,$C$8:$N$10,2,FALSE),HLOOKUP(H$29,$C$8:$N$10,3,FALSE)))</f>
        <v>60.019850608165882</v>
      </c>
      <c r="I50" s="22">
        <f>'AVG WE'!I27*IF(P21="East",(IF(AND($A50&gt;7,$A50&lt;24),HLOOKUP(I$29,$C$8:$N$10,2,FALSE),HLOOKUP(I$29,$C$8:$N$10,3,FALSE))),IF(AND($A50&gt;6,$A50&lt;23),HLOOKUP(I$29,$C$8:$N$10,2,FALSE),HLOOKUP(I$29,$C$8:$N$10,3,FALSE)))</f>
        <v>57.703766418792704</v>
      </c>
      <c r="J50" s="22">
        <f>'AVG WE'!J27*IF(Q21="East",(IF(AND($A50&gt;7,$A50&lt;24),HLOOKUP(J$29,$C$8:$N$10,2,FALSE),HLOOKUP(J$29,$C$8:$N$10,3,FALSE))),IF(AND($A50&gt;6,$A50&lt;23),HLOOKUP(J$29,$C$8:$N$10,2,FALSE),HLOOKUP(J$29,$C$8:$N$10,3,FALSE)))</f>
        <v>58.631882442062953</v>
      </c>
      <c r="K50" s="22">
        <f>'AVG WE'!K27*IF(R21="East",(IF(AND($A50&gt;7,$A50&lt;24),HLOOKUP(K$29,$C$8:$N$10,2,FALSE),HLOOKUP(K$29,$C$8:$N$10,3,FALSE))),IF(AND($A50&gt;6,$A50&lt;23),HLOOKUP(K$29,$C$8:$N$10,2,FALSE),HLOOKUP(K$29,$C$8:$N$10,3,FALSE)))</f>
        <v>64.212867231759574</v>
      </c>
      <c r="L50" s="22">
        <f>'AVG WE'!L27*IF(S21="East",(IF(AND($A50&gt;7,$A50&lt;24),HLOOKUP(L$29,$C$8:$N$10,2,FALSE),HLOOKUP(L$29,$C$8:$N$10,3,FALSE))),IF(AND($A50&gt;6,$A50&lt;23),HLOOKUP(L$29,$C$8:$N$10,2,FALSE),HLOOKUP(L$29,$C$8:$N$10,3,FALSE)))</f>
        <v>64.405052848279041</v>
      </c>
      <c r="M50" s="22">
        <f>'AVG WE'!M27*IF(T21="East",(IF(AND($A50&gt;7,$A50&lt;24),HLOOKUP(M$29,$C$8:$N$10,2,FALSE),HLOOKUP(M$29,$C$8:$N$10,3,FALSE))),IF(AND($A50&gt;6,$A50&lt;23),HLOOKUP(M$29,$C$8:$N$10,2,FALSE),HLOOKUP(M$29,$C$8:$N$10,3,FALSE)))</f>
        <v>76.493898145366785</v>
      </c>
      <c r="N50" s="22">
        <f>'AVG WE'!N27*IF(U21="East",(IF(AND($A50&gt;7,$A50&lt;24),HLOOKUP(N$29,$C$8:$N$10,2,FALSE),HLOOKUP(N$29,$C$8:$N$10,3,FALSE))),IF(AND($A50&gt;6,$A50&lt;23),HLOOKUP(N$29,$C$8:$N$10,2,FALSE),HLOOKUP(N$29,$C$8:$N$10,3,FALSE)))</f>
        <v>63.258348342562073</v>
      </c>
    </row>
    <row r="51" spans="1:14" x14ac:dyDescent="0.2">
      <c r="A51" s="2">
        <v>21</v>
      </c>
      <c r="C51" s="22">
        <f>'AVG WE'!C28*IF(J22="East",(IF(AND($A51&gt;7,$A51&lt;24),HLOOKUP(C$29,$C$8:$N$10,2,FALSE),HLOOKUP(C$29,$C$8:$N$10,3,FALSE))),IF(AND($A51&gt;6,$A51&lt;23),HLOOKUP(C$29,$C$8:$N$10,2,FALSE),HLOOKUP(C$29,$C$8:$N$10,3,FALSE)))</f>
        <v>60.389669874964646</v>
      </c>
      <c r="D51" s="22">
        <f>'AVG WE'!D28*IF(K22="East",(IF(AND($A51&gt;7,$A51&lt;24),HLOOKUP(D$29,$C$8:$N$10,2,FALSE),HLOOKUP(D$29,$C$8:$N$10,3,FALSE))),IF(AND($A51&gt;6,$A51&lt;23),HLOOKUP(D$29,$C$8:$N$10,2,FALSE),HLOOKUP(D$29,$C$8:$N$10,3,FALSE)))</f>
        <v>56.162873635084019</v>
      </c>
      <c r="E51" s="22">
        <f>'AVG WE'!E28*IF(L22="East",(IF(AND($A51&gt;7,$A51&lt;24),HLOOKUP(E$29,$C$8:$N$10,2,FALSE),HLOOKUP(E$29,$C$8:$N$10,3,FALSE))),IF(AND($A51&gt;6,$A51&lt;23),HLOOKUP(E$29,$C$8:$N$10,2,FALSE),HLOOKUP(E$29,$C$8:$N$10,3,FALSE)))</f>
        <v>59.915086933965675</v>
      </c>
      <c r="F51" s="22">
        <f>'AVG WE'!F28*IF(M22="East",(IF(AND($A51&gt;7,$A51&lt;24),HLOOKUP(F$29,$C$8:$N$10,2,FALSE),HLOOKUP(F$29,$C$8:$N$10,3,FALSE))),IF(AND($A51&gt;6,$A51&lt;23),HLOOKUP(F$29,$C$8:$N$10,2,FALSE),HLOOKUP(F$29,$C$8:$N$10,3,FALSE)))</f>
        <v>64.101097474917921</v>
      </c>
      <c r="G51" s="22">
        <f>'AVG WE'!G28*IF(N22="East",(IF(AND($A51&gt;7,$A51&lt;24),HLOOKUP(G$29,$C$8:$N$10,2,FALSE),HLOOKUP(G$29,$C$8:$N$10,3,FALSE))),IF(AND($A51&gt;6,$A51&lt;23),HLOOKUP(G$29,$C$8:$N$10,2,FALSE),HLOOKUP(G$29,$C$8:$N$10,3,FALSE)))</f>
        <v>65.51760839999919</v>
      </c>
      <c r="H51" s="22">
        <f>'AVG WE'!H28*IF(O22="East",(IF(AND($A51&gt;7,$A51&lt;24),HLOOKUP(H$29,$C$8:$N$10,2,FALSE),HLOOKUP(H$29,$C$8:$N$10,3,FALSE))),IF(AND($A51&gt;6,$A51&lt;23),HLOOKUP(H$29,$C$8:$N$10,2,FALSE),HLOOKUP(H$29,$C$8:$N$10,3,FALSE)))</f>
        <v>64.922291828351206</v>
      </c>
      <c r="I51" s="22">
        <f>'AVG WE'!I28*IF(P22="East",(IF(AND($A51&gt;7,$A51&lt;24),HLOOKUP(I$29,$C$8:$N$10,2,FALSE),HLOOKUP(I$29,$C$8:$N$10,3,FALSE))),IF(AND($A51&gt;6,$A51&lt;23),HLOOKUP(I$29,$C$8:$N$10,2,FALSE),HLOOKUP(I$29,$C$8:$N$10,3,FALSE)))</f>
        <v>58.009247579280789</v>
      </c>
      <c r="J51" s="22">
        <f>'AVG WE'!J28*IF(Q22="East",(IF(AND($A51&gt;7,$A51&lt;24),HLOOKUP(J$29,$C$8:$N$10,2,FALSE),HLOOKUP(J$29,$C$8:$N$10,3,FALSE))),IF(AND($A51&gt;6,$A51&lt;23),HLOOKUP(J$29,$C$8:$N$10,2,FALSE),HLOOKUP(J$29,$C$8:$N$10,3,FALSE)))</f>
        <v>60.570928161055846</v>
      </c>
      <c r="K51" s="22">
        <f>'AVG WE'!K28*IF(R22="East",(IF(AND($A51&gt;7,$A51&lt;24),HLOOKUP(K$29,$C$8:$N$10,2,FALSE),HLOOKUP(K$29,$C$8:$N$10,3,FALSE))),IF(AND($A51&gt;6,$A51&lt;23),HLOOKUP(K$29,$C$8:$N$10,2,FALSE),HLOOKUP(K$29,$C$8:$N$10,3,FALSE)))</f>
        <v>61.611996115660517</v>
      </c>
      <c r="L51" s="22">
        <f>'AVG WE'!L28*IF(S22="East",(IF(AND($A51&gt;7,$A51&lt;24),HLOOKUP(L$29,$C$8:$N$10,2,FALSE),HLOOKUP(L$29,$C$8:$N$10,3,FALSE))),IF(AND($A51&gt;6,$A51&lt;23),HLOOKUP(L$29,$C$8:$N$10,2,FALSE),HLOOKUP(L$29,$C$8:$N$10,3,FALSE)))</f>
        <v>63.256583001721637</v>
      </c>
      <c r="M51" s="22">
        <f>'AVG WE'!M28*IF(T22="East",(IF(AND($A51&gt;7,$A51&lt;24),HLOOKUP(M$29,$C$8:$N$10,2,FALSE),HLOOKUP(M$29,$C$8:$N$10,3,FALSE))),IF(AND($A51&gt;6,$A51&lt;23),HLOOKUP(M$29,$C$8:$N$10,2,FALSE),HLOOKUP(M$29,$C$8:$N$10,3,FALSE)))</f>
        <v>67.814531126574366</v>
      </c>
      <c r="N51" s="22">
        <f>'AVG WE'!N28*IF(U22="East",(IF(AND($A51&gt;7,$A51&lt;24),HLOOKUP(N$29,$C$8:$N$10,2,FALSE),HLOOKUP(N$29,$C$8:$N$10,3,FALSE))),IF(AND($A51&gt;6,$A51&lt;23),HLOOKUP(N$29,$C$8:$N$10,2,FALSE),HLOOKUP(N$29,$C$8:$N$10,3,FALSE)))</f>
        <v>60.556035140330053</v>
      </c>
    </row>
    <row r="52" spans="1:14" x14ac:dyDescent="0.2">
      <c r="A52" s="2">
        <v>22</v>
      </c>
      <c r="C52" s="22">
        <f>'AVG WE'!C29*IF(J23="East",(IF(AND($A52&gt;7,$A52&lt;24),HLOOKUP(C$29,$C$8:$N$10,2,FALSE),HLOOKUP(C$29,$C$8:$N$10,3,FALSE))),IF(AND($A52&gt;6,$A52&lt;23),HLOOKUP(C$29,$C$8:$N$10,2,FALSE),HLOOKUP(C$29,$C$8:$N$10,3,FALSE)))</f>
        <v>56.797679807156285</v>
      </c>
      <c r="D52" s="22">
        <f>'AVG WE'!D29*IF(K23="East",(IF(AND($A52&gt;7,$A52&lt;24),HLOOKUP(D$29,$C$8:$N$10,2,FALSE),HLOOKUP(D$29,$C$8:$N$10,3,FALSE))),IF(AND($A52&gt;6,$A52&lt;23),HLOOKUP(D$29,$C$8:$N$10,2,FALSE),HLOOKUP(D$29,$C$8:$N$10,3,FALSE)))</f>
        <v>54.489534104724235</v>
      </c>
      <c r="E52" s="22">
        <f>'AVG WE'!E29*IF(L23="East",(IF(AND($A52&gt;7,$A52&lt;24),HLOOKUP(E$29,$C$8:$N$10,2,FALSE),HLOOKUP(E$29,$C$8:$N$10,3,FALSE))),IF(AND($A52&gt;6,$A52&lt;23),HLOOKUP(E$29,$C$8:$N$10,2,FALSE),HLOOKUP(E$29,$C$8:$N$10,3,FALSE)))</f>
        <v>55.525706521173568</v>
      </c>
      <c r="F52" s="22">
        <f>'AVG WE'!F29*IF(M23="East",(IF(AND($A52&gt;7,$A52&lt;24),HLOOKUP(F$29,$C$8:$N$10,2,FALSE),HLOOKUP(F$29,$C$8:$N$10,3,FALSE))),IF(AND($A52&gt;6,$A52&lt;23),HLOOKUP(F$29,$C$8:$N$10,2,FALSE),HLOOKUP(F$29,$C$8:$N$10,3,FALSE)))</f>
        <v>58.250629396757027</v>
      </c>
      <c r="G52" s="22">
        <f>'AVG WE'!G29*IF(N23="East",(IF(AND($A52&gt;7,$A52&lt;24),HLOOKUP(G$29,$C$8:$N$10,2,FALSE),HLOOKUP(G$29,$C$8:$N$10,3,FALSE))),IF(AND($A52&gt;6,$A52&lt;23),HLOOKUP(G$29,$C$8:$N$10,2,FALSE),HLOOKUP(G$29,$C$8:$N$10,3,FALSE)))</f>
        <v>59.805456008665246</v>
      </c>
      <c r="H52" s="22">
        <f>'AVG WE'!H29*IF(O23="East",(IF(AND($A52&gt;7,$A52&lt;24),HLOOKUP(H$29,$C$8:$N$10,2,FALSE),HLOOKUP(H$29,$C$8:$N$10,3,FALSE))),IF(AND($A52&gt;6,$A52&lt;23),HLOOKUP(H$29,$C$8:$N$10,2,FALSE),HLOOKUP(H$29,$C$8:$N$10,3,FALSE)))</f>
        <v>58.958222425742044</v>
      </c>
      <c r="I52" s="22">
        <f>'AVG WE'!I29*IF(P23="East",(IF(AND($A52&gt;7,$A52&lt;24),HLOOKUP(I$29,$C$8:$N$10,2,FALSE),HLOOKUP(I$29,$C$8:$N$10,3,FALSE))),IF(AND($A52&gt;6,$A52&lt;23),HLOOKUP(I$29,$C$8:$N$10,2,FALSE),HLOOKUP(I$29,$C$8:$N$10,3,FALSE)))</f>
        <v>52.681208238331855</v>
      </c>
      <c r="J52" s="22">
        <f>'AVG WE'!J29*IF(Q23="East",(IF(AND($A52&gt;7,$A52&lt;24),HLOOKUP(J$29,$C$8:$N$10,2,FALSE),HLOOKUP(J$29,$C$8:$N$10,3,FALSE))),IF(AND($A52&gt;6,$A52&lt;23),HLOOKUP(J$29,$C$8:$N$10,2,FALSE),HLOOKUP(J$29,$C$8:$N$10,3,FALSE)))</f>
        <v>55.278041567520233</v>
      </c>
      <c r="K52" s="22">
        <f>'AVG WE'!K29*IF(R23="East",(IF(AND($A52&gt;7,$A52&lt;24),HLOOKUP(K$29,$C$8:$N$10,2,FALSE),HLOOKUP(K$29,$C$8:$N$10,3,FALSE))),IF(AND($A52&gt;6,$A52&lt;23),HLOOKUP(K$29,$C$8:$N$10,2,FALSE),HLOOKUP(K$29,$C$8:$N$10,3,FALSE)))</f>
        <v>54.908972398106748</v>
      </c>
      <c r="L52" s="22">
        <f>'AVG WE'!L29*IF(S23="East",(IF(AND($A52&gt;7,$A52&lt;24),HLOOKUP(L$29,$C$8:$N$10,2,FALSE),HLOOKUP(L$29,$C$8:$N$10,3,FALSE))),IF(AND($A52&gt;6,$A52&lt;23),HLOOKUP(L$29,$C$8:$N$10,2,FALSE),HLOOKUP(L$29,$C$8:$N$10,3,FALSE)))</f>
        <v>55.215285059472919</v>
      </c>
      <c r="M52" s="22">
        <f>'AVG WE'!M29*IF(T23="East",(IF(AND($A52&gt;7,$A52&lt;24),HLOOKUP(M$29,$C$8:$N$10,2,FALSE),HLOOKUP(M$29,$C$8:$N$10,3,FALSE))),IF(AND($A52&gt;6,$A52&lt;23),HLOOKUP(M$29,$C$8:$N$10,2,FALSE),HLOOKUP(M$29,$C$8:$N$10,3,FALSE)))</f>
        <v>60.617240130977187</v>
      </c>
      <c r="N52" s="22">
        <f>'AVG WE'!N29*IF(U23="East",(IF(AND($A52&gt;7,$A52&lt;24),HLOOKUP(N$29,$C$8:$N$10,2,FALSE),HLOOKUP(N$29,$C$8:$N$10,3,FALSE))),IF(AND($A52&gt;6,$A52&lt;23),HLOOKUP(N$29,$C$8:$N$10,2,FALSE),HLOOKUP(N$29,$C$8:$N$10,3,FALSE)))</f>
        <v>59.210821940197555</v>
      </c>
    </row>
    <row r="53" spans="1:14" x14ac:dyDescent="0.2">
      <c r="A53" s="2">
        <v>23</v>
      </c>
      <c r="C53" s="22">
        <f>'AVG WE'!C30*IF(J24="East",(IF(AND($A53&gt;7,$A53&lt;24),HLOOKUP(C$29,$C$8:$N$10,2,FALSE),HLOOKUP(C$29,$C$8:$N$10,3,FALSE))),IF(AND($A53&gt;6,$A53&lt;23),HLOOKUP(C$29,$C$8:$N$10,2,FALSE),HLOOKUP(C$29,$C$8:$N$10,3,FALSE)))</f>
        <v>53.985385031779053</v>
      </c>
      <c r="D53" s="22">
        <f>'AVG WE'!D30*IF(K24="East",(IF(AND($A53&gt;7,$A53&lt;24),HLOOKUP(D$29,$C$8:$N$10,2,FALSE),HLOOKUP(D$29,$C$8:$N$10,3,FALSE))),IF(AND($A53&gt;6,$A53&lt;23),HLOOKUP(D$29,$C$8:$N$10,2,FALSE),HLOOKUP(D$29,$C$8:$N$10,3,FALSE)))</f>
        <v>49.724285022919986</v>
      </c>
      <c r="E53" s="22">
        <f>'AVG WE'!E30*IF(L24="East",(IF(AND($A53&gt;7,$A53&lt;24),HLOOKUP(E$29,$C$8:$N$10,2,FALSE),HLOOKUP(E$29,$C$8:$N$10,3,FALSE))),IF(AND($A53&gt;6,$A53&lt;23),HLOOKUP(E$29,$C$8:$N$10,2,FALSE),HLOOKUP(E$29,$C$8:$N$10,3,FALSE)))</f>
        <v>52.761940568467956</v>
      </c>
      <c r="F53" s="22">
        <f>'AVG WE'!F30*IF(M24="East",(IF(AND($A53&gt;7,$A53&lt;24),HLOOKUP(F$29,$C$8:$N$10,2,FALSE),HLOOKUP(F$29,$C$8:$N$10,3,FALSE))),IF(AND($A53&gt;6,$A53&lt;23),HLOOKUP(F$29,$C$8:$N$10,2,FALSE),HLOOKUP(F$29,$C$8:$N$10,3,FALSE)))</f>
        <v>53.945916995590515</v>
      </c>
      <c r="G53" s="22">
        <f>'AVG WE'!G30*IF(N24="East",(IF(AND($A53&gt;7,$A53&lt;24),HLOOKUP(G$29,$C$8:$N$10,2,FALSE),HLOOKUP(G$29,$C$8:$N$10,3,FALSE))),IF(AND($A53&gt;6,$A53&lt;23),HLOOKUP(G$29,$C$8:$N$10,2,FALSE),HLOOKUP(G$29,$C$8:$N$10,3,FALSE)))</f>
        <v>52.936762847251096</v>
      </c>
      <c r="H53" s="22">
        <f>'AVG WE'!H30*IF(O24="East",(IF(AND($A53&gt;7,$A53&lt;24),HLOOKUP(H$29,$C$8:$N$10,2,FALSE),HLOOKUP(H$29,$C$8:$N$10,3,FALSE))),IF(AND($A53&gt;6,$A53&lt;23),HLOOKUP(H$29,$C$8:$N$10,2,FALSE),HLOOKUP(H$29,$C$8:$N$10,3,FALSE)))</f>
        <v>49.109539933580145</v>
      </c>
      <c r="I53" s="22">
        <f>'AVG WE'!I30*IF(P24="East",(IF(AND($A53&gt;7,$A53&lt;24),HLOOKUP(I$29,$C$8:$N$10,2,FALSE),HLOOKUP(I$29,$C$8:$N$10,3,FALSE))),IF(AND($A53&gt;6,$A53&lt;23),HLOOKUP(I$29,$C$8:$N$10,2,FALSE),HLOOKUP(I$29,$C$8:$N$10,3,FALSE)))</f>
        <v>49.17920833315236</v>
      </c>
      <c r="J53" s="22">
        <f>'AVG WE'!J30*IF(Q24="East",(IF(AND($A53&gt;7,$A53&lt;24),HLOOKUP(J$29,$C$8:$N$10,2,FALSE),HLOOKUP(J$29,$C$8:$N$10,3,FALSE))),IF(AND($A53&gt;6,$A53&lt;23),HLOOKUP(J$29,$C$8:$N$10,2,FALSE),HLOOKUP(J$29,$C$8:$N$10,3,FALSE)))</f>
        <v>43.890030959377675</v>
      </c>
      <c r="K53" s="22">
        <f>'AVG WE'!K30*IF(R24="East",(IF(AND($A53&gt;7,$A53&lt;24),HLOOKUP(K$29,$C$8:$N$10,2,FALSE),HLOOKUP(K$29,$C$8:$N$10,3,FALSE))),IF(AND($A53&gt;6,$A53&lt;23),HLOOKUP(K$29,$C$8:$N$10,2,FALSE),HLOOKUP(K$29,$C$8:$N$10,3,FALSE)))</f>
        <v>47.504656816136034</v>
      </c>
      <c r="L53" s="22">
        <f>'AVG WE'!L30*IF(S24="East",(IF(AND($A53&gt;7,$A53&lt;24),HLOOKUP(L$29,$C$8:$N$10,2,FALSE),HLOOKUP(L$29,$C$8:$N$10,3,FALSE))),IF(AND($A53&gt;6,$A53&lt;23),HLOOKUP(L$29,$C$8:$N$10,2,FALSE),HLOOKUP(L$29,$C$8:$N$10,3,FALSE)))</f>
        <v>52.015545705695033</v>
      </c>
      <c r="M53" s="22">
        <f>'AVG WE'!M30*IF(T24="East",(IF(AND($A53&gt;7,$A53&lt;24),HLOOKUP(M$29,$C$8:$N$10,2,FALSE),HLOOKUP(M$29,$C$8:$N$10,3,FALSE))),IF(AND($A53&gt;6,$A53&lt;23),HLOOKUP(M$29,$C$8:$N$10,2,FALSE),HLOOKUP(M$29,$C$8:$N$10,3,FALSE)))</f>
        <v>56.18228887884451</v>
      </c>
      <c r="N53" s="22">
        <f>'AVG WE'!N30*IF(U24="East",(IF(AND($A53&gt;7,$A53&lt;24),HLOOKUP(N$29,$C$8:$N$10,2,FALSE),HLOOKUP(N$29,$C$8:$N$10,3,FALSE))),IF(AND($A53&gt;6,$A53&lt;23),HLOOKUP(N$29,$C$8:$N$10,2,FALSE),HLOOKUP(N$29,$C$8:$N$10,3,FALSE)))</f>
        <v>60.640999097132408</v>
      </c>
    </row>
    <row r="54" spans="1:14" x14ac:dyDescent="0.2">
      <c r="A54" s="2">
        <v>24</v>
      </c>
      <c r="C54" s="22">
        <f>'AVG WE'!C31*IF(J25="East",(IF(AND($A54&gt;7,$A54&lt;24),HLOOKUP(C$29,$C$8:$N$10,2,FALSE),HLOOKUP(C$29,$C$8:$N$10,3,FALSE))),IF(AND($A54&gt;6,$A54&lt;23),HLOOKUP(C$29,$C$8:$N$10,2,FALSE),HLOOKUP(C$29,$C$8:$N$10,3,FALSE)))</f>
        <v>43.814650014871027</v>
      </c>
      <c r="D54" s="22">
        <f>'AVG WE'!D31*IF(K25="East",(IF(AND($A54&gt;7,$A54&lt;24),HLOOKUP(D$29,$C$8:$N$10,2,FALSE),HLOOKUP(D$29,$C$8:$N$10,3,FALSE))),IF(AND($A54&gt;6,$A54&lt;23),HLOOKUP(D$29,$C$8:$N$10,2,FALSE),HLOOKUP(D$29,$C$8:$N$10,3,FALSE)))</f>
        <v>43.18571244820788</v>
      </c>
      <c r="E54" s="22">
        <f>'AVG WE'!E31*IF(L25="East",(IF(AND($A54&gt;7,$A54&lt;24),HLOOKUP(E$29,$C$8:$N$10,2,FALSE),HLOOKUP(E$29,$C$8:$N$10,3,FALSE))),IF(AND($A54&gt;6,$A54&lt;23),HLOOKUP(E$29,$C$8:$N$10,2,FALSE),HLOOKUP(E$29,$C$8:$N$10,3,FALSE)))</f>
        <v>43.377963678874146</v>
      </c>
      <c r="F54" s="22">
        <f>'AVG WE'!F31*IF(M25="East",(IF(AND($A54&gt;7,$A54&lt;24),HLOOKUP(F$29,$C$8:$N$10,2,FALSE),HLOOKUP(F$29,$C$8:$N$10,3,FALSE))),IF(AND($A54&gt;6,$A54&lt;23),HLOOKUP(F$29,$C$8:$N$10,2,FALSE),HLOOKUP(F$29,$C$8:$N$10,3,FALSE)))</f>
        <v>43.42091891289602</v>
      </c>
      <c r="G54" s="22">
        <f>'AVG WE'!G31*IF(N25="East",(IF(AND($A54&gt;7,$A54&lt;24),HLOOKUP(G$29,$C$8:$N$10,2,FALSE),HLOOKUP(G$29,$C$8:$N$10,3,FALSE))),IF(AND($A54&gt;6,$A54&lt;23),HLOOKUP(G$29,$C$8:$N$10,2,FALSE),HLOOKUP(G$29,$C$8:$N$10,3,FALSE)))</f>
        <v>41.953914662842315</v>
      </c>
      <c r="H54" s="22">
        <f>'AVG WE'!H31*IF(O25="East",(IF(AND($A54&gt;7,$A54&lt;24),HLOOKUP(H$29,$C$8:$N$10,2,FALSE),HLOOKUP(H$29,$C$8:$N$10,3,FALSE))),IF(AND($A54&gt;6,$A54&lt;23),HLOOKUP(H$29,$C$8:$N$10,2,FALSE),HLOOKUP(H$29,$C$8:$N$10,3,FALSE)))</f>
        <v>36.559947194996148</v>
      </c>
      <c r="I54" s="22">
        <f>'AVG WE'!I31*IF(P25="East",(IF(AND($A54&gt;7,$A54&lt;24),HLOOKUP(I$29,$C$8:$N$10,2,FALSE),HLOOKUP(I$29,$C$8:$N$10,3,FALSE))),IF(AND($A54&gt;6,$A54&lt;23),HLOOKUP(I$29,$C$8:$N$10,2,FALSE),HLOOKUP(I$29,$C$8:$N$10,3,FALSE)))</f>
        <v>40.039509721917369</v>
      </c>
      <c r="J54" s="22">
        <f>'AVG WE'!J31*IF(Q25="East",(IF(AND($A54&gt;7,$A54&lt;24),HLOOKUP(J$29,$C$8:$N$10,2,FALSE),HLOOKUP(J$29,$C$8:$N$10,3,FALSE))),IF(AND($A54&gt;6,$A54&lt;23),HLOOKUP(J$29,$C$8:$N$10,2,FALSE),HLOOKUP(J$29,$C$8:$N$10,3,FALSE)))</f>
        <v>36.780011337694631</v>
      </c>
      <c r="K54" s="22">
        <f>'AVG WE'!K31*IF(R25="East",(IF(AND($A54&gt;7,$A54&lt;24),HLOOKUP(K$29,$C$8:$N$10,2,FALSE),HLOOKUP(K$29,$C$8:$N$10,3,FALSE))),IF(AND($A54&gt;6,$A54&lt;23),HLOOKUP(K$29,$C$8:$N$10,2,FALSE),HLOOKUP(K$29,$C$8:$N$10,3,FALSE)))</f>
        <v>42.439068890893559</v>
      </c>
      <c r="L54" s="22">
        <f>'AVG WE'!L31*IF(S25="East",(IF(AND($A54&gt;7,$A54&lt;24),HLOOKUP(L$29,$C$8:$N$10,2,FALSE),HLOOKUP(L$29,$C$8:$N$10,3,FALSE))),IF(AND($A54&gt;6,$A54&lt;23),HLOOKUP(L$29,$C$8:$N$10,2,FALSE),HLOOKUP(L$29,$C$8:$N$10,3,FALSE)))</f>
        <v>50.081316446758514</v>
      </c>
      <c r="M54" s="22">
        <f>'AVG WE'!M31*IF(T25="East",(IF(AND($A54&gt;7,$A54&lt;24),HLOOKUP(M$29,$C$8:$N$10,2,FALSE),HLOOKUP(M$29,$C$8:$N$10,3,FALSE))),IF(AND($A54&gt;6,$A54&lt;23),HLOOKUP(M$29,$C$8:$N$10,2,FALSE),HLOOKUP(M$29,$C$8:$N$10,3,FALSE)))</f>
        <v>45.344929369340569</v>
      </c>
      <c r="N54" s="22">
        <f>'AVG WE'!N31*IF(U25="East",(IF(AND($A54&gt;7,$A54&lt;24),HLOOKUP(N$29,$C$8:$N$10,2,FALSE),HLOOKUP(N$29,$C$8:$N$10,3,FALSE))),IF(AND($A54&gt;6,$A54&lt;23),HLOOKUP(N$29,$C$8:$N$10,2,FALSE),HLOOKUP(N$29,$C$8:$N$10,3,FALSE)))</f>
        <v>54.316973730079468</v>
      </c>
    </row>
    <row r="56" spans="1:14" ht="15.75" x14ac:dyDescent="0.25">
      <c r="A56" s="58" t="s">
        <v>45</v>
      </c>
      <c r="B56" s="58"/>
      <c r="C56" s="58"/>
      <c r="D56" s="58"/>
    </row>
    <row r="58" spans="1:14" x14ac:dyDescent="0.2">
      <c r="C58" s="2" t="s">
        <v>0</v>
      </c>
      <c r="D58" s="2" t="s">
        <v>1</v>
      </c>
      <c r="E58" s="2" t="s">
        <v>2</v>
      </c>
      <c r="F58" s="2" t="s">
        <v>3</v>
      </c>
      <c r="G58" s="2" t="s">
        <v>4</v>
      </c>
      <c r="H58" s="2" t="s">
        <v>5</v>
      </c>
      <c r="I58" s="2" t="s">
        <v>6</v>
      </c>
      <c r="J58" s="2" t="s">
        <v>7</v>
      </c>
      <c r="K58" s="2" t="s">
        <v>8</v>
      </c>
      <c r="L58" s="2" t="s">
        <v>9</v>
      </c>
      <c r="M58" s="2" t="s">
        <v>10</v>
      </c>
      <c r="N58" s="2" t="s">
        <v>11</v>
      </c>
    </row>
    <row r="59" spans="1:14" x14ac:dyDescent="0.2">
      <c r="A59" s="2" t="s">
        <v>26</v>
      </c>
    </row>
    <row r="60" spans="1:14" x14ac:dyDescent="0.2">
      <c r="A60" s="2">
        <v>1</v>
      </c>
      <c r="C60" s="22">
        <f>IF(J2="East",(IF(AND($A31&gt;7,$A31&lt;24),HLOOKUP(C$29,$C$8:$N$10,2,FALSE),HLOOKUP(C$29,$C$8:$N$10,3,FALSE))),IF(AND($A31&gt;6,$A31&lt;23),HLOOKUP(C$29,$C$8:$N$10,2,FALSE),HLOOKUP(C$29,$C$8:$N$10,3,FALSE)))*'Historical 99 Scalers WE'!C6</f>
        <v>43.11228394344586</v>
      </c>
      <c r="D60" s="22">
        <f>IF(K2="East",(IF(AND($A31&gt;7,$A31&lt;24),HLOOKUP(D$29,$C$8:$N$10,2,FALSE),HLOOKUP(D$29,$C$8:$N$10,3,FALSE))),IF(AND($A31&gt;6,$A31&lt;23),HLOOKUP(D$29,$C$8:$N$10,2,FALSE),HLOOKUP(D$29,$C$8:$N$10,3,FALSE)))*'Historical 99 Scalers WE'!D6</f>
        <v>40.652169837316841</v>
      </c>
      <c r="E60" s="22">
        <f>IF(L2="East",(IF(AND($A31&gt;7,$A31&lt;24),HLOOKUP(E$29,$C$8:$N$10,2,FALSE),HLOOKUP(E$29,$C$8:$N$10,3,FALSE))),IF(AND($A31&gt;6,$A31&lt;23),HLOOKUP(E$29,$C$8:$N$10,2,FALSE),HLOOKUP(E$29,$C$8:$N$10,3,FALSE)))*'Historical 99 Scalers WE'!E6</f>
        <v>43.506536789722645</v>
      </c>
      <c r="F60" s="22">
        <f>IF(M2="East",(IF(AND($A31&gt;7,$A31&lt;24),HLOOKUP(F$29,$C$8:$N$10,2,FALSE),HLOOKUP(F$29,$C$8:$N$10,3,FALSE))),IF(AND($A31&gt;6,$A31&lt;23),HLOOKUP(F$29,$C$8:$N$10,2,FALSE),HLOOKUP(F$29,$C$8:$N$10,3,FALSE)))*'Historical 99 Scalers WE'!F6</f>
        <v>46.620111045655733</v>
      </c>
      <c r="G60" s="22">
        <f>IF(N2="East",(IF(AND($A31&gt;7,$A31&lt;24),HLOOKUP(G$29,$C$8:$N$10,2,FALSE),HLOOKUP(G$29,$C$8:$N$10,3,FALSE))),IF(AND($A31&gt;6,$A31&lt;23),HLOOKUP(G$29,$C$8:$N$10,2,FALSE),HLOOKUP(G$29,$C$8:$N$10,3,FALSE)))*'Historical 99 Scalers WE'!G6</f>
        <v>44.201442796521519</v>
      </c>
      <c r="H60" s="22">
        <f>IF(O2="East",(IF(AND($A31&gt;7,$A31&lt;24),HLOOKUP(H$29,$C$8:$N$10,2,FALSE),HLOOKUP(H$29,$C$8:$N$10,3,FALSE))),IF(AND($A31&gt;6,$A31&lt;23),HLOOKUP(H$29,$C$8:$N$10,2,FALSE),HLOOKUP(H$29,$C$8:$N$10,3,FALSE)))*'Historical 99 Scalers WE'!H6</f>
        <v>35.524775800913218</v>
      </c>
      <c r="I60" s="22">
        <f>IF(P2="East",(IF(AND($A31&gt;7,$A31&lt;24),HLOOKUP(I$29,$C$8:$N$10,2,FALSE),HLOOKUP(I$29,$C$8:$N$10,3,FALSE))),IF(AND($A31&gt;6,$A31&lt;23),HLOOKUP(I$29,$C$8:$N$10,2,FALSE),HLOOKUP(I$29,$C$8:$N$10,3,FALSE)))*'Historical 99 Scalers WE'!I6</f>
        <v>42.725652991501931</v>
      </c>
      <c r="J60" s="22">
        <f>IF(Q2="East",(IF(AND($A31&gt;7,$A31&lt;24),HLOOKUP(J$29,$C$8:$N$10,2,FALSE),HLOOKUP(J$29,$C$8:$N$10,3,FALSE))),IF(AND($A31&gt;6,$A31&lt;23),HLOOKUP(J$29,$C$8:$N$10,2,FALSE),HLOOKUP(J$29,$C$8:$N$10,3,FALSE)))*'Historical 99 Scalers WE'!J6</f>
        <v>46.578767816373315</v>
      </c>
      <c r="K60" s="22">
        <f>IF(R2="East",(IF(AND($A31&gt;7,$A31&lt;24),HLOOKUP(K$29,$C$8:$N$10,2,FALSE),HLOOKUP(K$29,$C$8:$N$10,3,FALSE))),IF(AND($A31&gt;6,$A31&lt;23),HLOOKUP(K$29,$C$8:$N$10,2,FALSE),HLOOKUP(K$29,$C$8:$N$10,3,FALSE)))*'Historical 99 Scalers WE'!K6</f>
        <v>52.388034141183525</v>
      </c>
      <c r="L60" s="22">
        <f>IF(S2="East",(IF(AND($A31&gt;7,$A31&lt;24),HLOOKUP(L$29,$C$8:$N$10,2,FALSE),HLOOKUP(L$29,$C$8:$N$10,3,FALSE))),IF(AND($A31&gt;6,$A31&lt;23),HLOOKUP(L$29,$C$8:$N$10,2,FALSE),HLOOKUP(L$29,$C$8:$N$10,3,FALSE)))*'Historical 99 Scalers WE'!L6</f>
        <v>54.605080727268259</v>
      </c>
      <c r="M60" s="22">
        <f>IF(T2="East",(IF(AND($A31&gt;7,$A31&lt;24),HLOOKUP(M$29,$C$8:$N$10,2,FALSE),HLOOKUP(M$29,$C$8:$N$10,3,FALSE))),IF(AND($A31&gt;6,$A31&lt;23),HLOOKUP(M$29,$C$8:$N$10,2,FALSE),HLOOKUP(M$29,$C$8:$N$10,3,FALSE)))*'Historical 99 Scalers WE'!M6</f>
        <v>51.449778311925087</v>
      </c>
      <c r="N60" s="22">
        <f>IF(U2="East",(IF(AND($A31&gt;7,$A31&lt;24),HLOOKUP(N$29,$C$8:$N$10,2,FALSE),HLOOKUP(N$29,$C$8:$N$10,3,FALSE))),IF(AND($A31&gt;6,$A31&lt;23),HLOOKUP(N$29,$C$8:$N$10,2,FALSE),HLOOKUP(N$29,$C$8:$N$10,3,FALSE)))*'Historical 99 Scalers WE'!N6</f>
        <v>47.644305701292126</v>
      </c>
    </row>
    <row r="61" spans="1:14" x14ac:dyDescent="0.2">
      <c r="A61" s="2">
        <v>2</v>
      </c>
      <c r="C61" s="22">
        <f>IF(J3="East",(IF(AND($A32&gt;7,$A32&lt;24),HLOOKUP(C$29,$C$8:$N$10,2,FALSE),HLOOKUP(C$29,$C$8:$N$10,3,FALSE))),IF(AND($A32&gt;6,$A32&lt;23),HLOOKUP(C$29,$C$8:$N$10,2,FALSE),HLOOKUP(C$29,$C$8:$N$10,3,FALSE)))*'Historical 99 Scalers WE'!C7</f>
        <v>34.532363841111938</v>
      </c>
      <c r="D61" s="22">
        <f>IF(K3="East",(IF(AND($A32&gt;7,$A32&lt;24),HLOOKUP(D$29,$C$8:$N$10,2,FALSE),HLOOKUP(D$29,$C$8:$N$10,3,FALSE))),IF(AND($A32&gt;6,$A32&lt;23),HLOOKUP(D$29,$C$8:$N$10,2,FALSE),HLOOKUP(D$29,$C$8:$N$10,3,FALSE)))*'Historical 99 Scalers WE'!D7</f>
        <v>38.649195783515843</v>
      </c>
      <c r="E61" s="22">
        <f>IF(L3="East",(IF(AND($A32&gt;7,$A32&lt;24),HLOOKUP(E$29,$C$8:$N$10,2,FALSE),HLOOKUP(E$29,$C$8:$N$10,3,FALSE))),IF(AND($A32&gt;6,$A32&lt;23),HLOOKUP(E$29,$C$8:$N$10,2,FALSE),HLOOKUP(E$29,$C$8:$N$10,3,FALSE)))*'Historical 99 Scalers WE'!E7</f>
        <v>37.594503591782832</v>
      </c>
      <c r="F61" s="22">
        <f>IF(M3="East",(IF(AND($A32&gt;7,$A32&lt;24),HLOOKUP(F$29,$C$8:$N$10,2,FALSE),HLOOKUP(F$29,$C$8:$N$10,3,FALSE))),IF(AND($A32&gt;6,$A32&lt;23),HLOOKUP(F$29,$C$8:$N$10,2,FALSE),HLOOKUP(F$29,$C$8:$N$10,3,FALSE)))*'Historical 99 Scalers WE'!F7</f>
        <v>43.064294048001031</v>
      </c>
      <c r="G61" s="22">
        <f>IF(N3="East",(IF(AND($A32&gt;7,$A32&lt;24),HLOOKUP(G$29,$C$8:$N$10,2,FALSE),HLOOKUP(G$29,$C$8:$N$10,3,FALSE))),IF(AND($A32&gt;6,$A32&lt;23),HLOOKUP(G$29,$C$8:$N$10,2,FALSE),HLOOKUP(G$29,$C$8:$N$10,3,FALSE)))*'Historical 99 Scalers WE'!G7</f>
        <v>33.75559770626154</v>
      </c>
      <c r="H61" s="22">
        <f>IF(O3="East",(IF(AND($A32&gt;7,$A32&lt;24),HLOOKUP(H$29,$C$8:$N$10,2,FALSE),HLOOKUP(H$29,$C$8:$N$10,3,FALSE))),IF(AND($A32&gt;6,$A32&lt;23),HLOOKUP(H$29,$C$8:$N$10,2,FALSE),HLOOKUP(H$29,$C$8:$N$10,3,FALSE)))*'Historical 99 Scalers WE'!H7</f>
        <v>27.47225394962997</v>
      </c>
      <c r="I61" s="22">
        <f>IF(P3="East",(IF(AND($A32&gt;7,$A32&lt;24),HLOOKUP(I$29,$C$8:$N$10,2,FALSE),HLOOKUP(I$29,$C$8:$N$10,3,FALSE))),IF(AND($A32&gt;6,$A32&lt;23),HLOOKUP(I$29,$C$8:$N$10,2,FALSE),HLOOKUP(I$29,$C$8:$N$10,3,FALSE)))*'Historical 99 Scalers WE'!I7</f>
        <v>36.865945377534622</v>
      </c>
      <c r="J61" s="22">
        <f>IF(Q3="East",(IF(AND($A32&gt;7,$A32&lt;24),HLOOKUP(J$29,$C$8:$N$10,2,FALSE),HLOOKUP(J$29,$C$8:$N$10,3,FALSE))),IF(AND($A32&gt;6,$A32&lt;23),HLOOKUP(J$29,$C$8:$N$10,2,FALSE),HLOOKUP(J$29,$C$8:$N$10,3,FALSE)))*'Historical 99 Scalers WE'!J7</f>
        <v>39.883553080459059</v>
      </c>
      <c r="K61" s="22">
        <f>IF(R3="East",(IF(AND($A32&gt;7,$A32&lt;24),HLOOKUP(K$29,$C$8:$N$10,2,FALSE),HLOOKUP(K$29,$C$8:$N$10,3,FALSE))),IF(AND($A32&gt;6,$A32&lt;23),HLOOKUP(K$29,$C$8:$N$10,2,FALSE),HLOOKUP(K$29,$C$8:$N$10,3,FALSE)))*'Historical 99 Scalers WE'!K7</f>
        <v>42.173540600220207</v>
      </c>
      <c r="L61" s="22">
        <f>IF(S3="East",(IF(AND($A32&gt;7,$A32&lt;24),HLOOKUP(L$29,$C$8:$N$10,2,FALSE),HLOOKUP(L$29,$C$8:$N$10,3,FALSE))),IF(AND($A32&gt;6,$A32&lt;23),HLOOKUP(L$29,$C$8:$N$10,2,FALSE),HLOOKUP(L$29,$C$8:$N$10,3,FALSE)))*'Historical 99 Scalers WE'!L7</f>
        <v>45.885344405904341</v>
      </c>
      <c r="M61" s="22">
        <f>IF(T3="East",(IF(AND($A32&gt;7,$A32&lt;24),HLOOKUP(M$29,$C$8:$N$10,2,FALSE),HLOOKUP(M$29,$C$8:$N$10,3,FALSE))),IF(AND($A32&gt;6,$A32&lt;23),HLOOKUP(M$29,$C$8:$N$10,2,FALSE),HLOOKUP(M$29,$C$8:$N$10,3,FALSE)))*'Historical 99 Scalers WE'!M7</f>
        <v>38.181300491735634</v>
      </c>
      <c r="N61" s="22">
        <f>IF(U3="East",(IF(AND($A32&gt;7,$A32&lt;24),HLOOKUP(N$29,$C$8:$N$10,2,FALSE),HLOOKUP(N$29,$C$8:$N$10,3,FALSE))),IF(AND($A32&gt;6,$A32&lt;23),HLOOKUP(N$29,$C$8:$N$10,2,FALSE),HLOOKUP(N$29,$C$8:$N$10,3,FALSE)))*'Historical 99 Scalers WE'!N7</f>
        <v>39.130980663468449</v>
      </c>
    </row>
    <row r="62" spans="1:14" x14ac:dyDescent="0.2">
      <c r="A62" s="2">
        <v>3</v>
      </c>
      <c r="C62" s="22">
        <f>IF(J4="East",(IF(AND($A33&gt;7,$A33&lt;24),HLOOKUP(C$29,$C$8:$N$10,2,FALSE),HLOOKUP(C$29,$C$8:$N$10,3,FALSE))),IF(AND($A33&gt;6,$A33&lt;23),HLOOKUP(C$29,$C$8:$N$10,2,FALSE),HLOOKUP(C$29,$C$8:$N$10,3,FALSE)))*'Historical 99 Scalers WE'!C8</f>
        <v>31.287134312045918</v>
      </c>
      <c r="D62" s="22">
        <f>IF(K4="East",(IF(AND($A33&gt;7,$A33&lt;24),HLOOKUP(D$29,$C$8:$N$10,2,FALSE),HLOOKUP(D$29,$C$8:$N$10,3,FALSE))),IF(AND($A33&gt;6,$A33&lt;23),HLOOKUP(D$29,$C$8:$N$10,2,FALSE),HLOOKUP(D$29,$C$8:$N$10,3,FALSE)))*'Historical 99 Scalers WE'!D8</f>
        <v>38.327568268231275</v>
      </c>
      <c r="E62" s="22">
        <f>IF(L4="East",(IF(AND($A33&gt;7,$A33&lt;24),HLOOKUP(E$29,$C$8:$N$10,2,FALSE),HLOOKUP(E$29,$C$8:$N$10,3,FALSE))),IF(AND($A33&gt;6,$A33&lt;23),HLOOKUP(E$29,$C$8:$N$10,2,FALSE),HLOOKUP(E$29,$C$8:$N$10,3,FALSE)))*'Historical 99 Scalers WE'!E8</f>
        <v>34.82646091776229</v>
      </c>
      <c r="F62" s="22">
        <f>IF(M4="East",(IF(AND($A33&gt;7,$A33&lt;24),HLOOKUP(F$29,$C$8:$N$10,2,FALSE),HLOOKUP(F$29,$C$8:$N$10,3,FALSE))),IF(AND($A33&gt;6,$A33&lt;23),HLOOKUP(F$29,$C$8:$N$10,2,FALSE),HLOOKUP(F$29,$C$8:$N$10,3,FALSE)))*'Historical 99 Scalers WE'!F8</f>
        <v>39.436487733219536</v>
      </c>
      <c r="G62" s="22">
        <f>IF(N4="East",(IF(AND($A33&gt;7,$A33&lt;24),HLOOKUP(G$29,$C$8:$N$10,2,FALSE),HLOOKUP(G$29,$C$8:$N$10,3,FALSE))),IF(AND($A33&gt;6,$A33&lt;23),HLOOKUP(G$29,$C$8:$N$10,2,FALSE),HLOOKUP(G$29,$C$8:$N$10,3,FALSE)))*'Historical 99 Scalers WE'!G8</f>
        <v>27.17492538189072</v>
      </c>
      <c r="H62" s="22">
        <f>IF(O4="East",(IF(AND($A33&gt;7,$A33&lt;24),HLOOKUP(H$29,$C$8:$N$10,2,FALSE),HLOOKUP(H$29,$C$8:$N$10,3,FALSE))),IF(AND($A33&gt;6,$A33&lt;23),HLOOKUP(H$29,$C$8:$N$10,2,FALSE),HLOOKUP(H$29,$C$8:$N$10,3,FALSE)))*'Historical 99 Scalers WE'!H8</f>
        <v>22.954597903247862</v>
      </c>
      <c r="I62" s="22">
        <f>IF(P4="East",(IF(AND($A33&gt;7,$A33&lt;24),HLOOKUP(I$29,$C$8:$N$10,2,FALSE),HLOOKUP(I$29,$C$8:$N$10,3,FALSE))),IF(AND($A33&gt;6,$A33&lt;23),HLOOKUP(I$29,$C$8:$N$10,2,FALSE),HLOOKUP(I$29,$C$8:$N$10,3,FALSE)))*'Historical 99 Scalers WE'!I8</f>
        <v>30.001506967236441</v>
      </c>
      <c r="J62" s="22">
        <f>IF(Q4="East",(IF(AND($A33&gt;7,$A33&lt;24),HLOOKUP(J$29,$C$8:$N$10,2,FALSE),HLOOKUP(J$29,$C$8:$N$10,3,FALSE))),IF(AND($A33&gt;6,$A33&lt;23),HLOOKUP(J$29,$C$8:$N$10,2,FALSE),HLOOKUP(J$29,$C$8:$N$10,3,FALSE)))*'Historical 99 Scalers WE'!J8</f>
        <v>36.082869923766239</v>
      </c>
      <c r="K62" s="22">
        <f>IF(R4="East",(IF(AND($A33&gt;7,$A33&lt;24),HLOOKUP(K$29,$C$8:$N$10,2,FALSE),HLOOKUP(K$29,$C$8:$N$10,3,FALSE))),IF(AND($A33&gt;6,$A33&lt;23),HLOOKUP(K$29,$C$8:$N$10,2,FALSE),HLOOKUP(K$29,$C$8:$N$10,3,FALSE)))*'Historical 99 Scalers WE'!K8</f>
        <v>33.634927869915337</v>
      </c>
      <c r="L62" s="22">
        <f>IF(S4="East",(IF(AND($A33&gt;7,$A33&lt;24),HLOOKUP(L$29,$C$8:$N$10,2,FALSE),HLOOKUP(L$29,$C$8:$N$10,3,FALSE))),IF(AND($A33&gt;6,$A33&lt;23),HLOOKUP(L$29,$C$8:$N$10,2,FALSE),HLOOKUP(L$29,$C$8:$N$10,3,FALSE)))*'Historical 99 Scalers WE'!L8</f>
        <v>42.283250148302969</v>
      </c>
      <c r="M62" s="22">
        <f>IF(T4="East",(IF(AND($A33&gt;7,$A33&lt;24),HLOOKUP(M$29,$C$8:$N$10,2,FALSE),HLOOKUP(M$29,$C$8:$N$10,3,FALSE))),IF(AND($A33&gt;6,$A33&lt;23),HLOOKUP(M$29,$C$8:$N$10,2,FALSE),HLOOKUP(M$29,$C$8:$N$10,3,FALSE)))*'Historical 99 Scalers WE'!M8</f>
        <v>31.344551236399926</v>
      </c>
      <c r="N62" s="22">
        <f>IF(U4="East",(IF(AND($A33&gt;7,$A33&lt;24),HLOOKUP(N$29,$C$8:$N$10,2,FALSE),HLOOKUP(N$29,$C$8:$N$10,3,FALSE))),IF(AND($A33&gt;6,$A33&lt;23),HLOOKUP(N$29,$C$8:$N$10,2,FALSE),HLOOKUP(N$29,$C$8:$N$10,3,FALSE)))*'Historical 99 Scalers WE'!N8</f>
        <v>35.700388556238615</v>
      </c>
    </row>
    <row r="63" spans="1:14" x14ac:dyDescent="0.2">
      <c r="A63" s="2">
        <v>4</v>
      </c>
      <c r="C63" s="22">
        <f>IF(J5="East",(IF(AND($A34&gt;7,$A34&lt;24),HLOOKUP(C$29,$C$8:$N$10,2,FALSE),HLOOKUP(C$29,$C$8:$N$10,3,FALSE))),IF(AND($A34&gt;6,$A34&lt;23),HLOOKUP(C$29,$C$8:$N$10,2,FALSE),HLOOKUP(C$29,$C$8:$N$10,3,FALSE)))*'Historical 99 Scalers WE'!C9</f>
        <v>28.949681927624919</v>
      </c>
      <c r="D63" s="22">
        <f>IF(K5="East",(IF(AND($A34&gt;7,$A34&lt;24),HLOOKUP(D$29,$C$8:$N$10,2,FALSE),HLOOKUP(D$29,$C$8:$N$10,3,FALSE))),IF(AND($A34&gt;6,$A34&lt;23),HLOOKUP(D$29,$C$8:$N$10,2,FALSE),HLOOKUP(D$29,$C$8:$N$10,3,FALSE)))*'Historical 99 Scalers WE'!D9</f>
        <v>36.842554855329411</v>
      </c>
      <c r="E63" s="22">
        <f>IF(L5="East",(IF(AND($A34&gt;7,$A34&lt;24),HLOOKUP(E$29,$C$8:$N$10,2,FALSE),HLOOKUP(E$29,$C$8:$N$10,3,FALSE))),IF(AND($A34&gt;6,$A34&lt;23),HLOOKUP(E$29,$C$8:$N$10,2,FALSE),HLOOKUP(E$29,$C$8:$N$10,3,FALSE)))*'Historical 99 Scalers WE'!E9</f>
        <v>34.402956790443731</v>
      </c>
      <c r="F63" s="22">
        <f>IF(M5="East",(IF(AND($A34&gt;7,$A34&lt;24),HLOOKUP(F$29,$C$8:$N$10,2,FALSE),HLOOKUP(F$29,$C$8:$N$10,3,FALSE))),IF(AND($A34&gt;6,$A34&lt;23),HLOOKUP(F$29,$C$8:$N$10,2,FALSE),HLOOKUP(F$29,$C$8:$N$10,3,FALSE)))*'Historical 99 Scalers WE'!F9</f>
        <v>38.996755358959703</v>
      </c>
      <c r="G63" s="22">
        <f>IF(N5="East",(IF(AND($A34&gt;7,$A34&lt;24),HLOOKUP(G$29,$C$8:$N$10,2,FALSE),HLOOKUP(G$29,$C$8:$N$10,3,FALSE))),IF(AND($A34&gt;6,$A34&lt;23),HLOOKUP(G$29,$C$8:$N$10,2,FALSE),HLOOKUP(G$29,$C$8:$N$10,3,FALSE)))*'Historical 99 Scalers WE'!G9</f>
        <v>25.061633544523044</v>
      </c>
      <c r="H63" s="22">
        <f>IF(O5="East",(IF(AND($A34&gt;7,$A34&lt;24),HLOOKUP(H$29,$C$8:$N$10,2,FALSE),HLOOKUP(H$29,$C$8:$N$10,3,FALSE))),IF(AND($A34&gt;6,$A34&lt;23),HLOOKUP(H$29,$C$8:$N$10,2,FALSE),HLOOKUP(H$29,$C$8:$N$10,3,FALSE)))*'Historical 99 Scalers WE'!H9</f>
        <v>20.603480309997067</v>
      </c>
      <c r="I63" s="22">
        <f>IF(P5="East",(IF(AND($A34&gt;7,$A34&lt;24),HLOOKUP(I$29,$C$8:$N$10,2,FALSE),HLOOKUP(I$29,$C$8:$N$10,3,FALSE))),IF(AND($A34&gt;6,$A34&lt;23),HLOOKUP(I$29,$C$8:$N$10,2,FALSE),HLOOKUP(I$29,$C$8:$N$10,3,FALSE)))*'Historical 99 Scalers WE'!I9</f>
        <v>28.801091501159231</v>
      </c>
      <c r="J63" s="22">
        <f>IF(Q5="East",(IF(AND($A34&gt;7,$A34&lt;24),HLOOKUP(J$29,$C$8:$N$10,2,FALSE),HLOOKUP(J$29,$C$8:$N$10,3,FALSE))),IF(AND($A34&gt;6,$A34&lt;23),HLOOKUP(J$29,$C$8:$N$10,2,FALSE),HLOOKUP(J$29,$C$8:$N$10,3,FALSE)))*'Historical 99 Scalers WE'!J9</f>
        <v>31.483399120582039</v>
      </c>
      <c r="K63" s="22">
        <f>IF(R5="East",(IF(AND($A34&gt;7,$A34&lt;24),HLOOKUP(K$29,$C$8:$N$10,2,FALSE),HLOOKUP(K$29,$C$8:$N$10,3,FALSE))),IF(AND($A34&gt;6,$A34&lt;23),HLOOKUP(K$29,$C$8:$N$10,2,FALSE),HLOOKUP(K$29,$C$8:$N$10,3,FALSE)))*'Historical 99 Scalers WE'!K9</f>
        <v>26.793144460402164</v>
      </c>
      <c r="L63" s="22">
        <f>IF(S5="East",(IF(AND($A34&gt;7,$A34&lt;24),HLOOKUP(L$29,$C$8:$N$10,2,FALSE),HLOOKUP(L$29,$C$8:$N$10,3,FALSE))),IF(AND($A34&gt;6,$A34&lt;23),HLOOKUP(L$29,$C$8:$N$10,2,FALSE),HLOOKUP(L$29,$C$8:$N$10,3,FALSE)))*'Historical 99 Scalers WE'!L9</f>
        <v>39.446934447687951</v>
      </c>
      <c r="M63" s="22">
        <f>IF(T5="East",(IF(AND($A34&gt;7,$A34&lt;24),HLOOKUP(M$29,$C$8:$N$10,2,FALSE),HLOOKUP(M$29,$C$8:$N$10,3,FALSE))),IF(AND($A34&gt;6,$A34&lt;23),HLOOKUP(M$29,$C$8:$N$10,2,FALSE),HLOOKUP(M$29,$C$8:$N$10,3,FALSE)))*'Historical 99 Scalers WE'!M9</f>
        <v>27.039181296576547</v>
      </c>
      <c r="N63" s="22">
        <f>IF(U5="East",(IF(AND($A34&gt;7,$A34&lt;24),HLOOKUP(N$29,$C$8:$N$10,2,FALSE),HLOOKUP(N$29,$C$8:$N$10,3,FALSE))),IF(AND($A34&gt;6,$A34&lt;23),HLOOKUP(N$29,$C$8:$N$10,2,FALSE),HLOOKUP(N$29,$C$8:$N$10,3,FALSE)))*'Historical 99 Scalers WE'!N9</f>
        <v>31.810026372782101</v>
      </c>
    </row>
    <row r="64" spans="1:14" x14ac:dyDescent="0.2">
      <c r="A64" s="2">
        <v>5</v>
      </c>
      <c r="C64" s="22">
        <f>IF(J6="East",(IF(AND($A35&gt;7,$A35&lt;24),HLOOKUP(C$29,$C$8:$N$10,2,FALSE),HLOOKUP(C$29,$C$8:$N$10,3,FALSE))),IF(AND($A35&gt;6,$A35&lt;23),HLOOKUP(C$29,$C$8:$N$10,2,FALSE),HLOOKUP(C$29,$C$8:$N$10,3,FALSE)))*'Historical 99 Scalers WE'!C10</f>
        <v>31.72872904438136</v>
      </c>
      <c r="D64" s="22">
        <f>IF(K6="East",(IF(AND($A35&gt;7,$A35&lt;24),HLOOKUP(D$29,$C$8:$N$10,2,FALSE),HLOOKUP(D$29,$C$8:$N$10,3,FALSE))),IF(AND($A35&gt;6,$A35&lt;23),HLOOKUP(D$29,$C$8:$N$10,2,FALSE),HLOOKUP(D$29,$C$8:$N$10,3,FALSE)))*'Historical 99 Scalers WE'!D10</f>
        <v>37.970855430204232</v>
      </c>
      <c r="E64" s="22">
        <f>IF(L6="East",(IF(AND($A35&gt;7,$A35&lt;24),HLOOKUP(E$29,$C$8:$N$10,2,FALSE),HLOOKUP(E$29,$C$8:$N$10,3,FALSE))),IF(AND($A35&gt;6,$A35&lt;23),HLOOKUP(E$29,$C$8:$N$10,2,FALSE),HLOOKUP(E$29,$C$8:$N$10,3,FALSE)))*'Historical 99 Scalers WE'!E10</f>
        <v>36.60531895154589</v>
      </c>
      <c r="F64" s="22">
        <f>IF(M6="East",(IF(AND($A35&gt;7,$A35&lt;24),HLOOKUP(F$29,$C$8:$N$10,2,FALSE),HLOOKUP(F$29,$C$8:$N$10,3,FALSE))),IF(AND($A35&gt;6,$A35&lt;23),HLOOKUP(F$29,$C$8:$N$10,2,FALSE),HLOOKUP(F$29,$C$8:$N$10,3,FALSE)))*'Historical 99 Scalers WE'!F10</f>
        <v>39.363360245070986</v>
      </c>
      <c r="G64" s="22">
        <f>IF(N6="East",(IF(AND($A35&gt;7,$A35&lt;24),HLOOKUP(G$29,$C$8:$N$10,2,FALSE),HLOOKUP(G$29,$C$8:$N$10,3,FALSE))),IF(AND($A35&gt;6,$A35&lt;23),HLOOKUP(G$29,$C$8:$N$10,2,FALSE),HLOOKUP(G$29,$C$8:$N$10,3,FALSE)))*'Historical 99 Scalers WE'!G10</f>
        <v>23.065159651910129</v>
      </c>
      <c r="H64" s="22">
        <f>IF(O6="East",(IF(AND($A35&gt;7,$A35&lt;24),HLOOKUP(H$29,$C$8:$N$10,2,FALSE),HLOOKUP(H$29,$C$8:$N$10,3,FALSE))),IF(AND($A35&gt;6,$A35&lt;23),HLOOKUP(H$29,$C$8:$N$10,2,FALSE),HLOOKUP(H$29,$C$8:$N$10,3,FALSE)))*'Historical 99 Scalers WE'!H10</f>
        <v>17.010895749754045</v>
      </c>
      <c r="I64" s="22">
        <f>IF(P6="East",(IF(AND($A35&gt;7,$A35&lt;24),HLOOKUP(I$29,$C$8:$N$10,2,FALSE),HLOOKUP(I$29,$C$8:$N$10,3,FALSE))),IF(AND($A35&gt;6,$A35&lt;23),HLOOKUP(I$29,$C$8:$N$10,2,FALSE),HLOOKUP(I$29,$C$8:$N$10,3,FALSE)))*'Historical 99 Scalers WE'!I10</f>
        <v>26.204281137940821</v>
      </c>
      <c r="J64" s="22">
        <f>IF(Q6="East",(IF(AND($A35&gt;7,$A35&lt;24),HLOOKUP(J$29,$C$8:$N$10,2,FALSE),HLOOKUP(J$29,$C$8:$N$10,3,FALSE))),IF(AND($A35&gt;6,$A35&lt;23),HLOOKUP(J$29,$C$8:$N$10,2,FALSE),HLOOKUP(J$29,$C$8:$N$10,3,FALSE)))*'Historical 99 Scalers WE'!J10</f>
        <v>31.217136571751581</v>
      </c>
      <c r="K64" s="22">
        <f>IF(R6="East",(IF(AND($A35&gt;7,$A35&lt;24),HLOOKUP(K$29,$C$8:$N$10,2,FALSE),HLOOKUP(K$29,$C$8:$N$10,3,FALSE))),IF(AND($A35&gt;6,$A35&lt;23),HLOOKUP(K$29,$C$8:$N$10,2,FALSE),HLOOKUP(K$29,$C$8:$N$10,3,FALSE)))*'Historical 99 Scalers WE'!K10</f>
        <v>28.980252712351994</v>
      </c>
      <c r="L64" s="22">
        <f>IF(S6="East",(IF(AND($A35&gt;7,$A35&lt;24),HLOOKUP(L$29,$C$8:$N$10,2,FALSE),HLOOKUP(L$29,$C$8:$N$10,3,FALSE))),IF(AND($A35&gt;6,$A35&lt;23),HLOOKUP(L$29,$C$8:$N$10,2,FALSE),HLOOKUP(L$29,$C$8:$N$10,3,FALSE)))*'Historical 99 Scalers WE'!L10</f>
        <v>39.964568733595115</v>
      </c>
      <c r="M64" s="22">
        <f>IF(T6="East",(IF(AND($A35&gt;7,$A35&lt;24),HLOOKUP(M$29,$C$8:$N$10,2,FALSE),HLOOKUP(M$29,$C$8:$N$10,3,FALSE))),IF(AND($A35&gt;6,$A35&lt;23),HLOOKUP(M$29,$C$8:$N$10,2,FALSE),HLOOKUP(M$29,$C$8:$N$10,3,FALSE)))*'Historical 99 Scalers WE'!M10</f>
        <v>32.093839513791579</v>
      </c>
      <c r="N64" s="22">
        <f>IF(U6="East",(IF(AND($A35&gt;7,$A35&lt;24),HLOOKUP(N$29,$C$8:$N$10,2,FALSE),HLOOKUP(N$29,$C$8:$N$10,3,FALSE))),IF(AND($A35&gt;6,$A35&lt;23),HLOOKUP(N$29,$C$8:$N$10,2,FALSE),HLOOKUP(N$29,$C$8:$N$10,3,FALSE)))*'Historical 99 Scalers WE'!N10</f>
        <v>32.780090709436202</v>
      </c>
    </row>
    <row r="65" spans="1:14" x14ac:dyDescent="0.2">
      <c r="A65" s="2">
        <v>6</v>
      </c>
      <c r="C65" s="22">
        <f>IF(J7="East",(IF(AND($A36&gt;7,$A36&lt;24),HLOOKUP(C$29,$C$8:$N$10,2,FALSE),HLOOKUP(C$29,$C$8:$N$10,3,FALSE))),IF(AND($A36&gt;6,$A36&lt;23),HLOOKUP(C$29,$C$8:$N$10,2,FALSE),HLOOKUP(C$29,$C$8:$N$10,3,FALSE)))*'Historical 99 Scalers WE'!C11</f>
        <v>37.122134997427494</v>
      </c>
      <c r="D65" s="22">
        <f>IF(K7="East",(IF(AND($A36&gt;7,$A36&lt;24),HLOOKUP(D$29,$C$8:$N$10,2,FALSE),HLOOKUP(D$29,$C$8:$N$10,3,FALSE))),IF(AND($A36&gt;6,$A36&lt;23),HLOOKUP(D$29,$C$8:$N$10,2,FALSE),HLOOKUP(D$29,$C$8:$N$10,3,FALSE)))*'Historical 99 Scalers WE'!D11</f>
        <v>35.905740567669667</v>
      </c>
      <c r="E65" s="22">
        <f>IF(L7="East",(IF(AND($A36&gt;7,$A36&lt;24),HLOOKUP(E$29,$C$8:$N$10,2,FALSE),HLOOKUP(E$29,$C$8:$N$10,3,FALSE))),IF(AND($A36&gt;6,$A36&lt;23),HLOOKUP(E$29,$C$8:$N$10,2,FALSE),HLOOKUP(E$29,$C$8:$N$10,3,FALSE)))*'Historical 99 Scalers WE'!E11</f>
        <v>39.245395843574322</v>
      </c>
      <c r="F65" s="22">
        <f>IF(M7="East",(IF(AND($A36&gt;7,$A36&lt;24),HLOOKUP(F$29,$C$8:$N$10,2,FALSE),HLOOKUP(F$29,$C$8:$N$10,3,FALSE))),IF(AND($A36&gt;6,$A36&lt;23),HLOOKUP(F$29,$C$8:$N$10,2,FALSE),HLOOKUP(F$29,$C$8:$N$10,3,FALSE)))*'Historical 99 Scalers WE'!F11</f>
        <v>41.034081487923387</v>
      </c>
      <c r="G65" s="22">
        <f>IF(N7="East",(IF(AND($A36&gt;7,$A36&lt;24),HLOOKUP(G$29,$C$8:$N$10,2,FALSE),HLOOKUP(G$29,$C$8:$N$10,3,FALSE))),IF(AND($A36&gt;6,$A36&lt;23),HLOOKUP(G$29,$C$8:$N$10,2,FALSE),HLOOKUP(G$29,$C$8:$N$10,3,FALSE)))*'Historical 99 Scalers WE'!G11</f>
        <v>23.405519173370688</v>
      </c>
      <c r="H65" s="22">
        <f>IF(O7="East",(IF(AND($A36&gt;7,$A36&lt;24),HLOOKUP(H$29,$C$8:$N$10,2,FALSE),HLOOKUP(H$29,$C$8:$N$10,3,FALSE))),IF(AND($A36&gt;6,$A36&lt;23),HLOOKUP(H$29,$C$8:$N$10,2,FALSE),HLOOKUP(H$29,$C$8:$N$10,3,FALSE)))*'Historical 99 Scalers WE'!H11</f>
        <v>14.1006012722906</v>
      </c>
      <c r="I65" s="22">
        <f>IF(P7="East",(IF(AND($A36&gt;7,$A36&lt;24),HLOOKUP(I$29,$C$8:$N$10,2,FALSE),HLOOKUP(I$29,$C$8:$N$10,3,FALSE))),IF(AND($A36&gt;6,$A36&lt;23),HLOOKUP(I$29,$C$8:$N$10,2,FALSE),HLOOKUP(I$29,$C$8:$N$10,3,FALSE)))*'Historical 99 Scalers WE'!I11</f>
        <v>25.564059556032976</v>
      </c>
      <c r="J65" s="22">
        <f>IF(Q7="East",(IF(AND($A36&gt;7,$A36&lt;24),HLOOKUP(J$29,$C$8:$N$10,2,FALSE),HLOOKUP(J$29,$C$8:$N$10,3,FALSE))),IF(AND($A36&gt;6,$A36&lt;23),HLOOKUP(J$29,$C$8:$N$10,2,FALSE),HLOOKUP(J$29,$C$8:$N$10,3,FALSE)))*'Historical 99 Scalers WE'!J11</f>
        <v>36.586621487924511</v>
      </c>
      <c r="K65" s="22">
        <f>IF(R7="East",(IF(AND($A36&gt;7,$A36&lt;24),HLOOKUP(K$29,$C$8:$N$10,2,FALSE),HLOOKUP(K$29,$C$8:$N$10,3,FALSE))),IF(AND($A36&gt;6,$A36&lt;23),HLOOKUP(K$29,$C$8:$N$10,2,FALSE),HLOOKUP(K$29,$C$8:$N$10,3,FALSE)))*'Historical 99 Scalers WE'!K11</f>
        <v>25.624217594967892</v>
      </c>
      <c r="L65" s="22">
        <f>IF(S7="East",(IF(AND($A36&gt;7,$A36&lt;24),HLOOKUP(L$29,$C$8:$N$10,2,FALSE),HLOOKUP(L$29,$C$8:$N$10,3,FALSE))),IF(AND($A36&gt;6,$A36&lt;23),HLOOKUP(L$29,$C$8:$N$10,2,FALSE),HLOOKUP(L$29,$C$8:$N$10,3,FALSE)))*'Historical 99 Scalers WE'!L11</f>
        <v>39.532317422682944</v>
      </c>
      <c r="M65" s="22">
        <f>IF(T7="East",(IF(AND($A36&gt;7,$A36&lt;24),HLOOKUP(M$29,$C$8:$N$10,2,FALSE),HLOOKUP(M$29,$C$8:$N$10,3,FALSE))),IF(AND($A36&gt;6,$A36&lt;23),HLOOKUP(M$29,$C$8:$N$10,2,FALSE),HLOOKUP(M$29,$C$8:$N$10,3,FALSE)))*'Historical 99 Scalers WE'!M11</f>
        <v>38.238003388403115</v>
      </c>
      <c r="N65" s="22">
        <f>IF(U7="East",(IF(AND($A36&gt;7,$A36&lt;24),HLOOKUP(N$29,$C$8:$N$10,2,FALSE),HLOOKUP(N$29,$C$8:$N$10,3,FALSE))),IF(AND($A36&gt;6,$A36&lt;23),HLOOKUP(N$29,$C$8:$N$10,2,FALSE),HLOOKUP(N$29,$C$8:$N$10,3,FALSE)))*'Historical 99 Scalers WE'!N11</f>
        <v>30.112413783637443</v>
      </c>
    </row>
    <row r="66" spans="1:14" x14ac:dyDescent="0.2">
      <c r="A66" s="2">
        <v>7</v>
      </c>
      <c r="C66" s="22">
        <f>IF(J8="East",(IF(AND($A37&gt;7,$A37&lt;24),HLOOKUP(C$29,$C$8:$N$10,2,FALSE),HLOOKUP(C$29,$C$8:$N$10,3,FALSE))),IF(AND($A37&gt;6,$A37&lt;23),HLOOKUP(C$29,$C$8:$N$10,2,FALSE),HLOOKUP(C$29,$C$8:$N$10,3,FALSE)))*'Historical 99 Scalers WE'!C12</f>
        <v>36.929908515389712</v>
      </c>
      <c r="D66" s="22">
        <f>IF(K8="East",(IF(AND($A37&gt;7,$A37&lt;24),HLOOKUP(D$29,$C$8:$N$10,2,FALSE),HLOOKUP(D$29,$C$8:$N$10,3,FALSE))),IF(AND($A37&gt;6,$A37&lt;23),HLOOKUP(D$29,$C$8:$N$10,2,FALSE),HLOOKUP(D$29,$C$8:$N$10,3,FALSE)))*'Historical 99 Scalers WE'!D12</f>
        <v>36.203206231828503</v>
      </c>
      <c r="E66" s="22">
        <f>IF(L8="East",(IF(AND($A37&gt;7,$A37&lt;24),HLOOKUP(E$29,$C$8:$N$10,2,FALSE),HLOOKUP(E$29,$C$8:$N$10,3,FALSE))),IF(AND($A37&gt;6,$A37&lt;23),HLOOKUP(E$29,$C$8:$N$10,2,FALSE),HLOOKUP(E$29,$C$8:$N$10,3,FALSE)))*'Historical 99 Scalers WE'!E12</f>
        <v>39.463057267149679</v>
      </c>
      <c r="F66" s="22">
        <f>IF(M8="East",(IF(AND($A37&gt;7,$A37&lt;24),HLOOKUP(F$29,$C$8:$N$10,2,FALSE),HLOOKUP(F$29,$C$8:$N$10,3,FALSE))),IF(AND($A37&gt;6,$A37&lt;23),HLOOKUP(F$29,$C$8:$N$10,2,FALSE),HLOOKUP(F$29,$C$8:$N$10,3,FALSE)))*'Historical 99 Scalers WE'!F12</f>
        <v>44.144987433169206</v>
      </c>
      <c r="G66" s="22">
        <f>IF(N8="East",(IF(AND($A37&gt;7,$A37&lt;24),HLOOKUP(G$29,$C$8:$N$10,2,FALSE),HLOOKUP(G$29,$C$8:$N$10,3,FALSE))),IF(AND($A37&gt;6,$A37&lt;23),HLOOKUP(G$29,$C$8:$N$10,2,FALSE),HLOOKUP(G$29,$C$8:$N$10,3,FALSE)))*'Historical 99 Scalers WE'!G12</f>
        <v>24.239076465282253</v>
      </c>
      <c r="H66" s="22">
        <f>IF(O8="East",(IF(AND($A37&gt;7,$A37&lt;24),HLOOKUP(H$29,$C$8:$N$10,2,FALSE),HLOOKUP(H$29,$C$8:$N$10,3,FALSE))),IF(AND($A37&gt;6,$A37&lt;23),HLOOKUP(H$29,$C$8:$N$10,2,FALSE),HLOOKUP(H$29,$C$8:$N$10,3,FALSE)))*'Historical 99 Scalers WE'!H12</f>
        <v>15.519213445468221</v>
      </c>
      <c r="I66" s="22">
        <f>IF(P8="East",(IF(AND($A37&gt;7,$A37&lt;24),HLOOKUP(I$29,$C$8:$N$10,2,FALSE),HLOOKUP(I$29,$C$8:$N$10,3,FALSE))),IF(AND($A37&gt;6,$A37&lt;23),HLOOKUP(I$29,$C$8:$N$10,2,FALSE),HLOOKUP(I$29,$C$8:$N$10,3,FALSE)))*'Historical 99 Scalers WE'!I12</f>
        <v>20.759044781736012</v>
      </c>
      <c r="J66" s="22">
        <f>IF(Q8="East",(IF(AND($A37&gt;7,$A37&lt;24),HLOOKUP(J$29,$C$8:$N$10,2,FALSE),HLOOKUP(J$29,$C$8:$N$10,3,FALSE))),IF(AND($A37&gt;6,$A37&lt;23),HLOOKUP(J$29,$C$8:$N$10,2,FALSE),HLOOKUP(J$29,$C$8:$N$10,3,FALSE)))*'Historical 99 Scalers WE'!J12</f>
        <v>27.886320922599733</v>
      </c>
      <c r="K66" s="22">
        <f>IF(R8="East",(IF(AND($A37&gt;7,$A37&lt;24),HLOOKUP(K$29,$C$8:$N$10,2,FALSE),HLOOKUP(K$29,$C$8:$N$10,3,FALSE))),IF(AND($A37&gt;6,$A37&lt;23),HLOOKUP(K$29,$C$8:$N$10,2,FALSE),HLOOKUP(K$29,$C$8:$N$10,3,FALSE)))*'Historical 99 Scalers WE'!K12</f>
        <v>29.529019883802111</v>
      </c>
      <c r="L66" s="22">
        <f>IF(S8="East",(IF(AND($A37&gt;7,$A37&lt;24),HLOOKUP(L$29,$C$8:$N$10,2,FALSE),HLOOKUP(L$29,$C$8:$N$10,3,FALSE))),IF(AND($A37&gt;6,$A37&lt;23),HLOOKUP(L$29,$C$8:$N$10,2,FALSE),HLOOKUP(L$29,$C$8:$N$10,3,FALSE)))*'Historical 99 Scalers WE'!L12</f>
        <v>35.412588879174415</v>
      </c>
      <c r="M66" s="22">
        <f>IF(T8="East",(IF(AND($A37&gt;7,$A37&lt;24),HLOOKUP(M$29,$C$8:$N$10,2,FALSE),HLOOKUP(M$29,$C$8:$N$10,3,FALSE))),IF(AND($A37&gt;6,$A37&lt;23),HLOOKUP(M$29,$C$8:$N$10,2,FALSE),HLOOKUP(M$29,$C$8:$N$10,3,FALSE)))*'Historical 99 Scalers WE'!M12</f>
        <v>39.420663804610477</v>
      </c>
      <c r="N66" s="22">
        <f>IF(U8="East",(IF(AND($A37&gt;7,$A37&lt;24),HLOOKUP(N$29,$C$8:$N$10,2,FALSE),HLOOKUP(N$29,$C$8:$N$10,3,FALSE))),IF(AND($A37&gt;6,$A37&lt;23),HLOOKUP(N$29,$C$8:$N$10,2,FALSE),HLOOKUP(N$29,$C$8:$N$10,3,FALSE)))*'Historical 99 Scalers WE'!N12</f>
        <v>36.993807671777404</v>
      </c>
    </row>
    <row r="67" spans="1:14" x14ac:dyDescent="0.2">
      <c r="A67" s="2">
        <v>8</v>
      </c>
      <c r="C67" s="22">
        <f>IF(J9="East",(IF(AND($A38&gt;7,$A38&lt;24),HLOOKUP(C$29,$C$8:$N$10,2,FALSE),HLOOKUP(C$29,$C$8:$N$10,3,FALSE))),IF(AND($A38&gt;6,$A38&lt;23),HLOOKUP(C$29,$C$8:$N$10,2,FALSE),HLOOKUP(C$29,$C$8:$N$10,3,FALSE)))*'Historical 99 Scalers WE'!C13</f>
        <v>47.617435369746431</v>
      </c>
      <c r="D67" s="22">
        <f>IF(K9="East",(IF(AND($A38&gt;7,$A38&lt;24),HLOOKUP(D$29,$C$8:$N$10,2,FALSE),HLOOKUP(D$29,$C$8:$N$10,3,FALSE))),IF(AND($A38&gt;6,$A38&lt;23),HLOOKUP(D$29,$C$8:$N$10,2,FALSE),HLOOKUP(D$29,$C$8:$N$10,3,FALSE)))*'Historical 99 Scalers WE'!D13</f>
        <v>48.557363266860712</v>
      </c>
      <c r="E67" s="22">
        <f>IF(L9="East",(IF(AND($A38&gt;7,$A38&lt;24),HLOOKUP(E$29,$C$8:$N$10,2,FALSE),HLOOKUP(E$29,$C$8:$N$10,3,FALSE))),IF(AND($A38&gt;6,$A38&lt;23),HLOOKUP(E$29,$C$8:$N$10,2,FALSE),HLOOKUP(E$29,$C$8:$N$10,3,FALSE)))*'Historical 99 Scalers WE'!E13</f>
        <v>46.587916238340675</v>
      </c>
      <c r="F67" s="22">
        <f>IF(M9="East",(IF(AND($A38&gt;7,$A38&lt;24),HLOOKUP(F$29,$C$8:$N$10,2,FALSE),HLOOKUP(F$29,$C$8:$N$10,3,FALSE))),IF(AND($A38&gt;6,$A38&lt;23),HLOOKUP(F$29,$C$8:$N$10,2,FALSE),HLOOKUP(F$29,$C$8:$N$10,3,FALSE)))*'Historical 99 Scalers WE'!F13</f>
        <v>48.675420276763354</v>
      </c>
      <c r="G67" s="22">
        <f>IF(N9="East",(IF(AND($A38&gt;7,$A38&lt;24),HLOOKUP(G$29,$C$8:$N$10,2,FALSE),HLOOKUP(G$29,$C$8:$N$10,3,FALSE))),IF(AND($A38&gt;6,$A38&lt;23),HLOOKUP(G$29,$C$8:$N$10,2,FALSE),HLOOKUP(G$29,$C$8:$N$10,3,FALSE)))*'Historical 99 Scalers WE'!G13</f>
        <v>41.046883769164637</v>
      </c>
      <c r="H67" s="22">
        <f>IF(O9="East",(IF(AND($A38&gt;7,$A38&lt;24),HLOOKUP(H$29,$C$8:$N$10,2,FALSE),HLOOKUP(H$29,$C$8:$N$10,3,FALSE))),IF(AND($A38&gt;6,$A38&lt;23),HLOOKUP(H$29,$C$8:$N$10,2,FALSE),HLOOKUP(H$29,$C$8:$N$10,3,FALSE)))*'Historical 99 Scalers WE'!H13</f>
        <v>29.39178030529294</v>
      </c>
      <c r="I67" s="22">
        <f>IF(P9="East",(IF(AND($A38&gt;7,$A38&lt;24),HLOOKUP(I$29,$C$8:$N$10,2,FALSE),HLOOKUP(I$29,$C$8:$N$10,3,FALSE))),IF(AND($A38&gt;6,$A38&lt;23),HLOOKUP(I$29,$C$8:$N$10,2,FALSE),HLOOKUP(I$29,$C$8:$N$10,3,FALSE)))*'Historical 99 Scalers WE'!I13</f>
        <v>33.772241123109417</v>
      </c>
      <c r="J67" s="22">
        <f>IF(Q9="East",(IF(AND($A38&gt;7,$A38&lt;24),HLOOKUP(J$29,$C$8:$N$10,2,FALSE),HLOOKUP(J$29,$C$8:$N$10,3,FALSE))),IF(AND($A38&gt;6,$A38&lt;23),HLOOKUP(J$29,$C$8:$N$10,2,FALSE),HLOOKUP(J$29,$C$8:$N$10,3,FALSE)))*'Historical 99 Scalers WE'!J13</f>
        <v>39.152533547202282</v>
      </c>
      <c r="K67" s="22">
        <f>IF(R9="East",(IF(AND($A38&gt;7,$A38&lt;24),HLOOKUP(K$29,$C$8:$N$10,2,FALSE),HLOOKUP(K$29,$C$8:$N$10,3,FALSE))),IF(AND($A38&gt;6,$A38&lt;23),HLOOKUP(K$29,$C$8:$N$10,2,FALSE),HLOOKUP(K$29,$C$8:$N$10,3,FALSE)))*'Historical 99 Scalers WE'!K13</f>
        <v>39.433475474793624</v>
      </c>
      <c r="L67" s="22">
        <f>IF(S9="East",(IF(AND($A38&gt;7,$A38&lt;24),HLOOKUP(L$29,$C$8:$N$10,2,FALSE),HLOOKUP(L$29,$C$8:$N$10,3,FALSE))),IF(AND($A38&gt;6,$A38&lt;23),HLOOKUP(L$29,$C$8:$N$10,2,FALSE),HLOOKUP(L$29,$C$8:$N$10,3,FALSE)))*'Historical 99 Scalers WE'!L13</f>
        <v>34.273259806584939</v>
      </c>
      <c r="M67" s="22">
        <f>IF(T9="East",(IF(AND($A38&gt;7,$A38&lt;24),HLOOKUP(M$29,$C$8:$N$10,2,FALSE),HLOOKUP(M$29,$C$8:$N$10,3,FALSE))),IF(AND($A38&gt;6,$A38&lt;23),HLOOKUP(M$29,$C$8:$N$10,2,FALSE),HLOOKUP(M$29,$C$8:$N$10,3,FALSE)))*'Historical 99 Scalers WE'!M13</f>
        <v>45.020601377421386</v>
      </c>
      <c r="N67" s="22">
        <f>IF(U9="East",(IF(AND($A38&gt;7,$A38&lt;24),HLOOKUP(N$29,$C$8:$N$10,2,FALSE),HLOOKUP(N$29,$C$8:$N$10,3,FALSE))),IF(AND($A38&gt;6,$A38&lt;23),HLOOKUP(N$29,$C$8:$N$10,2,FALSE),HLOOKUP(N$29,$C$8:$N$10,3,FALSE)))*'Historical 99 Scalers WE'!N13</f>
        <v>42.192746226032931</v>
      </c>
    </row>
    <row r="68" spans="1:14" x14ac:dyDescent="0.2">
      <c r="A68" s="2">
        <v>9</v>
      </c>
      <c r="C68" s="22">
        <f>IF(J10="East",(IF(AND($A39&gt;7,$A39&lt;24),HLOOKUP(C$29,$C$8:$N$10,2,FALSE),HLOOKUP(C$29,$C$8:$N$10,3,FALSE))),IF(AND($A39&gt;6,$A39&lt;23),HLOOKUP(C$29,$C$8:$N$10,2,FALSE),HLOOKUP(C$29,$C$8:$N$10,3,FALSE)))*'Historical 99 Scalers WE'!C14</f>
        <v>54.377375400394968</v>
      </c>
      <c r="D68" s="22">
        <f>IF(K10="East",(IF(AND($A39&gt;7,$A39&lt;24),HLOOKUP(D$29,$C$8:$N$10,2,FALSE),HLOOKUP(D$29,$C$8:$N$10,3,FALSE))),IF(AND($A39&gt;6,$A39&lt;23),HLOOKUP(D$29,$C$8:$N$10,2,FALSE),HLOOKUP(D$29,$C$8:$N$10,3,FALSE)))*'Historical 99 Scalers WE'!D14</f>
        <v>54.744171631611579</v>
      </c>
      <c r="E68" s="22">
        <f>IF(L10="East",(IF(AND($A39&gt;7,$A39&lt;24),HLOOKUP(E$29,$C$8:$N$10,2,FALSE),HLOOKUP(E$29,$C$8:$N$10,3,FALSE))),IF(AND($A39&gt;6,$A39&lt;23),HLOOKUP(E$29,$C$8:$N$10,2,FALSE),HLOOKUP(E$29,$C$8:$N$10,3,FALSE)))*'Historical 99 Scalers WE'!E14</f>
        <v>53.991218620815197</v>
      </c>
      <c r="F68" s="22">
        <f>IF(M10="East",(IF(AND($A39&gt;7,$A39&lt;24),HLOOKUP(F$29,$C$8:$N$10,2,FALSE),HLOOKUP(F$29,$C$8:$N$10,3,FALSE))),IF(AND($A39&gt;6,$A39&lt;23),HLOOKUP(F$29,$C$8:$N$10,2,FALSE),HLOOKUP(F$29,$C$8:$N$10,3,FALSE)))*'Historical 99 Scalers WE'!F14</f>
        <v>54.616786827491495</v>
      </c>
      <c r="G68" s="22">
        <f>IF(N10="East",(IF(AND($A39&gt;7,$A39&lt;24),HLOOKUP(G$29,$C$8:$N$10,2,FALSE),HLOOKUP(G$29,$C$8:$N$10,3,FALSE))),IF(AND($A39&gt;6,$A39&lt;23),HLOOKUP(G$29,$C$8:$N$10,2,FALSE),HLOOKUP(G$29,$C$8:$N$10,3,FALSE)))*'Historical 99 Scalers WE'!G14</f>
        <v>54.035934890819661</v>
      </c>
      <c r="H68" s="22">
        <f>IF(O10="East",(IF(AND($A39&gt;7,$A39&lt;24),HLOOKUP(H$29,$C$8:$N$10,2,FALSE),HLOOKUP(H$29,$C$8:$N$10,3,FALSE))),IF(AND($A39&gt;6,$A39&lt;23),HLOOKUP(H$29,$C$8:$N$10,2,FALSE),HLOOKUP(H$29,$C$8:$N$10,3,FALSE)))*'Historical 99 Scalers WE'!H14</f>
        <v>49.450891160458262</v>
      </c>
      <c r="I68" s="22">
        <f>IF(P10="East",(IF(AND($A39&gt;7,$A39&lt;24),HLOOKUP(I$29,$C$8:$N$10,2,FALSE),HLOOKUP(I$29,$C$8:$N$10,3,FALSE))),IF(AND($A39&gt;6,$A39&lt;23),HLOOKUP(I$29,$C$8:$N$10,2,FALSE),HLOOKUP(I$29,$C$8:$N$10,3,FALSE)))*'Historical 99 Scalers WE'!I14</f>
        <v>41.404606456181732</v>
      </c>
      <c r="J68" s="22">
        <f>IF(Q10="East",(IF(AND($A39&gt;7,$A39&lt;24),HLOOKUP(J$29,$C$8:$N$10,2,FALSE),HLOOKUP(J$29,$C$8:$N$10,3,FALSE))),IF(AND($A39&gt;6,$A39&lt;23),HLOOKUP(J$29,$C$8:$N$10,2,FALSE),HLOOKUP(J$29,$C$8:$N$10,3,FALSE)))*'Historical 99 Scalers WE'!J14</f>
        <v>45.351426302982084</v>
      </c>
      <c r="K68" s="22">
        <f>IF(R10="East",(IF(AND($A39&gt;7,$A39&lt;24),HLOOKUP(K$29,$C$8:$N$10,2,FALSE),HLOOKUP(K$29,$C$8:$N$10,3,FALSE))),IF(AND($A39&gt;6,$A39&lt;23),HLOOKUP(K$29,$C$8:$N$10,2,FALSE),HLOOKUP(K$29,$C$8:$N$10,3,FALSE)))*'Historical 99 Scalers WE'!K14</f>
        <v>41.306272280704448</v>
      </c>
      <c r="L68" s="22">
        <f>IF(S10="East",(IF(AND($A39&gt;7,$A39&lt;24),HLOOKUP(L$29,$C$8:$N$10,2,FALSE),HLOOKUP(L$29,$C$8:$N$10,3,FALSE))),IF(AND($A39&gt;6,$A39&lt;23),HLOOKUP(L$29,$C$8:$N$10,2,FALSE),HLOOKUP(L$29,$C$8:$N$10,3,FALSE)))*'Historical 99 Scalers WE'!L14</f>
        <v>30.361652264626699</v>
      </c>
      <c r="M68" s="22">
        <f>IF(T10="East",(IF(AND($A39&gt;7,$A39&lt;24),HLOOKUP(M$29,$C$8:$N$10,2,FALSE),HLOOKUP(M$29,$C$8:$N$10,3,FALSE))),IF(AND($A39&gt;6,$A39&lt;23),HLOOKUP(M$29,$C$8:$N$10,2,FALSE),HLOOKUP(M$29,$C$8:$N$10,3,FALSE)))*'Historical 99 Scalers WE'!M14</f>
        <v>45.994149611132904</v>
      </c>
      <c r="N68" s="22">
        <f>IF(U10="East",(IF(AND($A39&gt;7,$A39&lt;24),HLOOKUP(N$29,$C$8:$N$10,2,FALSE),HLOOKUP(N$29,$C$8:$N$10,3,FALSE))),IF(AND($A39&gt;6,$A39&lt;23),HLOOKUP(N$29,$C$8:$N$10,2,FALSE),HLOOKUP(N$29,$C$8:$N$10,3,FALSE)))*'Historical 99 Scalers WE'!N14</f>
        <v>50.023994777146697</v>
      </c>
    </row>
    <row r="69" spans="1:14" x14ac:dyDescent="0.2">
      <c r="A69" s="2">
        <v>10</v>
      </c>
      <c r="C69" s="22">
        <f>IF(J11="East",(IF(AND($A40&gt;7,$A40&lt;24),HLOOKUP(C$29,$C$8:$N$10,2,FALSE),HLOOKUP(C$29,$C$8:$N$10,3,FALSE))),IF(AND($A40&gt;6,$A40&lt;23),HLOOKUP(C$29,$C$8:$N$10,2,FALSE),HLOOKUP(C$29,$C$8:$N$10,3,FALSE)))*'Historical 99 Scalers WE'!C15</f>
        <v>56.308590136283328</v>
      </c>
      <c r="D69" s="22">
        <f>IF(K11="East",(IF(AND($A40&gt;7,$A40&lt;24),HLOOKUP(D$29,$C$8:$N$10,2,FALSE),HLOOKUP(D$29,$C$8:$N$10,3,FALSE))),IF(AND($A40&gt;6,$A40&lt;23),HLOOKUP(D$29,$C$8:$N$10,2,FALSE),HLOOKUP(D$29,$C$8:$N$10,3,FALSE)))*'Historical 99 Scalers WE'!D15</f>
        <v>57.468528857346392</v>
      </c>
      <c r="E69" s="22">
        <f>IF(L11="East",(IF(AND($A40&gt;7,$A40&lt;24),HLOOKUP(E$29,$C$8:$N$10,2,FALSE),HLOOKUP(E$29,$C$8:$N$10,3,FALSE))),IF(AND($A40&gt;6,$A40&lt;23),HLOOKUP(E$29,$C$8:$N$10,2,FALSE),HLOOKUP(E$29,$C$8:$N$10,3,FALSE)))*'Historical 99 Scalers WE'!E15</f>
        <v>56.117392248713706</v>
      </c>
      <c r="F69" s="22">
        <f>IF(M11="East",(IF(AND($A40&gt;7,$A40&lt;24),HLOOKUP(F$29,$C$8:$N$10,2,FALSE),HLOOKUP(F$29,$C$8:$N$10,3,FALSE))),IF(AND($A40&gt;6,$A40&lt;23),HLOOKUP(F$29,$C$8:$N$10,2,FALSE),HLOOKUP(F$29,$C$8:$N$10,3,FALSE)))*'Historical 99 Scalers WE'!F15</f>
        <v>55.861035388487643</v>
      </c>
      <c r="G69" s="22">
        <f>IF(N11="East",(IF(AND($A40&gt;7,$A40&lt;24),HLOOKUP(G$29,$C$8:$N$10,2,FALSE),HLOOKUP(G$29,$C$8:$N$10,3,FALSE))),IF(AND($A40&gt;6,$A40&lt;23),HLOOKUP(G$29,$C$8:$N$10,2,FALSE),HLOOKUP(G$29,$C$8:$N$10,3,FALSE)))*'Historical 99 Scalers WE'!G15</f>
        <v>60.962186445408527</v>
      </c>
      <c r="H69" s="22">
        <f>IF(O11="East",(IF(AND($A40&gt;7,$A40&lt;24),HLOOKUP(H$29,$C$8:$N$10,2,FALSE),HLOOKUP(H$29,$C$8:$N$10,3,FALSE))),IF(AND($A40&gt;6,$A40&lt;23),HLOOKUP(H$29,$C$8:$N$10,2,FALSE),HLOOKUP(H$29,$C$8:$N$10,3,FALSE)))*'Historical 99 Scalers WE'!H15</f>
        <v>58.773830014135577</v>
      </c>
      <c r="I69" s="22">
        <f>IF(P11="East",(IF(AND($A40&gt;7,$A40&lt;24),HLOOKUP(I$29,$C$8:$N$10,2,FALSE),HLOOKUP(I$29,$C$8:$N$10,3,FALSE))),IF(AND($A40&gt;6,$A40&lt;23),HLOOKUP(I$29,$C$8:$N$10,2,FALSE),HLOOKUP(I$29,$C$8:$N$10,3,FALSE)))*'Historical 99 Scalers WE'!I15</f>
        <v>49.295072168010059</v>
      </c>
      <c r="J69" s="22">
        <f>IF(Q11="East",(IF(AND($A40&gt;7,$A40&lt;24),HLOOKUP(J$29,$C$8:$N$10,2,FALSE),HLOOKUP(J$29,$C$8:$N$10,3,FALSE))),IF(AND($A40&gt;6,$A40&lt;23),HLOOKUP(J$29,$C$8:$N$10,2,FALSE),HLOOKUP(J$29,$C$8:$N$10,3,FALSE)))*'Historical 99 Scalers WE'!J15</f>
        <v>48.090366073427262</v>
      </c>
      <c r="K69" s="22">
        <f>IF(R11="East",(IF(AND($A40&gt;7,$A40&lt;24),HLOOKUP(K$29,$C$8:$N$10,2,FALSE),HLOOKUP(K$29,$C$8:$N$10,3,FALSE))),IF(AND($A40&gt;6,$A40&lt;23),HLOOKUP(K$29,$C$8:$N$10,2,FALSE),HLOOKUP(K$29,$C$8:$N$10,3,FALSE)))*'Historical 99 Scalers WE'!K15</f>
        <v>46.212413353907095</v>
      </c>
      <c r="L69" s="22">
        <f>IF(S11="East",(IF(AND($A40&gt;7,$A40&lt;24),HLOOKUP(L$29,$C$8:$N$10,2,FALSE),HLOOKUP(L$29,$C$8:$N$10,3,FALSE))),IF(AND($A40&gt;6,$A40&lt;23),HLOOKUP(L$29,$C$8:$N$10,2,FALSE),HLOOKUP(L$29,$C$8:$N$10,3,FALSE)))*'Historical 99 Scalers WE'!L15</f>
        <v>41.18928078117959</v>
      </c>
      <c r="M69" s="22">
        <f>IF(T11="East",(IF(AND($A40&gt;7,$A40&lt;24),HLOOKUP(M$29,$C$8:$N$10,2,FALSE),HLOOKUP(M$29,$C$8:$N$10,3,FALSE))),IF(AND($A40&gt;6,$A40&lt;23),HLOOKUP(M$29,$C$8:$N$10,2,FALSE),HLOOKUP(M$29,$C$8:$N$10,3,FALSE)))*'Historical 99 Scalers WE'!M15</f>
        <v>49.958289619225212</v>
      </c>
      <c r="N69" s="22">
        <f>IF(U11="East",(IF(AND($A40&gt;7,$A40&lt;24),HLOOKUP(N$29,$C$8:$N$10,2,FALSE),HLOOKUP(N$29,$C$8:$N$10,3,FALSE))),IF(AND($A40&gt;6,$A40&lt;23),HLOOKUP(N$29,$C$8:$N$10,2,FALSE),HLOOKUP(N$29,$C$8:$N$10,3,FALSE)))*'Historical 99 Scalers WE'!N15</f>
        <v>52.171272605677885</v>
      </c>
    </row>
    <row r="70" spans="1:14" x14ac:dyDescent="0.2">
      <c r="A70" s="2">
        <v>11</v>
      </c>
      <c r="C70" s="22">
        <f>IF(J12="East",(IF(AND($A41&gt;7,$A41&lt;24),HLOOKUP(C$29,$C$8:$N$10,2,FALSE),HLOOKUP(C$29,$C$8:$N$10,3,FALSE))),IF(AND($A41&gt;6,$A41&lt;23),HLOOKUP(C$29,$C$8:$N$10,2,FALSE),HLOOKUP(C$29,$C$8:$N$10,3,FALSE)))*'Historical 99 Scalers WE'!C16</f>
        <v>57.421477707272572</v>
      </c>
      <c r="D70" s="22">
        <f>IF(K12="East",(IF(AND($A41&gt;7,$A41&lt;24),HLOOKUP(D$29,$C$8:$N$10,2,FALSE),HLOOKUP(D$29,$C$8:$N$10,3,FALSE))),IF(AND($A41&gt;6,$A41&lt;23),HLOOKUP(D$29,$C$8:$N$10,2,FALSE),HLOOKUP(D$29,$C$8:$N$10,3,FALSE)))*'Historical 99 Scalers WE'!D16</f>
        <v>57.933391298466198</v>
      </c>
      <c r="E70" s="22">
        <f>IF(L12="East",(IF(AND($A41&gt;7,$A41&lt;24),HLOOKUP(E$29,$C$8:$N$10,2,FALSE),HLOOKUP(E$29,$C$8:$N$10,3,FALSE))),IF(AND($A41&gt;6,$A41&lt;23),HLOOKUP(E$29,$C$8:$N$10,2,FALSE),HLOOKUP(E$29,$C$8:$N$10,3,FALSE)))*'Historical 99 Scalers WE'!E16</f>
        <v>57.670709712367184</v>
      </c>
      <c r="F70" s="22">
        <f>IF(M12="East",(IF(AND($A41&gt;7,$A41&lt;24),HLOOKUP(F$29,$C$8:$N$10,2,FALSE),HLOOKUP(F$29,$C$8:$N$10,3,FALSE))),IF(AND($A41&gt;6,$A41&lt;23),HLOOKUP(F$29,$C$8:$N$10,2,FALSE),HLOOKUP(F$29,$C$8:$N$10,3,FALSE)))*'Historical 99 Scalers WE'!F16</f>
        <v>56.006322919416263</v>
      </c>
      <c r="G70" s="22">
        <f>IF(N12="East",(IF(AND($A41&gt;7,$A41&lt;24),HLOOKUP(G$29,$C$8:$N$10,2,FALSE),HLOOKUP(G$29,$C$8:$N$10,3,FALSE))),IF(AND($A41&gt;6,$A41&lt;23),HLOOKUP(G$29,$C$8:$N$10,2,FALSE),HLOOKUP(G$29,$C$8:$N$10,3,FALSE)))*'Historical 99 Scalers WE'!G16</f>
        <v>63.1099024777224</v>
      </c>
      <c r="H70" s="22">
        <f>IF(O12="East",(IF(AND($A41&gt;7,$A41&lt;24),HLOOKUP(H$29,$C$8:$N$10,2,FALSE),HLOOKUP(H$29,$C$8:$N$10,3,FALSE))),IF(AND($A41&gt;6,$A41&lt;23),HLOOKUP(H$29,$C$8:$N$10,2,FALSE),HLOOKUP(H$29,$C$8:$N$10,3,FALSE)))*'Historical 99 Scalers WE'!H16</f>
        <v>69.35594431157493</v>
      </c>
      <c r="I70" s="22">
        <f>IF(P12="East",(IF(AND($A41&gt;7,$A41&lt;24),HLOOKUP(I$29,$C$8:$N$10,2,FALSE),HLOOKUP(I$29,$C$8:$N$10,3,FALSE))),IF(AND($A41&gt;6,$A41&lt;23),HLOOKUP(I$29,$C$8:$N$10,2,FALSE),HLOOKUP(I$29,$C$8:$N$10,3,FALSE)))*'Historical 99 Scalers WE'!I16</f>
        <v>58.684988702658444</v>
      </c>
      <c r="J70" s="22">
        <f>IF(Q12="East",(IF(AND($A41&gt;7,$A41&lt;24),HLOOKUP(J$29,$C$8:$N$10,2,FALSE),HLOOKUP(J$29,$C$8:$N$10,3,FALSE))),IF(AND($A41&gt;6,$A41&lt;23),HLOOKUP(J$29,$C$8:$N$10,2,FALSE),HLOOKUP(J$29,$C$8:$N$10,3,FALSE)))*'Historical 99 Scalers WE'!J16</f>
        <v>51.34143179464715</v>
      </c>
      <c r="K70" s="22">
        <f>IF(R12="East",(IF(AND($A41&gt;7,$A41&lt;24),HLOOKUP(K$29,$C$8:$N$10,2,FALSE),HLOOKUP(K$29,$C$8:$N$10,3,FALSE))),IF(AND($A41&gt;6,$A41&lt;23),HLOOKUP(K$29,$C$8:$N$10,2,FALSE),HLOOKUP(K$29,$C$8:$N$10,3,FALSE)))*'Historical 99 Scalers WE'!K16</f>
        <v>55.224211031101376</v>
      </c>
      <c r="L70" s="22">
        <f>IF(S12="East",(IF(AND($A41&gt;7,$A41&lt;24),HLOOKUP(L$29,$C$8:$N$10,2,FALSE),HLOOKUP(L$29,$C$8:$N$10,3,FALSE))),IF(AND($A41&gt;6,$A41&lt;23),HLOOKUP(L$29,$C$8:$N$10,2,FALSE),HLOOKUP(L$29,$C$8:$N$10,3,FALSE)))*'Historical 99 Scalers WE'!L16</f>
        <v>46.645786526953515</v>
      </c>
      <c r="M70" s="22">
        <f>IF(T12="East",(IF(AND($A41&gt;7,$A41&lt;24),HLOOKUP(M$29,$C$8:$N$10,2,FALSE),HLOOKUP(M$29,$C$8:$N$10,3,FALSE))),IF(AND($A41&gt;6,$A41&lt;23),HLOOKUP(M$29,$C$8:$N$10,2,FALSE),HLOOKUP(M$29,$C$8:$N$10,3,FALSE)))*'Historical 99 Scalers WE'!M16</f>
        <v>54.07662100418402</v>
      </c>
      <c r="N70" s="22">
        <f>IF(U12="East",(IF(AND($A41&gt;7,$A41&lt;24),HLOOKUP(N$29,$C$8:$N$10,2,FALSE),HLOOKUP(N$29,$C$8:$N$10,3,FALSE))),IF(AND($A41&gt;6,$A41&lt;23),HLOOKUP(N$29,$C$8:$N$10,2,FALSE),HLOOKUP(N$29,$C$8:$N$10,3,FALSE)))*'Historical 99 Scalers WE'!N16</f>
        <v>52.878611184488157</v>
      </c>
    </row>
    <row r="71" spans="1:14" x14ac:dyDescent="0.2">
      <c r="A71" s="2">
        <v>12</v>
      </c>
      <c r="C71" s="22">
        <f>IF(J13="East",(IF(AND($A42&gt;7,$A42&lt;24),HLOOKUP(C$29,$C$8:$N$10,2,FALSE),HLOOKUP(C$29,$C$8:$N$10,3,FALSE))),IF(AND($A42&gt;6,$A42&lt;23),HLOOKUP(C$29,$C$8:$N$10,2,FALSE),HLOOKUP(C$29,$C$8:$N$10,3,FALSE)))*'Historical 99 Scalers WE'!C17</f>
        <v>57.511616142057754</v>
      </c>
      <c r="D71" s="22">
        <f>IF(K13="East",(IF(AND($A42&gt;7,$A42&lt;24),HLOOKUP(D$29,$C$8:$N$10,2,FALSE),HLOOKUP(D$29,$C$8:$N$10,3,FALSE))),IF(AND($A42&gt;6,$A42&lt;23),HLOOKUP(D$29,$C$8:$N$10,2,FALSE),HLOOKUP(D$29,$C$8:$N$10,3,FALSE)))*'Historical 99 Scalers WE'!D17</f>
        <v>57.244199814409491</v>
      </c>
      <c r="E71" s="22">
        <f>IF(L13="East",(IF(AND($A42&gt;7,$A42&lt;24),HLOOKUP(E$29,$C$8:$N$10,2,FALSE),HLOOKUP(E$29,$C$8:$N$10,3,FALSE))),IF(AND($A42&gt;6,$A42&lt;23),HLOOKUP(E$29,$C$8:$N$10,2,FALSE),HLOOKUP(E$29,$C$8:$N$10,3,FALSE)))*'Historical 99 Scalers WE'!E17</f>
        <v>57.968006795763905</v>
      </c>
      <c r="F71" s="22">
        <f>IF(M13="East",(IF(AND($A42&gt;7,$A42&lt;24),HLOOKUP(F$29,$C$8:$N$10,2,FALSE),HLOOKUP(F$29,$C$8:$N$10,3,FALSE))),IF(AND($A42&gt;6,$A42&lt;23),HLOOKUP(F$29,$C$8:$N$10,2,FALSE),HLOOKUP(F$29,$C$8:$N$10,3,FALSE)))*'Historical 99 Scalers WE'!F17</f>
        <v>55.975364667624184</v>
      </c>
      <c r="G71" s="22">
        <f>IF(N13="East",(IF(AND($A42&gt;7,$A42&lt;24),HLOOKUP(G$29,$C$8:$N$10,2,FALSE),HLOOKUP(G$29,$C$8:$N$10,3,FALSE))),IF(AND($A42&gt;6,$A42&lt;23),HLOOKUP(G$29,$C$8:$N$10,2,FALSE),HLOOKUP(G$29,$C$8:$N$10,3,FALSE)))*'Historical 99 Scalers WE'!G17</f>
        <v>64.152075567578621</v>
      </c>
      <c r="H71" s="22">
        <f>IF(O13="East",(IF(AND($A42&gt;7,$A42&lt;24),HLOOKUP(H$29,$C$8:$N$10,2,FALSE),HLOOKUP(H$29,$C$8:$N$10,3,FALSE))),IF(AND($A42&gt;6,$A42&lt;23),HLOOKUP(H$29,$C$8:$N$10,2,FALSE),HLOOKUP(H$29,$C$8:$N$10,3,FALSE)))*'Historical 99 Scalers WE'!H17</f>
        <v>69.555089127126237</v>
      </c>
      <c r="I71" s="22">
        <f>IF(P13="East",(IF(AND($A42&gt;7,$A42&lt;24),HLOOKUP(I$29,$C$8:$N$10,2,FALSE),HLOOKUP(I$29,$C$8:$N$10,3,FALSE))),IF(AND($A42&gt;6,$A42&lt;23),HLOOKUP(I$29,$C$8:$N$10,2,FALSE),HLOOKUP(I$29,$C$8:$N$10,3,FALSE)))*'Historical 99 Scalers WE'!I17</f>
        <v>62.947237355691342</v>
      </c>
      <c r="J71" s="22">
        <f>IF(Q13="East",(IF(AND($A42&gt;7,$A42&lt;24),HLOOKUP(J$29,$C$8:$N$10,2,FALSE),HLOOKUP(J$29,$C$8:$N$10,3,FALSE))),IF(AND($A42&gt;6,$A42&lt;23),HLOOKUP(J$29,$C$8:$N$10,2,FALSE),HLOOKUP(J$29,$C$8:$N$10,3,FALSE)))*'Historical 99 Scalers WE'!J17</f>
        <v>51.685855285231064</v>
      </c>
      <c r="K71" s="22">
        <f>IF(R13="East",(IF(AND($A42&gt;7,$A42&lt;24),HLOOKUP(K$29,$C$8:$N$10,2,FALSE),HLOOKUP(K$29,$C$8:$N$10,3,FALSE))),IF(AND($A42&gt;6,$A42&lt;23),HLOOKUP(K$29,$C$8:$N$10,2,FALSE),HLOOKUP(K$29,$C$8:$N$10,3,FALSE)))*'Historical 99 Scalers WE'!K17</f>
        <v>56.851449401230489</v>
      </c>
      <c r="L71" s="22">
        <f>IF(S13="East",(IF(AND($A42&gt;7,$A42&lt;24),HLOOKUP(L$29,$C$8:$N$10,2,FALSE),HLOOKUP(L$29,$C$8:$N$10,3,FALSE))),IF(AND($A42&gt;6,$A42&lt;23),HLOOKUP(L$29,$C$8:$N$10,2,FALSE),HLOOKUP(L$29,$C$8:$N$10,3,FALSE)))*'Historical 99 Scalers WE'!L17</f>
        <v>48.286740577638589</v>
      </c>
      <c r="M71" s="22">
        <f>IF(T13="East",(IF(AND($A42&gt;7,$A42&lt;24),HLOOKUP(M$29,$C$8:$N$10,2,FALSE),HLOOKUP(M$29,$C$8:$N$10,3,FALSE))),IF(AND($A42&gt;6,$A42&lt;23),HLOOKUP(M$29,$C$8:$N$10,2,FALSE),HLOOKUP(M$29,$C$8:$N$10,3,FALSE)))*'Historical 99 Scalers WE'!M17</f>
        <v>53.023162188240413</v>
      </c>
      <c r="N71" s="22">
        <f>IF(U13="East",(IF(AND($A42&gt;7,$A42&lt;24),HLOOKUP(N$29,$C$8:$N$10,2,FALSE),HLOOKUP(N$29,$C$8:$N$10,3,FALSE))),IF(AND($A42&gt;6,$A42&lt;23),HLOOKUP(N$29,$C$8:$N$10,2,FALSE),HLOOKUP(N$29,$C$8:$N$10,3,FALSE)))*'Historical 99 Scalers WE'!N17</f>
        <v>51.554877558428934</v>
      </c>
    </row>
    <row r="72" spans="1:14" x14ac:dyDescent="0.2">
      <c r="A72" s="2">
        <v>13</v>
      </c>
      <c r="C72" s="22">
        <f>IF(J14="East",(IF(AND($A43&gt;7,$A43&lt;24),HLOOKUP(C$29,$C$8:$N$10,2,FALSE),HLOOKUP(C$29,$C$8:$N$10,3,FALSE))),IF(AND($A43&gt;6,$A43&lt;23),HLOOKUP(C$29,$C$8:$N$10,2,FALSE),HLOOKUP(C$29,$C$8:$N$10,3,FALSE)))*'Historical 99 Scalers WE'!C18</f>
        <v>56.459410965244672</v>
      </c>
      <c r="D72" s="22">
        <f>IF(K14="East",(IF(AND($A43&gt;7,$A43&lt;24),HLOOKUP(D$29,$C$8:$N$10,2,FALSE),HLOOKUP(D$29,$C$8:$N$10,3,FALSE))),IF(AND($A43&gt;6,$A43&lt;23),HLOOKUP(D$29,$C$8:$N$10,2,FALSE),HLOOKUP(D$29,$C$8:$N$10,3,FALSE)))*'Historical 99 Scalers WE'!D18</f>
        <v>54.862304274989825</v>
      </c>
      <c r="E72" s="22">
        <f>IF(L14="East",(IF(AND($A43&gt;7,$A43&lt;24),HLOOKUP(E$29,$C$8:$N$10,2,FALSE),HLOOKUP(E$29,$C$8:$N$10,3,FALSE))),IF(AND($A43&gt;6,$A43&lt;23),HLOOKUP(E$29,$C$8:$N$10,2,FALSE),HLOOKUP(E$29,$C$8:$N$10,3,FALSE)))*'Historical 99 Scalers WE'!E18</f>
        <v>56.991133322018797</v>
      </c>
      <c r="F72" s="22">
        <f>IF(M14="East",(IF(AND($A43&gt;7,$A43&lt;24),HLOOKUP(F$29,$C$8:$N$10,2,FALSE),HLOOKUP(F$29,$C$8:$N$10,3,FALSE))),IF(AND($A43&gt;6,$A43&lt;23),HLOOKUP(F$29,$C$8:$N$10,2,FALSE),HLOOKUP(F$29,$C$8:$N$10,3,FALSE)))*'Historical 99 Scalers WE'!F18</f>
        <v>53.770442855705234</v>
      </c>
      <c r="G72" s="22">
        <f>IF(N14="East",(IF(AND($A43&gt;7,$A43&lt;24),HLOOKUP(G$29,$C$8:$N$10,2,FALSE),HLOOKUP(G$29,$C$8:$N$10,3,FALSE))),IF(AND($A43&gt;6,$A43&lt;23),HLOOKUP(G$29,$C$8:$N$10,2,FALSE),HLOOKUP(G$29,$C$8:$N$10,3,FALSE)))*'Historical 99 Scalers WE'!G18</f>
        <v>63.723886897107477</v>
      </c>
      <c r="H72" s="22">
        <f>IF(O14="East",(IF(AND($A43&gt;7,$A43&lt;24),HLOOKUP(H$29,$C$8:$N$10,2,FALSE),HLOOKUP(H$29,$C$8:$N$10,3,FALSE))),IF(AND($A43&gt;6,$A43&lt;23),HLOOKUP(H$29,$C$8:$N$10,2,FALSE),HLOOKUP(H$29,$C$8:$N$10,3,FALSE)))*'Historical 99 Scalers WE'!H18</f>
        <v>68.373093631606693</v>
      </c>
      <c r="I72" s="22">
        <f>IF(P14="East",(IF(AND($A43&gt;7,$A43&lt;24),HLOOKUP(I$29,$C$8:$N$10,2,FALSE),HLOOKUP(I$29,$C$8:$N$10,3,FALSE))),IF(AND($A43&gt;6,$A43&lt;23),HLOOKUP(I$29,$C$8:$N$10,2,FALSE),HLOOKUP(I$29,$C$8:$N$10,3,FALSE)))*'Historical 99 Scalers WE'!I18</f>
        <v>71.329696551820732</v>
      </c>
      <c r="J72" s="22">
        <f>IF(Q14="East",(IF(AND($A43&gt;7,$A43&lt;24),HLOOKUP(J$29,$C$8:$N$10,2,FALSE),HLOOKUP(J$29,$C$8:$N$10,3,FALSE))),IF(AND($A43&gt;6,$A43&lt;23),HLOOKUP(J$29,$C$8:$N$10,2,FALSE),HLOOKUP(J$29,$C$8:$N$10,3,FALSE)))*'Historical 99 Scalers WE'!J18</f>
        <v>57.015186091217473</v>
      </c>
      <c r="K72" s="22">
        <f>IF(R14="East",(IF(AND($A43&gt;7,$A43&lt;24),HLOOKUP(K$29,$C$8:$N$10,2,FALSE),HLOOKUP(K$29,$C$8:$N$10,3,FALSE))),IF(AND($A43&gt;6,$A43&lt;23),HLOOKUP(K$29,$C$8:$N$10,2,FALSE),HLOOKUP(K$29,$C$8:$N$10,3,FALSE)))*'Historical 99 Scalers WE'!K18</f>
        <v>61.533567107068365</v>
      </c>
      <c r="L72" s="22">
        <f>IF(S14="East",(IF(AND($A43&gt;7,$A43&lt;24),HLOOKUP(L$29,$C$8:$N$10,2,FALSE),HLOOKUP(L$29,$C$8:$N$10,3,FALSE))),IF(AND($A43&gt;6,$A43&lt;23),HLOOKUP(L$29,$C$8:$N$10,2,FALSE),HLOOKUP(L$29,$C$8:$N$10,3,FALSE)))*'Historical 99 Scalers WE'!L18</f>
        <v>53.353686499997863</v>
      </c>
      <c r="M72" s="22">
        <f>IF(T14="East",(IF(AND($A43&gt;7,$A43&lt;24),HLOOKUP(M$29,$C$8:$N$10,2,FALSE),HLOOKUP(M$29,$C$8:$N$10,3,FALSE))),IF(AND($A43&gt;6,$A43&lt;23),HLOOKUP(M$29,$C$8:$N$10,2,FALSE),HLOOKUP(M$29,$C$8:$N$10,3,FALSE)))*'Historical 99 Scalers WE'!M18</f>
        <v>50.565091617705313</v>
      </c>
      <c r="N72" s="22">
        <f>IF(U14="East",(IF(AND($A43&gt;7,$A43&lt;24),HLOOKUP(N$29,$C$8:$N$10,2,FALSE),HLOOKUP(N$29,$C$8:$N$10,3,FALSE))),IF(AND($A43&gt;6,$A43&lt;23),HLOOKUP(N$29,$C$8:$N$10,2,FALSE),HLOOKUP(N$29,$C$8:$N$10,3,FALSE)))*'Historical 99 Scalers WE'!N18</f>
        <v>49.867369806124415</v>
      </c>
    </row>
    <row r="73" spans="1:14" x14ac:dyDescent="0.2">
      <c r="A73" s="2">
        <v>14</v>
      </c>
      <c r="C73" s="22">
        <f>IF(J15="East",(IF(AND($A44&gt;7,$A44&lt;24),HLOOKUP(C$29,$C$8:$N$10,2,FALSE),HLOOKUP(C$29,$C$8:$N$10,3,FALSE))),IF(AND($A44&gt;6,$A44&lt;23),HLOOKUP(C$29,$C$8:$N$10,2,FALSE),HLOOKUP(C$29,$C$8:$N$10,3,FALSE)))*'Historical 99 Scalers WE'!C19</f>
        <v>53.48120364069775</v>
      </c>
      <c r="D73" s="22">
        <f>IF(K15="East",(IF(AND($A44&gt;7,$A44&lt;24),HLOOKUP(D$29,$C$8:$N$10,2,FALSE),HLOOKUP(D$29,$C$8:$N$10,3,FALSE))),IF(AND($A44&gt;6,$A44&lt;23),HLOOKUP(D$29,$C$8:$N$10,2,FALSE),HLOOKUP(D$29,$C$8:$N$10,3,FALSE)))*'Historical 99 Scalers WE'!D19</f>
        <v>54.592400482923544</v>
      </c>
      <c r="E73" s="22">
        <f>IF(L15="East",(IF(AND($A44&gt;7,$A44&lt;24),HLOOKUP(E$29,$C$8:$N$10,2,FALSE),HLOOKUP(E$29,$C$8:$N$10,3,FALSE))),IF(AND($A44&gt;6,$A44&lt;23),HLOOKUP(E$29,$C$8:$N$10,2,FALSE),HLOOKUP(E$29,$C$8:$N$10,3,FALSE)))*'Historical 99 Scalers WE'!E19</f>
        <v>56.474275377930837</v>
      </c>
      <c r="F73" s="22">
        <f>IF(M15="East",(IF(AND($A44&gt;7,$A44&lt;24),HLOOKUP(F$29,$C$8:$N$10,2,FALSE),HLOOKUP(F$29,$C$8:$N$10,3,FALSE))),IF(AND($A44&gt;6,$A44&lt;23),HLOOKUP(F$29,$C$8:$N$10,2,FALSE),HLOOKUP(F$29,$C$8:$N$10,3,FALSE)))*'Historical 99 Scalers WE'!F19</f>
        <v>53.481859593136107</v>
      </c>
      <c r="G73" s="22">
        <f>IF(N15="East",(IF(AND($A44&gt;7,$A44&lt;24),HLOOKUP(G$29,$C$8:$N$10,2,FALSE),HLOOKUP(G$29,$C$8:$N$10,3,FALSE))),IF(AND($A44&gt;6,$A44&lt;23),HLOOKUP(G$29,$C$8:$N$10,2,FALSE),HLOOKUP(G$29,$C$8:$N$10,3,FALSE)))*'Historical 99 Scalers WE'!G19</f>
        <v>62.709494736506088</v>
      </c>
      <c r="H73" s="22">
        <f>IF(O15="East",(IF(AND($A44&gt;7,$A44&lt;24),HLOOKUP(H$29,$C$8:$N$10,2,FALSE),HLOOKUP(H$29,$C$8:$N$10,3,FALSE))),IF(AND($A44&gt;6,$A44&lt;23),HLOOKUP(H$29,$C$8:$N$10,2,FALSE),HLOOKUP(H$29,$C$8:$N$10,3,FALSE)))*'Historical 99 Scalers WE'!H19</f>
        <v>71.644024562604173</v>
      </c>
      <c r="I73" s="22">
        <f>IF(P15="East",(IF(AND($A44&gt;7,$A44&lt;24),HLOOKUP(I$29,$C$8:$N$10,2,FALSE),HLOOKUP(I$29,$C$8:$N$10,3,FALSE))),IF(AND($A44&gt;6,$A44&lt;23),HLOOKUP(I$29,$C$8:$N$10,2,FALSE),HLOOKUP(I$29,$C$8:$N$10,3,FALSE)))*'Historical 99 Scalers WE'!I19</f>
        <v>69.110880733307255</v>
      </c>
      <c r="J73" s="22">
        <f>IF(Q15="East",(IF(AND($A44&gt;7,$A44&lt;24),HLOOKUP(J$29,$C$8:$N$10,2,FALSE),HLOOKUP(J$29,$C$8:$N$10,3,FALSE))),IF(AND($A44&gt;6,$A44&lt;23),HLOOKUP(J$29,$C$8:$N$10,2,FALSE),HLOOKUP(J$29,$C$8:$N$10,3,FALSE)))*'Historical 99 Scalers WE'!J19</f>
        <v>60.585423306454764</v>
      </c>
      <c r="K73" s="22">
        <f>IF(R15="East",(IF(AND($A44&gt;7,$A44&lt;24),HLOOKUP(K$29,$C$8:$N$10,2,FALSE),HLOOKUP(K$29,$C$8:$N$10,3,FALSE))),IF(AND($A44&gt;6,$A44&lt;23),HLOOKUP(K$29,$C$8:$N$10,2,FALSE),HLOOKUP(K$29,$C$8:$N$10,3,FALSE)))*'Historical 99 Scalers WE'!K19</f>
        <v>62.026988314746468</v>
      </c>
      <c r="L73" s="22">
        <f>IF(S15="East",(IF(AND($A44&gt;7,$A44&lt;24),HLOOKUP(L$29,$C$8:$N$10,2,FALSE),HLOOKUP(L$29,$C$8:$N$10,3,FALSE))),IF(AND($A44&gt;6,$A44&lt;23),HLOOKUP(L$29,$C$8:$N$10,2,FALSE),HLOOKUP(L$29,$C$8:$N$10,3,FALSE)))*'Historical 99 Scalers WE'!L19</f>
        <v>60.413791244896551</v>
      </c>
      <c r="M73" s="22">
        <f>IF(T15="East",(IF(AND($A44&gt;7,$A44&lt;24),HLOOKUP(M$29,$C$8:$N$10,2,FALSE),HLOOKUP(M$29,$C$8:$N$10,3,FALSE))),IF(AND($A44&gt;6,$A44&lt;23),HLOOKUP(M$29,$C$8:$N$10,2,FALSE),HLOOKUP(M$29,$C$8:$N$10,3,FALSE)))*'Historical 99 Scalers WE'!M19</f>
        <v>49.216656232883679</v>
      </c>
      <c r="N73" s="22">
        <f>IF(U15="East",(IF(AND($A44&gt;7,$A44&lt;24),HLOOKUP(N$29,$C$8:$N$10,2,FALSE),HLOOKUP(N$29,$C$8:$N$10,3,FALSE))),IF(AND($A44&gt;6,$A44&lt;23),HLOOKUP(N$29,$C$8:$N$10,2,FALSE),HLOOKUP(N$29,$C$8:$N$10,3,FALSE)))*'Historical 99 Scalers WE'!N19</f>
        <v>49.377285219377299</v>
      </c>
    </row>
    <row r="74" spans="1:14" x14ac:dyDescent="0.2">
      <c r="A74" s="2">
        <v>15</v>
      </c>
      <c r="C74" s="22">
        <f>IF(J16="East",(IF(AND($A45&gt;7,$A45&lt;24),HLOOKUP(C$29,$C$8:$N$10,2,FALSE),HLOOKUP(C$29,$C$8:$N$10,3,FALSE))),IF(AND($A45&gt;6,$A45&lt;23),HLOOKUP(C$29,$C$8:$N$10,2,FALSE),HLOOKUP(C$29,$C$8:$N$10,3,FALSE)))*'Historical 99 Scalers WE'!C20</f>
        <v>52.940127155186957</v>
      </c>
      <c r="D74" s="22">
        <f>IF(K16="East",(IF(AND($A45&gt;7,$A45&lt;24),HLOOKUP(D$29,$C$8:$N$10,2,FALSE),HLOOKUP(D$29,$C$8:$N$10,3,FALSE))),IF(AND($A45&gt;6,$A45&lt;23),HLOOKUP(D$29,$C$8:$N$10,2,FALSE),HLOOKUP(D$29,$C$8:$N$10,3,FALSE)))*'Historical 99 Scalers WE'!D20</f>
        <v>51.791578955871657</v>
      </c>
      <c r="E74" s="22">
        <f>IF(L16="East",(IF(AND($A45&gt;7,$A45&lt;24),HLOOKUP(E$29,$C$8:$N$10,2,FALSE),HLOOKUP(E$29,$C$8:$N$10,3,FALSE))),IF(AND($A45&gt;6,$A45&lt;23),HLOOKUP(E$29,$C$8:$N$10,2,FALSE),HLOOKUP(E$29,$C$8:$N$10,3,FALSE)))*'Historical 99 Scalers WE'!E20</f>
        <v>54.312504891490264</v>
      </c>
      <c r="F74" s="22">
        <f>IF(M16="East",(IF(AND($A45&gt;7,$A45&lt;24),HLOOKUP(F$29,$C$8:$N$10,2,FALSE),HLOOKUP(F$29,$C$8:$N$10,3,FALSE))),IF(AND($A45&gt;6,$A45&lt;23),HLOOKUP(F$29,$C$8:$N$10,2,FALSE),HLOOKUP(F$29,$C$8:$N$10,3,FALSE)))*'Historical 99 Scalers WE'!F20</f>
        <v>52.400312579701612</v>
      </c>
      <c r="G74" s="22">
        <f>IF(N16="East",(IF(AND($A45&gt;7,$A45&lt;24),HLOOKUP(G$29,$C$8:$N$10,2,FALSE),HLOOKUP(G$29,$C$8:$N$10,3,FALSE))),IF(AND($A45&gt;6,$A45&lt;23),HLOOKUP(G$29,$C$8:$N$10,2,FALSE),HLOOKUP(G$29,$C$8:$N$10,3,FALSE)))*'Historical 99 Scalers WE'!G20</f>
        <v>61.372300256628499</v>
      </c>
      <c r="H74" s="22">
        <f>IF(O16="East",(IF(AND($A45&gt;7,$A45&lt;24),HLOOKUP(H$29,$C$8:$N$10,2,FALSE),HLOOKUP(H$29,$C$8:$N$10,3,FALSE))),IF(AND($A45&gt;6,$A45&lt;23),HLOOKUP(H$29,$C$8:$N$10,2,FALSE),HLOOKUP(H$29,$C$8:$N$10,3,FALSE)))*'Historical 99 Scalers WE'!H20</f>
        <v>72.371099564450077</v>
      </c>
      <c r="I74" s="22">
        <f>IF(P16="East",(IF(AND($A45&gt;7,$A45&lt;24),HLOOKUP(I$29,$C$8:$N$10,2,FALSE),HLOOKUP(I$29,$C$8:$N$10,3,FALSE))),IF(AND($A45&gt;6,$A45&lt;23),HLOOKUP(I$29,$C$8:$N$10,2,FALSE),HLOOKUP(I$29,$C$8:$N$10,3,FALSE)))*'Historical 99 Scalers WE'!I20</f>
        <v>68.639188934758437</v>
      </c>
      <c r="J74" s="22">
        <f>IF(Q16="East",(IF(AND($A45&gt;7,$A45&lt;24),HLOOKUP(J$29,$C$8:$N$10,2,FALSE),HLOOKUP(J$29,$C$8:$N$10,3,FALSE))),IF(AND($A45&gt;6,$A45&lt;23),HLOOKUP(J$29,$C$8:$N$10,2,FALSE),HLOOKUP(J$29,$C$8:$N$10,3,FALSE)))*'Historical 99 Scalers WE'!J20</f>
        <v>71.795248394506615</v>
      </c>
      <c r="K74" s="22">
        <f>IF(R16="East",(IF(AND($A45&gt;7,$A45&lt;24),HLOOKUP(K$29,$C$8:$N$10,2,FALSE),HLOOKUP(K$29,$C$8:$N$10,3,FALSE))),IF(AND($A45&gt;6,$A45&lt;23),HLOOKUP(K$29,$C$8:$N$10,2,FALSE),HLOOKUP(K$29,$C$8:$N$10,3,FALSE)))*'Historical 99 Scalers WE'!K20</f>
        <v>65.227669280982539</v>
      </c>
      <c r="L74" s="22">
        <f>IF(S16="East",(IF(AND($A45&gt;7,$A45&lt;24),HLOOKUP(L$29,$C$8:$N$10,2,FALSE),HLOOKUP(L$29,$C$8:$N$10,3,FALSE))),IF(AND($A45&gt;6,$A45&lt;23),HLOOKUP(L$29,$C$8:$N$10,2,FALSE),HLOOKUP(L$29,$C$8:$N$10,3,FALSE)))*'Historical 99 Scalers WE'!L20</f>
        <v>62.169478668231157</v>
      </c>
      <c r="M74" s="22">
        <f>IF(T16="East",(IF(AND($A45&gt;7,$A45&lt;24),HLOOKUP(M$29,$C$8:$N$10,2,FALSE),HLOOKUP(M$29,$C$8:$N$10,3,FALSE))),IF(AND($A45&gt;6,$A45&lt;23),HLOOKUP(M$29,$C$8:$N$10,2,FALSE),HLOOKUP(M$29,$C$8:$N$10,3,FALSE)))*'Historical 99 Scalers WE'!M20</f>
        <v>49.251488012265128</v>
      </c>
      <c r="N74" s="22">
        <f>IF(U16="East",(IF(AND($A45&gt;7,$A45&lt;24),HLOOKUP(N$29,$C$8:$N$10,2,FALSE),HLOOKUP(N$29,$C$8:$N$10,3,FALSE))),IF(AND($A45&gt;6,$A45&lt;23),HLOOKUP(N$29,$C$8:$N$10,2,FALSE),HLOOKUP(N$29,$C$8:$N$10,3,FALSE)))*'Historical 99 Scalers WE'!N20</f>
        <v>48.326382188002029</v>
      </c>
    </row>
    <row r="75" spans="1:14" x14ac:dyDescent="0.2">
      <c r="A75" s="2">
        <v>16</v>
      </c>
      <c r="C75" s="22">
        <f>IF(J17="East",(IF(AND($A46&gt;7,$A46&lt;24),HLOOKUP(C$29,$C$8:$N$10,2,FALSE),HLOOKUP(C$29,$C$8:$N$10,3,FALSE))),IF(AND($A46&gt;6,$A46&lt;23),HLOOKUP(C$29,$C$8:$N$10,2,FALSE),HLOOKUP(C$29,$C$8:$N$10,3,FALSE)))*'Historical 99 Scalers WE'!C21</f>
        <v>49.279660886717764</v>
      </c>
      <c r="D75" s="22">
        <f>IF(K17="East",(IF(AND($A46&gt;7,$A46&lt;24),HLOOKUP(D$29,$C$8:$N$10,2,FALSE),HLOOKUP(D$29,$C$8:$N$10,3,FALSE))),IF(AND($A46&gt;6,$A46&lt;23),HLOOKUP(D$29,$C$8:$N$10,2,FALSE),HLOOKUP(D$29,$C$8:$N$10,3,FALSE)))*'Historical 99 Scalers WE'!D21</f>
        <v>51.111719444255719</v>
      </c>
      <c r="E75" s="22">
        <f>IF(L17="East",(IF(AND($A46&gt;7,$A46&lt;24),HLOOKUP(E$29,$C$8:$N$10,2,FALSE),HLOOKUP(E$29,$C$8:$N$10,3,FALSE))),IF(AND($A46&gt;6,$A46&lt;23),HLOOKUP(E$29,$C$8:$N$10,2,FALSE),HLOOKUP(E$29,$C$8:$N$10,3,FALSE)))*'Historical 99 Scalers WE'!E21</f>
        <v>52.579936843715899</v>
      </c>
      <c r="F75" s="22">
        <f>IF(M17="East",(IF(AND($A46&gt;7,$A46&lt;24),HLOOKUP(F$29,$C$8:$N$10,2,FALSE),HLOOKUP(F$29,$C$8:$N$10,3,FALSE))),IF(AND($A46&gt;6,$A46&lt;23),HLOOKUP(F$29,$C$8:$N$10,2,FALSE),HLOOKUP(F$29,$C$8:$N$10,3,FALSE)))*'Historical 99 Scalers WE'!F21</f>
        <v>51.312221082891952</v>
      </c>
      <c r="G75" s="22">
        <f>IF(N17="East",(IF(AND($A46&gt;7,$A46&lt;24),HLOOKUP(G$29,$C$8:$N$10,2,FALSE),HLOOKUP(G$29,$C$8:$N$10,3,FALSE))),IF(AND($A46&gt;6,$A46&lt;23),HLOOKUP(G$29,$C$8:$N$10,2,FALSE),HLOOKUP(G$29,$C$8:$N$10,3,FALSE)))*'Historical 99 Scalers WE'!G21</f>
        <v>61.345295812973951</v>
      </c>
      <c r="H75" s="22">
        <f>IF(O17="East",(IF(AND($A46&gt;7,$A46&lt;24),HLOOKUP(H$29,$C$8:$N$10,2,FALSE),HLOOKUP(H$29,$C$8:$N$10,3,FALSE))),IF(AND($A46&gt;6,$A46&lt;23),HLOOKUP(H$29,$C$8:$N$10,2,FALSE),HLOOKUP(H$29,$C$8:$N$10,3,FALSE)))*'Historical 99 Scalers WE'!H21</f>
        <v>70.802599942845362</v>
      </c>
      <c r="I75" s="22">
        <f>IF(P17="East",(IF(AND($A46&gt;7,$A46&lt;24),HLOOKUP(I$29,$C$8:$N$10,2,FALSE),HLOOKUP(I$29,$C$8:$N$10,3,FALSE))),IF(AND($A46&gt;6,$A46&lt;23),HLOOKUP(I$29,$C$8:$N$10,2,FALSE),HLOOKUP(I$29,$C$8:$N$10,3,FALSE)))*'Historical 99 Scalers WE'!I21</f>
        <v>68.081721592777228</v>
      </c>
      <c r="J75" s="22">
        <f>IF(Q17="East",(IF(AND($A46&gt;7,$A46&lt;24),HLOOKUP(J$29,$C$8:$N$10,2,FALSE),HLOOKUP(J$29,$C$8:$N$10,3,FALSE))),IF(AND($A46&gt;6,$A46&lt;23),HLOOKUP(J$29,$C$8:$N$10,2,FALSE),HLOOKUP(J$29,$C$8:$N$10,3,FALSE)))*'Historical 99 Scalers WE'!J21</f>
        <v>73.225980138746408</v>
      </c>
      <c r="K75" s="22">
        <f>IF(R17="East",(IF(AND($A46&gt;7,$A46&lt;24),HLOOKUP(K$29,$C$8:$N$10,2,FALSE),HLOOKUP(K$29,$C$8:$N$10,3,FALSE))),IF(AND($A46&gt;6,$A46&lt;23),HLOOKUP(K$29,$C$8:$N$10,2,FALSE),HLOOKUP(K$29,$C$8:$N$10,3,FALSE)))*'Historical 99 Scalers WE'!K21</f>
        <v>65.419264354661067</v>
      </c>
      <c r="L75" s="22">
        <f>IF(S17="East",(IF(AND($A46&gt;7,$A46&lt;24),HLOOKUP(L$29,$C$8:$N$10,2,FALSE),HLOOKUP(L$29,$C$8:$N$10,3,FALSE))),IF(AND($A46&gt;6,$A46&lt;23),HLOOKUP(L$29,$C$8:$N$10,2,FALSE),HLOOKUP(L$29,$C$8:$N$10,3,FALSE)))*'Historical 99 Scalers WE'!L21</f>
        <v>65.571456578188005</v>
      </c>
      <c r="M75" s="22">
        <f>IF(T17="East",(IF(AND($A46&gt;7,$A46&lt;24),HLOOKUP(M$29,$C$8:$N$10,2,FALSE),HLOOKUP(M$29,$C$8:$N$10,3,FALSE))),IF(AND($A46&gt;6,$A46&lt;23),HLOOKUP(M$29,$C$8:$N$10,2,FALSE),HLOOKUP(M$29,$C$8:$N$10,3,FALSE)))*'Historical 99 Scalers WE'!M21</f>
        <v>50.204663705245409</v>
      </c>
      <c r="N75" s="22">
        <f>IF(U17="East",(IF(AND($A46&gt;7,$A46&lt;24),HLOOKUP(N$29,$C$8:$N$10,2,FALSE),HLOOKUP(N$29,$C$8:$N$10,3,FALSE))),IF(AND($A46&gt;6,$A46&lt;23),HLOOKUP(N$29,$C$8:$N$10,2,FALSE),HLOOKUP(N$29,$C$8:$N$10,3,FALSE)))*'Historical 99 Scalers WE'!N21</f>
        <v>48.67499905898709</v>
      </c>
    </row>
    <row r="76" spans="1:14" x14ac:dyDescent="0.2">
      <c r="A76" s="2">
        <v>17</v>
      </c>
      <c r="C76" s="22">
        <f>IF(J18="East",(IF(AND($A47&gt;7,$A47&lt;24),HLOOKUP(C$29,$C$8:$N$10,2,FALSE),HLOOKUP(C$29,$C$8:$N$10,3,FALSE))),IF(AND($A47&gt;6,$A47&lt;23),HLOOKUP(C$29,$C$8:$N$10,2,FALSE),HLOOKUP(C$29,$C$8:$N$10,3,FALSE)))*'Historical 99 Scalers WE'!C22</f>
        <v>54.834509546474074</v>
      </c>
      <c r="D76" s="22">
        <f>IF(K18="East",(IF(AND($A47&gt;7,$A47&lt;24),HLOOKUP(D$29,$C$8:$N$10,2,FALSE),HLOOKUP(D$29,$C$8:$N$10,3,FALSE))),IF(AND($A47&gt;6,$A47&lt;23),HLOOKUP(D$29,$C$8:$N$10,2,FALSE),HLOOKUP(D$29,$C$8:$N$10,3,FALSE)))*'Historical 99 Scalers WE'!D22</f>
        <v>52.817589538256058</v>
      </c>
      <c r="E76" s="22">
        <f>IF(L18="East",(IF(AND($A47&gt;7,$A47&lt;24),HLOOKUP(E$29,$C$8:$N$10,2,FALSE),HLOOKUP(E$29,$C$8:$N$10,3,FALSE))),IF(AND($A47&gt;6,$A47&lt;23),HLOOKUP(E$29,$C$8:$N$10,2,FALSE),HLOOKUP(E$29,$C$8:$N$10,3,FALSE)))*'Historical 99 Scalers WE'!E22</f>
        <v>52.468010752924563</v>
      </c>
      <c r="F76" s="22">
        <f>IF(M18="East",(IF(AND($A47&gt;7,$A47&lt;24),HLOOKUP(F$29,$C$8:$N$10,2,FALSE),HLOOKUP(F$29,$C$8:$N$10,3,FALSE))),IF(AND($A47&gt;6,$A47&lt;23),HLOOKUP(F$29,$C$8:$N$10,2,FALSE),HLOOKUP(F$29,$C$8:$N$10,3,FALSE)))*'Historical 99 Scalers WE'!F22</f>
        <v>50.818539402200336</v>
      </c>
      <c r="G76" s="22">
        <f>IF(N18="East",(IF(AND($A47&gt;7,$A47&lt;24),HLOOKUP(G$29,$C$8:$N$10,2,FALSE),HLOOKUP(G$29,$C$8:$N$10,3,FALSE))),IF(AND($A47&gt;6,$A47&lt;23),HLOOKUP(G$29,$C$8:$N$10,2,FALSE),HLOOKUP(G$29,$C$8:$N$10,3,FALSE)))*'Historical 99 Scalers WE'!G22</f>
        <v>61.584841620663497</v>
      </c>
      <c r="H76" s="22">
        <f>IF(O18="East",(IF(AND($A47&gt;7,$A47&lt;24),HLOOKUP(H$29,$C$8:$N$10,2,FALSE),HLOOKUP(H$29,$C$8:$N$10,3,FALSE))),IF(AND($A47&gt;6,$A47&lt;23),HLOOKUP(H$29,$C$8:$N$10,2,FALSE),HLOOKUP(H$29,$C$8:$N$10,3,FALSE)))*'Historical 99 Scalers WE'!H22</f>
        <v>72.317853257166092</v>
      </c>
      <c r="I76" s="22">
        <f>IF(P18="East",(IF(AND($A47&gt;7,$A47&lt;24),HLOOKUP(I$29,$C$8:$N$10,2,FALSE),HLOOKUP(I$29,$C$8:$N$10,3,FALSE))),IF(AND($A47&gt;6,$A47&lt;23),HLOOKUP(I$29,$C$8:$N$10,2,FALSE),HLOOKUP(I$29,$C$8:$N$10,3,FALSE)))*'Historical 99 Scalers WE'!I22</f>
        <v>67.458706702786429</v>
      </c>
      <c r="J76" s="22">
        <f>IF(Q18="East",(IF(AND($A47&gt;7,$A47&lt;24),HLOOKUP(J$29,$C$8:$N$10,2,FALSE),HLOOKUP(J$29,$C$8:$N$10,3,FALSE))),IF(AND($A47&gt;6,$A47&lt;23),HLOOKUP(J$29,$C$8:$N$10,2,FALSE),HLOOKUP(J$29,$C$8:$N$10,3,FALSE)))*'Historical 99 Scalers WE'!J22</f>
        <v>73.325227356544346</v>
      </c>
      <c r="K76" s="22">
        <f>IF(R18="East",(IF(AND($A47&gt;7,$A47&lt;24),HLOOKUP(K$29,$C$8:$N$10,2,FALSE),HLOOKUP(K$29,$C$8:$N$10,3,FALSE))),IF(AND($A47&gt;6,$A47&lt;23),HLOOKUP(K$29,$C$8:$N$10,2,FALSE),HLOOKUP(K$29,$C$8:$N$10,3,FALSE)))*'Historical 99 Scalers WE'!K22</f>
        <v>64.54332335195015</v>
      </c>
      <c r="L76" s="22">
        <f>IF(S18="East",(IF(AND($A47&gt;7,$A47&lt;24),HLOOKUP(L$29,$C$8:$N$10,2,FALSE),HLOOKUP(L$29,$C$8:$N$10,3,FALSE))),IF(AND($A47&gt;6,$A47&lt;23),HLOOKUP(L$29,$C$8:$N$10,2,FALSE),HLOOKUP(L$29,$C$8:$N$10,3,FALSE)))*'Historical 99 Scalers WE'!L22</f>
        <v>64.837696636824759</v>
      </c>
      <c r="M76" s="22">
        <f>IF(T18="East",(IF(AND($A47&gt;7,$A47&lt;24),HLOOKUP(M$29,$C$8:$N$10,2,FALSE),HLOOKUP(M$29,$C$8:$N$10,3,FALSE))),IF(AND($A47&gt;6,$A47&lt;23),HLOOKUP(M$29,$C$8:$N$10,2,FALSE),HLOOKUP(M$29,$C$8:$N$10,3,FALSE)))*'Historical 99 Scalers WE'!M22</f>
        <v>52.893231550733802</v>
      </c>
      <c r="N76" s="22">
        <f>IF(U18="East",(IF(AND($A47&gt;7,$A47&lt;24),HLOOKUP(N$29,$C$8:$N$10,2,FALSE),HLOOKUP(N$29,$C$8:$N$10,3,FALSE))),IF(AND($A47&gt;6,$A47&lt;23),HLOOKUP(N$29,$C$8:$N$10,2,FALSE),HLOOKUP(N$29,$C$8:$N$10,3,FALSE)))*'Historical 99 Scalers WE'!N22</f>
        <v>54.186126547418965</v>
      </c>
    </row>
    <row r="77" spans="1:14" x14ac:dyDescent="0.2">
      <c r="A77" s="2">
        <v>18</v>
      </c>
      <c r="C77" s="22">
        <f>IF(J19="East",(IF(AND($A48&gt;7,$A48&lt;24),HLOOKUP(C$29,$C$8:$N$10,2,FALSE),HLOOKUP(C$29,$C$8:$N$10,3,FALSE))),IF(AND($A48&gt;6,$A48&lt;23),HLOOKUP(C$29,$C$8:$N$10,2,FALSE),HLOOKUP(C$29,$C$8:$N$10,3,FALSE)))*'Historical 99 Scalers WE'!C23</f>
        <v>67.852997637738611</v>
      </c>
      <c r="D77" s="22">
        <f>IF(K19="East",(IF(AND($A48&gt;7,$A48&lt;24),HLOOKUP(D$29,$C$8:$N$10,2,FALSE),HLOOKUP(D$29,$C$8:$N$10,3,FALSE))),IF(AND($A48&gt;6,$A48&lt;23),HLOOKUP(D$29,$C$8:$N$10,2,FALSE),HLOOKUP(D$29,$C$8:$N$10,3,FALSE)))*'Historical 99 Scalers WE'!D23</f>
        <v>61.857160175892012</v>
      </c>
      <c r="E77" s="22">
        <f>IF(L19="East",(IF(AND($A48&gt;7,$A48&lt;24),HLOOKUP(E$29,$C$8:$N$10,2,FALSE),HLOOKUP(E$29,$C$8:$N$10,3,FALSE))),IF(AND($A48&gt;6,$A48&lt;23),HLOOKUP(E$29,$C$8:$N$10,2,FALSE),HLOOKUP(E$29,$C$8:$N$10,3,FALSE)))*'Historical 99 Scalers WE'!E23</f>
        <v>56.445713471669819</v>
      </c>
      <c r="F77" s="22">
        <f>IF(M19="East",(IF(AND($A48&gt;7,$A48&lt;24),HLOOKUP(F$29,$C$8:$N$10,2,FALSE),HLOOKUP(F$29,$C$8:$N$10,3,FALSE))),IF(AND($A48&gt;6,$A48&lt;23),HLOOKUP(F$29,$C$8:$N$10,2,FALSE),HLOOKUP(F$29,$C$8:$N$10,3,FALSE)))*'Historical 99 Scalers WE'!F23</f>
        <v>50.43059380943091</v>
      </c>
      <c r="G77" s="22">
        <f>IF(N19="East",(IF(AND($A48&gt;7,$A48&lt;24),HLOOKUP(G$29,$C$8:$N$10,2,FALSE),HLOOKUP(G$29,$C$8:$N$10,3,FALSE))),IF(AND($A48&gt;6,$A48&lt;23),HLOOKUP(G$29,$C$8:$N$10,2,FALSE),HLOOKUP(G$29,$C$8:$N$10,3,FALSE)))*'Historical 99 Scalers WE'!G23</f>
        <v>62.337083614989112</v>
      </c>
      <c r="H77" s="22">
        <f>IF(O19="East",(IF(AND($A48&gt;7,$A48&lt;24),HLOOKUP(H$29,$C$8:$N$10,2,FALSE),HLOOKUP(H$29,$C$8:$N$10,3,FALSE))),IF(AND($A48&gt;6,$A48&lt;23),HLOOKUP(H$29,$C$8:$N$10,2,FALSE),HLOOKUP(H$29,$C$8:$N$10,3,FALSE)))*'Historical 99 Scalers WE'!H23</f>
        <v>68.200843942890089</v>
      </c>
      <c r="I77" s="22">
        <f>IF(P19="East",(IF(AND($A48&gt;7,$A48&lt;24),HLOOKUP(I$29,$C$8:$N$10,2,FALSE),HLOOKUP(I$29,$C$8:$N$10,3,FALSE))),IF(AND($A48&gt;6,$A48&lt;23),HLOOKUP(I$29,$C$8:$N$10,2,FALSE),HLOOKUP(I$29,$C$8:$N$10,3,FALSE)))*'Historical 99 Scalers WE'!I23</f>
        <v>66.299263059860778</v>
      </c>
      <c r="J77" s="22">
        <f>IF(Q19="East",(IF(AND($A48&gt;7,$A48&lt;24),HLOOKUP(J$29,$C$8:$N$10,2,FALSE),HLOOKUP(J$29,$C$8:$N$10,3,FALSE))),IF(AND($A48&gt;6,$A48&lt;23),HLOOKUP(J$29,$C$8:$N$10,2,FALSE),HLOOKUP(J$29,$C$8:$N$10,3,FALSE)))*'Historical 99 Scalers WE'!J23</f>
        <v>71.215053711490569</v>
      </c>
      <c r="K77" s="22">
        <f>IF(R19="East",(IF(AND($A48&gt;7,$A48&lt;24),HLOOKUP(K$29,$C$8:$N$10,2,FALSE),HLOOKUP(K$29,$C$8:$N$10,3,FALSE))),IF(AND($A48&gt;6,$A48&lt;23),HLOOKUP(K$29,$C$8:$N$10,2,FALSE),HLOOKUP(K$29,$C$8:$N$10,3,FALSE)))*'Historical 99 Scalers WE'!K23</f>
        <v>65.478339153236789</v>
      </c>
      <c r="L77" s="22">
        <f>IF(S19="East",(IF(AND($A48&gt;7,$A48&lt;24),HLOOKUP(L$29,$C$8:$N$10,2,FALSE),HLOOKUP(L$29,$C$8:$N$10,3,FALSE))),IF(AND($A48&gt;6,$A48&lt;23),HLOOKUP(L$29,$C$8:$N$10,2,FALSE),HLOOKUP(L$29,$C$8:$N$10,3,FALSE)))*'Historical 99 Scalers WE'!L23</f>
        <v>63.244770509574387</v>
      </c>
      <c r="M77" s="22">
        <f>IF(T19="East",(IF(AND($A48&gt;7,$A48&lt;24),HLOOKUP(M$29,$C$8:$N$10,2,FALSE),HLOOKUP(M$29,$C$8:$N$10,3,FALSE))),IF(AND($A48&gt;6,$A48&lt;23),HLOOKUP(M$29,$C$8:$N$10,2,FALSE),HLOOKUP(M$29,$C$8:$N$10,3,FALSE)))*'Historical 99 Scalers WE'!M23</f>
        <v>76.667055036506568</v>
      </c>
      <c r="N77" s="22">
        <f>IF(U19="East",(IF(AND($A48&gt;7,$A48&lt;24),HLOOKUP(N$29,$C$8:$N$10,2,FALSE),HLOOKUP(N$29,$C$8:$N$10,3,FALSE))),IF(AND($A48&gt;6,$A48&lt;23),HLOOKUP(N$29,$C$8:$N$10,2,FALSE),HLOOKUP(N$29,$C$8:$N$10,3,FALSE)))*'Historical 99 Scalers WE'!N23</f>
        <v>72.633567206975144</v>
      </c>
    </row>
    <row r="78" spans="1:14" x14ac:dyDescent="0.2">
      <c r="A78" s="2">
        <v>19</v>
      </c>
      <c r="C78" s="22">
        <f>IF(J20="East",(IF(AND($A49&gt;7,$A49&lt;24),HLOOKUP(C$29,$C$8:$N$10,2,FALSE),HLOOKUP(C$29,$C$8:$N$10,3,FALSE))),IF(AND($A49&gt;6,$A49&lt;23),HLOOKUP(C$29,$C$8:$N$10,2,FALSE),HLOOKUP(C$29,$C$8:$N$10,3,FALSE)))*'Historical 99 Scalers WE'!C24</f>
        <v>67.804412382109717</v>
      </c>
      <c r="D78" s="22">
        <f>IF(K20="East",(IF(AND($A49&gt;7,$A49&lt;24),HLOOKUP(D$29,$C$8:$N$10,2,FALSE),HLOOKUP(D$29,$C$8:$N$10,3,FALSE))),IF(AND($A49&gt;6,$A49&lt;23),HLOOKUP(D$29,$C$8:$N$10,2,FALSE),HLOOKUP(D$29,$C$8:$N$10,3,FALSE)))*'Historical 99 Scalers WE'!D24</f>
        <v>63.936598531010091</v>
      </c>
      <c r="E78" s="22">
        <f>IF(L20="East",(IF(AND($A49&gt;7,$A49&lt;24),HLOOKUP(E$29,$C$8:$N$10,2,FALSE),HLOOKUP(E$29,$C$8:$N$10,3,FALSE))),IF(AND($A49&gt;6,$A49&lt;23),HLOOKUP(E$29,$C$8:$N$10,2,FALSE),HLOOKUP(E$29,$C$8:$N$10,3,FALSE)))*'Historical 99 Scalers WE'!E24</f>
        <v>64.878932868088498</v>
      </c>
      <c r="F78" s="22">
        <f>IF(M20="East",(IF(AND($A49&gt;7,$A49&lt;24),HLOOKUP(F$29,$C$8:$N$10,2,FALSE),HLOOKUP(F$29,$C$8:$N$10,3,FALSE))),IF(AND($A49&gt;6,$A49&lt;23),HLOOKUP(F$29,$C$8:$N$10,2,FALSE),HLOOKUP(F$29,$C$8:$N$10,3,FALSE)))*'Historical 99 Scalers WE'!F24</f>
        <v>53.054476374462432</v>
      </c>
      <c r="G78" s="22">
        <f>IF(N20="East",(IF(AND($A49&gt;7,$A49&lt;24),HLOOKUP(G$29,$C$8:$N$10,2,FALSE),HLOOKUP(G$29,$C$8:$N$10,3,FALSE))),IF(AND($A49&gt;6,$A49&lt;23),HLOOKUP(G$29,$C$8:$N$10,2,FALSE),HLOOKUP(G$29,$C$8:$N$10,3,FALSE)))*'Historical 99 Scalers WE'!G24</f>
        <v>61.240556533112589</v>
      </c>
      <c r="H78" s="22">
        <f>IF(O20="East",(IF(AND($A49&gt;7,$A49&lt;24),HLOOKUP(H$29,$C$8:$N$10,2,FALSE),HLOOKUP(H$29,$C$8:$N$10,3,FALSE))),IF(AND($A49&gt;6,$A49&lt;23),HLOOKUP(H$29,$C$8:$N$10,2,FALSE),HLOOKUP(H$29,$C$8:$N$10,3,FALSE)))*'Historical 99 Scalers WE'!H24</f>
        <v>64.265754475293733</v>
      </c>
      <c r="I78" s="22">
        <f>IF(P20="East",(IF(AND($A49&gt;7,$A49&lt;24),HLOOKUP(I$29,$C$8:$N$10,2,FALSE),HLOOKUP(I$29,$C$8:$N$10,3,FALSE))),IF(AND($A49&gt;6,$A49&lt;23),HLOOKUP(I$29,$C$8:$N$10,2,FALSE),HLOOKUP(I$29,$C$8:$N$10,3,FALSE)))*'Historical 99 Scalers WE'!I24</f>
        <v>62.141875745577288</v>
      </c>
      <c r="J78" s="22">
        <f>IF(Q20="East",(IF(AND($A49&gt;7,$A49&lt;24),HLOOKUP(J$29,$C$8:$N$10,2,FALSE),HLOOKUP(J$29,$C$8:$N$10,3,FALSE))),IF(AND($A49&gt;6,$A49&lt;23),HLOOKUP(J$29,$C$8:$N$10,2,FALSE),HLOOKUP(J$29,$C$8:$N$10,3,FALSE)))*'Historical 99 Scalers WE'!J24</f>
        <v>57.500471059247168</v>
      </c>
      <c r="K78" s="22">
        <f>IF(R20="East",(IF(AND($A49&gt;7,$A49&lt;24),HLOOKUP(K$29,$C$8:$N$10,2,FALSE),HLOOKUP(K$29,$C$8:$N$10,3,FALSE))),IF(AND($A49&gt;6,$A49&lt;23),HLOOKUP(K$29,$C$8:$N$10,2,FALSE),HLOOKUP(K$29,$C$8:$N$10,3,FALSE)))*'Historical 99 Scalers WE'!K24</f>
        <v>61.334681951863466</v>
      </c>
      <c r="L78" s="22">
        <f>IF(S20="East",(IF(AND($A49&gt;7,$A49&lt;24),HLOOKUP(L$29,$C$8:$N$10,2,FALSE),HLOOKUP(L$29,$C$8:$N$10,3,FALSE))),IF(AND($A49&gt;6,$A49&lt;23),HLOOKUP(L$29,$C$8:$N$10,2,FALSE),HLOOKUP(L$29,$C$8:$N$10,3,FALSE)))*'Historical 99 Scalers WE'!L24</f>
        <v>60.728640965190607</v>
      </c>
      <c r="M78" s="22">
        <f>IF(T20="East",(IF(AND($A49&gt;7,$A49&lt;24),HLOOKUP(M$29,$C$8:$N$10,2,FALSE),HLOOKUP(M$29,$C$8:$N$10,3,FALSE))),IF(AND($A49&gt;6,$A49&lt;23),HLOOKUP(M$29,$C$8:$N$10,2,FALSE),HLOOKUP(M$29,$C$8:$N$10,3,FALSE)))*'Historical 99 Scalers WE'!M24</f>
        <v>74.230734077050357</v>
      </c>
      <c r="N78" s="22">
        <f>IF(U20="East",(IF(AND($A49&gt;7,$A49&lt;24),HLOOKUP(N$29,$C$8:$N$10,2,FALSE),HLOOKUP(N$29,$C$8:$N$10,3,FALSE))),IF(AND($A49&gt;6,$A49&lt;23),HLOOKUP(N$29,$C$8:$N$10,2,FALSE),HLOOKUP(N$29,$C$8:$N$10,3,FALSE)))*'Historical 99 Scalers WE'!N24</f>
        <v>71.29972874407575</v>
      </c>
    </row>
    <row r="79" spans="1:14" x14ac:dyDescent="0.2">
      <c r="A79" s="2">
        <v>20</v>
      </c>
      <c r="C79" s="22">
        <f>IF(J21="East",(IF(AND($A50&gt;7,$A50&lt;24),HLOOKUP(C$29,$C$8:$N$10,2,FALSE),HLOOKUP(C$29,$C$8:$N$10,3,FALSE))),IF(AND($A50&gt;6,$A50&lt;23),HLOOKUP(C$29,$C$8:$N$10,2,FALSE),HLOOKUP(C$29,$C$8:$N$10,3,FALSE)))*'Historical 99 Scalers WE'!C25</f>
        <v>64.832401152916276</v>
      </c>
      <c r="D79" s="22">
        <f>IF(K21="East",(IF(AND($A50&gt;7,$A50&lt;24),HLOOKUP(D$29,$C$8:$N$10,2,FALSE),HLOOKUP(D$29,$C$8:$N$10,3,FALSE))),IF(AND($A50&gt;6,$A50&lt;23),HLOOKUP(D$29,$C$8:$N$10,2,FALSE),HLOOKUP(D$29,$C$8:$N$10,3,FALSE)))*'Historical 99 Scalers WE'!D25</f>
        <v>63.157993729613814</v>
      </c>
      <c r="E79" s="22">
        <f>IF(L21="East",(IF(AND($A50&gt;7,$A50&lt;24),HLOOKUP(E$29,$C$8:$N$10,2,FALSE),HLOOKUP(E$29,$C$8:$N$10,3,FALSE))),IF(AND($A50&gt;6,$A50&lt;23),HLOOKUP(E$29,$C$8:$N$10,2,FALSE),HLOOKUP(E$29,$C$8:$N$10,3,FALSE)))*'Historical 99 Scalers WE'!E25</f>
        <v>63.876944614700072</v>
      </c>
      <c r="F79" s="22">
        <f>IF(M21="East",(IF(AND($A50&gt;7,$A50&lt;24),HLOOKUP(F$29,$C$8:$N$10,2,FALSE),HLOOKUP(F$29,$C$8:$N$10,3,FALSE))),IF(AND($A50&gt;6,$A50&lt;23),HLOOKUP(F$29,$C$8:$N$10,2,FALSE),HLOOKUP(F$29,$C$8:$N$10,3,FALSE)))*'Historical 99 Scalers WE'!F25</f>
        <v>57.161794140714548</v>
      </c>
      <c r="G79" s="22">
        <f>IF(N21="East",(IF(AND($A50&gt;7,$A50&lt;24),HLOOKUP(G$29,$C$8:$N$10,2,FALSE),HLOOKUP(G$29,$C$8:$N$10,3,FALSE))),IF(AND($A50&gt;6,$A50&lt;23),HLOOKUP(G$29,$C$8:$N$10,2,FALSE),HLOOKUP(G$29,$C$8:$N$10,3,FALSE)))*'Historical 99 Scalers WE'!G25</f>
        <v>61.745962382723718</v>
      </c>
      <c r="H79" s="22">
        <f>IF(O21="East",(IF(AND($A50&gt;7,$A50&lt;24),HLOOKUP(H$29,$C$8:$N$10,2,FALSE),HLOOKUP(H$29,$C$8:$N$10,3,FALSE))),IF(AND($A50&gt;6,$A50&lt;23),HLOOKUP(H$29,$C$8:$N$10,2,FALSE),HLOOKUP(H$29,$C$8:$N$10,3,FALSE)))*'Historical 99 Scalers WE'!H25</f>
        <v>62.877905492136023</v>
      </c>
      <c r="I79" s="22">
        <f>IF(P21="East",(IF(AND($A50&gt;7,$A50&lt;24),HLOOKUP(I$29,$C$8:$N$10,2,FALSE),HLOOKUP(I$29,$C$8:$N$10,3,FALSE))),IF(AND($A50&gt;6,$A50&lt;23),HLOOKUP(I$29,$C$8:$N$10,2,FALSE),HLOOKUP(I$29,$C$8:$N$10,3,FALSE)))*'Historical 99 Scalers WE'!I25</f>
        <v>56.874822605884134</v>
      </c>
      <c r="J79" s="22">
        <f>IF(Q21="East",(IF(AND($A50&gt;7,$A50&lt;24),HLOOKUP(J$29,$C$8:$N$10,2,FALSE),HLOOKUP(J$29,$C$8:$N$10,3,FALSE))),IF(AND($A50&gt;6,$A50&lt;23),HLOOKUP(J$29,$C$8:$N$10,2,FALSE),HLOOKUP(J$29,$C$8:$N$10,3,FALSE)))*'Historical 99 Scalers WE'!J25</f>
        <v>53.357984091886344</v>
      </c>
      <c r="K79" s="22">
        <f>IF(R21="East",(IF(AND($A50&gt;7,$A50&lt;24),HLOOKUP(K$29,$C$8:$N$10,2,FALSE),HLOOKUP(K$29,$C$8:$N$10,3,FALSE))),IF(AND($A50&gt;6,$A50&lt;23),HLOOKUP(K$29,$C$8:$N$10,2,FALSE),HLOOKUP(K$29,$C$8:$N$10,3,FALSE)))*'Historical 99 Scalers WE'!K25</f>
        <v>60.041195245176993</v>
      </c>
      <c r="L79" s="22">
        <f>IF(S21="East",(IF(AND($A50&gt;7,$A50&lt;24),HLOOKUP(L$29,$C$8:$N$10,2,FALSE),HLOOKUP(L$29,$C$8:$N$10,3,FALSE))),IF(AND($A50&gt;6,$A50&lt;23),HLOOKUP(L$29,$C$8:$N$10,2,FALSE),HLOOKUP(L$29,$C$8:$N$10,3,FALSE)))*'Historical 99 Scalers WE'!L25</f>
        <v>64.357417402477907</v>
      </c>
      <c r="M79" s="22">
        <f>IF(T21="East",(IF(AND($A50&gt;7,$A50&lt;24),HLOOKUP(M$29,$C$8:$N$10,2,FALSE),HLOOKUP(M$29,$C$8:$N$10,3,FALSE))),IF(AND($A50&gt;6,$A50&lt;23),HLOOKUP(M$29,$C$8:$N$10,2,FALSE),HLOOKUP(M$29,$C$8:$N$10,3,FALSE)))*'Historical 99 Scalers WE'!M25</f>
        <v>73.437339046465226</v>
      </c>
      <c r="N79" s="22">
        <f>IF(U21="East",(IF(AND($A50&gt;7,$A50&lt;24),HLOOKUP(N$29,$C$8:$N$10,2,FALSE),HLOOKUP(N$29,$C$8:$N$10,3,FALSE))),IF(AND($A50&gt;6,$A50&lt;23),HLOOKUP(N$29,$C$8:$N$10,2,FALSE),HLOOKUP(N$29,$C$8:$N$10,3,FALSE)))*'Historical 99 Scalers WE'!N25</f>
        <v>67.471056589528345</v>
      </c>
    </row>
    <row r="80" spans="1:14" x14ac:dyDescent="0.2">
      <c r="A80" s="2">
        <v>21</v>
      </c>
      <c r="C80" s="22">
        <f>IF(J22="East",(IF(AND($A51&gt;7,$A51&lt;24),HLOOKUP(C$29,$C$8:$N$10,2,FALSE),HLOOKUP(C$29,$C$8:$N$10,3,FALSE))),IF(AND($A51&gt;6,$A51&lt;23),HLOOKUP(C$29,$C$8:$N$10,2,FALSE),HLOOKUP(C$29,$C$8:$N$10,3,FALSE)))*'Historical 99 Scalers WE'!C26</f>
        <v>61.188506980749658</v>
      </c>
      <c r="D80" s="22">
        <f>IF(K22="East",(IF(AND($A51&gt;7,$A51&lt;24),HLOOKUP(D$29,$C$8:$N$10,2,FALSE),HLOOKUP(D$29,$C$8:$N$10,3,FALSE))),IF(AND($A51&gt;6,$A51&lt;23),HLOOKUP(D$29,$C$8:$N$10,2,FALSE),HLOOKUP(D$29,$C$8:$N$10,3,FALSE)))*'Historical 99 Scalers WE'!D26</f>
        <v>59.775117549395098</v>
      </c>
      <c r="E80" s="22">
        <f>IF(L22="East",(IF(AND($A51&gt;7,$A51&lt;24),HLOOKUP(E$29,$C$8:$N$10,2,FALSE),HLOOKUP(E$29,$C$8:$N$10,3,FALSE))),IF(AND($A51&gt;6,$A51&lt;23),HLOOKUP(E$29,$C$8:$N$10,2,FALSE),HLOOKUP(E$29,$C$8:$N$10,3,FALSE)))*'Historical 99 Scalers WE'!E26</f>
        <v>59.774793590103236</v>
      </c>
      <c r="F80" s="22">
        <f>IF(M22="East",(IF(AND($A51&gt;7,$A51&lt;24),HLOOKUP(F$29,$C$8:$N$10,2,FALSE),HLOOKUP(F$29,$C$8:$N$10,3,FALSE))),IF(AND($A51&gt;6,$A51&lt;23),HLOOKUP(F$29,$C$8:$N$10,2,FALSE),HLOOKUP(F$29,$C$8:$N$10,3,FALSE)))*'Historical 99 Scalers WE'!F26</f>
        <v>60.841387236986456</v>
      </c>
      <c r="G80" s="22">
        <f>IF(N22="East",(IF(AND($A51&gt;7,$A51&lt;24),HLOOKUP(G$29,$C$8:$N$10,2,FALSE),HLOOKUP(G$29,$C$8:$N$10,3,FALSE))),IF(AND($A51&gt;6,$A51&lt;23),HLOOKUP(G$29,$C$8:$N$10,2,FALSE),HLOOKUP(G$29,$C$8:$N$10,3,FALSE)))*'Historical 99 Scalers WE'!G26</f>
        <v>67.699967689571423</v>
      </c>
      <c r="H80" s="22">
        <f>IF(O22="East",(IF(AND($A51&gt;7,$A51&lt;24),HLOOKUP(H$29,$C$8:$N$10,2,FALSE),HLOOKUP(H$29,$C$8:$N$10,3,FALSE))),IF(AND($A51&gt;6,$A51&lt;23),HLOOKUP(H$29,$C$8:$N$10,2,FALSE),HLOOKUP(H$29,$C$8:$N$10,3,FALSE)))*'Historical 99 Scalers WE'!H26</f>
        <v>69.470233491000585</v>
      </c>
      <c r="I80" s="22">
        <f>IF(P22="East",(IF(AND($A51&gt;7,$A51&lt;24),HLOOKUP(I$29,$C$8:$N$10,2,FALSE),HLOOKUP(I$29,$C$8:$N$10,3,FALSE))),IF(AND($A51&gt;6,$A51&lt;23),HLOOKUP(I$29,$C$8:$N$10,2,FALSE),HLOOKUP(I$29,$C$8:$N$10,3,FALSE)))*'Historical 99 Scalers WE'!I26</f>
        <v>58.43024123389057</v>
      </c>
      <c r="J80" s="22">
        <f>IF(Q22="East",(IF(AND($A51&gt;7,$A51&lt;24),HLOOKUP(J$29,$C$8:$N$10,2,FALSE),HLOOKUP(J$29,$C$8:$N$10,3,FALSE))),IF(AND($A51&gt;6,$A51&lt;23),HLOOKUP(J$29,$C$8:$N$10,2,FALSE),HLOOKUP(J$29,$C$8:$N$10,3,FALSE)))*'Historical 99 Scalers WE'!J26</f>
        <v>54.127010456710053</v>
      </c>
      <c r="K80" s="22">
        <f>IF(R22="East",(IF(AND($A51&gt;7,$A51&lt;24),HLOOKUP(K$29,$C$8:$N$10,2,FALSE),HLOOKUP(K$29,$C$8:$N$10,3,FALSE))),IF(AND($A51&gt;6,$A51&lt;23),HLOOKUP(K$29,$C$8:$N$10,2,FALSE),HLOOKUP(K$29,$C$8:$N$10,3,FALSE)))*'Historical 99 Scalers WE'!K26</f>
        <v>60.918267467435093</v>
      </c>
      <c r="L80" s="22">
        <f>IF(S22="East",(IF(AND($A51&gt;7,$A51&lt;24),HLOOKUP(L$29,$C$8:$N$10,2,FALSE),HLOOKUP(L$29,$C$8:$N$10,3,FALSE))),IF(AND($A51&gt;6,$A51&lt;23),HLOOKUP(L$29,$C$8:$N$10,2,FALSE),HLOOKUP(L$29,$C$8:$N$10,3,FALSE)))*'Historical 99 Scalers WE'!L26</f>
        <v>61.3129807003126</v>
      </c>
      <c r="M80" s="22">
        <f>IF(T22="East",(IF(AND($A51&gt;7,$A51&lt;24),HLOOKUP(M$29,$C$8:$N$10,2,FALSE),HLOOKUP(M$29,$C$8:$N$10,3,FALSE))),IF(AND($A51&gt;6,$A51&lt;23),HLOOKUP(M$29,$C$8:$N$10,2,FALSE),HLOOKUP(M$29,$C$8:$N$10,3,FALSE)))*'Historical 99 Scalers WE'!M26</f>
        <v>63.990190938904149</v>
      </c>
      <c r="N80" s="22">
        <f>IF(U22="East",(IF(AND($A51&gt;7,$A51&lt;24),HLOOKUP(N$29,$C$8:$N$10,2,FALSE),HLOOKUP(N$29,$C$8:$N$10,3,FALSE))),IF(AND($A51&gt;6,$A51&lt;23),HLOOKUP(N$29,$C$8:$N$10,2,FALSE),HLOOKUP(N$29,$C$8:$N$10,3,FALSE)))*'Historical 99 Scalers WE'!N26</f>
        <v>66.177081707963353</v>
      </c>
    </row>
    <row r="81" spans="1:14" x14ac:dyDescent="0.2">
      <c r="A81" s="2">
        <v>22</v>
      </c>
      <c r="C81" s="22">
        <f>IF(J23="East",(IF(AND($A52&gt;7,$A52&lt;24),HLOOKUP(C$29,$C$8:$N$10,2,FALSE),HLOOKUP(C$29,$C$8:$N$10,3,FALSE))),IF(AND($A52&gt;6,$A52&lt;23),HLOOKUP(C$29,$C$8:$N$10,2,FALSE),HLOOKUP(C$29,$C$8:$N$10,3,FALSE)))*'Historical 99 Scalers WE'!C27</f>
        <v>57.587837949977562</v>
      </c>
      <c r="D81" s="22">
        <f>IF(K23="East",(IF(AND($A52&gt;7,$A52&lt;24),HLOOKUP(D$29,$C$8:$N$10,2,FALSE),HLOOKUP(D$29,$C$8:$N$10,3,FALSE))),IF(AND($A52&gt;6,$A52&lt;23),HLOOKUP(D$29,$C$8:$N$10,2,FALSE),HLOOKUP(D$29,$C$8:$N$10,3,FALSE)))*'Historical 99 Scalers WE'!D27</f>
        <v>56.693830463018344</v>
      </c>
      <c r="E81" s="22">
        <f>IF(L23="East",(IF(AND($A52&gt;7,$A52&lt;24),HLOOKUP(E$29,$C$8:$N$10,2,FALSE),HLOOKUP(E$29,$C$8:$N$10,3,FALSE))),IF(AND($A52&gt;6,$A52&lt;23),HLOOKUP(E$29,$C$8:$N$10,2,FALSE),HLOOKUP(E$29,$C$8:$N$10,3,FALSE)))*'Historical 99 Scalers WE'!E27</f>
        <v>54.170187806844837</v>
      </c>
      <c r="F81" s="22">
        <f>IF(M23="East",(IF(AND($A52&gt;7,$A52&lt;24),HLOOKUP(F$29,$C$8:$N$10,2,FALSE),HLOOKUP(F$29,$C$8:$N$10,3,FALSE))),IF(AND($A52&gt;6,$A52&lt;23),HLOOKUP(F$29,$C$8:$N$10,2,FALSE),HLOOKUP(F$29,$C$8:$N$10,3,FALSE)))*'Historical 99 Scalers WE'!F27</f>
        <v>55.972177788763233</v>
      </c>
      <c r="G81" s="22">
        <f>IF(N23="East",(IF(AND($A52&gt;7,$A52&lt;24),HLOOKUP(G$29,$C$8:$N$10,2,FALSE),HLOOKUP(G$29,$C$8:$N$10,3,FALSE))),IF(AND($A52&gt;6,$A52&lt;23),HLOOKUP(G$29,$C$8:$N$10,2,FALSE),HLOOKUP(G$29,$C$8:$N$10,3,FALSE)))*'Historical 99 Scalers WE'!G27</f>
        <v>61.929989469992506</v>
      </c>
      <c r="H81" s="22">
        <f>IF(O23="East",(IF(AND($A52&gt;7,$A52&lt;24),HLOOKUP(H$29,$C$8:$N$10,2,FALSE),HLOOKUP(H$29,$C$8:$N$10,3,FALSE))),IF(AND($A52&gt;6,$A52&lt;23),HLOOKUP(H$29,$C$8:$N$10,2,FALSE),HLOOKUP(H$29,$C$8:$N$10,3,FALSE)))*'Historical 99 Scalers WE'!H27</f>
        <v>66.82961554373135</v>
      </c>
      <c r="I81" s="22">
        <f>IF(P23="East",(IF(AND($A52&gt;7,$A52&lt;24),HLOOKUP(I$29,$C$8:$N$10,2,FALSE),HLOOKUP(I$29,$C$8:$N$10,3,FALSE))),IF(AND($A52&gt;6,$A52&lt;23),HLOOKUP(I$29,$C$8:$N$10,2,FALSE),HLOOKUP(I$29,$C$8:$N$10,3,FALSE)))*'Historical 99 Scalers WE'!I27</f>
        <v>57.542456990332226</v>
      </c>
      <c r="J81" s="22">
        <f>IF(Q23="East",(IF(AND($A52&gt;7,$A52&lt;24),HLOOKUP(J$29,$C$8:$N$10,2,FALSE),HLOOKUP(J$29,$C$8:$N$10,3,FALSE))),IF(AND($A52&gt;6,$A52&lt;23),HLOOKUP(J$29,$C$8:$N$10,2,FALSE),HLOOKUP(J$29,$C$8:$N$10,3,FALSE)))*'Historical 99 Scalers WE'!J27</f>
        <v>50.751746140132468</v>
      </c>
      <c r="K81" s="22">
        <f>IF(R23="East",(IF(AND($A52&gt;7,$A52&lt;24),HLOOKUP(K$29,$C$8:$N$10,2,FALSE),HLOOKUP(K$29,$C$8:$N$10,3,FALSE))),IF(AND($A52&gt;6,$A52&lt;23),HLOOKUP(K$29,$C$8:$N$10,2,FALSE),HLOOKUP(K$29,$C$8:$N$10,3,FALSE)))*'Historical 99 Scalers WE'!K27</f>
        <v>57.412408605578122</v>
      </c>
      <c r="L81" s="22">
        <f>IF(S23="East",(IF(AND($A52&gt;7,$A52&lt;24),HLOOKUP(L$29,$C$8:$N$10,2,FALSE),HLOOKUP(L$29,$C$8:$N$10,3,FALSE))),IF(AND($A52&gt;6,$A52&lt;23),HLOOKUP(L$29,$C$8:$N$10,2,FALSE),HLOOKUP(L$29,$C$8:$N$10,3,FALSE)))*'Historical 99 Scalers WE'!L27</f>
        <v>51.90484414305152</v>
      </c>
      <c r="M81" s="22">
        <f>IF(T23="East",(IF(AND($A52&gt;7,$A52&lt;24),HLOOKUP(M$29,$C$8:$N$10,2,FALSE),HLOOKUP(M$29,$C$8:$N$10,3,FALSE))),IF(AND($A52&gt;6,$A52&lt;23),HLOOKUP(M$29,$C$8:$N$10,2,FALSE),HLOOKUP(M$29,$C$8:$N$10,3,FALSE)))*'Historical 99 Scalers WE'!M27</f>
        <v>55.639798359099203</v>
      </c>
      <c r="N81" s="22">
        <f>IF(U23="East",(IF(AND($A52&gt;7,$A52&lt;24),HLOOKUP(N$29,$C$8:$N$10,2,FALSE),HLOOKUP(N$29,$C$8:$N$10,3,FALSE))),IF(AND($A52&gt;6,$A52&lt;23),HLOOKUP(N$29,$C$8:$N$10,2,FALSE),HLOOKUP(N$29,$C$8:$N$10,3,FALSE)))*'Historical 99 Scalers WE'!N27</f>
        <v>59.224044526626741</v>
      </c>
    </row>
    <row r="82" spans="1:14" x14ac:dyDescent="0.2">
      <c r="A82" s="2">
        <v>23</v>
      </c>
      <c r="C82" s="22">
        <f>IF(J24="East",(IF(AND($A53&gt;7,$A53&lt;24),HLOOKUP(C$29,$C$8:$N$10,2,FALSE),HLOOKUP(C$29,$C$8:$N$10,3,FALSE))),IF(AND($A53&gt;6,$A53&lt;23),HLOOKUP(C$29,$C$8:$N$10,2,FALSE),HLOOKUP(C$29,$C$8:$N$10,3,FALSE)))*'Historical 99 Scalers WE'!C28</f>
        <v>55.064207652792419</v>
      </c>
      <c r="D82" s="22">
        <f>IF(K24="East",(IF(AND($A53&gt;7,$A53&lt;24),HLOOKUP(D$29,$C$8:$N$10,2,FALSE),HLOOKUP(D$29,$C$8:$N$10,3,FALSE))),IF(AND($A53&gt;6,$A53&lt;23),HLOOKUP(D$29,$C$8:$N$10,2,FALSE),HLOOKUP(D$29,$C$8:$N$10,3,FALSE)))*'Historical 99 Scalers WE'!D28</f>
        <v>49.491790305756531</v>
      </c>
      <c r="E82" s="22">
        <f>IF(L24="East",(IF(AND($A53&gt;7,$A53&lt;24),HLOOKUP(E$29,$C$8:$N$10,2,FALSE),HLOOKUP(E$29,$C$8:$N$10,3,FALSE))),IF(AND($A53&gt;6,$A53&lt;23),HLOOKUP(E$29,$C$8:$N$10,2,FALSE),HLOOKUP(E$29,$C$8:$N$10,3,FALSE)))*'Historical 99 Scalers WE'!E28</f>
        <v>50.091533522866683</v>
      </c>
      <c r="F82" s="22">
        <f>IF(M24="East",(IF(AND($A53&gt;7,$A53&lt;24),HLOOKUP(F$29,$C$8:$N$10,2,FALSE),HLOOKUP(F$29,$C$8:$N$10,3,FALSE))),IF(AND($A53&gt;6,$A53&lt;23),HLOOKUP(F$29,$C$8:$N$10,2,FALSE),HLOOKUP(F$29,$C$8:$N$10,3,FALSE)))*'Historical 99 Scalers WE'!F28</f>
        <v>52.092266592660266</v>
      </c>
      <c r="G82" s="22">
        <f>IF(N24="East",(IF(AND($A53&gt;7,$A53&lt;24),HLOOKUP(G$29,$C$8:$N$10,2,FALSE),HLOOKUP(G$29,$C$8:$N$10,3,FALSE))),IF(AND($A53&gt;6,$A53&lt;23),HLOOKUP(G$29,$C$8:$N$10,2,FALSE),HLOOKUP(G$29,$C$8:$N$10,3,FALSE)))*'Historical 99 Scalers WE'!G28</f>
        <v>51.649449536416533</v>
      </c>
      <c r="H82" s="22">
        <f>IF(O24="East",(IF(AND($A53&gt;7,$A53&lt;24),HLOOKUP(H$29,$C$8:$N$10,2,FALSE),HLOOKUP(H$29,$C$8:$N$10,3,FALSE))),IF(AND($A53&gt;6,$A53&lt;23),HLOOKUP(H$29,$C$8:$N$10,2,FALSE),HLOOKUP(H$29,$C$8:$N$10,3,FALSE)))*'Historical 99 Scalers WE'!H28</f>
        <v>49.163808345930583</v>
      </c>
      <c r="I82" s="22">
        <f>IF(P24="East",(IF(AND($A53&gt;7,$A53&lt;24),HLOOKUP(I$29,$C$8:$N$10,2,FALSE),HLOOKUP(I$29,$C$8:$N$10,3,FALSE))),IF(AND($A53&gt;6,$A53&lt;23),HLOOKUP(I$29,$C$8:$N$10,2,FALSE),HLOOKUP(I$29,$C$8:$N$10,3,FALSE)))*'Historical 99 Scalers WE'!I28</f>
        <v>55.078878742685809</v>
      </c>
      <c r="J82" s="22">
        <f>IF(Q24="East",(IF(AND($A53&gt;7,$A53&lt;24),HLOOKUP(J$29,$C$8:$N$10,2,FALSE),HLOOKUP(J$29,$C$8:$N$10,3,FALSE))),IF(AND($A53&gt;6,$A53&lt;23),HLOOKUP(J$29,$C$8:$N$10,2,FALSE),HLOOKUP(J$29,$C$8:$N$10,3,FALSE)))*'Historical 99 Scalers WE'!J28</f>
        <v>49.922810701821909</v>
      </c>
      <c r="K82" s="22">
        <f>IF(R24="East",(IF(AND($A53&gt;7,$A53&lt;24),HLOOKUP(K$29,$C$8:$N$10,2,FALSE),HLOOKUP(K$29,$C$8:$N$10,3,FALSE))),IF(AND($A53&gt;6,$A53&lt;23),HLOOKUP(K$29,$C$8:$N$10,2,FALSE),HLOOKUP(K$29,$C$8:$N$10,3,FALSE)))*'Historical 99 Scalers WE'!K28</f>
        <v>52.605898646569131</v>
      </c>
      <c r="L82" s="22">
        <f>IF(S24="East",(IF(AND($A53&gt;7,$A53&lt;24),HLOOKUP(L$29,$C$8:$N$10,2,FALSE),HLOOKUP(L$29,$C$8:$N$10,3,FALSE))),IF(AND($A53&gt;6,$A53&lt;23),HLOOKUP(L$29,$C$8:$N$10,2,FALSE),HLOOKUP(L$29,$C$8:$N$10,3,FALSE)))*'Historical 99 Scalers WE'!L28</f>
        <v>48.086624229994065</v>
      </c>
      <c r="M82" s="22">
        <f>IF(T24="East",(IF(AND($A53&gt;7,$A53&lt;24),HLOOKUP(M$29,$C$8:$N$10,2,FALSE),HLOOKUP(M$29,$C$8:$N$10,3,FALSE))),IF(AND($A53&gt;6,$A53&lt;23),HLOOKUP(M$29,$C$8:$N$10,2,FALSE),HLOOKUP(M$29,$C$8:$N$10,3,FALSE)))*'Historical 99 Scalers WE'!M28</f>
        <v>55.358227975076133</v>
      </c>
      <c r="N82" s="22">
        <f>IF(U24="East",(IF(AND($A53&gt;7,$A53&lt;24),HLOOKUP(N$29,$C$8:$N$10,2,FALSE),HLOOKUP(N$29,$C$8:$N$10,3,FALSE))),IF(AND($A53&gt;6,$A53&lt;23),HLOOKUP(N$29,$C$8:$N$10,2,FALSE),HLOOKUP(N$29,$C$8:$N$10,3,FALSE)))*'Historical 99 Scalers WE'!N28</f>
        <v>58.461533538669265</v>
      </c>
    </row>
    <row r="83" spans="1:14" x14ac:dyDescent="0.2">
      <c r="A83" s="2">
        <v>24</v>
      </c>
      <c r="C83" s="22">
        <f>IF(J25="East",(IF(AND($A54&gt;7,$A54&lt;24),HLOOKUP(C$29,$C$8:$N$10,2,FALSE),HLOOKUP(C$29,$C$8:$N$10,3,FALSE))),IF(AND($A54&gt;6,$A54&lt;23),HLOOKUP(C$29,$C$8:$N$10,2,FALSE),HLOOKUP(C$29,$C$8:$N$10,3,FALSE)))*'Historical 99 Scalers WE'!C29</f>
        <v>41.775992712211632</v>
      </c>
      <c r="D83" s="22">
        <f>IF(K25="East",(IF(AND($A54&gt;7,$A54&lt;24),HLOOKUP(D$29,$C$8:$N$10,2,FALSE),HLOOKUP(D$29,$C$8:$N$10,3,FALSE))),IF(AND($A54&gt;6,$A54&lt;23),HLOOKUP(D$29,$C$8:$N$10,2,FALSE),HLOOKUP(D$29,$C$8:$N$10,3,FALSE)))*'Historical 99 Scalers WE'!D29</f>
        <v>39.412970706227156</v>
      </c>
      <c r="E83" s="22">
        <f>IF(L25="East",(IF(AND($A54&gt;7,$A54&lt;24),HLOOKUP(E$29,$C$8:$N$10,2,FALSE),HLOOKUP(E$29,$C$8:$N$10,3,FALSE))),IF(AND($A54&gt;6,$A54&lt;23),HLOOKUP(E$29,$C$8:$N$10,2,FALSE),HLOOKUP(E$29,$C$8:$N$10,3,FALSE)))*'Historical 99 Scalers WE'!E29</f>
        <v>39.956559169664587</v>
      </c>
      <c r="F83" s="22">
        <f>IF(M25="East",(IF(AND($A54&gt;7,$A54&lt;24),HLOOKUP(F$29,$C$8:$N$10,2,FALSE),HLOOKUP(F$29,$C$8:$N$10,3,FALSE))),IF(AND($A54&gt;6,$A54&lt;23),HLOOKUP(F$29,$C$8:$N$10,2,FALSE),HLOOKUP(F$29,$C$8:$N$10,3,FALSE)))*'Historical 99 Scalers WE'!F29</f>
        <v>44.868921111564376</v>
      </c>
      <c r="G83" s="22">
        <f>IF(N25="East",(IF(AND($A54&gt;7,$A54&lt;24),HLOOKUP(G$29,$C$8:$N$10,2,FALSE),HLOOKUP(G$29,$C$8:$N$10,3,FALSE))),IF(AND($A54&gt;6,$A54&lt;23),HLOOKUP(G$29,$C$8:$N$10,2,FALSE),HLOOKUP(G$29,$C$8:$N$10,3,FALSE)))*'Historical 99 Scalers WE'!G29</f>
        <v>38.450833578860959</v>
      </c>
      <c r="H83" s="22">
        <f>IF(O25="East",(IF(AND($A54&gt;7,$A54&lt;24),HLOOKUP(H$29,$C$8:$N$10,2,FALSE),HLOOKUP(H$29,$C$8:$N$10,3,FALSE))),IF(AND($A54&gt;6,$A54&lt;23),HLOOKUP(H$29,$C$8:$N$10,2,FALSE),HLOOKUP(H$29,$C$8:$N$10,3,FALSE)))*'Historical 99 Scalers WE'!H29</f>
        <v>33.969814400456769</v>
      </c>
      <c r="I83" s="22">
        <f>IF(P25="East",(IF(AND($A54&gt;7,$A54&lt;24),HLOOKUP(I$29,$C$8:$N$10,2,FALSE),HLOOKUP(I$29,$C$8:$N$10,3,FALSE))),IF(AND($A54&gt;6,$A54&lt;23),HLOOKUP(I$29,$C$8:$N$10,2,FALSE),HLOOKUP(I$29,$C$8:$N$10,3,FALSE)))*'Historical 99 Scalers WE'!I29</f>
        <v>41.986538987526828</v>
      </c>
      <c r="J83" s="22">
        <f>IF(Q25="East",(IF(AND($A54&gt;7,$A54&lt;24),HLOOKUP(J$29,$C$8:$N$10,2,FALSE),HLOOKUP(J$29,$C$8:$N$10,3,FALSE))),IF(AND($A54&gt;6,$A54&lt;23),HLOOKUP(J$29,$C$8:$N$10,2,FALSE),HLOOKUP(J$29,$C$8:$N$10,3,FALSE)))*'Historical 99 Scalers WE'!J29</f>
        <v>41.837576624295494</v>
      </c>
      <c r="K83" s="22">
        <f>IF(R25="East",(IF(AND($A54&gt;7,$A54&lt;24),HLOOKUP(K$29,$C$8:$N$10,2,FALSE),HLOOKUP(K$29,$C$8:$N$10,3,FALSE))),IF(AND($A54&gt;6,$A54&lt;23),HLOOKUP(K$29,$C$8:$N$10,2,FALSE),HLOOKUP(K$29,$C$8:$N$10,3,FALSE)))*'Historical 99 Scalers WE'!K29</f>
        <v>45.307437716151533</v>
      </c>
      <c r="L83" s="22">
        <f>IF(S25="East",(IF(AND($A54&gt;7,$A54&lt;24),HLOOKUP(L$29,$C$8:$N$10,2,FALSE),HLOOKUP(L$29,$C$8:$N$10,3,FALSE))),IF(AND($A54&gt;6,$A54&lt;23),HLOOKUP(L$29,$C$8:$N$10,2,FALSE),HLOOKUP(L$29,$C$8:$N$10,3,FALSE)))*'Historical 99 Scalers WE'!L29</f>
        <v>46.131807699663327</v>
      </c>
      <c r="M83" s="22">
        <f>IF(T25="East",(IF(AND($A54&gt;7,$A54&lt;24),HLOOKUP(M$29,$C$8:$N$10,2,FALSE),HLOOKUP(M$29,$C$8:$N$10,3,FALSE))),IF(AND($A54&gt;6,$A54&lt;23),HLOOKUP(M$29,$C$8:$N$10,2,FALSE),HLOOKUP(M$29,$C$8:$N$10,3,FALSE)))*'Historical 99 Scalers WE'!M29</f>
        <v>42.705381604419287</v>
      </c>
      <c r="N83" s="22">
        <f>IF(U25="East",(IF(AND($A54&gt;7,$A54&lt;24),HLOOKUP(N$29,$C$8:$N$10,2,FALSE),HLOOKUP(N$29,$C$8:$N$10,3,FALSE))),IF(AND($A54&gt;6,$A54&lt;23),HLOOKUP(N$29,$C$8:$N$10,2,FALSE),HLOOKUP(N$29,$C$8:$N$10,3,FALSE)))*'Historical 99 Scalers WE'!N29</f>
        <v>51.307309055845337</v>
      </c>
    </row>
    <row r="84" spans="1:14" x14ac:dyDescent="0.2">
      <c r="C84" s="22">
        <f>IF(J26="East",(IF(AND($A55&gt;7,$A55&lt;24),HLOOKUP(C$29,$C$8:$N$10,2,FALSE),HLOOKUP(C$29,$C$8:$N$10,3,FALSE))),IF(AND($A55&gt;6,$A55&lt;23),HLOOKUP(C$29,$C$8:$N$10,2,FALSE),HLOOKUP(C$29,$C$8:$N$10,3,FALSE)))*'Historical 99 Scalers WE'!C30</f>
        <v>0</v>
      </c>
      <c r="D84" s="22">
        <f>IF(K26="East",(IF(AND($A55&gt;7,$A55&lt;24),HLOOKUP(D$29,$C$8:$N$10,2,FALSE),HLOOKUP(D$29,$C$8:$N$10,3,FALSE))),IF(AND($A55&gt;6,$A55&lt;23),HLOOKUP(D$29,$C$8:$N$10,2,FALSE),HLOOKUP(D$29,$C$8:$N$10,3,FALSE)))*'Historical 99 Scalers WE'!D30</f>
        <v>0</v>
      </c>
      <c r="E84" s="22">
        <f>IF(L26="East",(IF(AND($A55&gt;7,$A55&lt;24),HLOOKUP(E$29,$C$8:$N$10,2,FALSE),HLOOKUP(E$29,$C$8:$N$10,3,FALSE))),IF(AND($A55&gt;6,$A55&lt;23),HLOOKUP(E$29,$C$8:$N$10,2,FALSE),HLOOKUP(E$29,$C$8:$N$10,3,FALSE)))*'Historical 99 Scalers WE'!E30</f>
        <v>0</v>
      </c>
      <c r="F84" s="22">
        <f>IF(M26="East",(IF(AND($A55&gt;7,$A55&lt;24),HLOOKUP(F$29,$C$8:$N$10,2,FALSE),HLOOKUP(F$29,$C$8:$N$10,3,FALSE))),IF(AND($A55&gt;6,$A55&lt;23),HLOOKUP(F$29,$C$8:$N$10,2,FALSE),HLOOKUP(F$29,$C$8:$N$10,3,FALSE)))*'Historical 99 Scalers WE'!F30</f>
        <v>0</v>
      </c>
      <c r="G84" s="22">
        <f>IF(N26="East",(IF(AND($A55&gt;7,$A55&lt;24),HLOOKUP(G$29,$C$8:$N$10,2,FALSE),HLOOKUP(G$29,$C$8:$N$10,3,FALSE))),IF(AND($A55&gt;6,$A55&lt;23),HLOOKUP(G$29,$C$8:$N$10,2,FALSE),HLOOKUP(G$29,$C$8:$N$10,3,FALSE)))*'Historical 99 Scalers WE'!G30</f>
        <v>0</v>
      </c>
      <c r="H84" s="22">
        <f>IF(O26="East",(IF(AND($A55&gt;7,$A55&lt;24),HLOOKUP(H$29,$C$8:$N$10,2,FALSE),HLOOKUP(H$29,$C$8:$N$10,3,FALSE))),IF(AND($A55&gt;6,$A55&lt;23),HLOOKUP(H$29,$C$8:$N$10,2,FALSE),HLOOKUP(H$29,$C$8:$N$10,3,FALSE)))*'Historical 99 Scalers WE'!H30</f>
        <v>0</v>
      </c>
      <c r="I84" s="22">
        <f>IF(P26="East",(IF(AND($A55&gt;7,$A55&lt;24),HLOOKUP(I$29,$C$8:$N$10,2,FALSE),HLOOKUP(I$29,$C$8:$N$10,3,FALSE))),IF(AND($A55&gt;6,$A55&lt;23),HLOOKUP(I$29,$C$8:$N$10,2,FALSE),HLOOKUP(I$29,$C$8:$N$10,3,FALSE)))*'Historical 99 Scalers WE'!I30</f>
        <v>0</v>
      </c>
      <c r="J84" s="22">
        <f>IF(Q26="East",(IF(AND($A55&gt;7,$A55&lt;24),HLOOKUP(J$29,$C$8:$N$10,2,FALSE),HLOOKUP(J$29,$C$8:$N$10,3,FALSE))),IF(AND($A55&gt;6,$A55&lt;23),HLOOKUP(J$29,$C$8:$N$10,2,FALSE),HLOOKUP(J$29,$C$8:$N$10,3,FALSE)))*'Historical 99 Scalers WE'!J30</f>
        <v>0</v>
      </c>
      <c r="K84" s="22">
        <f>IF(R26="East",(IF(AND($A55&gt;7,$A55&lt;24),HLOOKUP(K$29,$C$8:$N$10,2,FALSE),HLOOKUP(K$29,$C$8:$N$10,3,FALSE))),IF(AND($A55&gt;6,$A55&lt;23),HLOOKUP(K$29,$C$8:$N$10,2,FALSE),HLOOKUP(K$29,$C$8:$N$10,3,FALSE)))*'Historical 99 Scalers WE'!K30</f>
        <v>0</v>
      </c>
      <c r="L84" s="22">
        <f>IF(S26="East",(IF(AND($A55&gt;7,$A55&lt;24),HLOOKUP(L$29,$C$8:$N$10,2,FALSE),HLOOKUP(L$29,$C$8:$N$10,3,FALSE))),IF(AND($A55&gt;6,$A55&lt;23),HLOOKUP(L$29,$C$8:$N$10,2,FALSE),HLOOKUP(L$29,$C$8:$N$10,3,FALSE)))*'Historical 99 Scalers WE'!L30</f>
        <v>0</v>
      </c>
      <c r="M84" s="22">
        <f>IF(T26="East",(IF(AND($A55&gt;7,$A55&lt;24),HLOOKUP(M$29,$C$8:$N$10,2,FALSE),HLOOKUP(M$29,$C$8:$N$10,3,FALSE))),IF(AND($A55&gt;6,$A55&lt;23),HLOOKUP(M$29,$C$8:$N$10,2,FALSE),HLOOKUP(M$29,$C$8:$N$10,3,FALSE)))*'Historical 99 Scalers WE'!M30</f>
        <v>0</v>
      </c>
      <c r="N84" s="22">
        <f>IF(U26="East",(IF(AND($A55&gt;7,$A55&lt;24),HLOOKUP(N$29,$C$8:$N$10,2,FALSE),HLOOKUP(N$29,$C$8:$N$10,3,FALSE))),IF(AND($A55&gt;6,$A55&lt;23),HLOOKUP(N$29,$C$8:$N$10,2,FALSE),HLOOKUP(N$29,$C$8:$N$10,3,FALSE)))*'Historical 99 Scalers WE'!N30</f>
        <v>0</v>
      </c>
    </row>
    <row r="85" spans="1:14" x14ac:dyDescent="0.2"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1:14" ht="15.75" x14ac:dyDescent="0.25">
      <c r="A86" s="24" t="s">
        <v>33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1:14" x14ac:dyDescent="0.2"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1:14" x14ac:dyDescent="0.2">
      <c r="C88" s="2" t="s">
        <v>0</v>
      </c>
      <c r="D88" s="2" t="s">
        <v>1</v>
      </c>
      <c r="E88" s="2" t="s">
        <v>2</v>
      </c>
      <c r="F88" s="2" t="s">
        <v>3</v>
      </c>
      <c r="G88" s="2" t="s">
        <v>4</v>
      </c>
      <c r="H88" s="2" t="s">
        <v>5</v>
      </c>
      <c r="I88" s="2" t="s">
        <v>6</v>
      </c>
      <c r="J88" s="2" t="s">
        <v>7</v>
      </c>
      <c r="K88" s="2" t="s">
        <v>8</v>
      </c>
      <c r="L88" s="2" t="s">
        <v>9</v>
      </c>
      <c r="M88" s="2" t="s">
        <v>10</v>
      </c>
      <c r="N88" s="2" t="s">
        <v>11</v>
      </c>
    </row>
    <row r="89" spans="1:14" x14ac:dyDescent="0.2">
      <c r="A89" s="2" t="s">
        <v>26</v>
      </c>
    </row>
    <row r="90" spans="1:14" x14ac:dyDescent="0.2">
      <c r="A90" s="2">
        <v>1</v>
      </c>
      <c r="C90" s="22">
        <f>IF(J2="East",(IF(AND($A31&gt;7,$A31&lt;24),HLOOKUP(C$29,$C$8:$N$10,2,FALSE),HLOOKUP(C$29,$C$8:$N$10,3,FALSE))),IF(AND($A31&gt;6,$A31&lt;23),HLOOKUP(C$29,$C$8:$N$10,2,FALSE),HLOOKUP(C$29,$C$8:$N$10,3,FALSE)))*'Historical 00 Scalers WE'!C6</f>
        <v>50.819842003275831</v>
      </c>
      <c r="D90" s="22">
        <f>IF(K2="East",(IF(AND($A31&gt;7,$A31&lt;24),HLOOKUP(D$29,$C$8:$N$10,2,FALSE),HLOOKUP(D$29,$C$8:$N$10,3,FALSE))),IF(AND($A31&gt;6,$A31&lt;23),HLOOKUP(D$29,$C$8:$N$10,2,FALSE),HLOOKUP(D$29,$C$8:$N$10,3,FALSE)))*'Historical 00 Scalers WE'!D6</f>
        <v>49.013557587947446</v>
      </c>
      <c r="E90" s="22">
        <f>IF(L2="East",(IF(AND($A31&gt;7,$A31&lt;24),HLOOKUP(E$29,$C$8:$N$10,2,FALSE),HLOOKUP(E$29,$C$8:$N$10,3,FALSE))),IF(AND($A31&gt;6,$A31&lt;23),HLOOKUP(E$29,$C$8:$N$10,2,FALSE),HLOOKUP(E$29,$C$8:$N$10,3,FALSE)))*'Historical 00 Scalers WE'!E6</f>
        <v>46.891182984931511</v>
      </c>
      <c r="F90" s="22">
        <f>IF(M2="East",(IF(AND($A31&gt;7,$A31&lt;24),HLOOKUP(F$29,$C$8:$N$10,2,FALSE),HLOOKUP(F$29,$C$8:$N$10,3,FALSE))),IF(AND($A31&gt;6,$A31&lt;23),HLOOKUP(F$29,$C$8:$N$10,2,FALSE),HLOOKUP(F$29,$C$8:$N$10,3,FALSE)))*'Historical 00 Scalers WE'!F6</f>
        <v>42.987537225280491</v>
      </c>
      <c r="G90" s="22">
        <f>IF(N2="East",(IF(AND($A31&gt;7,$A31&lt;24),HLOOKUP(G$29,$C$8:$N$10,2,FALSE),HLOOKUP(G$29,$C$8:$N$10,3,FALSE))),IF(AND($A31&gt;6,$A31&lt;23),HLOOKUP(G$29,$C$8:$N$10,2,FALSE),HLOOKUP(G$29,$C$8:$N$10,3,FALSE)))*'Historical 00 Scalers WE'!G6</f>
        <v>42.810403460331791</v>
      </c>
      <c r="H90" s="22">
        <f>IF(O2="East",(IF(AND($A31&gt;7,$A31&lt;24),HLOOKUP(H$29,$C$8:$N$10,2,FALSE),HLOOKUP(H$29,$C$8:$N$10,3,FALSE))),IF(AND($A31&gt;6,$A31&lt;23),HLOOKUP(H$29,$C$8:$N$10,2,FALSE),HLOOKUP(H$29,$C$8:$N$10,3,FALSE)))*'Historical 00 Scalers WE'!H6</f>
        <v>37.652653509772144</v>
      </c>
      <c r="I90" s="22">
        <f>IF(P2="East",(IF(AND($A31&gt;7,$A31&lt;24),HLOOKUP(I$29,$C$8:$N$10,2,FALSE),HLOOKUP(I$29,$C$8:$N$10,3,FALSE))),IF(AND($A31&gt;6,$A31&lt;23),HLOOKUP(I$29,$C$8:$N$10,2,FALSE),HLOOKUP(I$29,$C$8:$N$10,3,FALSE)))*'Historical 00 Scalers WE'!I6</f>
        <v>37.306754316530103</v>
      </c>
      <c r="J90" s="22">
        <f>IF(Q2="East",(IF(AND($A31&gt;7,$A31&lt;24),HLOOKUP(J$29,$C$8:$N$10,2,FALSE),HLOOKUP(J$29,$C$8:$N$10,3,FALSE))),IF(AND($A31&gt;6,$A31&lt;23),HLOOKUP(J$29,$C$8:$N$10,2,FALSE),HLOOKUP(J$29,$C$8:$N$10,3,FALSE)))*'Historical 00 Scalers WE'!J6</f>
        <v>27.468958508070163</v>
      </c>
      <c r="K90" s="22">
        <f>IF(R2="East",(IF(AND($A31&gt;7,$A31&lt;24),HLOOKUP(K$29,$C$8:$N$10,2,FALSE),HLOOKUP(K$29,$C$8:$N$10,3,FALSE))),IF(AND($A31&gt;6,$A31&lt;23),HLOOKUP(K$29,$C$8:$N$10,2,FALSE),HLOOKUP(K$29,$C$8:$N$10,3,FALSE)))*'Historical 00 Scalers WE'!K6</f>
        <v>44.484155308688301</v>
      </c>
      <c r="L90" s="22">
        <f>IF(S2="East",(IF(AND($A31&gt;7,$A31&lt;24),HLOOKUP(L$29,$C$8:$N$10,2,FALSE),HLOOKUP(L$29,$C$8:$N$10,3,FALSE))),IF(AND($A31&gt;6,$A31&lt;23),HLOOKUP(L$29,$C$8:$N$10,2,FALSE),HLOOKUP(L$29,$C$8:$N$10,3,FALSE)))*'Historical 00 Scalers WE'!L6</f>
        <v>54.520784635042183</v>
      </c>
      <c r="M90" s="22">
        <f>IF(T2="East",(IF(AND($A31&gt;7,$A31&lt;24),HLOOKUP(M$29,$C$8:$N$10,2,FALSE),HLOOKUP(M$29,$C$8:$N$10,3,FALSE))),IF(AND($A31&gt;6,$A31&lt;23),HLOOKUP(M$29,$C$8:$N$10,2,FALSE),HLOOKUP(M$29,$C$8:$N$10,3,FALSE)))*'Historical 00 Scalers WE'!M6</f>
        <v>50.852189115312953</v>
      </c>
      <c r="N90" s="22">
        <f>IF(U2="East",(IF(AND($A31&gt;7,$A31&lt;24),HLOOKUP(N$29,$C$8:$N$10,2,FALSE),HLOOKUP(N$29,$C$8:$N$10,3,FALSE))),IF(AND($A31&gt;6,$A31&lt;23),HLOOKUP(N$29,$C$8:$N$10,2,FALSE),HLOOKUP(N$29,$C$8:$N$10,3,FALSE)))*'Historical 00 Scalers WE'!N6</f>
        <v>52.073457048210237</v>
      </c>
    </row>
    <row r="91" spans="1:14" x14ac:dyDescent="0.2">
      <c r="A91" s="2">
        <v>2</v>
      </c>
      <c r="C91" s="22">
        <f>IF(J3="East",(IF(AND($A32&gt;7,$A32&lt;24),HLOOKUP(C$29,$C$8:$N$10,2,FALSE),HLOOKUP(C$29,$C$8:$N$10,3,FALSE))),IF(AND($A32&gt;6,$A32&lt;23),HLOOKUP(C$29,$C$8:$N$10,2,FALSE),HLOOKUP(C$29,$C$8:$N$10,3,FALSE)))*'Historical 00 Scalers WE'!C7</f>
        <v>46.407521319449685</v>
      </c>
      <c r="D91" s="22">
        <f>IF(K3="East",(IF(AND($A32&gt;7,$A32&lt;24),HLOOKUP(D$29,$C$8:$N$10,2,FALSE),HLOOKUP(D$29,$C$8:$N$10,3,FALSE))),IF(AND($A32&gt;6,$A32&lt;23),HLOOKUP(D$29,$C$8:$N$10,2,FALSE),HLOOKUP(D$29,$C$8:$N$10,3,FALSE)))*'Historical 00 Scalers WE'!D7</f>
        <v>47.670716198480903</v>
      </c>
      <c r="E91" s="22">
        <f>IF(L3="East",(IF(AND($A32&gt;7,$A32&lt;24),HLOOKUP(E$29,$C$8:$N$10,2,FALSE),HLOOKUP(E$29,$C$8:$N$10,3,FALSE))),IF(AND($A32&gt;6,$A32&lt;23),HLOOKUP(E$29,$C$8:$N$10,2,FALSE),HLOOKUP(E$29,$C$8:$N$10,3,FALSE)))*'Historical 00 Scalers WE'!E7</f>
        <v>40.275215092403556</v>
      </c>
      <c r="F91" s="22">
        <f>IF(M3="East",(IF(AND($A32&gt;7,$A32&lt;24),HLOOKUP(F$29,$C$8:$N$10,2,FALSE),HLOOKUP(F$29,$C$8:$N$10,3,FALSE))),IF(AND($A32&gt;6,$A32&lt;23),HLOOKUP(F$29,$C$8:$N$10,2,FALSE),HLOOKUP(F$29,$C$8:$N$10,3,FALSE)))*'Historical 00 Scalers WE'!F7</f>
        <v>34.192928417009746</v>
      </c>
      <c r="G91" s="22">
        <f>IF(N3="East",(IF(AND($A32&gt;7,$A32&lt;24),HLOOKUP(G$29,$C$8:$N$10,2,FALSE),HLOOKUP(G$29,$C$8:$N$10,3,FALSE))),IF(AND($A32&gt;6,$A32&lt;23),HLOOKUP(G$29,$C$8:$N$10,2,FALSE),HLOOKUP(G$29,$C$8:$N$10,3,FALSE)))*'Historical 00 Scalers WE'!G7</f>
        <v>34.51076846016413</v>
      </c>
      <c r="H91" s="22">
        <f>IF(O3="East",(IF(AND($A32&gt;7,$A32&lt;24),HLOOKUP(H$29,$C$8:$N$10,2,FALSE),HLOOKUP(H$29,$C$8:$N$10,3,FALSE))),IF(AND($A32&gt;6,$A32&lt;23),HLOOKUP(H$29,$C$8:$N$10,2,FALSE),HLOOKUP(H$29,$C$8:$N$10,3,FALSE)))*'Historical 00 Scalers WE'!H7</f>
        <v>31.756878282518386</v>
      </c>
      <c r="I91" s="22">
        <f>IF(P3="East",(IF(AND($A32&gt;7,$A32&lt;24),HLOOKUP(I$29,$C$8:$N$10,2,FALSE),HLOOKUP(I$29,$C$8:$N$10,3,FALSE))),IF(AND($A32&gt;6,$A32&lt;23),HLOOKUP(I$29,$C$8:$N$10,2,FALSE),HLOOKUP(I$29,$C$8:$N$10,3,FALSE)))*'Historical 00 Scalers WE'!I7</f>
        <v>28.820886235559247</v>
      </c>
      <c r="J91" s="22">
        <f>IF(Q3="East",(IF(AND($A32&gt;7,$A32&lt;24),HLOOKUP(J$29,$C$8:$N$10,2,FALSE),HLOOKUP(J$29,$C$8:$N$10,3,FALSE))),IF(AND($A32&gt;6,$A32&lt;23),HLOOKUP(J$29,$C$8:$N$10,2,FALSE),HLOOKUP(J$29,$C$8:$N$10,3,FALSE)))*'Historical 00 Scalers WE'!J7</f>
        <v>28.118633689799683</v>
      </c>
      <c r="K91" s="22">
        <f>IF(R3="East",(IF(AND($A32&gt;7,$A32&lt;24),HLOOKUP(K$29,$C$8:$N$10,2,FALSE),HLOOKUP(K$29,$C$8:$N$10,3,FALSE))),IF(AND($A32&gt;6,$A32&lt;23),HLOOKUP(K$29,$C$8:$N$10,2,FALSE),HLOOKUP(K$29,$C$8:$N$10,3,FALSE)))*'Historical 00 Scalers WE'!K7</f>
        <v>38.345652570682674</v>
      </c>
      <c r="L91" s="22">
        <f>IF(S3="East",(IF(AND($A32&gt;7,$A32&lt;24),HLOOKUP(L$29,$C$8:$N$10,2,FALSE),HLOOKUP(L$29,$C$8:$N$10,3,FALSE))),IF(AND($A32&gt;6,$A32&lt;23),HLOOKUP(L$29,$C$8:$N$10,2,FALSE),HLOOKUP(L$29,$C$8:$N$10,3,FALSE)))*'Historical 00 Scalers WE'!L7</f>
        <v>55.101105338225075</v>
      </c>
      <c r="M91" s="22">
        <f>IF(T3="East",(IF(AND($A32&gt;7,$A32&lt;24),HLOOKUP(M$29,$C$8:$N$10,2,FALSE),HLOOKUP(M$29,$C$8:$N$10,3,FALSE))),IF(AND($A32&gt;6,$A32&lt;23),HLOOKUP(M$29,$C$8:$N$10,2,FALSE),HLOOKUP(M$29,$C$8:$N$10,3,FALSE)))*'Historical 00 Scalers WE'!M7</f>
        <v>40.943144508222275</v>
      </c>
      <c r="N91" s="22">
        <f>IF(U3="East",(IF(AND($A32&gt;7,$A32&lt;24),HLOOKUP(N$29,$C$8:$N$10,2,FALSE),HLOOKUP(N$29,$C$8:$N$10,3,FALSE))),IF(AND($A32&gt;6,$A32&lt;23),HLOOKUP(N$29,$C$8:$N$10,2,FALSE),HLOOKUP(N$29,$C$8:$N$10,3,FALSE)))*'Historical 00 Scalers WE'!N7</f>
        <v>50.624899495063225</v>
      </c>
    </row>
    <row r="92" spans="1:14" x14ac:dyDescent="0.2">
      <c r="A92" s="2">
        <v>3</v>
      </c>
      <c r="C92" s="22">
        <f>IF(J4="East",(IF(AND($A33&gt;7,$A33&lt;24),HLOOKUP(C$29,$C$8:$N$10,2,FALSE),HLOOKUP(C$29,$C$8:$N$10,3,FALSE))),IF(AND($A33&gt;6,$A33&lt;23),HLOOKUP(C$29,$C$8:$N$10,2,FALSE),HLOOKUP(C$29,$C$8:$N$10,3,FALSE)))*'Historical 00 Scalers WE'!C8</f>
        <v>45.088350223907284</v>
      </c>
      <c r="D92" s="22">
        <f>IF(K4="East",(IF(AND($A33&gt;7,$A33&lt;24),HLOOKUP(D$29,$C$8:$N$10,2,FALSE),HLOOKUP(D$29,$C$8:$N$10,3,FALSE))),IF(AND($A33&gt;6,$A33&lt;23),HLOOKUP(D$29,$C$8:$N$10,2,FALSE),HLOOKUP(D$29,$C$8:$N$10,3,FALSE)))*'Historical 00 Scalers WE'!D8</f>
        <v>46.575460233149855</v>
      </c>
      <c r="E92" s="22">
        <f>IF(L4="East",(IF(AND($A33&gt;7,$A33&lt;24),HLOOKUP(E$29,$C$8:$N$10,2,FALSE),HLOOKUP(E$29,$C$8:$N$10,3,FALSE))),IF(AND($A33&gt;6,$A33&lt;23),HLOOKUP(E$29,$C$8:$N$10,2,FALSE),HLOOKUP(E$29,$C$8:$N$10,3,FALSE)))*'Historical 00 Scalers WE'!E8</f>
        <v>32.150178816721272</v>
      </c>
      <c r="F92" s="22">
        <f>IF(M4="East",(IF(AND($A33&gt;7,$A33&lt;24),HLOOKUP(F$29,$C$8:$N$10,2,FALSE),HLOOKUP(F$29,$C$8:$N$10,3,FALSE))),IF(AND($A33&gt;6,$A33&lt;23),HLOOKUP(F$29,$C$8:$N$10,2,FALSE),HLOOKUP(F$29,$C$8:$N$10,3,FALSE)))*'Historical 00 Scalers WE'!F8</f>
        <v>25.929390756490079</v>
      </c>
      <c r="G92" s="22">
        <f>IF(N4="East",(IF(AND($A33&gt;7,$A33&lt;24),HLOOKUP(G$29,$C$8:$N$10,2,FALSE),HLOOKUP(G$29,$C$8:$N$10,3,FALSE))),IF(AND($A33&gt;6,$A33&lt;23),HLOOKUP(G$29,$C$8:$N$10,2,FALSE),HLOOKUP(G$29,$C$8:$N$10,3,FALSE)))*'Historical 00 Scalers WE'!G8</f>
        <v>28.075437047426739</v>
      </c>
      <c r="H92" s="22">
        <f>IF(O4="East",(IF(AND($A33&gt;7,$A33&lt;24),HLOOKUP(H$29,$C$8:$N$10,2,FALSE),HLOOKUP(H$29,$C$8:$N$10,3,FALSE))),IF(AND($A33&gt;6,$A33&lt;23),HLOOKUP(H$29,$C$8:$N$10,2,FALSE),HLOOKUP(H$29,$C$8:$N$10,3,FALSE)))*'Historical 00 Scalers WE'!H8</f>
        <v>28.310443733235115</v>
      </c>
      <c r="I92" s="22">
        <f>IF(P4="East",(IF(AND($A33&gt;7,$A33&lt;24),HLOOKUP(I$29,$C$8:$N$10,2,FALSE),HLOOKUP(I$29,$C$8:$N$10,3,FALSE))),IF(AND($A33&gt;6,$A33&lt;23),HLOOKUP(I$29,$C$8:$N$10,2,FALSE),HLOOKUP(I$29,$C$8:$N$10,3,FALSE)))*'Historical 00 Scalers WE'!I8</f>
        <v>26.739858791143391</v>
      </c>
      <c r="J92" s="22">
        <f>IF(Q4="East",(IF(AND($A33&gt;7,$A33&lt;24),HLOOKUP(J$29,$C$8:$N$10,2,FALSE),HLOOKUP(J$29,$C$8:$N$10,3,FALSE))),IF(AND($A33&gt;6,$A33&lt;23),HLOOKUP(J$29,$C$8:$N$10,2,FALSE),HLOOKUP(J$29,$C$8:$N$10,3,FALSE)))*'Historical 00 Scalers WE'!J8</f>
        <v>22.844120693088865</v>
      </c>
      <c r="K92" s="22">
        <f>IF(R4="East",(IF(AND($A33&gt;7,$A33&lt;24),HLOOKUP(K$29,$C$8:$N$10,2,FALSE),HLOOKUP(K$29,$C$8:$N$10,3,FALSE))),IF(AND($A33&gt;6,$A33&lt;23),HLOOKUP(K$29,$C$8:$N$10,2,FALSE),HLOOKUP(K$29,$C$8:$N$10,3,FALSE)))*'Historical 00 Scalers WE'!K8</f>
        <v>33.332275474086721</v>
      </c>
      <c r="L92" s="22">
        <f>IF(S4="East",(IF(AND($A33&gt;7,$A33&lt;24),HLOOKUP(L$29,$C$8:$N$10,2,FALSE),HLOOKUP(L$29,$C$8:$N$10,3,FALSE))),IF(AND($A33&gt;6,$A33&lt;23),HLOOKUP(L$29,$C$8:$N$10,2,FALSE),HLOOKUP(L$29,$C$8:$N$10,3,FALSE)))*'Historical 00 Scalers WE'!L8</f>
        <v>54.25998574759987</v>
      </c>
      <c r="M92" s="22">
        <f>IF(T4="East",(IF(AND($A33&gt;7,$A33&lt;24),HLOOKUP(M$29,$C$8:$N$10,2,FALSE),HLOOKUP(M$29,$C$8:$N$10,3,FALSE))),IF(AND($A33&gt;6,$A33&lt;23),HLOOKUP(M$29,$C$8:$N$10,2,FALSE),HLOOKUP(M$29,$C$8:$N$10,3,FALSE)))*'Historical 00 Scalers WE'!M8</f>
        <v>32.405568352246384</v>
      </c>
      <c r="N92" s="22">
        <f>IF(U4="East",(IF(AND($A33&gt;7,$A33&lt;24),HLOOKUP(N$29,$C$8:$N$10,2,FALSE),HLOOKUP(N$29,$C$8:$N$10,3,FALSE))),IF(AND($A33&gt;6,$A33&lt;23),HLOOKUP(N$29,$C$8:$N$10,2,FALSE),HLOOKUP(N$29,$C$8:$N$10,3,FALSE)))*'Historical 00 Scalers WE'!N8</f>
        <v>41.659280223844618</v>
      </c>
    </row>
    <row r="93" spans="1:14" x14ac:dyDescent="0.2">
      <c r="A93" s="2">
        <v>4</v>
      </c>
      <c r="C93" s="22">
        <f>IF(J5="East",(IF(AND($A34&gt;7,$A34&lt;24),HLOOKUP(C$29,$C$8:$N$10,2,FALSE),HLOOKUP(C$29,$C$8:$N$10,3,FALSE))),IF(AND($A34&gt;6,$A34&lt;23),HLOOKUP(C$29,$C$8:$N$10,2,FALSE),HLOOKUP(C$29,$C$8:$N$10,3,FALSE)))*'Historical 00 Scalers WE'!C9</f>
        <v>38.919142559493473</v>
      </c>
      <c r="D93" s="22">
        <f>IF(K5="East",(IF(AND($A34&gt;7,$A34&lt;24),HLOOKUP(D$29,$C$8:$N$10,2,FALSE),HLOOKUP(D$29,$C$8:$N$10,3,FALSE))),IF(AND($A34&gt;6,$A34&lt;23),HLOOKUP(D$29,$C$8:$N$10,2,FALSE),HLOOKUP(D$29,$C$8:$N$10,3,FALSE)))*'Historical 00 Scalers WE'!D9</f>
        <v>46.478421097130678</v>
      </c>
      <c r="E93" s="22">
        <f>IF(L5="East",(IF(AND($A34&gt;7,$A34&lt;24),HLOOKUP(E$29,$C$8:$N$10,2,FALSE),HLOOKUP(E$29,$C$8:$N$10,3,FALSE))),IF(AND($A34&gt;6,$A34&lt;23),HLOOKUP(E$29,$C$8:$N$10,2,FALSE),HLOOKUP(E$29,$C$8:$N$10,3,FALSE)))*'Historical 00 Scalers WE'!E9</f>
        <v>32.171436665106953</v>
      </c>
      <c r="F93" s="22">
        <f>IF(M5="East",(IF(AND($A34&gt;7,$A34&lt;24),HLOOKUP(F$29,$C$8:$N$10,2,FALSE),HLOOKUP(F$29,$C$8:$N$10,3,FALSE))),IF(AND($A34&gt;6,$A34&lt;23),HLOOKUP(F$29,$C$8:$N$10,2,FALSE),HLOOKUP(F$29,$C$8:$N$10,3,FALSE)))*'Historical 00 Scalers WE'!F9</f>
        <v>24.731217406447264</v>
      </c>
      <c r="G93" s="22">
        <f>IF(N5="East",(IF(AND($A34&gt;7,$A34&lt;24),HLOOKUP(G$29,$C$8:$N$10,2,FALSE),HLOOKUP(G$29,$C$8:$N$10,3,FALSE))),IF(AND($A34&gt;6,$A34&lt;23),HLOOKUP(G$29,$C$8:$N$10,2,FALSE),HLOOKUP(G$29,$C$8:$N$10,3,FALSE)))*'Historical 00 Scalers WE'!G9</f>
        <v>27.159231948601871</v>
      </c>
      <c r="H93" s="22">
        <f>IF(O5="East",(IF(AND($A34&gt;7,$A34&lt;24),HLOOKUP(H$29,$C$8:$N$10,2,FALSE),HLOOKUP(H$29,$C$8:$N$10,3,FALSE))),IF(AND($A34&gt;6,$A34&lt;23),HLOOKUP(H$29,$C$8:$N$10,2,FALSE),HLOOKUP(H$29,$C$8:$N$10,3,FALSE)))*'Historical 00 Scalers WE'!H9</f>
        <v>27.002384626174774</v>
      </c>
      <c r="I93" s="22">
        <f>IF(P5="East",(IF(AND($A34&gt;7,$A34&lt;24),HLOOKUP(I$29,$C$8:$N$10,2,FALSE),HLOOKUP(I$29,$C$8:$N$10,3,FALSE))),IF(AND($A34&gt;6,$A34&lt;23),HLOOKUP(I$29,$C$8:$N$10,2,FALSE),HLOOKUP(I$29,$C$8:$N$10,3,FALSE)))*'Historical 00 Scalers WE'!I9</f>
        <v>26.124825029842441</v>
      </c>
      <c r="J93" s="22">
        <f>IF(Q5="East",(IF(AND($A34&gt;7,$A34&lt;24),HLOOKUP(J$29,$C$8:$N$10,2,FALSE),HLOOKUP(J$29,$C$8:$N$10,3,FALSE))),IF(AND($A34&gt;6,$A34&lt;23),HLOOKUP(J$29,$C$8:$N$10,2,FALSE),HLOOKUP(J$29,$C$8:$N$10,3,FALSE)))*'Historical 00 Scalers WE'!J9</f>
        <v>20.193672232046854</v>
      </c>
      <c r="K93" s="22">
        <f>IF(R5="East",(IF(AND($A34&gt;7,$A34&lt;24),HLOOKUP(K$29,$C$8:$N$10,2,FALSE),HLOOKUP(K$29,$C$8:$N$10,3,FALSE))),IF(AND($A34&gt;6,$A34&lt;23),HLOOKUP(K$29,$C$8:$N$10,2,FALSE),HLOOKUP(K$29,$C$8:$N$10,3,FALSE)))*'Historical 00 Scalers WE'!K9</f>
        <v>33.1300955364933</v>
      </c>
      <c r="L93" s="22">
        <f>IF(S5="East",(IF(AND($A34&gt;7,$A34&lt;24),HLOOKUP(L$29,$C$8:$N$10,2,FALSE),HLOOKUP(L$29,$C$8:$N$10,3,FALSE))),IF(AND($A34&gt;6,$A34&lt;23),HLOOKUP(L$29,$C$8:$N$10,2,FALSE),HLOOKUP(L$29,$C$8:$N$10,3,FALSE)))*'Historical 00 Scalers WE'!L9</f>
        <v>48.759029082012098</v>
      </c>
      <c r="M93" s="22">
        <f>IF(T5="East",(IF(AND($A34&gt;7,$A34&lt;24),HLOOKUP(M$29,$C$8:$N$10,2,FALSE),HLOOKUP(M$29,$C$8:$N$10,3,FALSE))),IF(AND($A34&gt;6,$A34&lt;23),HLOOKUP(M$29,$C$8:$N$10,2,FALSE),HLOOKUP(M$29,$C$8:$N$10,3,FALSE)))*'Historical 00 Scalers WE'!M9</f>
        <v>32.762974933955554</v>
      </c>
      <c r="N93" s="22">
        <f>IF(U5="East",(IF(AND($A34&gt;7,$A34&lt;24),HLOOKUP(N$29,$C$8:$N$10,2,FALSE),HLOOKUP(N$29,$C$8:$N$10,3,FALSE))),IF(AND($A34&gt;6,$A34&lt;23),HLOOKUP(N$29,$C$8:$N$10,2,FALSE),HLOOKUP(N$29,$C$8:$N$10,3,FALSE)))*'Historical 00 Scalers WE'!N9</f>
        <v>45.945775576496352</v>
      </c>
    </row>
    <row r="94" spans="1:14" x14ac:dyDescent="0.2">
      <c r="A94" s="2">
        <v>5</v>
      </c>
      <c r="C94" s="22">
        <f>IF(J6="East",(IF(AND($A35&gt;7,$A35&lt;24),HLOOKUP(C$29,$C$8:$N$10,2,FALSE),HLOOKUP(C$29,$C$8:$N$10,3,FALSE))),IF(AND($A35&gt;6,$A35&lt;23),HLOOKUP(C$29,$C$8:$N$10,2,FALSE),HLOOKUP(C$29,$C$8:$N$10,3,FALSE)))*'Historical 00 Scalers WE'!C10</f>
        <v>38.315029133216584</v>
      </c>
      <c r="D94" s="22">
        <f>IF(K6="East",(IF(AND($A35&gt;7,$A35&lt;24),HLOOKUP(D$29,$C$8:$N$10,2,FALSE),HLOOKUP(D$29,$C$8:$N$10,3,FALSE))),IF(AND($A35&gt;6,$A35&lt;23),HLOOKUP(D$29,$C$8:$N$10,2,FALSE),HLOOKUP(D$29,$C$8:$N$10,3,FALSE)))*'Historical 00 Scalers WE'!D10</f>
        <v>45.931274372578869</v>
      </c>
      <c r="E94" s="22">
        <f>IF(L6="East",(IF(AND($A35&gt;7,$A35&lt;24),HLOOKUP(E$29,$C$8:$N$10,2,FALSE),HLOOKUP(E$29,$C$8:$N$10,3,FALSE))),IF(AND($A35&gt;6,$A35&lt;23),HLOOKUP(E$29,$C$8:$N$10,2,FALSE),HLOOKUP(E$29,$C$8:$N$10,3,FALSE)))*'Historical 00 Scalers WE'!E10</f>
        <v>36.689947593432414</v>
      </c>
      <c r="F94" s="22">
        <f>IF(M6="East",(IF(AND($A35&gt;7,$A35&lt;24),HLOOKUP(F$29,$C$8:$N$10,2,FALSE),HLOOKUP(F$29,$C$8:$N$10,3,FALSE))),IF(AND($A35&gt;6,$A35&lt;23),HLOOKUP(F$29,$C$8:$N$10,2,FALSE),HLOOKUP(F$29,$C$8:$N$10,3,FALSE)))*'Historical 00 Scalers WE'!F10</f>
        <v>25.887891843955195</v>
      </c>
      <c r="G94" s="22">
        <f>IF(N6="East",(IF(AND($A35&gt;7,$A35&lt;24),HLOOKUP(G$29,$C$8:$N$10,2,FALSE),HLOOKUP(G$29,$C$8:$N$10,3,FALSE))),IF(AND($A35&gt;6,$A35&lt;23),HLOOKUP(G$29,$C$8:$N$10,2,FALSE),HLOOKUP(G$29,$C$8:$N$10,3,FALSE)))*'Historical 00 Scalers WE'!G10</f>
        <v>27.414819735444134</v>
      </c>
      <c r="H94" s="22">
        <f>IF(O6="East",(IF(AND($A35&gt;7,$A35&lt;24),HLOOKUP(H$29,$C$8:$N$10,2,FALSE),HLOOKUP(H$29,$C$8:$N$10,3,FALSE))),IF(AND($A35&gt;6,$A35&lt;23),HLOOKUP(H$29,$C$8:$N$10,2,FALSE),HLOOKUP(H$29,$C$8:$N$10,3,FALSE)))*'Historical 00 Scalers WE'!H10</f>
        <v>25.670659976059074</v>
      </c>
      <c r="I94" s="22">
        <f>IF(P6="East",(IF(AND($A35&gt;7,$A35&lt;24),HLOOKUP(I$29,$C$8:$N$10,2,FALSE),HLOOKUP(I$29,$C$8:$N$10,3,FALSE))),IF(AND($A35&gt;6,$A35&lt;23),HLOOKUP(I$29,$C$8:$N$10,2,FALSE),HLOOKUP(I$29,$C$8:$N$10,3,FALSE)))*'Historical 00 Scalers WE'!I10</f>
        <v>25.068757211621453</v>
      </c>
      <c r="J94" s="22">
        <f>IF(Q6="East",(IF(AND($A35&gt;7,$A35&lt;24),HLOOKUP(J$29,$C$8:$N$10,2,FALSE),HLOOKUP(J$29,$C$8:$N$10,3,FALSE))),IF(AND($A35&gt;6,$A35&lt;23),HLOOKUP(J$29,$C$8:$N$10,2,FALSE),HLOOKUP(J$29,$C$8:$N$10,3,FALSE)))*'Historical 00 Scalers WE'!J10</f>
        <v>18.926872862633488</v>
      </c>
      <c r="K94" s="22">
        <f>IF(R6="East",(IF(AND($A35&gt;7,$A35&lt;24),HLOOKUP(K$29,$C$8:$N$10,2,FALSE),HLOOKUP(K$29,$C$8:$N$10,3,FALSE))),IF(AND($A35&gt;6,$A35&lt;23),HLOOKUP(K$29,$C$8:$N$10,2,FALSE),HLOOKUP(K$29,$C$8:$N$10,3,FALSE)))*'Historical 00 Scalers WE'!K10</f>
        <v>32.17173978710985</v>
      </c>
      <c r="L94" s="22">
        <f>IF(S6="East",(IF(AND($A35&gt;7,$A35&lt;24),HLOOKUP(L$29,$C$8:$N$10,2,FALSE),HLOOKUP(L$29,$C$8:$N$10,3,FALSE))),IF(AND($A35&gt;6,$A35&lt;23),HLOOKUP(L$29,$C$8:$N$10,2,FALSE),HLOOKUP(L$29,$C$8:$N$10,3,FALSE)))*'Historical 00 Scalers WE'!L10</f>
        <v>44.389352358640963</v>
      </c>
      <c r="M94" s="22">
        <f>IF(T6="East",(IF(AND($A35&gt;7,$A35&lt;24),HLOOKUP(M$29,$C$8:$N$10,2,FALSE),HLOOKUP(M$29,$C$8:$N$10,3,FALSE))),IF(AND($A35&gt;6,$A35&lt;23),HLOOKUP(M$29,$C$8:$N$10,2,FALSE),HLOOKUP(M$29,$C$8:$N$10,3,FALSE)))*'Historical 00 Scalers WE'!M10</f>
        <v>34.557409753956925</v>
      </c>
      <c r="N94" s="22">
        <f>IF(U6="East",(IF(AND($A35&gt;7,$A35&lt;24),HLOOKUP(N$29,$C$8:$N$10,2,FALSE),HLOOKUP(N$29,$C$8:$N$10,3,FALSE))),IF(AND($A35&gt;6,$A35&lt;23),HLOOKUP(N$29,$C$8:$N$10,2,FALSE),HLOOKUP(N$29,$C$8:$N$10,3,FALSE)))*'Historical 00 Scalers WE'!N10</f>
        <v>49.05850191361403</v>
      </c>
    </row>
    <row r="95" spans="1:14" x14ac:dyDescent="0.2">
      <c r="A95" s="2">
        <v>6</v>
      </c>
      <c r="C95" s="22">
        <f>IF(J7="East",(IF(AND($A36&gt;7,$A36&lt;24),HLOOKUP(C$29,$C$8:$N$10,2,FALSE),HLOOKUP(C$29,$C$8:$N$10,3,FALSE))),IF(AND($A36&gt;6,$A36&lt;23),HLOOKUP(C$29,$C$8:$N$10,2,FALSE),HLOOKUP(C$29,$C$8:$N$10,3,FALSE)))*'Historical 00 Scalers WE'!C11</f>
        <v>40.698692734610894</v>
      </c>
      <c r="D95" s="22">
        <f>IF(K7="East",(IF(AND($A36&gt;7,$A36&lt;24),HLOOKUP(D$29,$C$8:$N$10,2,FALSE),HLOOKUP(D$29,$C$8:$N$10,3,FALSE))),IF(AND($A36&gt;6,$A36&lt;23),HLOOKUP(D$29,$C$8:$N$10,2,FALSE),HLOOKUP(D$29,$C$8:$N$10,3,FALSE)))*'Historical 00 Scalers WE'!D11</f>
        <v>47.296997397815502</v>
      </c>
      <c r="E95" s="22">
        <f>IF(L7="East",(IF(AND($A36&gt;7,$A36&lt;24),HLOOKUP(E$29,$C$8:$N$10,2,FALSE),HLOOKUP(E$29,$C$8:$N$10,3,FALSE))),IF(AND($A36&gt;6,$A36&lt;23),HLOOKUP(E$29,$C$8:$N$10,2,FALSE),HLOOKUP(E$29,$C$8:$N$10,3,FALSE)))*'Historical 00 Scalers WE'!E11</f>
        <v>44.377645437719387</v>
      </c>
      <c r="F95" s="22">
        <f>IF(M7="East",(IF(AND($A36&gt;7,$A36&lt;24),HLOOKUP(F$29,$C$8:$N$10,2,FALSE),HLOOKUP(F$29,$C$8:$N$10,3,FALSE))),IF(AND($A36&gt;6,$A36&lt;23),HLOOKUP(F$29,$C$8:$N$10,2,FALSE),HLOOKUP(F$29,$C$8:$N$10,3,FALSE)))*'Historical 00 Scalers WE'!F11</f>
        <v>31.285541696093933</v>
      </c>
      <c r="G95" s="22">
        <f>IF(N7="East",(IF(AND($A36&gt;7,$A36&lt;24),HLOOKUP(G$29,$C$8:$N$10,2,FALSE),HLOOKUP(G$29,$C$8:$N$10,3,FALSE))),IF(AND($A36&gt;6,$A36&lt;23),HLOOKUP(G$29,$C$8:$N$10,2,FALSE),HLOOKUP(G$29,$C$8:$N$10,3,FALSE)))*'Historical 00 Scalers WE'!G11</f>
        <v>26.685127620724426</v>
      </c>
      <c r="H95" s="22">
        <f>IF(O7="East",(IF(AND($A36&gt;7,$A36&lt;24),HLOOKUP(H$29,$C$8:$N$10,2,FALSE),HLOOKUP(H$29,$C$8:$N$10,3,FALSE))),IF(AND($A36&gt;6,$A36&lt;23),HLOOKUP(H$29,$C$8:$N$10,2,FALSE),HLOOKUP(H$29,$C$8:$N$10,3,FALSE)))*'Historical 00 Scalers WE'!H11</f>
        <v>24.01196357743839</v>
      </c>
      <c r="I95" s="22">
        <f>IF(P7="East",(IF(AND($A36&gt;7,$A36&lt;24),HLOOKUP(I$29,$C$8:$N$10,2,FALSE),HLOOKUP(I$29,$C$8:$N$10,3,FALSE))),IF(AND($A36&gt;6,$A36&lt;23),HLOOKUP(I$29,$C$8:$N$10,2,FALSE),HLOOKUP(I$29,$C$8:$N$10,3,FALSE)))*'Historical 00 Scalers WE'!I11</f>
        <v>18.792816380755674</v>
      </c>
      <c r="J95" s="22">
        <f>IF(Q7="East",(IF(AND($A36&gt;7,$A36&lt;24),HLOOKUP(J$29,$C$8:$N$10,2,FALSE),HLOOKUP(J$29,$C$8:$N$10,3,FALSE))),IF(AND($A36&gt;6,$A36&lt;23),HLOOKUP(J$29,$C$8:$N$10,2,FALSE),HLOOKUP(J$29,$C$8:$N$10,3,FALSE)))*'Historical 00 Scalers WE'!J11</f>
        <v>16.374726548851953</v>
      </c>
      <c r="K95" s="22">
        <f>IF(R7="East",(IF(AND($A36&gt;7,$A36&lt;24),HLOOKUP(K$29,$C$8:$N$10,2,FALSE),HLOOKUP(K$29,$C$8:$N$10,3,FALSE))),IF(AND($A36&gt;6,$A36&lt;23),HLOOKUP(K$29,$C$8:$N$10,2,FALSE),HLOOKUP(K$29,$C$8:$N$10,3,FALSE)))*'Historical 00 Scalers WE'!K11</f>
        <v>33.076409338375285</v>
      </c>
      <c r="L95" s="22">
        <f>IF(S7="East",(IF(AND($A36&gt;7,$A36&lt;24),HLOOKUP(L$29,$C$8:$N$10,2,FALSE),HLOOKUP(L$29,$C$8:$N$10,3,FALSE))),IF(AND($A36&gt;6,$A36&lt;23),HLOOKUP(L$29,$C$8:$N$10,2,FALSE),HLOOKUP(L$29,$C$8:$N$10,3,FALSE)))*'Historical 00 Scalers WE'!L11</f>
        <v>43.092266501229219</v>
      </c>
      <c r="M95" s="22">
        <f>IF(T7="East",(IF(AND($A36&gt;7,$A36&lt;24),HLOOKUP(M$29,$C$8:$N$10,2,FALSE),HLOOKUP(M$29,$C$8:$N$10,3,FALSE))),IF(AND($A36&gt;6,$A36&lt;23),HLOOKUP(M$29,$C$8:$N$10,2,FALSE),HLOOKUP(M$29,$C$8:$N$10,3,FALSE)))*'Historical 00 Scalers WE'!M11</f>
        <v>41.503574946997013</v>
      </c>
      <c r="N95" s="22">
        <f>IF(U7="East",(IF(AND($A36&gt;7,$A36&lt;24),HLOOKUP(N$29,$C$8:$N$10,2,FALSE),HLOOKUP(N$29,$C$8:$N$10,3,FALSE))),IF(AND($A36&gt;6,$A36&lt;23),HLOOKUP(N$29,$C$8:$N$10,2,FALSE),HLOOKUP(N$29,$C$8:$N$10,3,FALSE)))*'Historical 00 Scalers WE'!N11</f>
        <v>51.553211333740748</v>
      </c>
    </row>
    <row r="96" spans="1:14" x14ac:dyDescent="0.2">
      <c r="A96" s="2">
        <v>7</v>
      </c>
      <c r="C96" s="22">
        <f>IF(J8="East",(IF(AND($A37&gt;7,$A37&lt;24),HLOOKUP(C$29,$C$8:$N$10,2,FALSE),HLOOKUP(C$29,$C$8:$N$10,3,FALSE))),IF(AND($A37&gt;6,$A37&lt;23),HLOOKUP(C$29,$C$8:$N$10,2,FALSE),HLOOKUP(C$29,$C$8:$N$10,3,FALSE)))*'Historical 00 Scalers WE'!C12</f>
        <v>41.949309549025962</v>
      </c>
      <c r="D96" s="22">
        <f>IF(K8="East",(IF(AND($A37&gt;7,$A37&lt;24),HLOOKUP(D$29,$C$8:$N$10,2,FALSE),HLOOKUP(D$29,$C$8:$N$10,3,FALSE))),IF(AND($A37&gt;6,$A37&lt;23),HLOOKUP(D$29,$C$8:$N$10,2,FALSE),HLOOKUP(D$29,$C$8:$N$10,3,FALSE)))*'Historical 00 Scalers WE'!D12</f>
        <v>50.379193111708865</v>
      </c>
      <c r="E96" s="22">
        <f>IF(L8="East",(IF(AND($A37&gt;7,$A37&lt;24),HLOOKUP(E$29,$C$8:$N$10,2,FALSE),HLOOKUP(E$29,$C$8:$N$10,3,FALSE))),IF(AND($A37&gt;6,$A37&lt;23),HLOOKUP(E$29,$C$8:$N$10,2,FALSE),HLOOKUP(E$29,$C$8:$N$10,3,FALSE)))*'Historical 00 Scalers WE'!E12</f>
        <v>39.616986119580403</v>
      </c>
      <c r="F96" s="22">
        <f>IF(M8="East",(IF(AND($A37&gt;7,$A37&lt;24),HLOOKUP(F$29,$C$8:$N$10,2,FALSE),HLOOKUP(F$29,$C$8:$N$10,3,FALSE))),IF(AND($A37&gt;6,$A37&lt;23),HLOOKUP(F$29,$C$8:$N$10,2,FALSE),HLOOKUP(F$29,$C$8:$N$10,3,FALSE)))*'Historical 00 Scalers WE'!F12</f>
        <v>42.182803120190073</v>
      </c>
      <c r="G96" s="22">
        <f>IF(N8="East",(IF(AND($A37&gt;7,$A37&lt;24),HLOOKUP(G$29,$C$8:$N$10,2,FALSE),HLOOKUP(G$29,$C$8:$N$10,3,FALSE))),IF(AND($A37&gt;6,$A37&lt;23),HLOOKUP(G$29,$C$8:$N$10,2,FALSE),HLOOKUP(G$29,$C$8:$N$10,3,FALSE)))*'Historical 00 Scalers WE'!G12</f>
        <v>29.887273529907166</v>
      </c>
      <c r="H96" s="22">
        <f>IF(O8="East",(IF(AND($A37&gt;7,$A37&lt;24),HLOOKUP(H$29,$C$8:$N$10,2,FALSE),HLOOKUP(H$29,$C$8:$N$10,3,FALSE))),IF(AND($A37&gt;6,$A37&lt;23),HLOOKUP(H$29,$C$8:$N$10,2,FALSE),HLOOKUP(H$29,$C$8:$N$10,3,FALSE)))*'Historical 00 Scalers WE'!H12</f>
        <v>24.715432601824226</v>
      </c>
      <c r="I96" s="22">
        <f>IF(P8="East",(IF(AND($A37&gt;7,$A37&lt;24),HLOOKUP(I$29,$C$8:$N$10,2,FALSE),HLOOKUP(I$29,$C$8:$N$10,3,FALSE))),IF(AND($A37&gt;6,$A37&lt;23),HLOOKUP(I$29,$C$8:$N$10,2,FALSE),HLOOKUP(I$29,$C$8:$N$10,3,FALSE)))*'Historical 00 Scalers WE'!I12</f>
        <v>16.045577528094952</v>
      </c>
      <c r="J96" s="22">
        <f>IF(Q8="East",(IF(AND($A37&gt;7,$A37&lt;24),HLOOKUP(J$29,$C$8:$N$10,2,FALSE),HLOOKUP(J$29,$C$8:$N$10,3,FALSE))),IF(AND($A37&gt;6,$A37&lt;23),HLOOKUP(J$29,$C$8:$N$10,2,FALSE),HLOOKUP(J$29,$C$8:$N$10,3,FALSE)))*'Historical 00 Scalers WE'!J12</f>
        <v>10.845694454823784</v>
      </c>
      <c r="K96" s="22">
        <f>IF(R8="East",(IF(AND($A37&gt;7,$A37&lt;24),HLOOKUP(K$29,$C$8:$N$10,2,FALSE),HLOOKUP(K$29,$C$8:$N$10,3,FALSE))),IF(AND($A37&gt;6,$A37&lt;23),HLOOKUP(K$29,$C$8:$N$10,2,FALSE),HLOOKUP(K$29,$C$8:$N$10,3,FALSE)))*'Historical 00 Scalers WE'!K12</f>
        <v>19.86960460134123</v>
      </c>
      <c r="L96" s="22">
        <f>IF(S8="East",(IF(AND($A37&gt;7,$A37&lt;24),HLOOKUP(L$29,$C$8:$N$10,2,FALSE),HLOOKUP(L$29,$C$8:$N$10,3,FALSE))),IF(AND($A37&gt;6,$A37&lt;23),HLOOKUP(L$29,$C$8:$N$10,2,FALSE),HLOOKUP(L$29,$C$8:$N$10,3,FALSE)))*'Historical 00 Scalers WE'!L12</f>
        <v>28.188732728118715</v>
      </c>
      <c r="M96" s="22">
        <f>IF(T8="East",(IF(AND($A37&gt;7,$A37&lt;24),HLOOKUP(M$29,$C$8:$N$10,2,FALSE),HLOOKUP(M$29,$C$8:$N$10,3,FALSE))),IF(AND($A37&gt;6,$A37&lt;23),HLOOKUP(M$29,$C$8:$N$10,2,FALSE),HLOOKUP(M$29,$C$8:$N$10,3,FALSE)))*'Historical 00 Scalers WE'!M12</f>
        <v>41.211728152465263</v>
      </c>
      <c r="N96" s="22">
        <f>IF(U8="East",(IF(AND($A37&gt;7,$A37&lt;24),HLOOKUP(N$29,$C$8:$N$10,2,FALSE),HLOOKUP(N$29,$C$8:$N$10,3,FALSE))),IF(AND($A37&gt;6,$A37&lt;23),HLOOKUP(N$29,$C$8:$N$10,2,FALSE),HLOOKUP(N$29,$C$8:$N$10,3,FALSE)))*'Historical 00 Scalers WE'!N12</f>
        <v>36.06265075740523</v>
      </c>
    </row>
    <row r="97" spans="1:14" x14ac:dyDescent="0.2">
      <c r="A97" s="2">
        <v>8</v>
      </c>
      <c r="C97" s="22">
        <f>IF(J9="East",(IF(AND($A38&gt;7,$A38&lt;24),HLOOKUP(C$29,$C$8:$N$10,2,FALSE),HLOOKUP(C$29,$C$8:$N$10,3,FALSE))),IF(AND($A38&gt;6,$A38&lt;23),HLOOKUP(C$29,$C$8:$N$10,2,FALSE),HLOOKUP(C$29,$C$8:$N$10,3,FALSE)))*'Historical 00 Scalers WE'!C13</f>
        <v>42.416314413048212</v>
      </c>
      <c r="D97" s="22">
        <f>IF(K9="East",(IF(AND($A38&gt;7,$A38&lt;24),HLOOKUP(D$29,$C$8:$N$10,2,FALSE),HLOOKUP(D$29,$C$8:$N$10,3,FALSE))),IF(AND($A38&gt;6,$A38&lt;23),HLOOKUP(D$29,$C$8:$N$10,2,FALSE),HLOOKUP(D$29,$C$8:$N$10,3,FALSE)))*'Historical 00 Scalers WE'!D13</f>
        <v>50.693104654061273</v>
      </c>
      <c r="E97" s="22">
        <f>IF(L9="East",(IF(AND($A38&gt;7,$A38&lt;24),HLOOKUP(E$29,$C$8:$N$10,2,FALSE),HLOOKUP(E$29,$C$8:$N$10,3,FALSE))),IF(AND($A38&gt;6,$A38&lt;23),HLOOKUP(E$29,$C$8:$N$10,2,FALSE),HLOOKUP(E$29,$C$8:$N$10,3,FALSE)))*'Historical 00 Scalers WE'!E13</f>
        <v>47.030099441348504</v>
      </c>
      <c r="F97" s="22">
        <f>IF(M9="East",(IF(AND($A38&gt;7,$A38&lt;24),HLOOKUP(F$29,$C$8:$N$10,2,FALSE),HLOOKUP(F$29,$C$8:$N$10,3,FALSE))),IF(AND($A38&gt;6,$A38&lt;23),HLOOKUP(F$29,$C$8:$N$10,2,FALSE),HLOOKUP(F$29,$C$8:$N$10,3,FALSE)))*'Historical 00 Scalers WE'!F13</f>
        <v>49.236509971557233</v>
      </c>
      <c r="G97" s="22">
        <f>IF(N9="East",(IF(AND($A38&gt;7,$A38&lt;24),HLOOKUP(G$29,$C$8:$N$10,2,FALSE),HLOOKUP(G$29,$C$8:$N$10,3,FALSE))),IF(AND($A38&gt;6,$A38&lt;23),HLOOKUP(G$29,$C$8:$N$10,2,FALSE),HLOOKUP(G$29,$C$8:$N$10,3,FALSE)))*'Historical 00 Scalers WE'!G13</f>
        <v>39.86695755996471</v>
      </c>
      <c r="H97" s="22">
        <f>IF(O9="East",(IF(AND($A38&gt;7,$A38&lt;24),HLOOKUP(H$29,$C$8:$N$10,2,FALSE),HLOOKUP(H$29,$C$8:$N$10,3,FALSE))),IF(AND($A38&gt;6,$A38&lt;23),HLOOKUP(H$29,$C$8:$N$10,2,FALSE),HLOOKUP(H$29,$C$8:$N$10,3,FALSE)))*'Historical 00 Scalers WE'!H13</f>
        <v>28.052274172631098</v>
      </c>
      <c r="I97" s="22">
        <f>IF(P9="East",(IF(AND($A38&gt;7,$A38&lt;24),HLOOKUP(I$29,$C$8:$N$10,2,FALSE),HLOOKUP(I$29,$C$8:$N$10,3,FALSE))),IF(AND($A38&gt;6,$A38&lt;23),HLOOKUP(I$29,$C$8:$N$10,2,FALSE),HLOOKUP(I$29,$C$8:$N$10,3,FALSE)))*'Historical 00 Scalers WE'!I13</f>
        <v>18.688560448280107</v>
      </c>
      <c r="J97" s="22">
        <f>IF(Q9="East",(IF(AND($A38&gt;7,$A38&lt;24),HLOOKUP(J$29,$C$8:$N$10,2,FALSE),HLOOKUP(J$29,$C$8:$N$10,3,FALSE))),IF(AND($A38&gt;6,$A38&lt;23),HLOOKUP(J$29,$C$8:$N$10,2,FALSE),HLOOKUP(J$29,$C$8:$N$10,3,FALSE)))*'Historical 00 Scalers WE'!J13</f>
        <v>10.829001637364458</v>
      </c>
      <c r="K97" s="22">
        <f>IF(R9="East",(IF(AND($A38&gt;7,$A38&lt;24),HLOOKUP(K$29,$C$8:$N$10,2,FALSE),HLOOKUP(K$29,$C$8:$N$10,3,FALSE))),IF(AND($A38&gt;6,$A38&lt;23),HLOOKUP(K$29,$C$8:$N$10,2,FALSE),HLOOKUP(K$29,$C$8:$N$10,3,FALSE)))*'Historical 00 Scalers WE'!K13</f>
        <v>25.181088591231699</v>
      </c>
      <c r="L97" s="22">
        <f>IF(S9="East",(IF(AND($A38&gt;7,$A38&lt;24),HLOOKUP(L$29,$C$8:$N$10,2,FALSE),HLOOKUP(L$29,$C$8:$N$10,3,FALSE))),IF(AND($A38&gt;6,$A38&lt;23),HLOOKUP(L$29,$C$8:$N$10,2,FALSE),HLOOKUP(L$29,$C$8:$N$10,3,FALSE)))*'Historical 00 Scalers WE'!L13</f>
        <v>29.905514808368089</v>
      </c>
      <c r="M97" s="22">
        <f>IF(T9="East",(IF(AND($A38&gt;7,$A38&lt;24),HLOOKUP(M$29,$C$8:$N$10,2,FALSE),HLOOKUP(M$29,$C$8:$N$10,3,FALSE))),IF(AND($A38&gt;6,$A38&lt;23),HLOOKUP(M$29,$C$8:$N$10,2,FALSE),HLOOKUP(M$29,$C$8:$N$10,3,FALSE)))*'Historical 00 Scalers WE'!M13</f>
        <v>48.112424460850036</v>
      </c>
      <c r="N97" s="22">
        <f>IF(U9="East",(IF(AND($A38&gt;7,$A38&lt;24),HLOOKUP(N$29,$C$8:$N$10,2,FALSE),HLOOKUP(N$29,$C$8:$N$10,3,FALSE))),IF(AND($A38&gt;6,$A38&lt;23),HLOOKUP(N$29,$C$8:$N$10,2,FALSE),HLOOKUP(N$29,$C$8:$N$10,3,FALSE)))*'Historical 00 Scalers WE'!N13</f>
        <v>42.155855015598391</v>
      </c>
    </row>
    <row r="98" spans="1:14" x14ac:dyDescent="0.2">
      <c r="A98" s="2">
        <v>9</v>
      </c>
      <c r="C98" s="22">
        <f>IF(J10="East",(IF(AND($A39&gt;7,$A39&lt;24),HLOOKUP(C$29,$C$8:$N$10,2,FALSE),HLOOKUP(C$29,$C$8:$N$10,3,FALSE))),IF(AND($A39&gt;6,$A39&lt;23),HLOOKUP(C$29,$C$8:$N$10,2,FALSE),HLOOKUP(C$29,$C$8:$N$10,3,FALSE)))*'Historical 00 Scalers WE'!C14</f>
        <v>49.843969364405638</v>
      </c>
      <c r="D98" s="22">
        <f>IF(K10="East",(IF(AND($A39&gt;7,$A39&lt;24),HLOOKUP(D$29,$C$8:$N$10,2,FALSE),HLOOKUP(D$29,$C$8:$N$10,3,FALSE))),IF(AND($A39&gt;6,$A39&lt;23),HLOOKUP(D$29,$C$8:$N$10,2,FALSE),HLOOKUP(D$29,$C$8:$N$10,3,FALSE)))*'Historical 00 Scalers WE'!D14</f>
        <v>51.65837717795273</v>
      </c>
      <c r="E98" s="22">
        <f>IF(L10="East",(IF(AND($A39&gt;7,$A39&lt;24),HLOOKUP(E$29,$C$8:$N$10,2,FALSE),HLOOKUP(E$29,$C$8:$N$10,3,FALSE))),IF(AND($A39&gt;6,$A39&lt;23),HLOOKUP(E$29,$C$8:$N$10,2,FALSE),HLOOKUP(E$29,$C$8:$N$10,3,FALSE)))*'Historical 00 Scalers WE'!E14</f>
        <v>52.067063018055549</v>
      </c>
      <c r="F98" s="22">
        <f>IF(M10="East",(IF(AND($A39&gt;7,$A39&lt;24),HLOOKUP(F$29,$C$8:$N$10,2,FALSE),HLOOKUP(F$29,$C$8:$N$10,3,FALSE))),IF(AND($A39&gt;6,$A39&lt;23),HLOOKUP(F$29,$C$8:$N$10,2,FALSE),HLOOKUP(F$29,$C$8:$N$10,3,FALSE)))*'Historical 00 Scalers WE'!F14</f>
        <v>54.901173103655829</v>
      </c>
      <c r="G98" s="22">
        <f>IF(N10="East",(IF(AND($A39&gt;7,$A39&lt;24),HLOOKUP(G$29,$C$8:$N$10,2,FALSE),HLOOKUP(G$29,$C$8:$N$10,3,FALSE))),IF(AND($A39&gt;6,$A39&lt;23),HLOOKUP(G$29,$C$8:$N$10,2,FALSE),HLOOKUP(G$29,$C$8:$N$10,3,FALSE)))*'Historical 00 Scalers WE'!G14</f>
        <v>49.352294048423992</v>
      </c>
      <c r="H98" s="22">
        <f>IF(O10="East",(IF(AND($A39&gt;7,$A39&lt;24),HLOOKUP(H$29,$C$8:$N$10,2,FALSE),HLOOKUP(H$29,$C$8:$N$10,3,FALSE))),IF(AND($A39&gt;6,$A39&lt;23),HLOOKUP(H$29,$C$8:$N$10,2,FALSE),HLOOKUP(H$29,$C$8:$N$10,3,FALSE)))*'Historical 00 Scalers WE'!H14</f>
        <v>32.52155500689743</v>
      </c>
      <c r="I98" s="22">
        <f>IF(P10="East",(IF(AND($A39&gt;7,$A39&lt;24),HLOOKUP(I$29,$C$8:$N$10,2,FALSE),HLOOKUP(I$29,$C$8:$N$10,3,FALSE))),IF(AND($A39&gt;6,$A39&lt;23),HLOOKUP(I$29,$C$8:$N$10,2,FALSE),HLOOKUP(I$29,$C$8:$N$10,3,FALSE)))*'Historical 00 Scalers WE'!I14</f>
        <v>29.29094529870871</v>
      </c>
      <c r="J98" s="22">
        <f>IF(Q10="East",(IF(AND($A39&gt;7,$A39&lt;24),HLOOKUP(J$29,$C$8:$N$10,2,FALSE),HLOOKUP(J$29,$C$8:$N$10,3,FALSE))),IF(AND($A39&gt;6,$A39&lt;23),HLOOKUP(J$29,$C$8:$N$10,2,FALSE),HLOOKUP(J$29,$C$8:$N$10,3,FALSE)))*'Historical 00 Scalers WE'!J14</f>
        <v>30.82633851472719</v>
      </c>
      <c r="K98" s="22">
        <f>IF(R10="East",(IF(AND($A39&gt;7,$A39&lt;24),HLOOKUP(K$29,$C$8:$N$10,2,FALSE),HLOOKUP(K$29,$C$8:$N$10,3,FALSE))),IF(AND($A39&gt;6,$A39&lt;23),HLOOKUP(K$29,$C$8:$N$10,2,FALSE),HLOOKUP(K$29,$C$8:$N$10,3,FALSE)))*'Historical 00 Scalers WE'!K14</f>
        <v>38.102614009542847</v>
      </c>
      <c r="L98" s="22">
        <f>IF(S10="East",(IF(AND($A39&gt;7,$A39&lt;24),HLOOKUP(L$29,$C$8:$N$10,2,FALSE),HLOOKUP(L$29,$C$8:$N$10,3,FALSE))),IF(AND($A39&gt;6,$A39&lt;23),HLOOKUP(L$29,$C$8:$N$10,2,FALSE),HLOOKUP(L$29,$C$8:$N$10,3,FALSE)))*'Historical 00 Scalers WE'!L14</f>
        <v>32.822662628832063</v>
      </c>
      <c r="M98" s="22">
        <f>IF(T10="East",(IF(AND($A39&gt;7,$A39&lt;24),HLOOKUP(M$29,$C$8:$N$10,2,FALSE),HLOOKUP(M$29,$C$8:$N$10,3,FALSE))),IF(AND($A39&gt;6,$A39&lt;23),HLOOKUP(M$29,$C$8:$N$10,2,FALSE),HLOOKUP(M$29,$C$8:$N$10,3,FALSE)))*'Historical 00 Scalers WE'!M14</f>
        <v>49.607610574864147</v>
      </c>
      <c r="N98" s="22">
        <f>IF(U10="East",(IF(AND($A39&gt;7,$A39&lt;24),HLOOKUP(N$29,$C$8:$N$10,2,FALSE),HLOOKUP(N$29,$C$8:$N$10,3,FALSE))),IF(AND($A39&gt;6,$A39&lt;23),HLOOKUP(N$29,$C$8:$N$10,2,FALSE),HLOOKUP(N$29,$C$8:$N$10,3,FALSE)))*'Historical 00 Scalers WE'!N14</f>
        <v>49.627118644067828</v>
      </c>
    </row>
    <row r="99" spans="1:14" x14ac:dyDescent="0.2">
      <c r="A99" s="2">
        <v>10</v>
      </c>
      <c r="C99" s="22">
        <f>IF(J11="East",(IF(AND($A40&gt;7,$A40&lt;24),HLOOKUP(C$29,$C$8:$N$10,2,FALSE),HLOOKUP(C$29,$C$8:$N$10,3,FALSE))),IF(AND($A40&gt;6,$A40&lt;23),HLOOKUP(C$29,$C$8:$N$10,2,FALSE),HLOOKUP(C$29,$C$8:$N$10,3,FALSE)))*'Historical 00 Scalers WE'!C15</f>
        <v>50.87171888377744</v>
      </c>
      <c r="D99" s="22">
        <f>IF(K11="East",(IF(AND($A40&gt;7,$A40&lt;24),HLOOKUP(D$29,$C$8:$N$10,2,FALSE),HLOOKUP(D$29,$C$8:$N$10,3,FALSE))),IF(AND($A40&gt;6,$A40&lt;23),HLOOKUP(D$29,$C$8:$N$10,2,FALSE),HLOOKUP(D$29,$C$8:$N$10,3,FALSE)))*'Historical 00 Scalers WE'!D15</f>
        <v>51.6587271838536</v>
      </c>
      <c r="E99" s="22">
        <f>IF(L11="East",(IF(AND($A40&gt;7,$A40&lt;24),HLOOKUP(E$29,$C$8:$N$10,2,FALSE),HLOOKUP(E$29,$C$8:$N$10,3,FALSE))),IF(AND($A40&gt;6,$A40&lt;23),HLOOKUP(E$29,$C$8:$N$10,2,FALSE),HLOOKUP(E$29,$C$8:$N$10,3,FALSE)))*'Historical 00 Scalers WE'!E15</f>
        <v>55.875943973865731</v>
      </c>
      <c r="F99" s="22">
        <f>IF(M11="East",(IF(AND($A40&gt;7,$A40&lt;24),HLOOKUP(F$29,$C$8:$N$10,2,FALSE),HLOOKUP(F$29,$C$8:$N$10,3,FALSE))),IF(AND($A40&gt;6,$A40&lt;23),HLOOKUP(F$29,$C$8:$N$10,2,FALSE),HLOOKUP(F$29,$C$8:$N$10,3,FALSE)))*'Historical 00 Scalers WE'!F15</f>
        <v>59.249405351574147</v>
      </c>
      <c r="G99" s="22">
        <f>IF(N11="East",(IF(AND($A40&gt;7,$A40&lt;24),HLOOKUP(G$29,$C$8:$N$10,2,FALSE),HLOOKUP(G$29,$C$8:$N$10,3,FALSE))),IF(AND($A40&gt;6,$A40&lt;23),HLOOKUP(G$29,$C$8:$N$10,2,FALSE),HLOOKUP(G$29,$C$8:$N$10,3,FALSE)))*'Historical 00 Scalers WE'!G15</f>
        <v>54.968918289644876</v>
      </c>
      <c r="H99" s="22">
        <f>IF(O11="East",(IF(AND($A40&gt;7,$A40&lt;24),HLOOKUP(H$29,$C$8:$N$10,2,FALSE),HLOOKUP(H$29,$C$8:$N$10,3,FALSE))),IF(AND($A40&gt;6,$A40&lt;23),HLOOKUP(H$29,$C$8:$N$10,2,FALSE),HLOOKUP(H$29,$C$8:$N$10,3,FALSE)))*'Historical 00 Scalers WE'!H15</f>
        <v>39.633932774367544</v>
      </c>
      <c r="I99" s="22">
        <f>IF(P11="East",(IF(AND($A40&gt;7,$A40&lt;24),HLOOKUP(I$29,$C$8:$N$10,2,FALSE),HLOOKUP(I$29,$C$8:$N$10,3,FALSE))),IF(AND($A40&gt;6,$A40&lt;23),HLOOKUP(I$29,$C$8:$N$10,2,FALSE),HLOOKUP(I$29,$C$8:$N$10,3,FALSE)))*'Historical 00 Scalers WE'!I15</f>
        <v>39.229867687098412</v>
      </c>
      <c r="J99" s="22">
        <f>IF(Q11="East",(IF(AND($A40&gt;7,$A40&lt;24),HLOOKUP(J$29,$C$8:$N$10,2,FALSE),HLOOKUP(J$29,$C$8:$N$10,3,FALSE))),IF(AND($A40&gt;6,$A40&lt;23),HLOOKUP(J$29,$C$8:$N$10,2,FALSE),HLOOKUP(J$29,$C$8:$N$10,3,FALSE)))*'Historical 00 Scalers WE'!J15</f>
        <v>47.069581304724508</v>
      </c>
      <c r="K99" s="22">
        <f>IF(R11="East",(IF(AND($A40&gt;7,$A40&lt;24),HLOOKUP(K$29,$C$8:$N$10,2,FALSE),HLOOKUP(K$29,$C$8:$N$10,3,FALSE))),IF(AND($A40&gt;6,$A40&lt;23),HLOOKUP(K$29,$C$8:$N$10,2,FALSE),HLOOKUP(K$29,$C$8:$N$10,3,FALSE)))*'Historical 00 Scalers WE'!K15</f>
        <v>41.305189911403865</v>
      </c>
      <c r="L99" s="22">
        <f>IF(S11="East",(IF(AND($A40&gt;7,$A40&lt;24),HLOOKUP(L$29,$C$8:$N$10,2,FALSE),HLOOKUP(L$29,$C$8:$N$10,3,FALSE))),IF(AND($A40&gt;6,$A40&lt;23),HLOOKUP(L$29,$C$8:$N$10,2,FALSE),HLOOKUP(L$29,$C$8:$N$10,3,FALSE)))*'Historical 00 Scalers WE'!L15</f>
        <v>39.936772677672266</v>
      </c>
      <c r="M99" s="22">
        <f>IF(T11="East",(IF(AND($A40&gt;7,$A40&lt;24),HLOOKUP(M$29,$C$8:$N$10,2,FALSE),HLOOKUP(M$29,$C$8:$N$10,3,FALSE))),IF(AND($A40&gt;6,$A40&lt;23),HLOOKUP(M$29,$C$8:$N$10,2,FALSE),HLOOKUP(M$29,$C$8:$N$10,3,FALSE)))*'Historical 00 Scalers WE'!M15</f>
        <v>45.568281751997183</v>
      </c>
      <c r="N99" s="22">
        <f>IF(U11="East",(IF(AND($A40&gt;7,$A40&lt;24),HLOOKUP(N$29,$C$8:$N$10,2,FALSE),HLOOKUP(N$29,$C$8:$N$10,3,FALSE))),IF(AND($A40&gt;6,$A40&lt;23),HLOOKUP(N$29,$C$8:$N$10,2,FALSE),HLOOKUP(N$29,$C$8:$N$10,3,FALSE)))*'Historical 00 Scalers WE'!N15</f>
        <v>49.674460489499282</v>
      </c>
    </row>
    <row r="100" spans="1:14" x14ac:dyDescent="0.2">
      <c r="A100" s="2">
        <v>11</v>
      </c>
      <c r="C100" s="22">
        <f>IF(J12="East",(IF(AND($A41&gt;7,$A41&lt;24),HLOOKUP(C$29,$C$8:$N$10,2,FALSE),HLOOKUP(C$29,$C$8:$N$10,3,FALSE))),IF(AND($A41&gt;6,$A41&lt;23),HLOOKUP(C$29,$C$8:$N$10,2,FALSE),HLOOKUP(C$29,$C$8:$N$10,3,FALSE)))*'Historical 00 Scalers WE'!C16</f>
        <v>52.870748168709412</v>
      </c>
      <c r="D100" s="22">
        <f>IF(K12="East",(IF(AND($A41&gt;7,$A41&lt;24),HLOOKUP(D$29,$C$8:$N$10,2,FALSE),HLOOKUP(D$29,$C$8:$N$10,3,FALSE))),IF(AND($A41&gt;6,$A41&lt;23),HLOOKUP(D$29,$C$8:$N$10,2,FALSE),HLOOKUP(D$29,$C$8:$N$10,3,FALSE)))*'Historical 00 Scalers WE'!D16</f>
        <v>52.152891765159595</v>
      </c>
      <c r="E100" s="22">
        <f>IF(L12="East",(IF(AND($A41&gt;7,$A41&lt;24),HLOOKUP(E$29,$C$8:$N$10,2,FALSE),HLOOKUP(E$29,$C$8:$N$10,3,FALSE))),IF(AND($A41&gt;6,$A41&lt;23),HLOOKUP(E$29,$C$8:$N$10,2,FALSE),HLOOKUP(E$29,$C$8:$N$10,3,FALSE)))*'Historical 00 Scalers WE'!E16</f>
        <v>57.292767626159936</v>
      </c>
      <c r="F100" s="22">
        <f>IF(M12="East",(IF(AND($A41&gt;7,$A41&lt;24),HLOOKUP(F$29,$C$8:$N$10,2,FALSE),HLOOKUP(F$29,$C$8:$N$10,3,FALSE))),IF(AND($A41&gt;6,$A41&lt;23),HLOOKUP(F$29,$C$8:$N$10,2,FALSE),HLOOKUP(F$29,$C$8:$N$10,3,FALSE)))*'Historical 00 Scalers WE'!F16</f>
        <v>63.911978521542046</v>
      </c>
      <c r="G100" s="22">
        <f>IF(N12="East",(IF(AND($A41&gt;7,$A41&lt;24),HLOOKUP(G$29,$C$8:$N$10,2,FALSE),HLOOKUP(G$29,$C$8:$N$10,3,FALSE))),IF(AND($A41&gt;6,$A41&lt;23),HLOOKUP(G$29,$C$8:$N$10,2,FALSE),HLOOKUP(G$29,$C$8:$N$10,3,FALSE)))*'Historical 00 Scalers WE'!G16</f>
        <v>57.560380147356341</v>
      </c>
      <c r="H100" s="22">
        <f>IF(O12="East",(IF(AND($A41&gt;7,$A41&lt;24),HLOOKUP(H$29,$C$8:$N$10,2,FALSE),HLOOKUP(H$29,$C$8:$N$10,3,FALSE))),IF(AND($A41&gt;6,$A41&lt;23),HLOOKUP(H$29,$C$8:$N$10,2,FALSE),HLOOKUP(H$29,$C$8:$N$10,3,FALSE)))*'Historical 00 Scalers WE'!H16</f>
        <v>54.01206254243661</v>
      </c>
      <c r="I100" s="22">
        <f>IF(P12="East",(IF(AND($A41&gt;7,$A41&lt;24),HLOOKUP(I$29,$C$8:$N$10,2,FALSE),HLOOKUP(I$29,$C$8:$N$10,3,FALSE))),IF(AND($A41&gt;6,$A41&lt;23),HLOOKUP(I$29,$C$8:$N$10,2,FALSE),HLOOKUP(I$29,$C$8:$N$10,3,FALSE)))*'Historical 00 Scalers WE'!I16</f>
        <v>49.845224127436424</v>
      </c>
      <c r="J100" s="22">
        <f>IF(Q12="East",(IF(AND($A41&gt;7,$A41&lt;24),HLOOKUP(J$29,$C$8:$N$10,2,FALSE),HLOOKUP(J$29,$C$8:$N$10,3,FALSE))),IF(AND($A41&gt;6,$A41&lt;23),HLOOKUP(J$29,$C$8:$N$10,2,FALSE),HLOOKUP(J$29,$C$8:$N$10,3,FALSE)))*'Historical 00 Scalers WE'!J16</f>
        <v>56.83294129684797</v>
      </c>
      <c r="K100" s="22">
        <f>IF(R12="East",(IF(AND($A41&gt;7,$A41&lt;24),HLOOKUP(K$29,$C$8:$N$10,2,FALSE),HLOOKUP(K$29,$C$8:$N$10,3,FALSE))),IF(AND($A41&gt;6,$A41&lt;23),HLOOKUP(K$29,$C$8:$N$10,2,FALSE),HLOOKUP(K$29,$C$8:$N$10,3,FALSE)))*'Historical 00 Scalers WE'!K16</f>
        <v>55.352206494175682</v>
      </c>
      <c r="L100" s="22">
        <f>IF(S12="East",(IF(AND($A41&gt;7,$A41&lt;24),HLOOKUP(L$29,$C$8:$N$10,2,FALSE),HLOOKUP(L$29,$C$8:$N$10,3,FALSE))),IF(AND($A41&gt;6,$A41&lt;23),HLOOKUP(L$29,$C$8:$N$10,2,FALSE),HLOOKUP(L$29,$C$8:$N$10,3,FALSE)))*'Historical 00 Scalers WE'!L16</f>
        <v>47.280593004855696</v>
      </c>
      <c r="M100" s="22">
        <f>IF(T12="East",(IF(AND($A41&gt;7,$A41&lt;24),HLOOKUP(M$29,$C$8:$N$10,2,FALSE),HLOOKUP(M$29,$C$8:$N$10,3,FALSE))),IF(AND($A41&gt;6,$A41&lt;23),HLOOKUP(M$29,$C$8:$N$10,2,FALSE),HLOOKUP(M$29,$C$8:$N$10,3,FALSE)))*'Historical 00 Scalers WE'!M16</f>
        <v>47.229482165799283</v>
      </c>
      <c r="N100" s="22">
        <f>IF(U12="East",(IF(AND($A41&gt;7,$A41&lt;24),HLOOKUP(N$29,$C$8:$N$10,2,FALSE),HLOOKUP(N$29,$C$8:$N$10,3,FALSE))),IF(AND($A41&gt;6,$A41&lt;23),HLOOKUP(N$29,$C$8:$N$10,2,FALSE),HLOOKUP(N$29,$C$8:$N$10,3,FALSE)))*'Historical 00 Scalers WE'!N16</f>
        <v>49.734666966841438</v>
      </c>
    </row>
    <row r="101" spans="1:14" x14ac:dyDescent="0.2">
      <c r="A101" s="2">
        <v>12</v>
      </c>
      <c r="C101" s="22">
        <f>IF(J13="East",(IF(AND($A42&gt;7,$A42&lt;24),HLOOKUP(C$29,$C$8:$N$10,2,FALSE),HLOOKUP(C$29,$C$8:$N$10,3,FALSE))),IF(AND($A42&gt;6,$A42&lt;23),HLOOKUP(C$29,$C$8:$N$10,2,FALSE),HLOOKUP(C$29,$C$8:$N$10,3,FALSE)))*'Historical 00 Scalers WE'!C17</f>
        <v>50.06608372939808</v>
      </c>
      <c r="D101" s="22">
        <f>IF(K13="East",(IF(AND($A42&gt;7,$A42&lt;24),HLOOKUP(D$29,$C$8:$N$10,2,FALSE),HLOOKUP(D$29,$C$8:$N$10,3,FALSE))),IF(AND($A42&gt;6,$A42&lt;23),HLOOKUP(D$29,$C$8:$N$10,2,FALSE),HLOOKUP(D$29,$C$8:$N$10,3,FALSE)))*'Historical 00 Scalers WE'!D17</f>
        <v>51.525899944469366</v>
      </c>
      <c r="E101" s="22">
        <f>IF(L13="East",(IF(AND($A42&gt;7,$A42&lt;24),HLOOKUP(E$29,$C$8:$N$10,2,FALSE),HLOOKUP(E$29,$C$8:$N$10,3,FALSE))),IF(AND($A42&gt;6,$A42&lt;23),HLOOKUP(E$29,$C$8:$N$10,2,FALSE),HLOOKUP(E$29,$C$8:$N$10,3,FALSE)))*'Historical 00 Scalers WE'!E17</f>
        <v>55.54928966541339</v>
      </c>
      <c r="F101" s="22">
        <f>IF(M13="East",(IF(AND($A42&gt;7,$A42&lt;24),HLOOKUP(F$29,$C$8:$N$10,2,FALSE),HLOOKUP(F$29,$C$8:$N$10,3,FALSE))),IF(AND($A42&gt;6,$A42&lt;23),HLOOKUP(F$29,$C$8:$N$10,2,FALSE),HLOOKUP(F$29,$C$8:$N$10,3,FALSE)))*'Historical 00 Scalers WE'!F17</f>
        <v>62.767330969664904</v>
      </c>
      <c r="G101" s="22">
        <f>IF(N13="East",(IF(AND($A42&gt;7,$A42&lt;24),HLOOKUP(G$29,$C$8:$N$10,2,FALSE),HLOOKUP(G$29,$C$8:$N$10,3,FALSE))),IF(AND($A42&gt;6,$A42&lt;23),HLOOKUP(G$29,$C$8:$N$10,2,FALSE),HLOOKUP(G$29,$C$8:$N$10,3,FALSE)))*'Historical 00 Scalers WE'!G17</f>
        <v>57.429942242347188</v>
      </c>
      <c r="H101" s="22">
        <f>IF(O13="East",(IF(AND($A42&gt;7,$A42&lt;24),HLOOKUP(H$29,$C$8:$N$10,2,FALSE),HLOOKUP(H$29,$C$8:$N$10,3,FALSE))),IF(AND($A42&gt;6,$A42&lt;23),HLOOKUP(H$29,$C$8:$N$10,2,FALSE),HLOOKUP(H$29,$C$8:$N$10,3,FALSE)))*'Historical 00 Scalers WE'!H17</f>
        <v>58.460797382504872</v>
      </c>
      <c r="I101" s="22">
        <f>IF(P13="East",(IF(AND($A42&gt;7,$A42&lt;24),HLOOKUP(I$29,$C$8:$N$10,2,FALSE),HLOOKUP(I$29,$C$8:$N$10,3,FALSE))),IF(AND($A42&gt;6,$A42&lt;23),HLOOKUP(I$29,$C$8:$N$10,2,FALSE),HLOOKUP(I$29,$C$8:$N$10,3,FALSE)))*'Historical 00 Scalers WE'!I17</f>
        <v>59.460823194491319</v>
      </c>
      <c r="J101" s="22">
        <f>IF(Q13="East",(IF(AND($A42&gt;7,$A42&lt;24),HLOOKUP(J$29,$C$8:$N$10,2,FALSE),HLOOKUP(J$29,$C$8:$N$10,3,FALSE))),IF(AND($A42&gt;6,$A42&lt;23),HLOOKUP(J$29,$C$8:$N$10,2,FALSE),HLOOKUP(J$29,$C$8:$N$10,3,FALSE)))*'Historical 00 Scalers WE'!J17</f>
        <v>68.314344609460321</v>
      </c>
      <c r="K101" s="22">
        <f>IF(R13="East",(IF(AND($A42&gt;7,$A42&lt;24),HLOOKUP(K$29,$C$8:$N$10,2,FALSE),HLOOKUP(K$29,$C$8:$N$10,3,FALSE))),IF(AND($A42&gt;6,$A42&lt;23),HLOOKUP(K$29,$C$8:$N$10,2,FALSE),HLOOKUP(K$29,$C$8:$N$10,3,FALSE)))*'Historical 00 Scalers WE'!K17</f>
        <v>63.709045783608772</v>
      </c>
      <c r="L101" s="22">
        <f>IF(S13="East",(IF(AND($A42&gt;7,$A42&lt;24),HLOOKUP(L$29,$C$8:$N$10,2,FALSE),HLOOKUP(L$29,$C$8:$N$10,3,FALSE))),IF(AND($A42&gt;6,$A42&lt;23),HLOOKUP(L$29,$C$8:$N$10,2,FALSE),HLOOKUP(L$29,$C$8:$N$10,3,FALSE)))*'Historical 00 Scalers WE'!L17</f>
        <v>49.575968643338008</v>
      </c>
      <c r="M101" s="22">
        <f>IF(T13="East",(IF(AND($A42&gt;7,$A42&lt;24),HLOOKUP(M$29,$C$8:$N$10,2,FALSE),HLOOKUP(M$29,$C$8:$N$10,3,FALSE))),IF(AND($A42&gt;6,$A42&lt;23),HLOOKUP(M$29,$C$8:$N$10,2,FALSE),HLOOKUP(M$29,$C$8:$N$10,3,FALSE)))*'Historical 00 Scalers WE'!M17</f>
        <v>44.557392130358217</v>
      </c>
      <c r="N101" s="22">
        <f>IF(U13="East",(IF(AND($A42&gt;7,$A42&lt;24),HLOOKUP(N$29,$C$8:$N$10,2,FALSE),HLOOKUP(N$29,$C$8:$N$10,3,FALSE))),IF(AND($A42&gt;6,$A42&lt;23),HLOOKUP(N$29,$C$8:$N$10,2,FALSE),HLOOKUP(N$29,$C$8:$N$10,3,FALSE)))*'Historical 00 Scalers WE'!N17</f>
        <v>49.876692503135793</v>
      </c>
    </row>
    <row r="102" spans="1:14" x14ac:dyDescent="0.2">
      <c r="A102" s="2">
        <v>13</v>
      </c>
      <c r="C102" s="22">
        <f>IF(J14="East",(IF(AND($A43&gt;7,$A43&lt;24),HLOOKUP(C$29,$C$8:$N$10,2,FALSE),HLOOKUP(C$29,$C$8:$N$10,3,FALSE))),IF(AND($A43&gt;6,$A43&lt;23),HLOOKUP(C$29,$C$8:$N$10,2,FALSE),HLOOKUP(C$29,$C$8:$N$10,3,FALSE)))*'Historical 00 Scalers WE'!C18</f>
        <v>51.059951396482909</v>
      </c>
      <c r="D102" s="22">
        <f>IF(K14="East",(IF(AND($A43&gt;7,$A43&lt;24),HLOOKUP(D$29,$C$8:$N$10,2,FALSE),HLOOKUP(D$29,$C$8:$N$10,3,FALSE))),IF(AND($A43&gt;6,$A43&lt;23),HLOOKUP(D$29,$C$8:$N$10,2,FALSE),HLOOKUP(D$29,$C$8:$N$10,3,FALSE)))*'Historical 00 Scalers WE'!D18</f>
        <v>50.907352016137885</v>
      </c>
      <c r="E102" s="22">
        <f>IF(L14="East",(IF(AND($A43&gt;7,$A43&lt;24),HLOOKUP(E$29,$C$8:$N$10,2,FALSE),HLOOKUP(E$29,$C$8:$N$10,3,FALSE))),IF(AND($A43&gt;6,$A43&lt;23),HLOOKUP(E$29,$C$8:$N$10,2,FALSE),HLOOKUP(E$29,$C$8:$N$10,3,FALSE)))*'Historical 00 Scalers WE'!E18</f>
        <v>55.471519379633861</v>
      </c>
      <c r="F102" s="22">
        <f>IF(M14="East",(IF(AND($A43&gt;7,$A43&lt;24),HLOOKUP(F$29,$C$8:$N$10,2,FALSE),HLOOKUP(F$29,$C$8:$N$10,3,FALSE))),IF(AND($A43&gt;6,$A43&lt;23),HLOOKUP(F$29,$C$8:$N$10,2,FALSE),HLOOKUP(F$29,$C$8:$N$10,3,FALSE)))*'Historical 00 Scalers WE'!F18</f>
        <v>59.378088923084405</v>
      </c>
      <c r="G102" s="22">
        <f>IF(N14="East",(IF(AND($A43&gt;7,$A43&lt;24),HLOOKUP(G$29,$C$8:$N$10,2,FALSE),HLOOKUP(G$29,$C$8:$N$10,3,FALSE))),IF(AND($A43&gt;6,$A43&lt;23),HLOOKUP(G$29,$C$8:$N$10,2,FALSE),HLOOKUP(G$29,$C$8:$N$10,3,FALSE)))*'Historical 00 Scalers WE'!G18</f>
        <v>59.748464987169982</v>
      </c>
      <c r="H102" s="22">
        <f>IF(O14="East",(IF(AND($A43&gt;7,$A43&lt;24),HLOOKUP(H$29,$C$8:$N$10,2,FALSE),HLOOKUP(H$29,$C$8:$N$10,3,FALSE))),IF(AND($A43&gt;6,$A43&lt;23),HLOOKUP(H$29,$C$8:$N$10,2,FALSE),HLOOKUP(H$29,$C$8:$N$10,3,FALSE)))*'Historical 00 Scalers WE'!H18</f>
        <v>63.399839246420257</v>
      </c>
      <c r="I102" s="22">
        <f>IF(P14="East",(IF(AND($A43&gt;7,$A43&lt;24),HLOOKUP(I$29,$C$8:$N$10,2,FALSE),HLOOKUP(I$29,$C$8:$N$10,3,FALSE))),IF(AND($A43&gt;6,$A43&lt;23),HLOOKUP(I$29,$C$8:$N$10,2,FALSE),HLOOKUP(I$29,$C$8:$N$10,3,FALSE)))*'Historical 00 Scalers WE'!I18</f>
        <v>67.93924979217806</v>
      </c>
      <c r="J102" s="22">
        <f>IF(Q14="East",(IF(AND($A43&gt;7,$A43&lt;24),HLOOKUP(J$29,$C$8:$N$10,2,FALSE),HLOOKUP(J$29,$C$8:$N$10,3,FALSE))),IF(AND($A43&gt;6,$A43&lt;23),HLOOKUP(J$29,$C$8:$N$10,2,FALSE),HLOOKUP(J$29,$C$8:$N$10,3,FALSE)))*'Historical 00 Scalers WE'!J18</f>
        <v>81.78609746426055</v>
      </c>
      <c r="K102" s="22">
        <f>IF(R14="East",(IF(AND($A43&gt;7,$A43&lt;24),HLOOKUP(K$29,$C$8:$N$10,2,FALSE),HLOOKUP(K$29,$C$8:$N$10,3,FALSE))),IF(AND($A43&gt;6,$A43&lt;23),HLOOKUP(K$29,$C$8:$N$10,2,FALSE),HLOOKUP(K$29,$C$8:$N$10,3,FALSE)))*'Historical 00 Scalers WE'!K18</f>
        <v>67.454583332563871</v>
      </c>
      <c r="L102" s="22">
        <f>IF(S14="East",(IF(AND($A43&gt;7,$A43&lt;24),HLOOKUP(L$29,$C$8:$N$10,2,FALSE),HLOOKUP(L$29,$C$8:$N$10,3,FALSE))),IF(AND($A43&gt;6,$A43&lt;23),HLOOKUP(L$29,$C$8:$N$10,2,FALSE),HLOOKUP(L$29,$C$8:$N$10,3,FALSE)))*'Historical 00 Scalers WE'!L18</f>
        <v>54.445981987259898</v>
      </c>
      <c r="M102" s="22">
        <f>IF(T14="East",(IF(AND($A43&gt;7,$A43&lt;24),HLOOKUP(M$29,$C$8:$N$10,2,FALSE),HLOOKUP(M$29,$C$8:$N$10,3,FALSE))),IF(AND($A43&gt;6,$A43&lt;23),HLOOKUP(M$29,$C$8:$N$10,2,FALSE),HLOOKUP(M$29,$C$8:$N$10,3,FALSE)))*'Historical 00 Scalers WE'!M18</f>
        <v>41.796479157450982</v>
      </c>
      <c r="N102" s="22">
        <f>IF(U14="East",(IF(AND($A43&gt;7,$A43&lt;24),HLOOKUP(N$29,$C$8:$N$10,2,FALSE),HLOOKUP(N$29,$C$8:$N$10,3,FALSE))),IF(AND($A43&gt;6,$A43&lt;23),HLOOKUP(N$29,$C$8:$N$10,2,FALSE),HLOOKUP(N$29,$C$8:$N$10,3,FALSE)))*'Historical 00 Scalers WE'!N18</f>
        <v>49.24889846589268</v>
      </c>
    </row>
    <row r="103" spans="1:14" x14ac:dyDescent="0.2">
      <c r="A103" s="2">
        <v>14</v>
      </c>
      <c r="C103" s="22">
        <f>IF(J15="East",(IF(AND($A44&gt;7,$A44&lt;24),HLOOKUP(C$29,$C$8:$N$10,2,FALSE),HLOOKUP(C$29,$C$8:$N$10,3,FALSE))),IF(AND($A44&gt;6,$A44&lt;23),HLOOKUP(C$29,$C$8:$N$10,2,FALSE),HLOOKUP(C$29,$C$8:$N$10,3,FALSE)))*'Historical 00 Scalers WE'!C19</f>
        <v>50.480195257350083</v>
      </c>
      <c r="D103" s="22">
        <f>IF(K15="East",(IF(AND($A44&gt;7,$A44&lt;24),HLOOKUP(D$29,$C$8:$N$10,2,FALSE),HLOOKUP(D$29,$C$8:$N$10,3,FALSE))),IF(AND($A44&gt;6,$A44&lt;23),HLOOKUP(D$29,$C$8:$N$10,2,FALSE),HLOOKUP(D$29,$C$8:$N$10,3,FALSE)))*'Historical 00 Scalers WE'!D19</f>
        <v>49.79319573215929</v>
      </c>
      <c r="E103" s="22">
        <f>IF(L15="East",(IF(AND($A44&gt;7,$A44&lt;24),HLOOKUP(E$29,$C$8:$N$10,2,FALSE),HLOOKUP(E$29,$C$8:$N$10,3,FALSE))),IF(AND($A44&gt;6,$A44&lt;23),HLOOKUP(E$29,$C$8:$N$10,2,FALSE),HLOOKUP(E$29,$C$8:$N$10,3,FALSE)))*'Historical 00 Scalers WE'!E19</f>
        <v>54.796427439439597</v>
      </c>
      <c r="F103" s="22">
        <f>IF(M15="East",(IF(AND($A44&gt;7,$A44&lt;24),HLOOKUP(F$29,$C$8:$N$10,2,FALSE),HLOOKUP(F$29,$C$8:$N$10,3,FALSE))),IF(AND($A44&gt;6,$A44&lt;23),HLOOKUP(F$29,$C$8:$N$10,2,FALSE),HLOOKUP(F$29,$C$8:$N$10,3,FALSE)))*'Historical 00 Scalers WE'!F19</f>
        <v>59.481651491161067</v>
      </c>
      <c r="G103" s="22">
        <f>IF(N15="East",(IF(AND($A44&gt;7,$A44&lt;24),HLOOKUP(G$29,$C$8:$N$10,2,FALSE),HLOOKUP(G$29,$C$8:$N$10,3,FALSE))),IF(AND($A44&gt;6,$A44&lt;23),HLOOKUP(G$29,$C$8:$N$10,2,FALSE),HLOOKUP(G$29,$C$8:$N$10,3,FALSE)))*'Historical 00 Scalers WE'!G19</f>
        <v>62.280767085599408</v>
      </c>
      <c r="H103" s="22">
        <f>IF(O15="East",(IF(AND($A44&gt;7,$A44&lt;24),HLOOKUP(H$29,$C$8:$N$10,2,FALSE),HLOOKUP(H$29,$C$8:$N$10,3,FALSE))),IF(AND($A44&gt;6,$A44&lt;23),HLOOKUP(H$29,$C$8:$N$10,2,FALSE),HLOOKUP(H$29,$C$8:$N$10,3,FALSE)))*'Historical 00 Scalers WE'!H19</f>
        <v>69.670799387621798</v>
      </c>
      <c r="I103" s="22">
        <f>IF(P15="East",(IF(AND($A44&gt;7,$A44&lt;24),HLOOKUP(I$29,$C$8:$N$10,2,FALSE),HLOOKUP(I$29,$C$8:$N$10,3,FALSE))),IF(AND($A44&gt;6,$A44&lt;23),HLOOKUP(I$29,$C$8:$N$10,2,FALSE),HLOOKUP(I$29,$C$8:$N$10,3,FALSE)))*'Historical 00 Scalers WE'!I19</f>
        <v>77.191204080853595</v>
      </c>
      <c r="J103" s="22">
        <f>IF(Q15="East",(IF(AND($A44&gt;7,$A44&lt;24),HLOOKUP(J$29,$C$8:$N$10,2,FALSE),HLOOKUP(J$29,$C$8:$N$10,3,FALSE))),IF(AND($A44&gt;6,$A44&lt;23),HLOOKUP(J$29,$C$8:$N$10,2,FALSE),HLOOKUP(J$29,$C$8:$N$10,3,FALSE)))*'Historical 00 Scalers WE'!J19</f>
        <v>82.180465276737138</v>
      </c>
      <c r="K103" s="22">
        <f>IF(R15="East",(IF(AND($A44&gt;7,$A44&lt;24),HLOOKUP(K$29,$C$8:$N$10,2,FALSE),HLOOKUP(K$29,$C$8:$N$10,3,FALSE))),IF(AND($A44&gt;6,$A44&lt;23),HLOOKUP(K$29,$C$8:$N$10,2,FALSE),HLOOKUP(K$29,$C$8:$N$10,3,FALSE)))*'Historical 00 Scalers WE'!K19</f>
        <v>69.605149625813837</v>
      </c>
      <c r="L103" s="22">
        <f>IF(S15="East",(IF(AND($A44&gt;7,$A44&lt;24),HLOOKUP(L$29,$C$8:$N$10,2,FALSE),HLOOKUP(L$29,$C$8:$N$10,3,FALSE))),IF(AND($A44&gt;6,$A44&lt;23),HLOOKUP(L$29,$C$8:$N$10,2,FALSE),HLOOKUP(L$29,$C$8:$N$10,3,FALSE)))*'Historical 00 Scalers WE'!L19</f>
        <v>53.479039887030908</v>
      </c>
      <c r="M103" s="22">
        <f>IF(T15="East",(IF(AND($A44&gt;7,$A44&lt;24),HLOOKUP(M$29,$C$8:$N$10,2,FALSE),HLOOKUP(M$29,$C$8:$N$10,3,FALSE))),IF(AND($A44&gt;6,$A44&lt;23),HLOOKUP(M$29,$C$8:$N$10,2,FALSE),HLOOKUP(M$29,$C$8:$N$10,3,FALSE)))*'Historical 00 Scalers WE'!M19</f>
        <v>39.967149612016463</v>
      </c>
      <c r="N103" s="22">
        <f>IF(U15="East",(IF(AND($A44&gt;7,$A44&lt;24),HLOOKUP(N$29,$C$8:$N$10,2,FALSE),HLOOKUP(N$29,$C$8:$N$10,3,FALSE))),IF(AND($A44&gt;6,$A44&lt;23),HLOOKUP(N$29,$C$8:$N$10,2,FALSE),HLOOKUP(N$29,$C$8:$N$10,3,FALSE)))*'Historical 00 Scalers WE'!N19</f>
        <v>44.953140578265234</v>
      </c>
    </row>
    <row r="104" spans="1:14" x14ac:dyDescent="0.2">
      <c r="A104" s="2">
        <v>15</v>
      </c>
      <c r="C104" s="22">
        <f>IF(J16="East",(IF(AND($A45&gt;7,$A45&lt;24),HLOOKUP(C$29,$C$8:$N$10,2,FALSE),HLOOKUP(C$29,$C$8:$N$10,3,FALSE))),IF(AND($A45&gt;6,$A45&lt;23),HLOOKUP(C$29,$C$8:$N$10,2,FALSE),HLOOKUP(C$29,$C$8:$N$10,3,FALSE)))*'Historical 00 Scalers WE'!C20</f>
        <v>48.277874858696215</v>
      </c>
      <c r="D104" s="22">
        <f>IF(K16="East",(IF(AND($A45&gt;7,$A45&lt;24),HLOOKUP(D$29,$C$8:$N$10,2,FALSE),HLOOKUP(D$29,$C$8:$N$10,3,FALSE))),IF(AND($A45&gt;6,$A45&lt;23),HLOOKUP(D$29,$C$8:$N$10,2,FALSE),HLOOKUP(D$29,$C$8:$N$10,3,FALSE)))*'Historical 00 Scalers WE'!D20</f>
        <v>48.378165625636086</v>
      </c>
      <c r="E104" s="22">
        <f>IF(L16="East",(IF(AND($A45&gt;7,$A45&lt;24),HLOOKUP(E$29,$C$8:$N$10,2,FALSE),HLOOKUP(E$29,$C$8:$N$10,3,FALSE))),IF(AND($A45&gt;6,$A45&lt;23),HLOOKUP(E$29,$C$8:$N$10,2,FALSE),HLOOKUP(E$29,$C$8:$N$10,3,FALSE)))*'Historical 00 Scalers WE'!E20</f>
        <v>51.231653461721173</v>
      </c>
      <c r="F104" s="22">
        <f>IF(M16="East",(IF(AND($A45&gt;7,$A45&lt;24),HLOOKUP(F$29,$C$8:$N$10,2,FALSE),HLOOKUP(F$29,$C$8:$N$10,3,FALSE))),IF(AND($A45&gt;6,$A45&lt;23),HLOOKUP(F$29,$C$8:$N$10,2,FALSE),HLOOKUP(F$29,$C$8:$N$10,3,FALSE)))*'Historical 00 Scalers WE'!F20</f>
        <v>57.982190289480215</v>
      </c>
      <c r="G104" s="22">
        <f>IF(N16="East",(IF(AND($A45&gt;7,$A45&lt;24),HLOOKUP(G$29,$C$8:$N$10,2,FALSE),HLOOKUP(G$29,$C$8:$N$10,3,FALSE))),IF(AND($A45&gt;6,$A45&lt;23),HLOOKUP(G$29,$C$8:$N$10,2,FALSE),HLOOKUP(G$29,$C$8:$N$10,3,FALSE)))*'Historical 00 Scalers WE'!G20</f>
        <v>63.218372153214844</v>
      </c>
      <c r="H104" s="22">
        <f>IF(O16="East",(IF(AND($A45&gt;7,$A45&lt;24),HLOOKUP(H$29,$C$8:$N$10,2,FALSE),HLOOKUP(H$29,$C$8:$N$10,3,FALSE))),IF(AND($A45&gt;6,$A45&lt;23),HLOOKUP(H$29,$C$8:$N$10,2,FALSE),HLOOKUP(H$29,$C$8:$N$10,3,FALSE)))*'Historical 00 Scalers WE'!H20</f>
        <v>77.206101923621389</v>
      </c>
      <c r="I104" s="22">
        <f>IF(P16="East",(IF(AND($A45&gt;7,$A45&lt;24),HLOOKUP(I$29,$C$8:$N$10,2,FALSE),HLOOKUP(I$29,$C$8:$N$10,3,FALSE))),IF(AND($A45&gt;6,$A45&lt;23),HLOOKUP(I$29,$C$8:$N$10,2,FALSE),HLOOKUP(I$29,$C$8:$N$10,3,FALSE)))*'Historical 00 Scalers WE'!I20</f>
        <v>84.572521952509916</v>
      </c>
      <c r="J104" s="22">
        <f>IF(Q16="East",(IF(AND($A45&gt;7,$A45&lt;24),HLOOKUP(J$29,$C$8:$N$10,2,FALSE),HLOOKUP(J$29,$C$8:$N$10,3,FALSE))),IF(AND($A45&gt;6,$A45&lt;23),HLOOKUP(J$29,$C$8:$N$10,2,FALSE),HLOOKUP(J$29,$C$8:$N$10,3,FALSE)))*'Historical 00 Scalers WE'!J20</f>
        <v>85.955953991812933</v>
      </c>
      <c r="K104" s="22">
        <f>IF(R16="East",(IF(AND($A45&gt;7,$A45&lt;24),HLOOKUP(K$29,$C$8:$N$10,2,FALSE),HLOOKUP(K$29,$C$8:$N$10,3,FALSE))),IF(AND($A45&gt;6,$A45&lt;23),HLOOKUP(K$29,$C$8:$N$10,2,FALSE),HLOOKUP(K$29,$C$8:$N$10,3,FALSE)))*'Historical 00 Scalers WE'!K20</f>
        <v>68.787668744811143</v>
      </c>
      <c r="L104" s="22">
        <f>IF(S16="East",(IF(AND($A45&gt;7,$A45&lt;24),HLOOKUP(L$29,$C$8:$N$10,2,FALSE),HLOOKUP(L$29,$C$8:$N$10,3,FALSE))),IF(AND($A45&gt;6,$A45&lt;23),HLOOKUP(L$29,$C$8:$N$10,2,FALSE),HLOOKUP(L$29,$C$8:$N$10,3,FALSE)))*'Historical 00 Scalers WE'!L20</f>
        <v>52.341524951544947</v>
      </c>
      <c r="M104" s="22">
        <f>IF(T16="East",(IF(AND($A45&gt;7,$A45&lt;24),HLOOKUP(M$29,$C$8:$N$10,2,FALSE),HLOOKUP(M$29,$C$8:$N$10,3,FALSE))),IF(AND($A45&gt;6,$A45&lt;23),HLOOKUP(M$29,$C$8:$N$10,2,FALSE),HLOOKUP(M$29,$C$8:$N$10,3,FALSE)))*'Historical 00 Scalers WE'!M20</f>
        <v>37.321494974630824</v>
      </c>
      <c r="N104" s="22">
        <f>IF(U16="East",(IF(AND($A45&gt;7,$A45&lt;24),HLOOKUP(N$29,$C$8:$N$10,2,FALSE),HLOOKUP(N$29,$C$8:$N$10,3,FALSE))),IF(AND($A45&gt;6,$A45&lt;23),HLOOKUP(N$29,$C$8:$N$10,2,FALSE),HLOOKUP(N$29,$C$8:$N$10,3,FALSE)))*'Historical 00 Scalers WE'!N20</f>
        <v>33.656450004824265</v>
      </c>
    </row>
    <row r="105" spans="1:14" x14ac:dyDescent="0.2">
      <c r="A105" s="2">
        <v>16</v>
      </c>
      <c r="C105" s="22">
        <f>IF(J17="East",(IF(AND($A46&gt;7,$A46&lt;24),HLOOKUP(C$29,$C$8:$N$10,2,FALSE),HLOOKUP(C$29,$C$8:$N$10,3,FALSE))),IF(AND($A46&gt;6,$A46&lt;23),HLOOKUP(C$29,$C$8:$N$10,2,FALSE),HLOOKUP(C$29,$C$8:$N$10,3,FALSE)))*'Historical 00 Scalers WE'!C21</f>
        <v>46.436960884436814</v>
      </c>
      <c r="D105" s="22">
        <f>IF(K17="East",(IF(AND($A46&gt;7,$A46&lt;24),HLOOKUP(D$29,$C$8:$N$10,2,FALSE),HLOOKUP(D$29,$C$8:$N$10,3,FALSE))),IF(AND($A46&gt;6,$A46&lt;23),HLOOKUP(D$29,$C$8:$N$10,2,FALSE),HLOOKUP(D$29,$C$8:$N$10,3,FALSE)))*'Historical 00 Scalers WE'!D21</f>
        <v>47.20844590489267</v>
      </c>
      <c r="E105" s="22">
        <f>IF(L17="East",(IF(AND($A46&gt;7,$A46&lt;24),HLOOKUP(E$29,$C$8:$N$10,2,FALSE),HLOOKUP(E$29,$C$8:$N$10,3,FALSE))),IF(AND($A46&gt;6,$A46&lt;23),HLOOKUP(E$29,$C$8:$N$10,2,FALSE),HLOOKUP(E$29,$C$8:$N$10,3,FALSE)))*'Historical 00 Scalers WE'!E21</f>
        <v>46.851915678475272</v>
      </c>
      <c r="F105" s="22">
        <f>IF(M17="East",(IF(AND($A46&gt;7,$A46&lt;24),HLOOKUP(F$29,$C$8:$N$10,2,FALSE),HLOOKUP(F$29,$C$8:$N$10,3,FALSE))),IF(AND($A46&gt;6,$A46&lt;23),HLOOKUP(F$29,$C$8:$N$10,2,FALSE),HLOOKUP(F$29,$C$8:$N$10,3,FALSE)))*'Historical 00 Scalers WE'!F21</f>
        <v>56.135673394938394</v>
      </c>
      <c r="G105" s="22">
        <f>IF(N17="East",(IF(AND($A46&gt;7,$A46&lt;24),HLOOKUP(G$29,$C$8:$N$10,2,FALSE),HLOOKUP(G$29,$C$8:$N$10,3,FALSE))),IF(AND($A46&gt;6,$A46&lt;23),HLOOKUP(G$29,$C$8:$N$10,2,FALSE),HLOOKUP(G$29,$C$8:$N$10,3,FALSE)))*'Historical 00 Scalers WE'!G21</f>
        <v>66.412723736570399</v>
      </c>
      <c r="H105" s="22">
        <f>IF(O17="East",(IF(AND($A46&gt;7,$A46&lt;24),HLOOKUP(H$29,$C$8:$N$10,2,FALSE),HLOOKUP(H$29,$C$8:$N$10,3,FALSE))),IF(AND($A46&gt;6,$A46&lt;23),HLOOKUP(H$29,$C$8:$N$10,2,FALSE),HLOOKUP(H$29,$C$8:$N$10,3,FALSE)))*'Historical 00 Scalers WE'!H21</f>
        <v>86.821390552887323</v>
      </c>
      <c r="I105" s="22">
        <f>IF(P17="East",(IF(AND($A46&gt;7,$A46&lt;24),HLOOKUP(I$29,$C$8:$N$10,2,FALSE),HLOOKUP(I$29,$C$8:$N$10,3,FALSE))),IF(AND($A46&gt;6,$A46&lt;23),HLOOKUP(I$29,$C$8:$N$10,2,FALSE),HLOOKUP(I$29,$C$8:$N$10,3,FALSE)))*'Historical 00 Scalers WE'!I21</f>
        <v>95.154697753096201</v>
      </c>
      <c r="J105" s="22">
        <f>IF(Q17="East",(IF(AND($A46&gt;7,$A46&lt;24),HLOOKUP(J$29,$C$8:$N$10,2,FALSE),HLOOKUP(J$29,$C$8:$N$10,3,FALSE))),IF(AND($A46&gt;6,$A46&lt;23),HLOOKUP(J$29,$C$8:$N$10,2,FALSE),HLOOKUP(J$29,$C$8:$N$10,3,FALSE)))*'Historical 00 Scalers WE'!J21</f>
        <v>88.069450157913266</v>
      </c>
      <c r="K105" s="22">
        <f>IF(R17="East",(IF(AND($A46&gt;7,$A46&lt;24),HLOOKUP(K$29,$C$8:$N$10,2,FALSE),HLOOKUP(K$29,$C$8:$N$10,3,FALSE))),IF(AND($A46&gt;6,$A46&lt;23),HLOOKUP(K$29,$C$8:$N$10,2,FALSE),HLOOKUP(K$29,$C$8:$N$10,3,FALSE)))*'Historical 00 Scalers WE'!K21</f>
        <v>69.229357661583009</v>
      </c>
      <c r="L105" s="22">
        <f>IF(S17="East",(IF(AND($A46&gt;7,$A46&lt;24),HLOOKUP(L$29,$C$8:$N$10,2,FALSE),HLOOKUP(L$29,$C$8:$N$10,3,FALSE))),IF(AND($A46&gt;6,$A46&lt;23),HLOOKUP(L$29,$C$8:$N$10,2,FALSE),HLOOKUP(L$29,$C$8:$N$10,3,FALSE)))*'Historical 00 Scalers WE'!L21</f>
        <v>47.586297660996685</v>
      </c>
      <c r="M105" s="22">
        <f>IF(T17="East",(IF(AND($A46&gt;7,$A46&lt;24),HLOOKUP(M$29,$C$8:$N$10,2,FALSE),HLOOKUP(M$29,$C$8:$N$10,3,FALSE))),IF(AND($A46&gt;6,$A46&lt;23),HLOOKUP(M$29,$C$8:$N$10,2,FALSE),HLOOKUP(M$29,$C$8:$N$10,3,FALSE)))*'Historical 00 Scalers WE'!M21</f>
        <v>34.388223206402287</v>
      </c>
      <c r="N105" s="22">
        <f>IF(U17="East",(IF(AND($A46&gt;7,$A46&lt;24),HLOOKUP(N$29,$C$8:$N$10,2,FALSE),HLOOKUP(N$29,$C$8:$N$10,3,FALSE))),IF(AND($A46&gt;6,$A46&lt;23),HLOOKUP(N$29,$C$8:$N$10,2,FALSE),HLOOKUP(N$29,$C$8:$N$10,3,FALSE)))*'Historical 00 Scalers WE'!N21</f>
        <v>31.195703212941844</v>
      </c>
    </row>
    <row r="106" spans="1:14" x14ac:dyDescent="0.2">
      <c r="A106" s="2">
        <v>17</v>
      </c>
      <c r="C106" s="22">
        <f>IF(J18="East",(IF(AND($A47&gt;7,$A47&lt;24),HLOOKUP(C$29,$C$8:$N$10,2,FALSE),HLOOKUP(C$29,$C$8:$N$10,3,FALSE))),IF(AND($A47&gt;6,$A47&lt;23),HLOOKUP(C$29,$C$8:$N$10,2,FALSE),HLOOKUP(C$29,$C$8:$N$10,3,FALSE)))*'Historical 00 Scalers WE'!C22</f>
        <v>52.88580676972586</v>
      </c>
      <c r="D106" s="22">
        <f>IF(K18="East",(IF(AND($A47&gt;7,$A47&lt;24),HLOOKUP(D$29,$C$8:$N$10,2,FALSE),HLOOKUP(D$29,$C$8:$N$10,3,FALSE))),IF(AND($A47&gt;6,$A47&lt;23),HLOOKUP(D$29,$C$8:$N$10,2,FALSE),HLOOKUP(D$29,$C$8:$N$10,3,FALSE)))*'Historical 00 Scalers WE'!D22</f>
        <v>48.600419372695356</v>
      </c>
      <c r="E106" s="22">
        <f>IF(L18="East",(IF(AND($A47&gt;7,$A47&lt;24),HLOOKUP(E$29,$C$8:$N$10,2,FALSE),HLOOKUP(E$29,$C$8:$N$10,3,FALSE))),IF(AND($A47&gt;6,$A47&lt;23),HLOOKUP(E$29,$C$8:$N$10,2,FALSE),HLOOKUP(E$29,$C$8:$N$10,3,FALSE)))*'Historical 00 Scalers WE'!E22</f>
        <v>49.621168422111104</v>
      </c>
      <c r="F106" s="22">
        <f>IF(M18="East",(IF(AND($A47&gt;7,$A47&lt;24),HLOOKUP(F$29,$C$8:$N$10,2,FALSE),HLOOKUP(F$29,$C$8:$N$10,3,FALSE))),IF(AND($A47&gt;6,$A47&lt;23),HLOOKUP(F$29,$C$8:$N$10,2,FALSE),HLOOKUP(F$29,$C$8:$N$10,3,FALSE)))*'Historical 00 Scalers WE'!F22</f>
        <v>54.749667182620968</v>
      </c>
      <c r="G106" s="22">
        <f>IF(N18="East",(IF(AND($A47&gt;7,$A47&lt;24),HLOOKUP(G$29,$C$8:$N$10,2,FALSE),HLOOKUP(G$29,$C$8:$N$10,3,FALSE))),IF(AND($A47&gt;6,$A47&lt;23),HLOOKUP(G$29,$C$8:$N$10,2,FALSE),HLOOKUP(G$29,$C$8:$N$10,3,FALSE)))*'Historical 00 Scalers WE'!G22</f>
        <v>64.523357122628653</v>
      </c>
      <c r="H106" s="22">
        <f>IF(O18="East",(IF(AND($A47&gt;7,$A47&lt;24),HLOOKUP(H$29,$C$8:$N$10,2,FALSE),HLOOKUP(H$29,$C$8:$N$10,3,FALSE))),IF(AND($A47&gt;6,$A47&lt;23),HLOOKUP(H$29,$C$8:$N$10,2,FALSE),HLOOKUP(H$29,$C$8:$N$10,3,FALSE)))*'Historical 00 Scalers WE'!H22</f>
        <v>91.473885718662302</v>
      </c>
      <c r="I106" s="22">
        <f>IF(P18="East",(IF(AND($A47&gt;7,$A47&lt;24),HLOOKUP(I$29,$C$8:$N$10,2,FALSE),HLOOKUP(I$29,$C$8:$N$10,3,FALSE))),IF(AND($A47&gt;6,$A47&lt;23),HLOOKUP(I$29,$C$8:$N$10,2,FALSE),HLOOKUP(I$29,$C$8:$N$10,3,FALSE)))*'Historical 00 Scalers WE'!I22</f>
        <v>99.860442658727081</v>
      </c>
      <c r="J106" s="22">
        <f>IF(Q18="East",(IF(AND($A47&gt;7,$A47&lt;24),HLOOKUP(J$29,$C$8:$N$10,2,FALSE),HLOOKUP(J$29,$C$8:$N$10,3,FALSE))),IF(AND($A47&gt;6,$A47&lt;23),HLOOKUP(J$29,$C$8:$N$10,2,FALSE),HLOOKUP(J$29,$C$8:$N$10,3,FALSE)))*'Historical 00 Scalers WE'!J22</f>
        <v>87.489838440575525</v>
      </c>
      <c r="K106" s="22">
        <f>IF(R18="East",(IF(AND($A47&gt;7,$A47&lt;24),HLOOKUP(K$29,$C$8:$N$10,2,FALSE),HLOOKUP(K$29,$C$8:$N$10,3,FALSE))),IF(AND($A47&gt;6,$A47&lt;23),HLOOKUP(K$29,$C$8:$N$10,2,FALSE),HLOOKUP(K$29,$C$8:$N$10,3,FALSE)))*'Historical 00 Scalers WE'!K22</f>
        <v>68.820611509783987</v>
      </c>
      <c r="L106" s="22">
        <f>IF(S18="East",(IF(AND($A47&gt;7,$A47&lt;24),HLOOKUP(L$29,$C$8:$N$10,2,FALSE),HLOOKUP(L$29,$C$8:$N$10,3,FALSE))),IF(AND($A47&gt;6,$A47&lt;23),HLOOKUP(L$29,$C$8:$N$10,2,FALSE),HLOOKUP(L$29,$C$8:$N$10,3,FALSE)))*'Historical 00 Scalers WE'!L22</f>
        <v>49.635572415560745</v>
      </c>
      <c r="M106" s="22">
        <f>IF(T18="East",(IF(AND($A47&gt;7,$A47&lt;24),HLOOKUP(M$29,$C$8:$N$10,2,FALSE),HLOOKUP(M$29,$C$8:$N$10,3,FALSE))),IF(AND($A47&gt;6,$A47&lt;23),HLOOKUP(M$29,$C$8:$N$10,2,FALSE),HLOOKUP(M$29,$C$8:$N$10,3,FALSE)))*'Historical 00 Scalers WE'!M22</f>
        <v>46.751530168957423</v>
      </c>
      <c r="N106" s="22">
        <f>IF(U18="East",(IF(AND($A47&gt;7,$A47&lt;24),HLOOKUP(N$29,$C$8:$N$10,2,FALSE),HLOOKUP(N$29,$C$8:$N$10,3,FALSE))),IF(AND($A47&gt;6,$A47&lt;23),HLOOKUP(N$29,$C$8:$N$10,2,FALSE),HLOOKUP(N$29,$C$8:$N$10,3,FALSE)))*'Historical 00 Scalers WE'!N22</f>
        <v>48.681310905991729</v>
      </c>
    </row>
    <row r="107" spans="1:14" x14ac:dyDescent="0.2">
      <c r="A107" s="2">
        <v>18</v>
      </c>
      <c r="C107" s="22">
        <f>IF(J19="East",(IF(AND($A48&gt;7,$A48&lt;24),HLOOKUP(C$29,$C$8:$N$10,2,FALSE),HLOOKUP(C$29,$C$8:$N$10,3,FALSE))),IF(AND($A48&gt;6,$A48&lt;23),HLOOKUP(C$29,$C$8:$N$10,2,FALSE),HLOOKUP(C$29,$C$8:$N$10,3,FALSE)))*'Historical 00 Scalers WE'!C23</f>
        <v>62.905649300052715</v>
      </c>
      <c r="D107" s="22">
        <f>IF(K19="East",(IF(AND($A48&gt;7,$A48&lt;24),HLOOKUP(D$29,$C$8:$N$10,2,FALSE),HLOOKUP(D$29,$C$8:$N$10,3,FALSE))),IF(AND($A48&gt;6,$A48&lt;23),HLOOKUP(D$29,$C$8:$N$10,2,FALSE),HLOOKUP(D$29,$C$8:$N$10,3,FALSE)))*'Historical 00 Scalers WE'!D23</f>
        <v>53.185321671282537</v>
      </c>
      <c r="E107" s="22">
        <f>IF(L19="East",(IF(AND($A48&gt;7,$A48&lt;24),HLOOKUP(E$29,$C$8:$N$10,2,FALSE),HLOOKUP(E$29,$C$8:$N$10,3,FALSE))),IF(AND($A48&gt;6,$A48&lt;23),HLOOKUP(E$29,$C$8:$N$10,2,FALSE),HLOOKUP(E$29,$C$8:$N$10,3,FALSE)))*'Historical 00 Scalers WE'!E23</f>
        <v>55.281966250657725</v>
      </c>
      <c r="F107" s="22">
        <f>IF(M19="East",(IF(AND($A48&gt;7,$A48&lt;24),HLOOKUP(F$29,$C$8:$N$10,2,FALSE),HLOOKUP(F$29,$C$8:$N$10,3,FALSE))),IF(AND($A48&gt;6,$A48&lt;23),HLOOKUP(F$29,$C$8:$N$10,2,FALSE),HLOOKUP(F$29,$C$8:$N$10,3,FALSE)))*'Historical 00 Scalers WE'!F23</f>
        <v>54.747573765668164</v>
      </c>
      <c r="G107" s="22">
        <f>IF(N19="East",(IF(AND($A48&gt;7,$A48&lt;24),HLOOKUP(G$29,$C$8:$N$10,2,FALSE),HLOOKUP(G$29,$C$8:$N$10,3,FALSE))),IF(AND($A48&gt;6,$A48&lt;23),HLOOKUP(G$29,$C$8:$N$10,2,FALSE),HLOOKUP(G$29,$C$8:$N$10,3,FALSE)))*'Historical 00 Scalers WE'!G23</f>
        <v>64.534594171877771</v>
      </c>
      <c r="H107" s="22">
        <f>IF(O19="East",(IF(AND($A48&gt;7,$A48&lt;24),HLOOKUP(H$29,$C$8:$N$10,2,FALSE),HLOOKUP(H$29,$C$8:$N$10,3,FALSE))),IF(AND($A48&gt;6,$A48&lt;23),HLOOKUP(H$29,$C$8:$N$10,2,FALSE),HLOOKUP(H$29,$C$8:$N$10,3,FALSE)))*'Historical 00 Scalers WE'!H23</f>
        <v>77.040335551583567</v>
      </c>
      <c r="I107" s="22">
        <f>IF(P19="East",(IF(AND($A48&gt;7,$A48&lt;24),HLOOKUP(I$29,$C$8:$N$10,2,FALSE),HLOOKUP(I$29,$C$8:$N$10,3,FALSE))),IF(AND($A48&gt;6,$A48&lt;23),HLOOKUP(I$29,$C$8:$N$10,2,FALSE),HLOOKUP(I$29,$C$8:$N$10,3,FALSE)))*'Historical 00 Scalers WE'!I23</f>
        <v>84.795863093673731</v>
      </c>
      <c r="J107" s="22">
        <f>IF(Q19="East",(IF(AND($A48&gt;7,$A48&lt;24),HLOOKUP(J$29,$C$8:$N$10,2,FALSE),HLOOKUP(J$29,$C$8:$N$10,3,FALSE))),IF(AND($A48&gt;6,$A48&lt;23),HLOOKUP(J$29,$C$8:$N$10,2,FALSE),HLOOKUP(J$29,$C$8:$N$10,3,FALSE)))*'Historical 00 Scalers WE'!J23</f>
        <v>81.912582651664849</v>
      </c>
      <c r="K107" s="22">
        <f>IF(R19="East",(IF(AND($A48&gt;7,$A48&lt;24),HLOOKUP(K$29,$C$8:$N$10,2,FALSE),HLOOKUP(K$29,$C$8:$N$10,3,FALSE))),IF(AND($A48&gt;6,$A48&lt;23),HLOOKUP(K$29,$C$8:$N$10,2,FALSE),HLOOKUP(K$29,$C$8:$N$10,3,FALSE)))*'Historical 00 Scalers WE'!K23</f>
        <v>68.644909148198579</v>
      </c>
      <c r="L107" s="22">
        <f>IF(S19="East",(IF(AND($A48&gt;7,$A48&lt;24),HLOOKUP(L$29,$C$8:$N$10,2,FALSE),HLOOKUP(L$29,$C$8:$N$10,3,FALSE))),IF(AND($A48&gt;6,$A48&lt;23),HLOOKUP(L$29,$C$8:$N$10,2,FALSE),HLOOKUP(L$29,$C$8:$N$10,3,FALSE)))*'Historical 00 Scalers WE'!L23</f>
        <v>51.955974384367821</v>
      </c>
      <c r="M107" s="22">
        <f>IF(T19="East",(IF(AND($A48&gt;7,$A48&lt;24),HLOOKUP(M$29,$C$8:$N$10,2,FALSE),HLOOKUP(M$29,$C$8:$N$10,3,FALSE))),IF(AND($A48&gt;6,$A48&lt;23),HLOOKUP(M$29,$C$8:$N$10,2,FALSE),HLOOKUP(M$29,$C$8:$N$10,3,FALSE)))*'Historical 00 Scalers WE'!M23</f>
        <v>83.475585147535938</v>
      </c>
      <c r="N107" s="22">
        <f>IF(U19="East",(IF(AND($A48&gt;7,$A48&lt;24),HLOOKUP(N$29,$C$8:$N$10,2,FALSE),HLOOKUP(N$29,$C$8:$N$10,3,FALSE))),IF(AND($A48&gt;6,$A48&lt;23),HLOOKUP(N$29,$C$8:$N$10,2,FALSE),HLOOKUP(N$29,$C$8:$N$10,3,FALSE)))*'Historical 00 Scalers WE'!N23</f>
        <v>63.674267520020621</v>
      </c>
    </row>
    <row r="108" spans="1:14" x14ac:dyDescent="0.2">
      <c r="A108" s="2">
        <v>19</v>
      </c>
      <c r="C108" s="22">
        <f>IF(J20="East",(IF(AND($A49&gt;7,$A49&lt;24),HLOOKUP(C$29,$C$8:$N$10,2,FALSE),HLOOKUP(C$29,$C$8:$N$10,3,FALSE))),IF(AND($A49&gt;6,$A49&lt;23),HLOOKUP(C$29,$C$8:$N$10,2,FALSE),HLOOKUP(C$29,$C$8:$N$10,3,FALSE)))*'Historical 00 Scalers WE'!C24</f>
        <v>64.302033372306894</v>
      </c>
      <c r="D108" s="22">
        <f>IF(K20="East",(IF(AND($A49&gt;7,$A49&lt;24),HLOOKUP(D$29,$C$8:$N$10,2,FALSE),HLOOKUP(D$29,$C$8:$N$10,3,FALSE))),IF(AND($A49&gt;6,$A49&lt;23),HLOOKUP(D$29,$C$8:$N$10,2,FALSE),HLOOKUP(D$29,$C$8:$N$10,3,FALSE)))*'Historical 00 Scalers WE'!D24</f>
        <v>55.718620631119684</v>
      </c>
      <c r="E108" s="22">
        <f>IF(L20="East",(IF(AND($A49&gt;7,$A49&lt;24),HLOOKUP(E$29,$C$8:$N$10,2,FALSE),HLOOKUP(E$29,$C$8:$N$10,3,FALSE))),IF(AND($A49&gt;6,$A49&lt;23),HLOOKUP(E$29,$C$8:$N$10,2,FALSE),HLOOKUP(E$29,$C$8:$N$10,3,FALSE)))*'Historical 00 Scalers WE'!E24</f>
        <v>64.171855134212237</v>
      </c>
      <c r="F108" s="22">
        <f>IF(M20="East",(IF(AND($A49&gt;7,$A49&lt;24),HLOOKUP(F$29,$C$8:$N$10,2,FALSE),HLOOKUP(F$29,$C$8:$N$10,3,FALSE))),IF(AND($A49&gt;6,$A49&lt;23),HLOOKUP(F$29,$C$8:$N$10,2,FALSE),HLOOKUP(F$29,$C$8:$N$10,3,FALSE)))*'Historical 00 Scalers WE'!F24</f>
        <v>55.747816595193456</v>
      </c>
      <c r="G108" s="22">
        <f>IF(N20="East",(IF(AND($A49&gt;7,$A49&lt;24),HLOOKUP(G$29,$C$8:$N$10,2,FALSE),HLOOKUP(G$29,$C$8:$N$10,3,FALSE))),IF(AND($A49&gt;6,$A49&lt;23),HLOOKUP(G$29,$C$8:$N$10,2,FALSE),HLOOKUP(G$29,$C$8:$N$10,3,FALSE)))*'Historical 00 Scalers WE'!G24</f>
        <v>61.738744710054604</v>
      </c>
      <c r="H108" s="22">
        <f>IF(O20="East",(IF(AND($A49&gt;7,$A49&lt;24),HLOOKUP(H$29,$C$8:$N$10,2,FALSE),HLOOKUP(H$29,$C$8:$N$10,3,FALSE))),IF(AND($A49&gt;6,$A49&lt;23),HLOOKUP(H$29,$C$8:$N$10,2,FALSE),HLOOKUP(H$29,$C$8:$N$10,3,FALSE)))*'Historical 00 Scalers WE'!H24</f>
        <v>65.75828272492808</v>
      </c>
      <c r="I108" s="22">
        <f>IF(P20="East",(IF(AND($A49&gt;7,$A49&lt;24),HLOOKUP(I$29,$C$8:$N$10,2,FALSE),HLOOKUP(I$29,$C$8:$N$10,3,FALSE))),IF(AND($A49&gt;6,$A49&lt;23),HLOOKUP(I$29,$C$8:$N$10,2,FALSE),HLOOKUP(I$29,$C$8:$N$10,3,FALSE)))*'Historical 00 Scalers WE'!I24</f>
        <v>69.758182396768618</v>
      </c>
      <c r="J108" s="22">
        <f>IF(Q20="East",(IF(AND($A49&gt;7,$A49&lt;24),HLOOKUP(J$29,$C$8:$N$10,2,FALSE),HLOOKUP(J$29,$C$8:$N$10,3,FALSE))),IF(AND($A49&gt;6,$A49&lt;23),HLOOKUP(J$29,$C$8:$N$10,2,FALSE),HLOOKUP(J$29,$C$8:$N$10,3,FALSE)))*'Historical 00 Scalers WE'!J24</f>
        <v>73.656064744019872</v>
      </c>
      <c r="K108" s="22">
        <f>IF(R20="East",(IF(AND($A49&gt;7,$A49&lt;24),HLOOKUP(K$29,$C$8:$N$10,2,FALSE),HLOOKUP(K$29,$C$8:$N$10,3,FALSE))),IF(AND($A49&gt;6,$A49&lt;23),HLOOKUP(K$29,$C$8:$N$10,2,FALSE),HLOOKUP(K$29,$C$8:$N$10,3,FALSE)))*'Historical 00 Scalers WE'!K24</f>
        <v>63.393119641577222</v>
      </c>
      <c r="L108" s="22">
        <f>IF(S20="East",(IF(AND($A49&gt;7,$A49&lt;24),HLOOKUP(L$29,$C$8:$N$10,2,FALSE),HLOOKUP(L$29,$C$8:$N$10,3,FALSE))),IF(AND($A49&gt;6,$A49&lt;23),HLOOKUP(L$29,$C$8:$N$10,2,FALSE),HLOOKUP(L$29,$C$8:$N$10,3,FALSE)))*'Historical 00 Scalers WE'!L24</f>
        <v>61.273921389343023</v>
      </c>
      <c r="M108" s="22">
        <f>IF(T20="East",(IF(AND($A49&gt;7,$A49&lt;24),HLOOKUP(M$29,$C$8:$N$10,2,FALSE),HLOOKUP(M$29,$C$8:$N$10,3,FALSE))),IF(AND($A49&gt;6,$A49&lt;23),HLOOKUP(M$29,$C$8:$N$10,2,FALSE),HLOOKUP(M$29,$C$8:$N$10,3,FALSE)))*'Historical 00 Scalers WE'!M24</f>
        <v>85.21291950773761</v>
      </c>
      <c r="N108" s="22">
        <f>IF(U20="East",(IF(AND($A49&gt;7,$A49&lt;24),HLOOKUP(N$29,$C$8:$N$10,2,FALSE),HLOOKUP(N$29,$C$8:$N$10,3,FALSE))),IF(AND($A49&gt;6,$A49&lt;23),HLOOKUP(N$29,$C$8:$N$10,2,FALSE),HLOOKUP(N$29,$C$8:$N$10,3,FALSE)))*'Historical 00 Scalers WE'!N24</f>
        <v>65.665712539799998</v>
      </c>
    </row>
    <row r="109" spans="1:14" x14ac:dyDescent="0.2">
      <c r="A109" s="2">
        <v>20</v>
      </c>
      <c r="C109" s="22">
        <f>IF(J21="East",(IF(AND($A50&gt;7,$A50&lt;24),HLOOKUP(C$29,$C$8:$N$10,2,FALSE),HLOOKUP(C$29,$C$8:$N$10,3,FALSE))),IF(AND($A50&gt;6,$A50&lt;23),HLOOKUP(C$29,$C$8:$N$10,2,FALSE),HLOOKUP(C$29,$C$8:$N$10,3,FALSE)))*'Historical 00 Scalers WE'!C25</f>
        <v>61.152414030211524</v>
      </c>
      <c r="D109" s="22">
        <f>IF(K21="East",(IF(AND($A50&gt;7,$A50&lt;24),HLOOKUP(D$29,$C$8:$N$10,2,FALSE),HLOOKUP(D$29,$C$8:$N$10,3,FALSE))),IF(AND($A50&gt;6,$A50&lt;23),HLOOKUP(D$29,$C$8:$N$10,2,FALSE),HLOOKUP(D$29,$C$8:$N$10,3,FALSE)))*'Historical 00 Scalers WE'!D25</f>
        <v>53.422756924292514</v>
      </c>
      <c r="E109" s="22">
        <f>IF(L21="East",(IF(AND($A50&gt;7,$A50&lt;24),HLOOKUP(E$29,$C$8:$N$10,2,FALSE),HLOOKUP(E$29,$C$8:$N$10,3,FALSE))),IF(AND($A50&gt;6,$A50&lt;23),HLOOKUP(E$29,$C$8:$N$10,2,FALSE),HLOOKUP(E$29,$C$8:$N$10,3,FALSE)))*'Historical 00 Scalers WE'!E25</f>
        <v>63.417416483526686</v>
      </c>
      <c r="F109" s="22">
        <f>IF(M21="East",(IF(AND($A50&gt;7,$A50&lt;24),HLOOKUP(F$29,$C$8:$N$10,2,FALSE),HLOOKUP(F$29,$C$8:$N$10,3,FALSE))),IF(AND($A50&gt;6,$A50&lt;23),HLOOKUP(F$29,$C$8:$N$10,2,FALSE),HLOOKUP(F$29,$C$8:$N$10,3,FALSE)))*'Historical 00 Scalers WE'!F25</f>
        <v>60.04001915408098</v>
      </c>
      <c r="G109" s="22">
        <f>IF(N21="East",(IF(AND($A50&gt;7,$A50&lt;24),HLOOKUP(G$29,$C$8:$N$10,2,FALSE),HLOOKUP(G$29,$C$8:$N$10,3,FALSE))),IF(AND($A50&gt;6,$A50&lt;23),HLOOKUP(G$29,$C$8:$N$10,2,FALSE),HLOOKUP(G$29,$C$8:$N$10,3,FALSE)))*'Historical 00 Scalers WE'!G25</f>
        <v>61.027478051088949</v>
      </c>
      <c r="H109" s="22">
        <f>IF(O21="East",(IF(AND($A50&gt;7,$A50&lt;24),HLOOKUP(H$29,$C$8:$N$10,2,FALSE),HLOOKUP(H$29,$C$8:$N$10,3,FALSE))),IF(AND($A50&gt;6,$A50&lt;23),HLOOKUP(H$29,$C$8:$N$10,2,FALSE),HLOOKUP(H$29,$C$8:$N$10,3,FALSE)))*'Historical 00 Scalers WE'!H25</f>
        <v>57.161795724195727</v>
      </c>
      <c r="I109" s="22">
        <f>IF(P21="East",(IF(AND($A50&gt;7,$A50&lt;24),HLOOKUP(I$29,$C$8:$N$10,2,FALSE),HLOOKUP(I$29,$C$8:$N$10,3,FALSE))),IF(AND($A50&gt;6,$A50&lt;23),HLOOKUP(I$29,$C$8:$N$10,2,FALSE),HLOOKUP(I$29,$C$8:$N$10,3,FALSE)))*'Historical 00 Scalers WE'!I25</f>
        <v>58.532710231701259</v>
      </c>
      <c r="J109" s="22">
        <f>IF(Q21="East",(IF(AND($A50&gt;7,$A50&lt;24),HLOOKUP(J$29,$C$8:$N$10,2,FALSE),HLOOKUP(J$29,$C$8:$N$10,3,FALSE))),IF(AND($A50&gt;6,$A50&lt;23),HLOOKUP(J$29,$C$8:$N$10,2,FALSE),HLOOKUP(J$29,$C$8:$N$10,3,FALSE)))*'Historical 00 Scalers WE'!J25</f>
        <v>63.905780792239561</v>
      </c>
      <c r="K109" s="22">
        <f>IF(R21="East",(IF(AND($A50&gt;7,$A50&lt;24),HLOOKUP(K$29,$C$8:$N$10,2,FALSE),HLOOKUP(K$29,$C$8:$N$10,3,FALSE))),IF(AND($A50&gt;6,$A50&lt;23),HLOOKUP(K$29,$C$8:$N$10,2,FALSE),HLOOKUP(K$29,$C$8:$N$10,3,FALSE)))*'Historical 00 Scalers WE'!K25</f>
        <v>67.689260553911708</v>
      </c>
      <c r="L109" s="22">
        <f>IF(S21="East",(IF(AND($A50&gt;7,$A50&lt;24),HLOOKUP(L$29,$C$8:$N$10,2,FALSE),HLOOKUP(L$29,$C$8:$N$10,3,FALSE))),IF(AND($A50&gt;6,$A50&lt;23),HLOOKUP(L$29,$C$8:$N$10,2,FALSE),HLOOKUP(L$29,$C$8:$N$10,3,FALSE)))*'Historical 00 Scalers WE'!L25</f>
        <v>64.464597155530441</v>
      </c>
      <c r="M109" s="22">
        <f>IF(T21="East",(IF(AND($A50&gt;7,$A50&lt;24),HLOOKUP(M$29,$C$8:$N$10,2,FALSE),HLOOKUP(M$29,$C$8:$N$10,3,FALSE))),IF(AND($A50&gt;6,$A50&lt;23),HLOOKUP(M$29,$C$8:$N$10,2,FALSE),HLOOKUP(M$29,$C$8:$N$10,3,FALSE)))*'Historical 00 Scalers WE'!M25</f>
        <v>79.55045724426833</v>
      </c>
      <c r="N109" s="22">
        <f>IF(U21="East",(IF(AND($A50&gt;7,$A50&lt;24),HLOOKUP(N$29,$C$8:$N$10,2,FALSE),HLOOKUP(N$29,$C$8:$N$10,3,FALSE))),IF(AND($A50&gt;6,$A50&lt;23),HLOOKUP(N$29,$C$8:$N$10,2,FALSE),HLOOKUP(N$29,$C$8:$N$10,3,FALSE)))*'Historical 00 Scalers WE'!N25</f>
        <v>60.449876177917893</v>
      </c>
    </row>
    <row r="110" spans="1:14" x14ac:dyDescent="0.2">
      <c r="A110" s="2">
        <v>21</v>
      </c>
      <c r="C110" s="22">
        <f>IF(J22="East",(IF(AND($A51&gt;7,$A51&lt;24),HLOOKUP(C$29,$C$8:$N$10,2,FALSE),HLOOKUP(C$29,$C$8:$N$10,3,FALSE))),IF(AND($A51&gt;6,$A51&lt;23),HLOOKUP(C$29,$C$8:$N$10,2,FALSE),HLOOKUP(C$29,$C$8:$N$10,3,FALSE)))*'Historical 00 Scalers WE'!C26</f>
        <v>59.431065348022628</v>
      </c>
      <c r="D110" s="22">
        <f>IF(K22="East",(IF(AND($A51&gt;7,$A51&lt;24),HLOOKUP(D$29,$C$8:$N$10,2,FALSE),HLOOKUP(D$29,$C$8:$N$10,3,FALSE))),IF(AND($A51&gt;6,$A51&lt;23),HLOOKUP(D$29,$C$8:$N$10,2,FALSE),HLOOKUP(D$29,$C$8:$N$10,3,FALSE)))*'Historical 00 Scalers WE'!D26</f>
        <v>52.550629720772932</v>
      </c>
      <c r="E110" s="22">
        <f>IF(L22="East",(IF(AND($A51&gt;7,$A51&lt;24),HLOOKUP(E$29,$C$8:$N$10,2,FALSE),HLOOKUP(E$29,$C$8:$N$10,3,FALSE))),IF(AND($A51&gt;6,$A51&lt;23),HLOOKUP(E$29,$C$8:$N$10,2,FALSE),HLOOKUP(E$29,$C$8:$N$10,3,FALSE)))*'Historical 00 Scalers WE'!E26</f>
        <v>60.055380277828121</v>
      </c>
      <c r="F110" s="22">
        <f>IF(M22="East",(IF(AND($A51&gt;7,$A51&lt;24),HLOOKUP(F$29,$C$8:$N$10,2,FALSE),HLOOKUP(F$29,$C$8:$N$10,3,FALSE))),IF(AND($A51&gt;6,$A51&lt;23),HLOOKUP(F$29,$C$8:$N$10,2,FALSE),HLOOKUP(F$29,$C$8:$N$10,3,FALSE)))*'Historical 00 Scalers WE'!F26</f>
        <v>66.708865665263104</v>
      </c>
      <c r="G110" s="22">
        <f>IF(N22="East",(IF(AND($A51&gt;7,$A51&lt;24),HLOOKUP(G$29,$C$8:$N$10,2,FALSE),HLOOKUP(G$29,$C$8:$N$10,3,FALSE))),IF(AND($A51&gt;6,$A51&lt;23),HLOOKUP(G$29,$C$8:$N$10,2,FALSE),HLOOKUP(G$29,$C$8:$N$10,3,FALSE)))*'Historical 00 Scalers WE'!G26</f>
        <v>62.898777252512517</v>
      </c>
      <c r="H110" s="22">
        <f>IF(O22="East",(IF(AND($A51&gt;7,$A51&lt;24),HLOOKUP(H$29,$C$8:$N$10,2,FALSE),HLOOKUP(H$29,$C$8:$N$10,3,FALSE))),IF(AND($A51&gt;6,$A51&lt;23),HLOOKUP(H$29,$C$8:$N$10,2,FALSE),HLOOKUP(H$29,$C$8:$N$10,3,FALSE)))*'Historical 00 Scalers WE'!H26</f>
        <v>60.374350165701827</v>
      </c>
      <c r="I110" s="22">
        <f>IF(P22="East",(IF(AND($A51&gt;7,$A51&lt;24),HLOOKUP(I$29,$C$8:$N$10,2,FALSE),HLOOKUP(I$29,$C$8:$N$10,3,FALSE))),IF(AND($A51&gt;6,$A51&lt;23),HLOOKUP(I$29,$C$8:$N$10,2,FALSE),HLOOKUP(I$29,$C$8:$N$10,3,FALSE)))*'Historical 00 Scalers WE'!I26</f>
        <v>57.588253924671037</v>
      </c>
      <c r="J110" s="22">
        <f>IF(Q22="East",(IF(AND($A51&gt;7,$A51&lt;24),HLOOKUP(J$29,$C$8:$N$10,2,FALSE),HLOOKUP(J$29,$C$8:$N$10,3,FALSE))),IF(AND($A51&gt;6,$A51&lt;23),HLOOKUP(J$29,$C$8:$N$10,2,FALSE),HLOOKUP(J$29,$C$8:$N$10,3,FALSE)))*'Historical 00 Scalers WE'!J26</f>
        <v>67.014845865401625</v>
      </c>
      <c r="K110" s="22">
        <f>IF(R22="East",(IF(AND($A51&gt;7,$A51&lt;24),HLOOKUP(K$29,$C$8:$N$10,2,FALSE),HLOOKUP(K$29,$C$8:$N$10,3,FALSE))),IF(AND($A51&gt;6,$A51&lt;23),HLOOKUP(K$29,$C$8:$N$10,2,FALSE),HLOOKUP(K$29,$C$8:$N$10,3,FALSE)))*'Historical 00 Scalers WE'!K26</f>
        <v>62.190103322515036</v>
      </c>
      <c r="L110" s="22">
        <f>IF(S22="East",(IF(AND($A51&gt;7,$A51&lt;24),HLOOKUP(L$29,$C$8:$N$10,2,FALSE),HLOOKUP(L$29,$C$8:$N$10,3,FALSE))),IF(AND($A51&gt;6,$A51&lt;23),HLOOKUP(L$29,$C$8:$N$10,2,FALSE),HLOOKUP(L$29,$C$8:$N$10,3,FALSE)))*'Historical 00 Scalers WE'!L26</f>
        <v>65.686085878482928</v>
      </c>
      <c r="M110" s="22">
        <f>IF(T22="East",(IF(AND($A51&gt;7,$A51&lt;24),HLOOKUP(M$29,$C$8:$N$10,2,FALSE),HLOOKUP(M$29,$C$8:$N$10,3,FALSE))),IF(AND($A51&gt;6,$A51&lt;23),HLOOKUP(M$29,$C$8:$N$10,2,FALSE),HLOOKUP(M$29,$C$8:$N$10,3,FALSE)))*'Historical 00 Scalers WE'!M26</f>
        <v>71.638871314244597</v>
      </c>
      <c r="N110" s="22">
        <f>IF(U22="East",(IF(AND($A51&gt;7,$A51&lt;24),HLOOKUP(N$29,$C$8:$N$10,2,FALSE),HLOOKUP(N$29,$C$8:$N$10,3,FALSE))),IF(AND($A51&gt;6,$A51&lt;23),HLOOKUP(N$29,$C$8:$N$10,2,FALSE),HLOOKUP(N$29,$C$8:$N$10,3,FALSE)))*'Historical 00 Scalers WE'!N26</f>
        <v>56.808670761907862</v>
      </c>
    </row>
    <row r="111" spans="1:14" x14ac:dyDescent="0.2">
      <c r="A111" s="2">
        <v>22</v>
      </c>
      <c r="C111" s="22">
        <f>IF(J23="East",(IF(AND($A52&gt;7,$A52&lt;24),HLOOKUP(C$29,$C$8:$N$10,2,FALSE),HLOOKUP(C$29,$C$8:$N$10,3,FALSE))),IF(AND($A52&gt;6,$A52&lt;23),HLOOKUP(C$29,$C$8:$N$10,2,FALSE),HLOOKUP(C$29,$C$8:$N$10,3,FALSE)))*'Historical 00 Scalers WE'!C27</f>
        <v>55.849490035770764</v>
      </c>
      <c r="D111" s="22">
        <f>IF(K23="East",(IF(AND($A52&gt;7,$A52&lt;24),HLOOKUP(D$29,$C$8:$N$10,2,FALSE),HLOOKUP(D$29,$C$8:$N$10,3,FALSE))),IF(AND($A52&gt;6,$A52&lt;23),HLOOKUP(D$29,$C$8:$N$10,2,FALSE),HLOOKUP(D$29,$C$8:$N$10,3,FALSE)))*'Historical 00 Scalers WE'!D27</f>
        <v>52.285237746430127</v>
      </c>
      <c r="E111" s="22">
        <f>IF(L23="East",(IF(AND($A52&gt;7,$A52&lt;24),HLOOKUP(E$29,$C$8:$N$10,2,FALSE),HLOOKUP(E$29,$C$8:$N$10,3,FALSE))),IF(AND($A52&gt;6,$A52&lt;23),HLOOKUP(E$29,$C$8:$N$10,2,FALSE),HLOOKUP(E$29,$C$8:$N$10,3,FALSE)))*'Historical 00 Scalers WE'!E27</f>
        <v>56.881225235502299</v>
      </c>
      <c r="F111" s="22">
        <f>IF(M23="East",(IF(AND($A52&gt;7,$A52&lt;24),HLOOKUP(F$29,$C$8:$N$10,2,FALSE),HLOOKUP(F$29,$C$8:$N$10,3,FALSE))),IF(AND($A52&gt;6,$A52&lt;23),HLOOKUP(F$29,$C$8:$N$10,2,FALSE),HLOOKUP(F$29,$C$8:$N$10,3,FALSE)))*'Historical 00 Scalers WE'!F27</f>
        <v>60.07339068315207</v>
      </c>
      <c r="G111" s="22">
        <f>IF(N23="East",(IF(AND($A52&gt;7,$A52&lt;24),HLOOKUP(G$29,$C$8:$N$10,2,FALSE),HLOOKUP(G$29,$C$8:$N$10,3,FALSE))),IF(AND($A52&gt;6,$A52&lt;23),HLOOKUP(G$29,$C$8:$N$10,2,FALSE),HLOOKUP(G$29,$C$8:$N$10,3,FALSE)))*'Historical 00 Scalers WE'!G27</f>
        <v>57.256015855072526</v>
      </c>
      <c r="H111" s="22">
        <f>IF(O23="East",(IF(AND($A52&gt;7,$A52&lt;24),HLOOKUP(H$29,$C$8:$N$10,2,FALSE),HLOOKUP(H$29,$C$8:$N$10,3,FALSE))),IF(AND($A52&gt;6,$A52&lt;23),HLOOKUP(H$29,$C$8:$N$10,2,FALSE),HLOOKUP(H$29,$C$8:$N$10,3,FALSE)))*'Historical 00 Scalers WE'!H27</f>
        <v>51.086829307752737</v>
      </c>
      <c r="I111" s="22">
        <f>IF(P23="East",(IF(AND($A52&gt;7,$A52&lt;24),HLOOKUP(I$29,$C$8:$N$10,2,FALSE),HLOOKUP(I$29,$C$8:$N$10,3,FALSE))),IF(AND($A52&gt;6,$A52&lt;23),HLOOKUP(I$29,$C$8:$N$10,2,FALSE),HLOOKUP(I$29,$C$8:$N$10,3,FALSE)))*'Historical 00 Scalers WE'!I27</f>
        <v>47.81995948633147</v>
      </c>
      <c r="J111" s="22">
        <f>IF(Q23="East",(IF(AND($A52&gt;7,$A52&lt;24),HLOOKUP(J$29,$C$8:$N$10,2,FALSE),HLOOKUP(J$29,$C$8:$N$10,3,FALSE))),IF(AND($A52&gt;6,$A52&lt;23),HLOOKUP(J$29,$C$8:$N$10,2,FALSE),HLOOKUP(J$29,$C$8:$N$10,3,FALSE)))*'Historical 00 Scalers WE'!J27</f>
        <v>59.804336994907977</v>
      </c>
      <c r="K111" s="22">
        <f>IF(R23="East",(IF(AND($A52&gt;7,$A52&lt;24),HLOOKUP(K$29,$C$8:$N$10,2,FALSE),HLOOKUP(K$29,$C$8:$N$10,3,FALSE))),IF(AND($A52&gt;6,$A52&lt;23),HLOOKUP(K$29,$C$8:$N$10,2,FALSE),HLOOKUP(K$29,$C$8:$N$10,3,FALSE)))*'Historical 00 Scalers WE'!K27</f>
        <v>52.822775558547299</v>
      </c>
      <c r="L111" s="22">
        <f>IF(S23="East",(IF(AND($A52&gt;7,$A52&lt;24),HLOOKUP(L$29,$C$8:$N$10,2,FALSE),HLOOKUP(L$29,$C$8:$N$10,3,FALSE))),IF(AND($A52&gt;6,$A52&lt;23),HLOOKUP(L$29,$C$8:$N$10,2,FALSE),HLOOKUP(L$29,$C$8:$N$10,3,FALSE)))*'Historical 00 Scalers WE'!L27</f>
        <v>59.353336204999671</v>
      </c>
      <c r="M111" s="22">
        <f>IF(T23="East",(IF(AND($A52&gt;7,$A52&lt;24),HLOOKUP(M$29,$C$8:$N$10,2,FALSE),HLOOKUP(M$29,$C$8:$N$10,3,FALSE))),IF(AND($A52&gt;6,$A52&lt;23),HLOOKUP(M$29,$C$8:$N$10,2,FALSE),HLOOKUP(M$29,$C$8:$N$10,3,FALSE)))*'Historical 00 Scalers WE'!M27</f>
        <v>65.594681902855172</v>
      </c>
      <c r="N111" s="22">
        <f>IF(U23="East",(IF(AND($A52&gt;7,$A52&lt;24),HLOOKUP(N$29,$C$8:$N$10,2,FALSE),HLOOKUP(N$29,$C$8:$N$10,3,FALSE))),IF(AND($A52&gt;6,$A52&lt;23),HLOOKUP(N$29,$C$8:$N$10,2,FALSE),HLOOKUP(N$29,$C$8:$N$10,3,FALSE)))*'Historical 00 Scalers WE'!N27</f>
        <v>59.202006882578118</v>
      </c>
    </row>
    <row r="112" spans="1:14" x14ac:dyDescent="0.2">
      <c r="A112" s="2">
        <v>23</v>
      </c>
      <c r="C112" s="22">
        <f>IF(J24="East",(IF(AND($A53&gt;7,$A53&lt;24),HLOOKUP(C$29,$C$8:$N$10,2,FALSE),HLOOKUP(C$29,$C$8:$N$10,3,FALSE))),IF(AND($A53&gt;6,$A53&lt;23),HLOOKUP(C$29,$C$8:$N$10,2,FALSE),HLOOKUP(C$29,$C$8:$N$10,3,FALSE)))*'Historical 00 Scalers WE'!C28</f>
        <v>52.690797886563011</v>
      </c>
      <c r="D112" s="22">
        <f>IF(K24="East",(IF(AND($A53&gt;7,$A53&lt;24),HLOOKUP(D$29,$C$8:$N$10,2,FALSE),HLOOKUP(D$29,$C$8:$N$10,3,FALSE))),IF(AND($A53&gt;6,$A53&lt;23),HLOOKUP(D$29,$C$8:$N$10,2,FALSE),HLOOKUP(D$29,$C$8:$N$10,3,FALSE)))*'Historical 00 Scalers WE'!D28</f>
        <v>49.956779740083427</v>
      </c>
      <c r="E112" s="22">
        <f>IF(L24="East",(IF(AND($A53&gt;7,$A53&lt;24),HLOOKUP(E$29,$C$8:$N$10,2,FALSE),HLOOKUP(E$29,$C$8:$N$10,3,FALSE))),IF(AND($A53&gt;6,$A53&lt;23),HLOOKUP(E$29,$C$8:$N$10,2,FALSE),HLOOKUP(E$29,$C$8:$N$10,3,FALSE)))*'Historical 00 Scalers WE'!E28</f>
        <v>55.432347614069243</v>
      </c>
      <c r="F112" s="22">
        <f>IF(M24="East",(IF(AND($A53&gt;7,$A53&lt;24),HLOOKUP(F$29,$C$8:$N$10,2,FALSE),HLOOKUP(F$29,$C$8:$N$10,3,FALSE))),IF(AND($A53&gt;6,$A53&lt;23),HLOOKUP(F$29,$C$8:$N$10,2,FALSE),HLOOKUP(F$29,$C$8:$N$10,3,FALSE)))*'Historical 00 Scalers WE'!F28</f>
        <v>55.428837317934722</v>
      </c>
      <c r="G112" s="22">
        <f>IF(N24="East",(IF(AND($A53&gt;7,$A53&lt;24),HLOOKUP(G$29,$C$8:$N$10,2,FALSE),HLOOKUP(G$29,$C$8:$N$10,3,FALSE))),IF(AND($A53&gt;6,$A53&lt;23),HLOOKUP(G$29,$C$8:$N$10,2,FALSE),HLOOKUP(G$29,$C$8:$N$10,3,FALSE)))*'Historical 00 Scalers WE'!G28</f>
        <v>54.48153882025256</v>
      </c>
      <c r="H112" s="22">
        <f>IF(O24="East",(IF(AND($A53&gt;7,$A53&lt;24),HLOOKUP(H$29,$C$8:$N$10,2,FALSE),HLOOKUP(H$29,$C$8:$N$10,3,FALSE))),IF(AND($A53&gt;6,$A53&lt;23),HLOOKUP(H$29,$C$8:$N$10,2,FALSE),HLOOKUP(H$29,$C$8:$N$10,3,FALSE)))*'Historical 00 Scalers WE'!H28</f>
        <v>49.055271521229713</v>
      </c>
      <c r="I112" s="22">
        <f>IF(P24="East",(IF(AND($A53&gt;7,$A53&lt;24),HLOOKUP(I$29,$C$8:$N$10,2,FALSE),HLOOKUP(I$29,$C$8:$N$10,3,FALSE))),IF(AND($A53&gt;6,$A53&lt;23),HLOOKUP(I$29,$C$8:$N$10,2,FALSE),HLOOKUP(I$29,$C$8:$N$10,3,FALSE)))*'Historical 00 Scalers WE'!I28</f>
        <v>43.279537923618918</v>
      </c>
      <c r="J112" s="22">
        <f>IF(Q24="East",(IF(AND($A53&gt;7,$A53&lt;24),HLOOKUP(J$29,$C$8:$N$10,2,FALSE),HLOOKUP(J$29,$C$8:$N$10,3,FALSE))),IF(AND($A53&gt;6,$A53&lt;23),HLOOKUP(J$29,$C$8:$N$10,2,FALSE),HLOOKUP(J$29,$C$8:$N$10,3,FALSE)))*'Historical 00 Scalers WE'!J28</f>
        <v>37.857251216933427</v>
      </c>
      <c r="K112" s="22">
        <f>IF(R24="East",(IF(AND($A53&gt;7,$A53&lt;24),HLOOKUP(K$29,$C$8:$N$10,2,FALSE),HLOOKUP(K$29,$C$8:$N$10,3,FALSE))),IF(AND($A53&gt;6,$A53&lt;23),HLOOKUP(K$29,$C$8:$N$10,2,FALSE),HLOOKUP(K$29,$C$8:$N$10,3,FALSE)))*'Historical 00 Scalers WE'!K28</f>
        <v>43.253621957441794</v>
      </c>
      <c r="L112" s="22">
        <f>IF(S24="East",(IF(AND($A53&gt;7,$A53&lt;24),HLOOKUP(L$29,$C$8:$N$10,2,FALSE),HLOOKUP(L$29,$C$8:$N$10,3,FALSE))),IF(AND($A53&gt;6,$A53&lt;23),HLOOKUP(L$29,$C$8:$N$10,2,FALSE),HLOOKUP(L$29,$C$8:$N$10,3,FALSE)))*'Historical 00 Scalers WE'!L28</f>
        <v>56.926697550321236</v>
      </c>
      <c r="M112" s="22">
        <f>IF(T24="East",(IF(AND($A53&gt;7,$A53&lt;24),HLOOKUP(M$29,$C$8:$N$10,2,FALSE),HLOOKUP(M$29,$C$8:$N$10,3,FALSE))),IF(AND($A53&gt;6,$A53&lt;23),HLOOKUP(M$29,$C$8:$N$10,2,FALSE),HLOOKUP(M$29,$C$8:$N$10,3,FALSE)))*'Historical 00 Scalers WE'!M28</f>
        <v>57.006349782612887</v>
      </c>
      <c r="N112" s="22">
        <f>IF(U24="East",(IF(AND($A53&gt;7,$A53&lt;24),HLOOKUP(N$29,$C$8:$N$10,2,FALSE),HLOOKUP(N$29,$C$8:$N$10,3,FALSE))),IF(AND($A53&gt;6,$A53&lt;23),HLOOKUP(N$29,$C$8:$N$10,2,FALSE),HLOOKUP(N$29,$C$8:$N$10,3,FALSE)))*'Historical 00 Scalers WE'!N28</f>
        <v>62.093976136107841</v>
      </c>
    </row>
    <row r="113" spans="1:15" x14ac:dyDescent="0.2">
      <c r="A113" s="2">
        <v>24</v>
      </c>
      <c r="C113" s="22">
        <f>IF(J25="East",(IF(AND($A54&gt;7,$A54&lt;24),HLOOKUP(C$29,$C$8:$N$10,2,FALSE),HLOOKUP(C$29,$C$8:$N$10,3,FALSE))),IF(AND($A54&gt;6,$A54&lt;23),HLOOKUP(C$29,$C$8:$N$10,2,FALSE),HLOOKUP(C$29,$C$8:$N$10,3,FALSE)))*'Historical 00 Scalers WE'!C29</f>
        <v>46.261038778062293</v>
      </c>
      <c r="D113" s="22">
        <f>IF(K25="East",(IF(AND($A54&gt;7,$A54&lt;24),HLOOKUP(D$29,$C$8:$N$10,2,FALSE),HLOOKUP(D$29,$C$8:$N$10,3,FALSE))),IF(AND($A54&gt;6,$A54&lt;23),HLOOKUP(D$29,$C$8:$N$10,2,FALSE),HLOOKUP(D$29,$C$8:$N$10,3,FALSE)))*'Historical 00 Scalers WE'!D29</f>
        <v>46.958454190188604</v>
      </c>
      <c r="E113" s="22">
        <f>IF(L25="East",(IF(AND($A54&gt;7,$A54&lt;24),HLOOKUP(E$29,$C$8:$N$10,2,FALSE),HLOOKUP(E$29,$C$8:$N$10,3,FALSE))),IF(AND($A54&gt;6,$A54&lt;23),HLOOKUP(E$29,$C$8:$N$10,2,FALSE),HLOOKUP(E$29,$C$8:$N$10,3,FALSE)))*'Historical 00 Scalers WE'!E29</f>
        <v>46.799368188083704</v>
      </c>
      <c r="F113" s="22">
        <f>IF(M25="East",(IF(AND($A54&gt;7,$A54&lt;24),HLOOKUP(F$29,$C$8:$N$10,2,FALSE),HLOOKUP(F$29,$C$8:$N$10,3,FALSE))),IF(AND($A54&gt;6,$A54&lt;23),HLOOKUP(F$29,$C$8:$N$10,2,FALSE),HLOOKUP(F$29,$C$8:$N$10,3,FALSE)))*'Historical 00 Scalers WE'!F29</f>
        <v>42.262517153961333</v>
      </c>
      <c r="G113" s="22">
        <f>IF(N25="East",(IF(AND($A54&gt;7,$A54&lt;24),HLOOKUP(G$29,$C$8:$N$10,2,FALSE),HLOOKUP(G$29,$C$8:$N$10,3,FALSE))),IF(AND($A54&gt;6,$A54&lt;23),HLOOKUP(G$29,$C$8:$N$10,2,FALSE),HLOOKUP(G$29,$C$8:$N$10,3,FALSE)))*'Historical 00 Scalers WE'!G29</f>
        <v>46.157611963619942</v>
      </c>
      <c r="H113" s="22">
        <f>IF(O25="East",(IF(AND($A54&gt;7,$A54&lt;24),HLOOKUP(H$29,$C$8:$N$10,2,FALSE),HLOOKUP(H$29,$C$8:$N$10,3,FALSE))),IF(AND($A54&gt;6,$A54&lt;23),HLOOKUP(H$29,$C$8:$N$10,2,FALSE),HLOOKUP(H$29,$C$8:$N$10,3,FALSE)))*'Historical 00 Scalers WE'!H29</f>
        <v>39.150079989535527</v>
      </c>
      <c r="I113" s="22">
        <f>IF(P25="East",(IF(AND($A54&gt;7,$A54&lt;24),HLOOKUP(I$29,$C$8:$N$10,2,FALSE),HLOOKUP(I$29,$C$8:$N$10,3,FALSE))),IF(AND($A54&gt;6,$A54&lt;23),HLOOKUP(I$29,$C$8:$N$10,2,FALSE),HLOOKUP(I$29,$C$8:$N$10,3,FALSE)))*'Historical 00 Scalers WE'!I29</f>
        <v>38.092480456307889</v>
      </c>
      <c r="J113" s="22">
        <f>IF(Q25="East",(IF(AND($A54&gt;7,$A54&lt;24),HLOOKUP(J$29,$C$8:$N$10,2,FALSE),HLOOKUP(J$29,$C$8:$N$10,3,FALSE))),IF(AND($A54&gt;6,$A54&lt;23),HLOOKUP(J$29,$C$8:$N$10,2,FALSE),HLOOKUP(J$29,$C$8:$N$10,3,FALSE)))*'Historical 00 Scalers WE'!J29</f>
        <v>31.722446051093765</v>
      </c>
      <c r="K113" s="22">
        <f>IF(R25="East",(IF(AND($A54&gt;7,$A54&lt;24),HLOOKUP(K$29,$C$8:$N$10,2,FALSE),HLOOKUP(K$29,$C$8:$N$10,3,FALSE))),IF(AND($A54&gt;6,$A54&lt;23),HLOOKUP(K$29,$C$8:$N$10,2,FALSE),HLOOKUP(K$29,$C$8:$N$10,3,FALSE)))*'Historical 00 Scalers WE'!K29</f>
        <v>40.048761536511925</v>
      </c>
      <c r="L113" s="22">
        <f>IF(S25="East",(IF(AND($A54&gt;7,$A54&lt;24),HLOOKUP(L$29,$C$8:$N$10,2,FALSE),HLOOKUP(L$29,$C$8:$N$10,3,FALSE))),IF(AND($A54&gt;6,$A54&lt;23),HLOOKUP(L$29,$C$8:$N$10,2,FALSE),HLOOKUP(L$29,$C$8:$N$10,3,FALSE)))*'Historical 00 Scalers WE'!L29</f>
        <v>55.018202380627514</v>
      </c>
      <c r="M113" s="22">
        <f>IF(T25="East",(IF(AND($A54&gt;7,$A54&lt;24),HLOOKUP(M$29,$C$8:$N$10,2,FALSE),HLOOKUP(M$29,$C$8:$N$10,3,FALSE))),IF(AND($A54&gt;6,$A54&lt;23),HLOOKUP(M$29,$C$8:$N$10,2,FALSE),HLOOKUP(M$29,$C$8:$N$10,3,FALSE)))*'Historical 00 Scalers WE'!M29</f>
        <v>47.984477134261851</v>
      </c>
      <c r="N113" s="22">
        <f>IF(U25="East",(IF(AND($A54&gt;7,$A54&lt;24),HLOOKUP(N$29,$C$8:$N$10,2,FALSE),HLOOKUP(N$29,$C$8:$N$10,3,FALSE))),IF(AND($A54&gt;6,$A54&lt;23),HLOOKUP(N$29,$C$8:$N$10,2,FALSE),HLOOKUP(N$29,$C$8:$N$10,3,FALSE)))*'Historical 00 Scalers WE'!N29</f>
        <v>56.323416846235531</v>
      </c>
    </row>
    <row r="114" spans="1:15" x14ac:dyDescent="0.2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5" ht="15.75" x14ac:dyDescent="0.25">
      <c r="A115" s="24" t="s">
        <v>56</v>
      </c>
      <c r="B115" s="24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1:15" x14ac:dyDescent="0.2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1:15" x14ac:dyDescent="0.2">
      <c r="C117" s="2" t="s">
        <v>0</v>
      </c>
      <c r="D117" s="2" t="s">
        <v>1</v>
      </c>
      <c r="E117" s="2" t="s">
        <v>2</v>
      </c>
      <c r="F117" s="2" t="s">
        <v>3</v>
      </c>
      <c r="G117" s="2" t="s">
        <v>4</v>
      </c>
      <c r="H117" s="2" t="s">
        <v>5</v>
      </c>
      <c r="I117" s="2" t="s">
        <v>6</v>
      </c>
      <c r="J117" s="2" t="s">
        <v>7</v>
      </c>
      <c r="K117" s="2" t="s">
        <v>8</v>
      </c>
      <c r="L117" s="2" t="s">
        <v>9</v>
      </c>
      <c r="M117" s="2" t="s">
        <v>10</v>
      </c>
      <c r="N117" s="2" t="s">
        <v>11</v>
      </c>
      <c r="O117" s="2"/>
    </row>
    <row r="118" spans="1:15" x14ac:dyDescent="0.2">
      <c r="A118" s="2" t="s">
        <v>26</v>
      </c>
      <c r="B118" s="2"/>
    </row>
    <row r="119" spans="1:15" x14ac:dyDescent="0.2">
      <c r="A119" s="2">
        <v>1</v>
      </c>
      <c r="B119" s="2"/>
      <c r="C119" s="22">
        <f>IF(J31="East",(IF(AND($A60&gt;7,$A60&lt;24),HLOOKUP(C$29,$C$146:$N$148,2,FALSE),HLOOKUP(C$29,$C$146:$N$148,3,FALSE))),IF(AND($A60&gt;6,$A60&lt;23),HLOOKUP(C$29,$C$146:$N$148,2,FALSE),HLOOKUP(C$29,$C$146:$N$148,3,FALSE)))*'PX 99 + 00 WE'!C6</f>
        <v>40.37148324542764</v>
      </c>
      <c r="D119" s="22">
        <f>IF(K31="East",(IF(AND($A60&gt;7,$A60&lt;24),HLOOKUP(D$29,$C$146:$N$148,2,FALSE),HLOOKUP(D$29,$C$146:$N$148,3,FALSE))),IF(AND($A60&gt;6,$A60&lt;23),HLOOKUP(D$29,$C$146:$N$148,2,FALSE),HLOOKUP(D$29,$C$146:$N$148,3,FALSE)))*'PX 99 + 00 WE'!D6</f>
        <v>39.081084492615915</v>
      </c>
      <c r="E119" s="22">
        <f>IF(L31="East",(IF(AND($A60&gt;7,$A60&lt;24),HLOOKUP(E$29,$C$146:$N$148,2,FALSE),HLOOKUP(E$29,$C$146:$N$148,3,FALSE))),IF(AND($A60&gt;6,$A60&lt;23),HLOOKUP(E$29,$C$146:$N$148,2,FALSE),HLOOKUP(E$29,$C$146:$N$148,3,FALSE)))*'PX 99 + 00 WE'!E6</f>
        <v>40.17770481716952</v>
      </c>
      <c r="F119" s="22">
        <f>IF(M31="East",(IF(AND($A60&gt;7,$A60&lt;24),HLOOKUP(F$29,$C$146:$N$148,2,FALSE),HLOOKUP(F$29,$C$146:$N$148,3,FALSE))),IF(AND($A60&gt;6,$A60&lt;23),HLOOKUP(F$29,$C$146:$N$148,2,FALSE),HLOOKUP(F$29,$C$146:$N$148,3,FALSE)))*'PX 99 + 00 WE'!F6</f>
        <v>41.991121478620443</v>
      </c>
      <c r="G119" s="22">
        <f>IF(N31="East",(IF(AND($A60&gt;7,$A60&lt;24),HLOOKUP(G$29,$C$146:$N$148,2,FALSE),HLOOKUP(G$29,$C$146:$N$148,3,FALSE))),IF(AND($A60&gt;6,$A60&lt;23),HLOOKUP(G$29,$C$146:$N$148,2,FALSE),HLOOKUP(G$29,$C$146:$N$148,3,FALSE)))*'PX 99 + 00 WE'!G6</f>
        <v>44.880972570671467</v>
      </c>
      <c r="H119" s="22">
        <f>IF(O31="East",(IF(AND($A60&gt;7,$A60&lt;24),HLOOKUP(H$29,$C$146:$N$148,2,FALSE),HLOOKUP(H$29,$C$146:$N$148,3,FALSE))),IF(AND($A60&gt;6,$A60&lt;23),HLOOKUP(H$29,$C$146:$N$148,2,FALSE),HLOOKUP(H$29,$C$146:$N$148,3,FALSE)))*'PX 99 + 00 WE'!H6</f>
        <v>43.549151638478058</v>
      </c>
      <c r="I119" s="22">
        <f>IF(P31="East",(IF(AND($A60&gt;7,$A60&lt;24),HLOOKUP(I$29,$C$146:$N$148,2,FALSE),HLOOKUP(I$29,$C$146:$N$148,3,FALSE))),IF(AND($A60&gt;6,$A60&lt;23),HLOOKUP(I$29,$C$146:$N$148,2,FALSE),HLOOKUP(I$29,$C$146:$N$148,3,FALSE)))*'PX 99 + 00 WE'!I6</f>
        <v>43.848350508243918</v>
      </c>
      <c r="J119" s="22">
        <f>IF(Q31="East",(IF(AND($A60&gt;7,$A60&lt;24),HLOOKUP(J$29,$C$146:$N$148,2,FALSE),HLOOKUP(J$29,$C$146:$N$148,3,FALSE))),IF(AND($A60&gt;6,$A60&lt;23),HLOOKUP(J$29,$C$146:$N$148,2,FALSE),HLOOKUP(J$29,$C$146:$N$148,3,FALSE)))*'PX 99 + 00 WE'!J6</f>
        <v>41.543760286692546</v>
      </c>
      <c r="K119" s="22">
        <f>IF(R31="East",(IF(AND($A60&gt;7,$A60&lt;24),HLOOKUP(K$29,$C$146:$N$148,2,FALSE),HLOOKUP(K$29,$C$146:$N$148,3,FALSE))),IF(AND($A60&gt;6,$A60&lt;23),HLOOKUP(K$29,$C$146:$N$148,2,FALSE),HLOOKUP(K$29,$C$146:$N$148,3,FALSE)))*'PX 99 + 00 WE'!K6</f>
        <v>44.144452428867794</v>
      </c>
      <c r="L119" s="22">
        <f>IF(S31="East",(IF(AND($A60&gt;7,$A60&lt;24),HLOOKUP(L$29,$C$146:$N$148,2,FALSE),HLOOKUP(L$29,$C$146:$N$148,3,FALSE))),IF(AND($A60&gt;6,$A60&lt;23),HLOOKUP(L$29,$C$146:$N$148,2,FALSE),HLOOKUP(L$29,$C$146:$N$148,3,FALSE)))*'PX 99 + 00 WE'!L6</f>
        <v>41.162835771359092</v>
      </c>
      <c r="M119" s="22">
        <f>IF(T31="East",(IF(AND($A60&gt;7,$A60&lt;24),HLOOKUP(M$29,$C$146:$N$148,2,FALSE),HLOOKUP(M$29,$C$146:$N$148,3,FALSE))),IF(AND($A60&gt;6,$A60&lt;23),HLOOKUP(M$29,$C$146:$N$148,2,FALSE),HLOOKUP(M$29,$C$146:$N$148,3,FALSE)))*'PX 99 + 00 WE'!M6</f>
        <v>40.579755875853138</v>
      </c>
      <c r="N119" s="22">
        <f>IF(U31="East",(IF(AND($A60&gt;7,$A60&lt;24),HLOOKUP(N$29,$C$146:$N$148,2,FALSE),HLOOKUP(N$29,$C$146:$N$148,3,FALSE))),IF(AND($A60&gt;6,$A60&lt;23),HLOOKUP(N$29,$C$146:$N$148,2,FALSE),HLOOKUP(N$29,$C$146:$N$148,3,FALSE)))*'PX 99 + 00 WE'!N6</f>
        <v>40.611637798561453</v>
      </c>
      <c r="O119" s="22"/>
    </row>
    <row r="120" spans="1:15" x14ac:dyDescent="0.2">
      <c r="A120" s="2">
        <v>2</v>
      </c>
      <c r="B120" s="2"/>
      <c r="C120" s="22">
        <f>IF(J32="East",(IF(AND($A61&gt;7,$A61&lt;24),HLOOKUP(C$29,$C$146:$N$148,2,FALSE),HLOOKUP(C$29,$C$146:$N$148,3,FALSE))),IF(AND($A61&gt;6,$A61&lt;23),HLOOKUP(C$29,$C$146:$N$148,2,FALSE),HLOOKUP(C$29,$C$146:$N$148,3,FALSE)))*'PX 99 + 00 WE'!C7</f>
        <v>36.70333255134662</v>
      </c>
      <c r="D120" s="22">
        <f>IF(K32="East",(IF(AND($A61&gt;7,$A61&lt;24),HLOOKUP(D$29,$C$146:$N$148,2,FALSE),HLOOKUP(D$29,$C$146:$N$148,3,FALSE))),IF(AND($A61&gt;6,$A61&lt;23),HLOOKUP(D$29,$C$146:$N$148,2,FALSE),HLOOKUP(D$29,$C$146:$N$148,3,FALSE)))*'PX 99 + 00 WE'!D7</f>
        <v>37.122685035064926</v>
      </c>
      <c r="E120" s="22">
        <f>IF(L32="East",(IF(AND($A61&gt;7,$A61&lt;24),HLOOKUP(E$29,$C$146:$N$148,2,FALSE),HLOOKUP(E$29,$C$146:$N$148,3,FALSE))),IF(AND($A61&gt;6,$A61&lt;23),HLOOKUP(E$29,$C$146:$N$148,2,FALSE),HLOOKUP(E$29,$C$146:$N$148,3,FALSE)))*'PX 99 + 00 WE'!E7</f>
        <v>35.475947054564742</v>
      </c>
      <c r="F120" s="22">
        <f>IF(M32="East",(IF(AND($A61&gt;7,$A61&lt;24),HLOOKUP(F$29,$C$146:$N$148,2,FALSE),HLOOKUP(F$29,$C$146:$N$148,3,FALSE))),IF(AND($A61&gt;6,$A61&lt;23),HLOOKUP(F$29,$C$146:$N$148,2,FALSE),HLOOKUP(F$29,$C$146:$N$148,3,FALSE)))*'PX 99 + 00 WE'!F7</f>
        <v>35.975692231128292</v>
      </c>
      <c r="G120" s="22">
        <f>IF(N32="East",(IF(AND($A61&gt;7,$A61&lt;24),HLOOKUP(G$29,$C$146:$N$148,2,FALSE),HLOOKUP(G$29,$C$146:$N$148,3,FALSE))),IF(AND($A61&gt;6,$A61&lt;23),HLOOKUP(G$29,$C$146:$N$148,2,FALSE),HLOOKUP(G$29,$C$146:$N$148,3,FALSE)))*'PX 99 + 00 WE'!G7</f>
        <v>37.088853218327799</v>
      </c>
      <c r="H120" s="22">
        <f>IF(O32="East",(IF(AND($A61&gt;7,$A61&lt;24),HLOOKUP(H$29,$C$146:$N$148,2,FALSE),HLOOKUP(H$29,$C$146:$N$148,3,FALSE))),IF(AND($A61&gt;6,$A61&lt;23),HLOOKUP(H$29,$C$146:$N$148,2,FALSE),HLOOKUP(H$29,$C$146:$N$148,3,FALSE)))*'PX 99 + 00 WE'!H7</f>
        <v>35.867869862146399</v>
      </c>
      <c r="I120" s="22">
        <f>IF(P32="East",(IF(AND($A61&gt;7,$A61&lt;24),HLOOKUP(I$29,$C$146:$N$148,2,FALSE),HLOOKUP(I$29,$C$146:$N$148,3,FALSE))),IF(AND($A61&gt;6,$A61&lt;23),HLOOKUP(I$29,$C$146:$N$148,2,FALSE),HLOOKUP(I$29,$C$146:$N$148,3,FALSE)))*'PX 99 + 00 WE'!I7</f>
        <v>37.302318034144648</v>
      </c>
      <c r="J120" s="22">
        <f>IF(Q32="East",(IF(AND($A61&gt;7,$A61&lt;24),HLOOKUP(J$29,$C$146:$N$148,2,FALSE),HLOOKUP(J$29,$C$146:$N$148,3,FALSE))),IF(AND($A61&gt;6,$A61&lt;23),HLOOKUP(J$29,$C$146:$N$148,2,FALSE),HLOOKUP(J$29,$C$146:$N$148,3,FALSE)))*'PX 99 + 00 WE'!J7</f>
        <v>37.656053775231271</v>
      </c>
      <c r="K120" s="22">
        <f>IF(R32="East",(IF(AND($A61&gt;7,$A61&lt;24),HLOOKUP(K$29,$C$146:$N$148,2,FALSE),HLOOKUP(K$29,$C$146:$N$148,3,FALSE))),IF(AND($A61&gt;6,$A61&lt;23),HLOOKUP(K$29,$C$146:$N$148,2,FALSE),HLOOKUP(K$29,$C$146:$N$148,3,FALSE)))*'PX 99 + 00 WE'!K7</f>
        <v>38.448184922049592</v>
      </c>
      <c r="L120" s="22">
        <f>IF(S32="East",(IF(AND($A61&gt;7,$A61&lt;24),HLOOKUP(L$29,$C$146:$N$148,2,FALSE),HLOOKUP(L$29,$C$146:$N$148,3,FALSE))),IF(AND($A61&gt;6,$A61&lt;23),HLOOKUP(L$29,$C$146:$N$148,2,FALSE),HLOOKUP(L$29,$C$146:$N$148,3,FALSE)))*'PX 99 + 00 WE'!L7</f>
        <v>37.456943919077005</v>
      </c>
      <c r="M120" s="22">
        <f>IF(T32="East",(IF(AND($A61&gt;7,$A61&lt;24),HLOOKUP(M$29,$C$146:$N$148,2,FALSE),HLOOKUP(M$29,$C$146:$N$148,3,FALSE))),IF(AND($A61&gt;6,$A61&lt;23),HLOOKUP(M$29,$C$146:$N$148,2,FALSE),HLOOKUP(M$29,$C$146:$N$148,3,FALSE)))*'PX 99 + 00 WE'!M7</f>
        <v>36.091061327095638</v>
      </c>
      <c r="N120" s="22">
        <f>IF(U32="East",(IF(AND($A61&gt;7,$A61&lt;24),HLOOKUP(N$29,$C$146:$N$148,2,FALSE),HLOOKUP(N$29,$C$146:$N$148,3,FALSE))),IF(AND($A61&gt;6,$A61&lt;23),HLOOKUP(N$29,$C$146:$N$148,2,FALSE),HLOOKUP(N$29,$C$146:$N$148,3,FALSE)))*'PX 99 + 00 WE'!N7</f>
        <v>37.427384850166654</v>
      </c>
      <c r="O120" s="22"/>
    </row>
    <row r="121" spans="1:15" x14ac:dyDescent="0.2">
      <c r="A121" s="2">
        <v>3</v>
      </c>
      <c r="B121" s="2"/>
      <c r="C121" s="22">
        <f>IF(J33="East",(IF(AND($A62&gt;7,$A62&lt;24),HLOOKUP(C$29,$C$146:$N$148,2,FALSE),HLOOKUP(C$29,$C$146:$N$148,3,FALSE))),IF(AND($A62&gt;6,$A62&lt;23),HLOOKUP(C$29,$C$146:$N$148,2,FALSE),HLOOKUP(C$29,$C$146:$N$148,3,FALSE)))*'PX 99 + 00 WE'!C8</f>
        <v>34.842024526786361</v>
      </c>
      <c r="D121" s="22">
        <f>IF(K33="East",(IF(AND($A62&gt;7,$A62&lt;24),HLOOKUP(D$29,$C$146:$N$148,2,FALSE),HLOOKUP(D$29,$C$146:$N$148,3,FALSE))),IF(AND($A62&gt;6,$A62&lt;23),HLOOKUP(D$29,$C$146:$N$148,2,FALSE),HLOOKUP(D$29,$C$146:$N$148,3,FALSE)))*'PX 99 + 00 WE'!D8</f>
        <v>35.701627727243249</v>
      </c>
      <c r="E121" s="22">
        <f>IF(L33="East",(IF(AND($A62&gt;7,$A62&lt;24),HLOOKUP(E$29,$C$146:$N$148,2,FALSE),HLOOKUP(E$29,$C$146:$N$148,3,FALSE))),IF(AND($A62&gt;6,$A62&lt;23),HLOOKUP(E$29,$C$146:$N$148,2,FALSE),HLOOKUP(E$29,$C$146:$N$148,3,FALSE)))*'PX 99 + 00 WE'!E8</f>
        <v>32.408298599430026</v>
      </c>
      <c r="F121" s="22">
        <f>IF(M33="East",(IF(AND($A62&gt;7,$A62&lt;24),HLOOKUP(F$29,$C$146:$N$148,2,FALSE),HLOOKUP(F$29,$C$146:$N$148,3,FALSE))),IF(AND($A62&gt;6,$A62&lt;23),HLOOKUP(F$29,$C$146:$N$148,2,FALSE),HLOOKUP(F$29,$C$146:$N$148,3,FALSE)))*'PX 99 + 00 WE'!F8</f>
        <v>30.421128645964785</v>
      </c>
      <c r="G121" s="22">
        <f>IF(N33="East",(IF(AND($A62&gt;7,$A62&lt;24),HLOOKUP(G$29,$C$146:$N$148,2,FALSE),HLOOKUP(G$29,$C$146:$N$148,3,FALSE))),IF(AND($A62&gt;6,$A62&lt;23),HLOOKUP(G$29,$C$146:$N$148,2,FALSE),HLOOKUP(G$29,$C$146:$N$148,3,FALSE)))*'PX 99 + 00 WE'!G8</f>
        <v>31.31393496609817</v>
      </c>
      <c r="H121" s="22">
        <f>IF(O33="East",(IF(AND($A62&gt;7,$A62&lt;24),HLOOKUP(H$29,$C$146:$N$148,2,FALSE),HLOOKUP(H$29,$C$146:$N$148,3,FALSE))),IF(AND($A62&gt;6,$A62&lt;23),HLOOKUP(H$29,$C$146:$N$148,2,FALSE),HLOOKUP(H$29,$C$146:$N$148,3,FALSE)))*'PX 99 + 00 WE'!H8</f>
        <v>31.848271049122737</v>
      </c>
      <c r="I121" s="22">
        <f>IF(P33="East",(IF(AND($A62&gt;7,$A62&lt;24),HLOOKUP(I$29,$C$146:$N$148,2,FALSE),HLOOKUP(I$29,$C$146:$N$148,3,FALSE))),IF(AND($A62&gt;6,$A62&lt;23),HLOOKUP(I$29,$C$146:$N$148,2,FALSE),HLOOKUP(I$29,$C$146:$N$148,3,FALSE)))*'PX 99 + 00 WE'!I8</f>
        <v>33.70214380441103</v>
      </c>
      <c r="J121" s="22">
        <f>IF(Q33="East",(IF(AND($A62&gt;7,$A62&lt;24),HLOOKUP(J$29,$C$146:$N$148,2,FALSE),HLOOKUP(J$29,$C$146:$N$148,3,FALSE))),IF(AND($A62&gt;6,$A62&lt;23),HLOOKUP(J$29,$C$146:$N$148,2,FALSE),HLOOKUP(J$29,$C$146:$N$148,3,FALSE)))*'PX 99 + 00 WE'!J8</f>
        <v>33.121106674816673</v>
      </c>
      <c r="K121" s="22">
        <f>IF(R33="East",(IF(AND($A62&gt;7,$A62&lt;24),HLOOKUP(K$29,$C$146:$N$148,2,FALSE),HLOOKUP(K$29,$C$146:$N$148,3,FALSE))),IF(AND($A62&gt;6,$A62&lt;23),HLOOKUP(K$29,$C$146:$N$148,2,FALSE),HLOOKUP(K$29,$C$146:$N$148,3,FALSE)))*'PX 99 + 00 WE'!K8</f>
        <v>33.66403982521485</v>
      </c>
      <c r="L121" s="22">
        <f>IF(S33="East",(IF(AND($A62&gt;7,$A62&lt;24),HLOOKUP(L$29,$C$146:$N$148,2,FALSE),HLOOKUP(L$29,$C$146:$N$148,3,FALSE))),IF(AND($A62&gt;6,$A62&lt;23),HLOOKUP(L$29,$C$146:$N$148,2,FALSE),HLOOKUP(L$29,$C$146:$N$148,3,FALSE)))*'PX 99 + 00 WE'!L8</f>
        <v>35.862784556264188</v>
      </c>
      <c r="M121" s="22">
        <f>IF(T33="East",(IF(AND($A62&gt;7,$A62&lt;24),HLOOKUP(M$29,$C$146:$N$148,2,FALSE),HLOOKUP(M$29,$C$146:$N$148,3,FALSE))),IF(AND($A62&gt;6,$A62&lt;23),HLOOKUP(M$29,$C$146:$N$148,2,FALSE),HLOOKUP(M$29,$C$146:$N$148,3,FALSE)))*'PX 99 + 00 WE'!M8</f>
        <v>33.046329813671321</v>
      </c>
      <c r="N121" s="22">
        <f>IF(U33="East",(IF(AND($A62&gt;7,$A62&lt;24),HLOOKUP(N$29,$C$146:$N$148,2,FALSE),HLOOKUP(N$29,$C$146:$N$148,3,FALSE))),IF(AND($A62&gt;6,$A62&lt;23),HLOOKUP(N$29,$C$146:$N$148,2,FALSE),HLOOKUP(N$29,$C$146:$N$148,3,FALSE)))*'PX 99 + 00 WE'!N8</f>
        <v>35.212974613159567</v>
      </c>
      <c r="O121" s="22"/>
    </row>
    <row r="122" spans="1:15" x14ac:dyDescent="0.2">
      <c r="A122" s="2">
        <v>4</v>
      </c>
      <c r="B122" s="2"/>
      <c r="C122" s="22">
        <f>IF(J34="East",(IF(AND($A63&gt;7,$A63&lt;24),HLOOKUP(C$29,$C$146:$N$148,2,FALSE),HLOOKUP(C$29,$C$146:$N$148,3,FALSE))),IF(AND($A63&gt;6,$A63&lt;23),HLOOKUP(C$29,$C$146:$N$148,2,FALSE),HLOOKUP(C$29,$C$146:$N$148,3,FALSE)))*'PX 99 + 00 WE'!C9</f>
        <v>34.290212335472042</v>
      </c>
      <c r="D122" s="22">
        <f>IF(K34="East",(IF(AND($A63&gt;7,$A63&lt;24),HLOOKUP(D$29,$C$146:$N$148,2,FALSE),HLOOKUP(D$29,$C$146:$N$148,3,FALSE))),IF(AND($A63&gt;6,$A63&lt;23),HLOOKUP(D$29,$C$146:$N$148,2,FALSE),HLOOKUP(D$29,$C$146:$N$148,3,FALSE)))*'PX 99 + 00 WE'!D9</f>
        <v>35.762338926689232</v>
      </c>
      <c r="E122" s="22">
        <f>IF(L34="East",(IF(AND($A63&gt;7,$A63&lt;24),HLOOKUP(E$29,$C$146:$N$148,2,FALSE),HLOOKUP(E$29,$C$146:$N$148,3,FALSE))),IF(AND($A63&gt;6,$A63&lt;23),HLOOKUP(E$29,$C$146:$N$148,2,FALSE),HLOOKUP(E$29,$C$146:$N$148,3,FALSE)))*'PX 99 + 00 WE'!E9</f>
        <v>32.686511867427072</v>
      </c>
      <c r="F122" s="22">
        <f>IF(M34="East",(IF(AND($A63&gt;7,$A63&lt;24),HLOOKUP(F$29,$C$146:$N$148,2,FALSE),HLOOKUP(F$29,$C$146:$N$148,3,FALSE))),IF(AND($A63&gt;6,$A63&lt;23),HLOOKUP(F$29,$C$146:$N$148,2,FALSE),HLOOKUP(F$29,$C$146:$N$148,3,FALSE)))*'PX 99 + 00 WE'!F9</f>
        <v>31.171732922559855</v>
      </c>
      <c r="G122" s="22">
        <f>IF(N34="East",(IF(AND($A63&gt;7,$A63&lt;24),HLOOKUP(G$29,$C$146:$N$148,2,FALSE),HLOOKUP(G$29,$C$146:$N$148,3,FALSE))),IF(AND($A63&gt;6,$A63&lt;23),HLOOKUP(G$29,$C$146:$N$148,2,FALSE),HLOOKUP(G$29,$C$146:$N$148,3,FALSE)))*'PX 99 + 00 WE'!G9</f>
        <v>29.940563241648071</v>
      </c>
      <c r="H122" s="22">
        <f>IF(O34="East",(IF(AND($A63&gt;7,$A63&lt;24),HLOOKUP(H$29,$C$146:$N$148,2,FALSE),HLOOKUP(H$29,$C$146:$N$148,3,FALSE))),IF(AND($A63&gt;6,$A63&lt;23),HLOOKUP(H$29,$C$146:$N$148,2,FALSE),HLOOKUP(H$29,$C$146:$N$148,3,FALSE)))*'PX 99 + 00 WE'!H9</f>
        <v>30.003126793768352</v>
      </c>
      <c r="I122" s="22">
        <f>IF(P34="East",(IF(AND($A63&gt;7,$A63&lt;24),HLOOKUP(I$29,$C$146:$N$148,2,FALSE),HLOOKUP(I$29,$C$146:$N$148,3,FALSE))),IF(AND($A63&gt;6,$A63&lt;23),HLOOKUP(I$29,$C$146:$N$148,2,FALSE),HLOOKUP(I$29,$C$146:$N$148,3,FALSE)))*'PX 99 + 00 WE'!I9</f>
        <v>33.016902500867062</v>
      </c>
      <c r="J122" s="22">
        <f>IF(Q34="East",(IF(AND($A63&gt;7,$A63&lt;24),HLOOKUP(J$29,$C$146:$N$148,2,FALSE),HLOOKUP(J$29,$C$146:$N$148,3,FALSE))),IF(AND($A63&gt;6,$A63&lt;23),HLOOKUP(J$29,$C$146:$N$148,2,FALSE),HLOOKUP(J$29,$C$146:$N$148,3,FALSE)))*'PX 99 + 00 WE'!J9</f>
        <v>32.329069723079378</v>
      </c>
      <c r="K122" s="22">
        <f>IF(R34="East",(IF(AND($A63&gt;7,$A63&lt;24),HLOOKUP(K$29,$C$146:$N$148,2,FALSE),HLOOKUP(K$29,$C$146:$N$148,3,FALSE))),IF(AND($A63&gt;6,$A63&lt;23),HLOOKUP(K$29,$C$146:$N$148,2,FALSE),HLOOKUP(K$29,$C$146:$N$148,3,FALSE)))*'PX 99 + 00 WE'!K9</f>
        <v>32.71805082739602</v>
      </c>
      <c r="L122" s="22">
        <f>IF(S34="East",(IF(AND($A63&gt;7,$A63&lt;24),HLOOKUP(L$29,$C$146:$N$148,2,FALSE),HLOOKUP(L$29,$C$146:$N$148,3,FALSE))),IF(AND($A63&gt;6,$A63&lt;23),HLOOKUP(L$29,$C$146:$N$148,2,FALSE),HLOOKUP(L$29,$C$146:$N$148,3,FALSE)))*'PX 99 + 00 WE'!L9</f>
        <v>35.215071151870681</v>
      </c>
      <c r="M122" s="22">
        <f>IF(T34="East",(IF(AND($A63&gt;7,$A63&lt;24),HLOOKUP(M$29,$C$146:$N$148,2,FALSE),HLOOKUP(M$29,$C$146:$N$148,3,FALSE))),IF(AND($A63&gt;6,$A63&lt;23),HLOOKUP(M$29,$C$146:$N$148,2,FALSE),HLOOKUP(M$29,$C$146:$N$148,3,FALSE)))*'PX 99 + 00 WE'!M9</f>
        <v>32.852152161453155</v>
      </c>
      <c r="N122" s="22">
        <f>IF(U34="East",(IF(AND($A63&gt;7,$A63&lt;24),HLOOKUP(N$29,$C$146:$N$148,2,FALSE),HLOOKUP(N$29,$C$146:$N$148,3,FALSE))),IF(AND($A63&gt;6,$A63&lt;23),HLOOKUP(N$29,$C$146:$N$148,2,FALSE),HLOOKUP(N$29,$C$146:$N$148,3,FALSE)))*'PX 99 + 00 WE'!N9</f>
        <v>35.340813954017761</v>
      </c>
      <c r="O122" s="22"/>
    </row>
    <row r="123" spans="1:15" x14ac:dyDescent="0.2">
      <c r="A123" s="2">
        <v>5</v>
      </c>
      <c r="B123" s="2"/>
      <c r="C123" s="22">
        <f>IF(J35="East",(IF(AND($A64&gt;7,$A64&lt;24),HLOOKUP(C$29,$C$146:$N$148,2,FALSE),HLOOKUP(C$29,$C$146:$N$148,3,FALSE))),IF(AND($A64&gt;6,$A64&lt;23),HLOOKUP(C$29,$C$146:$N$148,2,FALSE),HLOOKUP(C$29,$C$146:$N$148,3,FALSE)))*'PX 99 + 00 WE'!C10</f>
        <v>37.203506610521998</v>
      </c>
      <c r="D123" s="22">
        <f>IF(K35="East",(IF(AND($A64&gt;7,$A64&lt;24),HLOOKUP(D$29,$C$146:$N$148,2,FALSE),HLOOKUP(D$29,$C$146:$N$148,3,FALSE))),IF(AND($A64&gt;6,$A64&lt;23),HLOOKUP(D$29,$C$146:$N$148,2,FALSE),HLOOKUP(D$29,$C$146:$N$148,3,FALSE)))*'PX 99 + 00 WE'!D10</f>
        <v>38.036833564263603</v>
      </c>
      <c r="E123" s="22">
        <f>IF(L35="East",(IF(AND($A64&gt;7,$A64&lt;24),HLOOKUP(E$29,$C$146:$N$148,2,FALSE),HLOOKUP(E$29,$C$146:$N$148,3,FALSE))),IF(AND($A64&gt;6,$A64&lt;23),HLOOKUP(E$29,$C$146:$N$148,2,FALSE),HLOOKUP(E$29,$C$146:$N$148,3,FALSE)))*'PX 99 + 00 WE'!E10</f>
        <v>37.503935085702111</v>
      </c>
      <c r="F123" s="22">
        <f>IF(M35="East",(IF(AND($A64&gt;7,$A64&lt;24),HLOOKUP(F$29,$C$146:$N$148,2,FALSE),HLOOKUP(F$29,$C$146:$N$148,3,FALSE))),IF(AND($A64&gt;6,$A64&lt;23),HLOOKUP(F$29,$C$146:$N$148,2,FALSE),HLOOKUP(F$29,$C$146:$N$148,3,FALSE)))*'PX 99 + 00 WE'!F10</f>
        <v>33.113439020755024</v>
      </c>
      <c r="G123" s="22">
        <f>IF(N35="East",(IF(AND($A64&gt;7,$A64&lt;24),HLOOKUP(G$29,$C$146:$N$148,2,FALSE),HLOOKUP(G$29,$C$146:$N$148,3,FALSE))),IF(AND($A64&gt;6,$A64&lt;23),HLOOKUP(G$29,$C$146:$N$148,2,FALSE),HLOOKUP(G$29,$C$146:$N$148,3,FALSE)))*'PX 99 + 00 WE'!G10</f>
        <v>31.431750182092451</v>
      </c>
      <c r="H123" s="22">
        <f>IF(O35="East",(IF(AND($A64&gt;7,$A64&lt;24),HLOOKUP(H$29,$C$146:$N$148,2,FALSE),HLOOKUP(H$29,$C$146:$N$148,3,FALSE))),IF(AND($A64&gt;6,$A64&lt;23),HLOOKUP(H$29,$C$146:$N$148,2,FALSE),HLOOKUP(H$29,$C$146:$N$148,3,FALSE)))*'PX 99 + 00 WE'!H10</f>
        <v>29.460063627042015</v>
      </c>
      <c r="I123" s="22">
        <f>IF(P35="East",(IF(AND($A64&gt;7,$A64&lt;24),HLOOKUP(I$29,$C$146:$N$148,2,FALSE),HLOOKUP(I$29,$C$146:$N$148,3,FALSE))),IF(AND($A64&gt;6,$A64&lt;23),HLOOKUP(I$29,$C$146:$N$148,2,FALSE),HLOOKUP(I$29,$C$146:$N$148,3,FALSE)))*'PX 99 + 00 WE'!I10</f>
        <v>32.826704432728263</v>
      </c>
      <c r="J123" s="22">
        <f>IF(Q35="East",(IF(AND($A64&gt;7,$A64&lt;24),HLOOKUP(J$29,$C$146:$N$148,2,FALSE),HLOOKUP(J$29,$C$146:$N$148,3,FALSE))),IF(AND($A64&gt;6,$A64&lt;23),HLOOKUP(J$29,$C$146:$N$148,2,FALSE),HLOOKUP(J$29,$C$146:$N$148,3,FALSE)))*'PX 99 + 00 WE'!J10</f>
        <v>33.379075582414998</v>
      </c>
      <c r="K123" s="22">
        <f>IF(R35="East",(IF(AND($A64&gt;7,$A64&lt;24),HLOOKUP(K$29,$C$146:$N$148,2,FALSE),HLOOKUP(K$29,$C$146:$N$148,3,FALSE))),IF(AND($A64&gt;6,$A64&lt;23),HLOOKUP(K$29,$C$146:$N$148,2,FALSE),HLOOKUP(K$29,$C$146:$N$148,3,FALSE)))*'PX 99 + 00 WE'!K10</f>
        <v>34.396318653456873</v>
      </c>
      <c r="L123" s="22">
        <f>IF(S35="East",(IF(AND($A64&gt;7,$A64&lt;24),HLOOKUP(L$29,$C$146:$N$148,2,FALSE),HLOOKUP(L$29,$C$146:$N$148,3,FALSE))),IF(AND($A64&gt;6,$A64&lt;23),HLOOKUP(L$29,$C$146:$N$148,2,FALSE),HLOOKUP(L$29,$C$146:$N$148,3,FALSE)))*'PX 99 + 00 WE'!L10</f>
        <v>36.30554002643872</v>
      </c>
      <c r="M123" s="22">
        <f>IF(T35="East",(IF(AND($A64&gt;7,$A64&lt;24),HLOOKUP(M$29,$C$146:$N$148,2,FALSE),HLOOKUP(M$29,$C$146:$N$148,3,FALSE))),IF(AND($A64&gt;6,$A64&lt;23),HLOOKUP(M$29,$C$146:$N$148,2,FALSE),HLOOKUP(M$29,$C$146:$N$148,3,FALSE)))*'PX 99 + 00 WE'!M10</f>
        <v>36.991362436117747</v>
      </c>
      <c r="N123" s="22">
        <f>IF(U35="East",(IF(AND($A64&gt;7,$A64&lt;24),HLOOKUP(N$29,$C$146:$N$148,2,FALSE),HLOOKUP(N$29,$C$146:$N$148,3,FALSE))),IF(AND($A64&gt;6,$A64&lt;23),HLOOKUP(N$29,$C$146:$N$148,2,FALSE),HLOOKUP(N$29,$C$146:$N$148,3,FALSE)))*'PX 99 + 00 WE'!N10</f>
        <v>37.292776253875466</v>
      </c>
      <c r="O123" s="22"/>
    </row>
    <row r="124" spans="1:15" x14ac:dyDescent="0.2">
      <c r="A124" s="2">
        <v>6</v>
      </c>
      <c r="B124" s="2"/>
      <c r="C124" s="22">
        <f>IF(J36="East",(IF(AND($A65&gt;7,$A65&lt;24),HLOOKUP(C$29,$C$146:$N$148,2,FALSE),HLOOKUP(C$29,$C$146:$N$148,3,FALSE))),IF(AND($A65&gt;6,$A65&lt;23),HLOOKUP(C$29,$C$146:$N$148,2,FALSE),HLOOKUP(C$29,$C$146:$N$148,3,FALSE)))*'PX 99 + 00 WE'!C11</f>
        <v>42.947368459389622</v>
      </c>
      <c r="D124" s="22">
        <f>IF(K36="East",(IF(AND($A65&gt;7,$A65&lt;24),HLOOKUP(D$29,$C$146:$N$148,2,FALSE),HLOOKUP(D$29,$C$146:$N$148,3,FALSE))),IF(AND($A65&gt;6,$A65&lt;23),HLOOKUP(D$29,$C$146:$N$148,2,FALSE),HLOOKUP(D$29,$C$146:$N$148,3,FALSE)))*'PX 99 + 00 WE'!D11</f>
        <v>43.603582142652122</v>
      </c>
      <c r="E124" s="22">
        <f>IF(L36="East",(IF(AND($A65&gt;7,$A65&lt;24),HLOOKUP(E$29,$C$146:$N$148,2,FALSE),HLOOKUP(E$29,$C$146:$N$148,3,FALSE))),IF(AND($A65&gt;6,$A65&lt;23),HLOOKUP(E$29,$C$146:$N$148,2,FALSE),HLOOKUP(E$29,$C$146:$N$148,3,FALSE)))*'PX 99 + 00 WE'!E11</f>
        <v>45.000514272463896</v>
      </c>
      <c r="F124" s="22">
        <f>IF(M36="East",(IF(AND($A65&gt;7,$A65&lt;24),HLOOKUP(F$29,$C$146:$N$148,2,FALSE),HLOOKUP(F$29,$C$146:$N$148,3,FALSE))),IF(AND($A65&gt;6,$A65&lt;23),HLOOKUP(F$29,$C$146:$N$148,2,FALSE),HLOOKUP(F$29,$C$146:$N$148,3,FALSE)))*'PX 99 + 00 WE'!F11</f>
        <v>40.828999073714776</v>
      </c>
      <c r="G124" s="22">
        <f>IF(N36="East",(IF(AND($A65&gt;7,$A65&lt;24),HLOOKUP(G$29,$C$146:$N$148,2,FALSE),HLOOKUP(G$29,$C$146:$N$148,3,FALSE))),IF(AND($A65&gt;6,$A65&lt;23),HLOOKUP(G$29,$C$146:$N$148,2,FALSE),HLOOKUP(G$29,$C$146:$N$148,3,FALSE)))*'PX 99 + 00 WE'!G11</f>
        <v>37.091753604434786</v>
      </c>
      <c r="H124" s="22">
        <f>IF(O36="East",(IF(AND($A65&gt;7,$A65&lt;24),HLOOKUP(H$29,$C$146:$N$148,2,FALSE),HLOOKUP(H$29,$C$146:$N$148,3,FALSE))),IF(AND($A65&gt;6,$A65&lt;23),HLOOKUP(H$29,$C$146:$N$148,2,FALSE),HLOOKUP(H$29,$C$146:$N$148,3,FALSE)))*'PX 99 + 00 WE'!H11</f>
        <v>29.981808091915667</v>
      </c>
      <c r="I124" s="22">
        <f>IF(P36="East",(IF(AND($A65&gt;7,$A65&lt;24),HLOOKUP(I$29,$C$146:$N$148,2,FALSE),HLOOKUP(I$29,$C$146:$N$148,3,FALSE))),IF(AND($A65&gt;6,$A65&lt;23),HLOOKUP(I$29,$C$146:$N$148,2,FALSE),HLOOKUP(I$29,$C$146:$N$148,3,FALSE)))*'PX 99 + 00 WE'!I11</f>
        <v>32.966869506757192</v>
      </c>
      <c r="J124" s="22">
        <f>IF(Q36="East",(IF(AND($A65&gt;7,$A65&lt;24),HLOOKUP(J$29,$C$146:$N$148,2,FALSE),HLOOKUP(J$29,$C$146:$N$148,3,FALSE))),IF(AND($A65&gt;6,$A65&lt;23),HLOOKUP(J$29,$C$146:$N$148,2,FALSE),HLOOKUP(J$29,$C$146:$N$148,3,FALSE)))*'PX 99 + 00 WE'!J11</f>
        <v>38.955899328857711</v>
      </c>
      <c r="K124" s="22">
        <f>IF(R36="East",(IF(AND($A65&gt;7,$A65&lt;24),HLOOKUP(K$29,$C$146:$N$148,2,FALSE),HLOOKUP(K$29,$C$146:$N$148,3,FALSE))),IF(AND($A65&gt;6,$A65&lt;23),HLOOKUP(K$29,$C$146:$N$148,2,FALSE),HLOOKUP(K$29,$C$146:$N$148,3,FALSE)))*'PX 99 + 00 WE'!K11</f>
        <v>39.566053188925309</v>
      </c>
      <c r="L124" s="22">
        <f>IF(S36="East",(IF(AND($A65&gt;7,$A65&lt;24),HLOOKUP(L$29,$C$146:$N$148,2,FALSE),HLOOKUP(L$29,$C$146:$N$148,3,FALSE))),IF(AND($A65&gt;6,$A65&lt;23),HLOOKUP(L$29,$C$146:$N$148,2,FALSE),HLOOKUP(L$29,$C$146:$N$148,3,FALSE)))*'PX 99 + 00 WE'!L11</f>
        <v>41.795699873076529</v>
      </c>
      <c r="M124" s="22">
        <f>IF(T36="East",(IF(AND($A65&gt;7,$A65&lt;24),HLOOKUP(M$29,$C$146:$N$148,2,FALSE),HLOOKUP(M$29,$C$146:$N$148,3,FALSE))),IF(AND($A65&gt;6,$A65&lt;23),HLOOKUP(M$29,$C$146:$N$148,2,FALSE),HLOOKUP(M$29,$C$146:$N$148,3,FALSE)))*'PX 99 + 00 WE'!M11</f>
        <v>45.642777751087529</v>
      </c>
      <c r="N124" s="22">
        <f>IF(U36="East",(IF(AND($A65&gt;7,$A65&lt;24),HLOOKUP(N$29,$C$146:$N$148,2,FALSE),HLOOKUP(N$29,$C$146:$N$148,3,FALSE))),IF(AND($A65&gt;6,$A65&lt;23),HLOOKUP(N$29,$C$146:$N$148,2,FALSE),HLOOKUP(N$29,$C$146:$N$148,3,FALSE)))*'PX 99 + 00 WE'!N11</f>
        <v>41.823941884980435</v>
      </c>
      <c r="O124" s="22"/>
    </row>
    <row r="125" spans="1:15" x14ac:dyDescent="0.2">
      <c r="A125" s="2">
        <v>7</v>
      </c>
      <c r="B125" s="2"/>
      <c r="C125" s="22">
        <f>IF(J37="East",(IF(AND($A66&gt;7,$A66&lt;24),HLOOKUP(C$29,$C$146:$N$148,2,FALSE),HLOOKUP(C$29,$C$146:$N$148,3,FALSE))),IF(AND($A66&gt;6,$A66&lt;23),HLOOKUP(C$29,$C$146:$N$148,2,FALSE),HLOOKUP(C$29,$C$146:$N$148,3,FALSE)))*'PX 99 + 00 WE'!C12</f>
        <v>44.906440088753918</v>
      </c>
      <c r="D125" s="22">
        <f>IF(K37="East",(IF(AND($A66&gt;7,$A66&lt;24),HLOOKUP(D$29,$C$146:$N$148,2,FALSE),HLOOKUP(D$29,$C$146:$N$148,3,FALSE))),IF(AND($A66&gt;6,$A66&lt;23),HLOOKUP(D$29,$C$146:$N$148,2,FALSE),HLOOKUP(D$29,$C$146:$N$148,3,FALSE)))*'PX 99 + 00 WE'!D12</f>
        <v>49.162839641919078</v>
      </c>
      <c r="E125" s="22">
        <f>IF(L37="East",(IF(AND($A66&gt;7,$A66&lt;24),HLOOKUP(E$29,$C$146:$N$148,2,FALSE),HLOOKUP(E$29,$C$146:$N$148,3,FALSE))),IF(AND($A66&gt;6,$A66&lt;23),HLOOKUP(E$29,$C$146:$N$148,2,FALSE),HLOOKUP(E$29,$C$146:$N$148,3,FALSE)))*'PX 99 + 00 WE'!E12</f>
        <v>45.48891505116665</v>
      </c>
      <c r="F125" s="22">
        <f>IF(M37="East",(IF(AND($A66&gt;7,$A66&lt;24),HLOOKUP(F$29,$C$146:$N$148,2,FALSE),HLOOKUP(F$29,$C$146:$N$148,3,FALSE))),IF(AND($A66&gt;6,$A66&lt;23),HLOOKUP(F$29,$C$146:$N$148,2,FALSE),HLOOKUP(F$29,$C$146:$N$148,3,FALSE)))*'PX 99 + 00 WE'!F12</f>
        <v>46.876182990835339</v>
      </c>
      <c r="G125" s="22">
        <f>IF(N37="East",(IF(AND($A66&gt;7,$A66&lt;24),HLOOKUP(G$29,$C$146:$N$148,2,FALSE),HLOOKUP(G$29,$C$146:$N$148,3,FALSE))),IF(AND($A66&gt;6,$A66&lt;23),HLOOKUP(G$29,$C$146:$N$148,2,FALSE),HLOOKUP(G$29,$C$146:$N$148,3,FALSE)))*'PX 99 + 00 WE'!G12</f>
        <v>30.26332095067648</v>
      </c>
      <c r="H125" s="22">
        <f>IF(O37="East",(IF(AND($A66&gt;7,$A66&lt;24),HLOOKUP(H$29,$C$146:$N$148,2,FALSE),HLOOKUP(H$29,$C$146:$N$148,3,FALSE))),IF(AND($A66&gt;6,$A66&lt;23),HLOOKUP(H$29,$C$146:$N$148,2,FALSE),HLOOKUP(H$29,$C$146:$N$148,3,FALSE)))*'PX 99 + 00 WE'!H12</f>
        <v>23.133366357290242</v>
      </c>
      <c r="I125" s="22">
        <f>IF(P37="East",(IF(AND($A66&gt;7,$A66&lt;24),HLOOKUP(I$29,$C$146:$N$148,2,FALSE),HLOOKUP(I$29,$C$146:$N$148,3,FALSE))),IF(AND($A66&gt;6,$A66&lt;23),HLOOKUP(I$29,$C$146:$N$148,2,FALSE),HLOOKUP(I$29,$C$146:$N$148,3,FALSE)))*'PX 99 + 00 WE'!I12</f>
        <v>22.078934926443033</v>
      </c>
      <c r="J125" s="22">
        <f>IF(Q37="East",(IF(AND($A66&gt;7,$A66&lt;24),HLOOKUP(J$29,$C$146:$N$148,2,FALSE),HLOOKUP(J$29,$C$146:$N$148,3,FALSE))),IF(AND($A66&gt;6,$A66&lt;23),HLOOKUP(J$29,$C$146:$N$148,2,FALSE),HLOOKUP(J$29,$C$146:$N$148,3,FALSE)))*'PX 99 + 00 WE'!J12</f>
        <v>24.980810578577987</v>
      </c>
      <c r="K125" s="22">
        <f>IF(R37="East",(IF(AND($A66&gt;7,$A66&lt;24),HLOOKUP(K$29,$C$146:$N$148,2,FALSE),HLOOKUP(K$29,$C$146:$N$148,3,FALSE))),IF(AND($A66&gt;6,$A66&lt;23),HLOOKUP(K$29,$C$146:$N$148,2,FALSE),HLOOKUP(K$29,$C$146:$N$148,3,FALSE)))*'PX 99 + 00 WE'!K12</f>
        <v>32.69986970066136</v>
      </c>
      <c r="L125" s="22">
        <f>IF(S37="East",(IF(AND($A66&gt;7,$A66&lt;24),HLOOKUP(L$29,$C$146:$N$148,2,FALSE),HLOOKUP(L$29,$C$146:$N$148,3,FALSE))),IF(AND($A66&gt;6,$A66&lt;23),HLOOKUP(L$29,$C$146:$N$148,2,FALSE),HLOOKUP(L$29,$C$146:$N$148,3,FALSE)))*'PX 99 + 00 WE'!L12</f>
        <v>44.487659892966974</v>
      </c>
      <c r="M125" s="22">
        <f>IF(T37="East",(IF(AND($A66&gt;7,$A66&lt;24),HLOOKUP(M$29,$C$146:$N$148,2,FALSE),HLOOKUP(M$29,$C$146:$N$148,3,FALSE))),IF(AND($A66&gt;6,$A66&lt;23),HLOOKUP(M$29,$C$146:$N$148,2,FALSE),HLOOKUP(M$29,$C$146:$N$148,3,FALSE)))*'PX 99 + 00 WE'!M12</f>
        <v>46.938385361940163</v>
      </c>
      <c r="N125" s="22">
        <f>IF(U37="East",(IF(AND($A66&gt;7,$A66&lt;24),HLOOKUP(N$29,$C$146:$N$148,2,FALSE),HLOOKUP(N$29,$C$146:$N$148,3,FALSE))),IF(AND($A66&gt;6,$A66&lt;23),HLOOKUP(N$29,$C$146:$N$148,2,FALSE),HLOOKUP(N$29,$C$146:$N$148,3,FALSE)))*'PX 99 + 00 WE'!N12</f>
        <v>47.978625706647534</v>
      </c>
      <c r="O125" s="22"/>
    </row>
    <row r="126" spans="1:15" x14ac:dyDescent="0.2">
      <c r="A126" s="2">
        <v>8</v>
      </c>
      <c r="B126" s="2"/>
      <c r="C126" s="22">
        <f>IF(J38="East",(IF(AND($A67&gt;7,$A67&lt;24),HLOOKUP(C$29,$C$146:$N$148,2,FALSE),HLOOKUP(C$29,$C$146:$N$148,3,FALSE))),IF(AND($A67&gt;6,$A67&lt;23),HLOOKUP(C$29,$C$146:$N$148,2,FALSE),HLOOKUP(C$29,$C$146:$N$148,3,FALSE)))*'PX 99 + 00 WE'!C13</f>
        <v>51.817338653922405</v>
      </c>
      <c r="D126" s="22">
        <f>IF(K38="East",(IF(AND($A67&gt;7,$A67&lt;24),HLOOKUP(D$29,$C$146:$N$148,2,FALSE),HLOOKUP(D$29,$C$146:$N$148,3,FALSE))),IF(AND($A67&gt;6,$A67&lt;23),HLOOKUP(D$29,$C$146:$N$148,2,FALSE),HLOOKUP(D$29,$C$146:$N$148,3,FALSE)))*'PX 99 + 00 WE'!D13</f>
        <v>56.064099131305028</v>
      </c>
      <c r="E126" s="22">
        <f>IF(L38="East",(IF(AND($A67&gt;7,$A67&lt;24),HLOOKUP(E$29,$C$146:$N$148,2,FALSE),HLOOKUP(E$29,$C$146:$N$148,3,FALSE))),IF(AND($A67&gt;6,$A67&lt;23),HLOOKUP(E$29,$C$146:$N$148,2,FALSE),HLOOKUP(E$29,$C$146:$N$148,3,FALSE)))*'PX 99 + 00 WE'!E13</f>
        <v>52.123364208824889</v>
      </c>
      <c r="F126" s="22">
        <f>IF(M38="East",(IF(AND($A67&gt;7,$A67&lt;24),HLOOKUP(F$29,$C$146:$N$148,2,FALSE),HLOOKUP(F$29,$C$146:$N$148,3,FALSE))),IF(AND($A67&gt;6,$A67&lt;23),HLOOKUP(F$29,$C$146:$N$148,2,FALSE),HLOOKUP(F$29,$C$146:$N$148,3,FALSE)))*'PX 99 + 00 WE'!F13</f>
        <v>53.290998711326843</v>
      </c>
      <c r="G126" s="22">
        <f>IF(N38="East",(IF(AND($A67&gt;7,$A67&lt;24),HLOOKUP(G$29,$C$146:$N$148,2,FALSE),HLOOKUP(G$29,$C$146:$N$148,3,FALSE))),IF(AND($A67&gt;6,$A67&lt;23),HLOOKUP(G$29,$C$146:$N$148,2,FALSE),HLOOKUP(G$29,$C$146:$N$148,3,FALSE)))*'PX 99 + 00 WE'!G13</f>
        <v>43.957663935574338</v>
      </c>
      <c r="H126" s="22">
        <f>IF(O38="East",(IF(AND($A67&gt;7,$A67&lt;24),HLOOKUP(H$29,$C$146:$N$148,2,FALSE),HLOOKUP(H$29,$C$146:$N$148,3,FALSE))),IF(AND($A67&gt;6,$A67&lt;23),HLOOKUP(H$29,$C$146:$N$148,2,FALSE),HLOOKUP(H$29,$C$146:$N$148,3,FALSE)))*'PX 99 + 00 WE'!H13</f>
        <v>31.140547442121274</v>
      </c>
      <c r="I126" s="22">
        <f>IF(P38="East",(IF(AND($A67&gt;7,$A67&lt;24),HLOOKUP(I$29,$C$146:$N$148,2,FALSE),HLOOKUP(I$29,$C$146:$N$148,3,FALSE))),IF(AND($A67&gt;6,$A67&lt;23),HLOOKUP(I$29,$C$146:$N$148,2,FALSE),HLOOKUP(I$29,$C$146:$N$148,3,FALSE)))*'PX 99 + 00 WE'!I13</f>
        <v>30.326908728155843</v>
      </c>
      <c r="J126" s="22">
        <f>IF(Q38="East",(IF(AND($A67&gt;7,$A67&lt;24),HLOOKUP(J$29,$C$146:$N$148,2,FALSE),HLOOKUP(J$29,$C$146:$N$148,3,FALSE))),IF(AND($A67&gt;6,$A67&lt;23),HLOOKUP(J$29,$C$146:$N$148,2,FALSE),HLOOKUP(J$29,$C$146:$N$148,3,FALSE)))*'PX 99 + 00 WE'!J13</f>
        <v>31.677128193425069</v>
      </c>
      <c r="K126" s="22">
        <f>IF(R38="East",(IF(AND($A67&gt;7,$A67&lt;24),HLOOKUP(K$29,$C$146:$N$148,2,FALSE),HLOOKUP(K$29,$C$146:$N$148,3,FALSE))),IF(AND($A67&gt;6,$A67&lt;23),HLOOKUP(K$29,$C$146:$N$148,2,FALSE),HLOOKUP(K$29,$C$146:$N$148,3,FALSE)))*'PX 99 + 00 WE'!K13</f>
        <v>39.737733740774843</v>
      </c>
      <c r="L126" s="22">
        <f>IF(S38="East",(IF(AND($A67&gt;7,$A67&lt;24),HLOOKUP(L$29,$C$146:$N$148,2,FALSE),HLOOKUP(L$29,$C$146:$N$148,3,FALSE))),IF(AND($A67&gt;6,$A67&lt;23),HLOOKUP(L$29,$C$146:$N$148,2,FALSE),HLOOKUP(L$29,$C$146:$N$148,3,FALSE)))*'PX 99 + 00 WE'!L13</f>
        <v>43.624215952450854</v>
      </c>
      <c r="M126" s="22">
        <f>IF(T38="East",(IF(AND($A67&gt;7,$A67&lt;24),HLOOKUP(M$29,$C$146:$N$148,2,FALSE),HLOOKUP(M$29,$C$146:$N$148,3,FALSE))),IF(AND($A67&gt;6,$A67&lt;23),HLOOKUP(M$29,$C$146:$N$148,2,FALSE),HLOOKUP(M$29,$C$146:$N$148,3,FALSE)))*'PX 99 + 00 WE'!M13</f>
        <v>52.621358824287434</v>
      </c>
      <c r="N126" s="22">
        <f>IF(U38="East",(IF(AND($A67&gt;7,$A67&lt;24),HLOOKUP(N$29,$C$146:$N$148,2,FALSE),HLOOKUP(N$29,$C$146:$N$148,3,FALSE))),IF(AND($A67&gt;6,$A67&lt;23),HLOOKUP(N$29,$C$146:$N$148,2,FALSE),HLOOKUP(N$29,$C$146:$N$148,3,FALSE)))*'PX 99 + 00 WE'!N13</f>
        <v>52.528674485934637</v>
      </c>
      <c r="O126" s="22"/>
    </row>
    <row r="127" spans="1:15" x14ac:dyDescent="0.2">
      <c r="A127" s="2">
        <v>9</v>
      </c>
      <c r="B127" s="2"/>
      <c r="C127" s="22">
        <f>IF(J39="East",(IF(AND($A68&gt;7,$A68&lt;24),HLOOKUP(C$29,$C$146:$N$148,2,FALSE),HLOOKUP(C$29,$C$146:$N$148,3,FALSE))),IF(AND($A68&gt;6,$A68&lt;23),HLOOKUP(C$29,$C$146:$N$148,2,FALSE),HLOOKUP(C$29,$C$146:$N$148,3,FALSE)))*'PX 99 + 00 WE'!C14</f>
        <v>58.71873683197024</v>
      </c>
      <c r="D127" s="22">
        <f>IF(K39="East",(IF(AND($A68&gt;7,$A68&lt;24),HLOOKUP(D$29,$C$146:$N$148,2,FALSE),HLOOKUP(D$29,$C$146:$N$148,3,FALSE))),IF(AND($A68&gt;6,$A68&lt;23),HLOOKUP(D$29,$C$146:$N$148,2,FALSE),HLOOKUP(D$29,$C$146:$N$148,3,FALSE)))*'PX 99 + 00 WE'!D14</f>
        <v>59.986391904285256</v>
      </c>
      <c r="E127" s="22">
        <f>IF(L39="East",(IF(AND($A68&gt;7,$A68&lt;24),HLOOKUP(E$29,$C$146:$N$148,2,FALSE),HLOOKUP(E$29,$C$146:$N$148,3,FALSE))),IF(AND($A68&gt;6,$A68&lt;23),HLOOKUP(E$29,$C$146:$N$148,2,FALSE),HLOOKUP(E$29,$C$146:$N$148,3,FALSE)))*'PX 99 + 00 WE'!E14</f>
        <v>57.900855726542986</v>
      </c>
      <c r="F127" s="22">
        <f>IF(M39="East",(IF(AND($A68&gt;7,$A68&lt;24),HLOOKUP(F$29,$C$146:$N$148,2,FALSE),HLOOKUP(F$29,$C$146:$N$148,3,FALSE))),IF(AND($A68&gt;6,$A68&lt;23),HLOOKUP(F$29,$C$146:$N$148,2,FALSE),HLOOKUP(F$29,$C$146:$N$148,3,FALSE)))*'PX 99 + 00 WE'!F14</f>
        <v>59.592521708270866</v>
      </c>
      <c r="G127" s="22">
        <f>IF(N39="East",(IF(AND($A68&gt;7,$A68&lt;24),HLOOKUP(G$29,$C$146:$N$148,2,FALSE),HLOOKUP(G$29,$C$146:$N$148,3,FALSE))),IF(AND($A68&gt;6,$A68&lt;23),HLOOKUP(G$29,$C$146:$N$148,2,FALSE),HLOOKUP(G$29,$C$146:$N$148,3,FALSE)))*'PX 99 + 00 WE'!G14</f>
        <v>55.497618427006294</v>
      </c>
      <c r="H127" s="22">
        <f>IF(O39="East",(IF(AND($A68&gt;7,$A68&lt;24),HLOOKUP(H$29,$C$146:$N$148,2,FALSE),HLOOKUP(H$29,$C$146:$N$148,3,FALSE))),IF(AND($A68&gt;6,$A68&lt;23),HLOOKUP(H$29,$C$146:$N$148,2,FALSE),HLOOKUP(H$29,$C$146:$N$148,3,FALSE)))*'PX 99 + 00 WE'!H14</f>
        <v>42.760647752770922</v>
      </c>
      <c r="I127" s="22">
        <f>IF(P39="East",(IF(AND($A68&gt;7,$A68&lt;24),HLOOKUP(I$29,$C$146:$N$148,2,FALSE),HLOOKUP(I$29,$C$146:$N$148,3,FALSE))),IF(AND($A68&gt;6,$A68&lt;23),HLOOKUP(I$29,$C$146:$N$148,2,FALSE),HLOOKUP(I$29,$C$146:$N$148,3,FALSE)))*'PX 99 + 00 WE'!I14</f>
        <v>40.686978594324664</v>
      </c>
      <c r="J127" s="22">
        <f>IF(Q39="East",(IF(AND($A68&gt;7,$A68&lt;24),HLOOKUP(J$29,$C$146:$N$148,2,FALSE),HLOOKUP(J$29,$C$146:$N$148,3,FALSE))),IF(AND($A68&gt;6,$A68&lt;23),HLOOKUP(J$29,$C$146:$N$148,2,FALSE),HLOOKUP(J$29,$C$146:$N$148,3,FALSE)))*'PX 99 + 00 WE'!J14</f>
        <v>43.16002641388782</v>
      </c>
      <c r="K127" s="22">
        <f>IF(R39="East",(IF(AND($A68&gt;7,$A68&lt;24),HLOOKUP(K$29,$C$146:$N$148,2,FALSE),HLOOKUP(K$29,$C$146:$N$148,3,FALSE))),IF(AND($A68&gt;6,$A68&lt;23),HLOOKUP(K$29,$C$146:$N$148,2,FALSE),HLOOKUP(K$29,$C$146:$N$148,3,FALSE)))*'PX 99 + 00 WE'!K14</f>
        <v>47.313986090075339</v>
      </c>
      <c r="L127" s="22">
        <f>IF(S39="East",(IF(AND($A68&gt;7,$A68&lt;24),HLOOKUP(L$29,$C$146:$N$148,2,FALSE),HLOOKUP(L$29,$C$146:$N$148,3,FALSE))),IF(AND($A68&gt;6,$A68&lt;23),HLOOKUP(L$29,$C$146:$N$148,2,FALSE),HLOOKUP(L$29,$C$146:$N$148,3,FALSE)))*'PX 99 + 00 WE'!L14</f>
        <v>45.307625931895281</v>
      </c>
      <c r="M127" s="22">
        <f>IF(T39="East",(IF(AND($A68&gt;7,$A68&lt;24),HLOOKUP(M$29,$C$146:$N$148,2,FALSE),HLOOKUP(M$29,$C$146:$N$148,3,FALSE))),IF(AND($A68&gt;6,$A68&lt;23),HLOOKUP(M$29,$C$146:$N$148,2,FALSE),HLOOKUP(M$29,$C$146:$N$148,3,FALSE)))*'PX 99 + 00 WE'!M14</f>
        <v>55.082811175409972</v>
      </c>
      <c r="N127" s="22">
        <f>IF(U39="East",(IF(AND($A68&gt;7,$A68&lt;24),HLOOKUP(N$29,$C$146:$N$148,2,FALSE),HLOOKUP(N$29,$C$146:$N$148,3,FALSE))),IF(AND($A68&gt;6,$A68&lt;23),HLOOKUP(N$29,$C$146:$N$148,2,FALSE),HLOOKUP(N$29,$C$146:$N$148,3,FALSE)))*'PX 99 + 00 WE'!N14</f>
        <v>58.755620257349662</v>
      </c>
      <c r="O127" s="22"/>
    </row>
    <row r="128" spans="1:15" x14ac:dyDescent="0.2">
      <c r="A128" s="2">
        <v>10</v>
      </c>
      <c r="B128" s="2"/>
      <c r="C128" s="22">
        <f>IF(J40="East",(IF(AND($A69&gt;7,$A69&lt;24),HLOOKUP(C$29,$C$146:$N$148,2,FALSE),HLOOKUP(C$29,$C$146:$N$148,3,FALSE))),IF(AND($A69&gt;6,$A69&lt;23),HLOOKUP(C$29,$C$146:$N$148,2,FALSE),HLOOKUP(C$29,$C$146:$N$148,3,FALSE)))*'PX 99 + 00 WE'!C15</f>
        <v>60.208211500196626</v>
      </c>
      <c r="D128" s="22">
        <f>IF(K40="East",(IF(AND($A69&gt;7,$A69&lt;24),HLOOKUP(D$29,$C$146:$N$148,2,FALSE),HLOOKUP(D$29,$C$146:$N$148,3,FALSE))),IF(AND($A69&gt;6,$A69&lt;23),HLOOKUP(D$29,$C$146:$N$148,2,FALSE),HLOOKUP(D$29,$C$146:$N$148,3,FALSE)))*'PX 99 + 00 WE'!D15</f>
        <v>61.467985098093493</v>
      </c>
      <c r="E128" s="22">
        <f>IF(L40="East",(IF(AND($A69&gt;7,$A69&lt;24),HLOOKUP(E$29,$C$146:$N$148,2,FALSE),HLOOKUP(E$29,$C$146:$N$148,3,FALSE))),IF(AND($A69&gt;6,$A69&lt;23),HLOOKUP(E$29,$C$146:$N$148,2,FALSE),HLOOKUP(E$29,$C$146:$N$148,3,FALSE)))*'PX 99 + 00 WE'!E15</f>
        <v>61.063060396975338</v>
      </c>
      <c r="F128" s="22">
        <f>IF(M40="East",(IF(AND($A69&gt;7,$A69&lt;24),HLOOKUP(F$29,$C$146:$N$148,2,FALSE),HLOOKUP(F$29,$C$146:$N$148,3,FALSE))),IF(AND($A69&gt;6,$A69&lt;23),HLOOKUP(F$29,$C$146:$N$148,2,FALSE),HLOOKUP(F$29,$C$146:$N$148,3,FALSE)))*'PX 99 + 00 WE'!F15</f>
        <v>62.57800069194586</v>
      </c>
      <c r="G128" s="22">
        <f>IF(N40="East",(IF(AND($A69&gt;7,$A69&lt;24),HLOOKUP(G$29,$C$146:$N$148,2,FALSE),HLOOKUP(G$29,$C$146:$N$148,3,FALSE))),IF(AND($A69&gt;6,$A69&lt;23),HLOOKUP(G$29,$C$146:$N$148,2,FALSE),HLOOKUP(G$29,$C$146:$N$148,3,FALSE)))*'PX 99 + 00 WE'!G15</f>
        <v>61.433959897538067</v>
      </c>
      <c r="H128" s="22">
        <f>IF(O40="East",(IF(AND($A69&gt;7,$A69&lt;24),HLOOKUP(H$29,$C$146:$N$148,2,FALSE),HLOOKUP(H$29,$C$146:$N$148,3,FALSE))),IF(AND($A69&gt;6,$A69&lt;23),HLOOKUP(H$29,$C$146:$N$148,2,FALSE),HLOOKUP(H$29,$C$146:$N$148,3,FALSE)))*'PX 99 + 00 WE'!H15</f>
        <v>51.622240663810793</v>
      </c>
      <c r="I128" s="22">
        <f>IF(P40="East",(IF(AND($A69&gt;7,$A69&lt;24),HLOOKUP(I$29,$C$146:$N$148,2,FALSE),HLOOKUP(I$29,$C$146:$N$148,3,FALSE))),IF(AND($A69&gt;6,$A69&lt;23),HLOOKUP(I$29,$C$146:$N$148,2,FALSE),HLOOKUP(I$29,$C$146:$N$148,3,FALSE)))*'PX 99 + 00 WE'!I15</f>
        <v>48.067108759888463</v>
      </c>
      <c r="J128" s="22">
        <f>IF(Q40="East",(IF(AND($A69&gt;7,$A69&lt;24),HLOOKUP(J$29,$C$146:$N$148,2,FALSE),HLOOKUP(J$29,$C$146:$N$148,3,FALSE))),IF(AND($A69&gt;6,$A69&lt;23),HLOOKUP(J$29,$C$146:$N$148,2,FALSE),HLOOKUP(J$29,$C$146:$N$148,3,FALSE)))*'PX 99 + 00 WE'!J15</f>
        <v>50.766178817504041</v>
      </c>
      <c r="K128" s="22">
        <f>IF(R40="East",(IF(AND($A69&gt;7,$A69&lt;24),HLOOKUP(K$29,$C$146:$N$148,2,FALSE),HLOOKUP(K$29,$C$146:$N$148,3,FALSE))),IF(AND($A69&gt;6,$A69&lt;23),HLOOKUP(K$29,$C$146:$N$148,2,FALSE),HLOOKUP(K$29,$C$146:$N$148,3,FALSE)))*'PX 99 + 00 WE'!K15</f>
        <v>51.271755429014867</v>
      </c>
      <c r="L128" s="22">
        <f>IF(S40="East",(IF(AND($A69&gt;7,$A69&lt;24),HLOOKUP(L$29,$C$146:$N$148,2,FALSE),HLOOKUP(L$29,$C$146:$N$148,3,FALSE))),IF(AND($A69&gt;6,$A69&lt;23),HLOOKUP(L$29,$C$146:$N$148,2,FALSE),HLOOKUP(L$29,$C$146:$N$148,3,FALSE)))*'PX 99 + 00 WE'!L15</f>
        <v>52.622309452034841</v>
      </c>
      <c r="M128" s="22">
        <f>IF(T40="East",(IF(AND($A69&gt;7,$A69&lt;24),HLOOKUP(M$29,$C$146:$N$148,2,FALSE),HLOOKUP(M$29,$C$146:$N$148,3,FALSE))),IF(AND($A69&gt;6,$A69&lt;23),HLOOKUP(M$29,$C$146:$N$148,2,FALSE),HLOOKUP(M$29,$C$146:$N$148,3,FALSE)))*'PX 99 + 00 WE'!M15</f>
        <v>56.210376434987651</v>
      </c>
      <c r="N128" s="22">
        <f>IF(U40="East",(IF(AND($A69&gt;7,$A69&lt;24),HLOOKUP(N$29,$C$146:$N$148,2,FALSE),HLOOKUP(N$29,$C$146:$N$148,3,FALSE))),IF(AND($A69&gt;6,$A69&lt;23),HLOOKUP(N$29,$C$146:$N$148,2,FALSE),HLOOKUP(N$29,$C$146:$N$148,3,FALSE)))*'PX 99 + 00 WE'!N15</f>
        <v>59.972882712536865</v>
      </c>
      <c r="O128" s="22"/>
    </row>
    <row r="129" spans="1:15" x14ac:dyDescent="0.2">
      <c r="A129" s="2">
        <v>11</v>
      </c>
      <c r="B129" s="2"/>
      <c r="C129" s="22">
        <f>IF(J41="East",(IF(AND($A70&gt;7,$A70&lt;24),HLOOKUP(C$29,$C$146:$N$148,2,FALSE),HLOOKUP(C$29,$C$146:$N$148,3,FALSE))),IF(AND($A70&gt;6,$A70&lt;23),HLOOKUP(C$29,$C$146:$N$148,2,FALSE),HLOOKUP(C$29,$C$146:$N$148,3,FALSE)))*'PX 99 + 00 WE'!C16</f>
        <v>61.443540116051224</v>
      </c>
      <c r="D129" s="22">
        <f>IF(K41="East",(IF(AND($A70&gt;7,$A70&lt;24),HLOOKUP(D$29,$C$146:$N$148,2,FALSE),HLOOKUP(D$29,$C$146:$N$148,3,FALSE))),IF(AND($A70&gt;6,$A70&lt;23),HLOOKUP(D$29,$C$146:$N$148,2,FALSE),HLOOKUP(D$29,$C$146:$N$148,3,FALSE)))*'PX 99 + 00 WE'!D16</f>
        <v>62.01617511955682</v>
      </c>
      <c r="E129" s="22">
        <f>IF(L41="East",(IF(AND($A70&gt;7,$A70&lt;24),HLOOKUP(E$29,$C$146:$N$148,2,FALSE),HLOOKUP(E$29,$C$146:$N$148,3,FALSE))),IF(AND($A70&gt;6,$A70&lt;23),HLOOKUP(E$29,$C$146:$N$148,2,FALSE),HLOOKUP(E$29,$C$146:$N$148,3,FALSE)))*'PX 99 + 00 WE'!E16</f>
        <v>62.640019897048262</v>
      </c>
      <c r="F129" s="22">
        <f>IF(M41="East",(IF(AND($A70&gt;7,$A70&lt;24),HLOOKUP(F$29,$C$146:$N$148,2,FALSE),HLOOKUP(F$29,$C$146:$N$148,3,FALSE))),IF(AND($A70&gt;6,$A70&lt;23),HLOOKUP(F$29,$C$146:$N$148,2,FALSE),HLOOKUP(F$29,$C$146:$N$148,3,FALSE)))*'PX 99 + 00 WE'!F16</f>
        <v>64.556367116350714</v>
      </c>
      <c r="G129" s="22">
        <f>IF(N41="East",(IF(AND($A70&gt;7,$A70&lt;24),HLOOKUP(G$29,$C$146:$N$148,2,FALSE),HLOOKUP(G$29,$C$146:$N$148,3,FALSE))),IF(AND($A70&gt;6,$A70&lt;23),HLOOKUP(G$29,$C$146:$N$148,2,FALSE),HLOOKUP(G$29,$C$146:$N$148,3,FALSE)))*'PX 99 + 00 WE'!G16</f>
        <v>63.361667076756866</v>
      </c>
      <c r="H129" s="22">
        <f>IF(O41="East",(IF(AND($A70&gt;7,$A70&lt;24),HLOOKUP(H$29,$C$146:$N$148,2,FALSE),HLOOKUP(H$29,$C$146:$N$148,3,FALSE))),IF(AND($A70&gt;6,$A70&lt;23),HLOOKUP(H$29,$C$146:$N$148,2,FALSE),HLOOKUP(H$29,$C$146:$N$148,3,FALSE)))*'PX 99 + 00 WE'!H16</f>
        <v>61.288546284801903</v>
      </c>
      <c r="I129" s="22">
        <f>IF(P41="East",(IF(AND($A70&gt;7,$A70&lt;24),HLOOKUP(I$29,$C$146:$N$148,2,FALSE),HLOOKUP(I$29,$C$146:$N$148,3,FALSE))),IF(AND($A70&gt;6,$A70&lt;23),HLOOKUP(I$29,$C$146:$N$148,2,FALSE),HLOOKUP(I$29,$C$146:$N$148,3,FALSE)))*'PX 99 + 00 WE'!I16</f>
        <v>56.089684696514112</v>
      </c>
      <c r="J129" s="22">
        <f>IF(Q41="East",(IF(AND($A70&gt;7,$A70&lt;24),HLOOKUP(J$29,$C$146:$N$148,2,FALSE),HLOOKUP(J$29,$C$146:$N$148,3,FALSE))),IF(AND($A70&gt;6,$A70&lt;23),HLOOKUP(J$29,$C$146:$N$148,2,FALSE),HLOOKUP(J$29,$C$146:$N$148,3,FALSE)))*'PX 99 + 00 WE'!J16</f>
        <v>57.851216500775529</v>
      </c>
      <c r="K129" s="22">
        <f>IF(R41="East",(IF(AND($A70&gt;7,$A70&lt;24),HLOOKUP(K$29,$C$146:$N$148,2,FALSE),HLOOKUP(K$29,$C$146:$N$148,3,FALSE))),IF(AND($A70&gt;6,$A70&lt;23),HLOOKUP(K$29,$C$146:$N$148,2,FALSE),HLOOKUP(K$29,$C$146:$N$148,3,FALSE)))*'PX 99 + 00 WE'!K16</f>
        <v>60.201892573903358</v>
      </c>
      <c r="L129" s="22">
        <f>IF(S41="East",(IF(AND($A70&gt;7,$A70&lt;24),HLOOKUP(L$29,$C$146:$N$148,2,FALSE),HLOOKUP(L$29,$C$146:$N$148,3,FALSE))),IF(AND($A70&gt;6,$A70&lt;23),HLOOKUP(L$29,$C$146:$N$148,2,FALSE),HLOOKUP(L$29,$C$146:$N$148,3,FALSE)))*'PX 99 + 00 WE'!L16</f>
        <v>59.112299968160315</v>
      </c>
      <c r="M129" s="22">
        <f>IF(T41="East",(IF(AND($A70&gt;7,$A70&lt;24),HLOOKUP(M$29,$C$146:$N$148,2,FALSE),HLOOKUP(M$29,$C$146:$N$148,3,FALSE))),IF(AND($A70&gt;6,$A70&lt;23),HLOOKUP(M$29,$C$146:$N$148,2,FALSE),HLOOKUP(M$29,$C$146:$N$148,3,FALSE)))*'PX 99 + 00 WE'!M16</f>
        <v>58.302296170756485</v>
      </c>
      <c r="N129" s="22">
        <f>IF(U41="East",(IF(AND($A70&gt;7,$A70&lt;24),HLOOKUP(N$29,$C$146:$N$148,2,FALSE),HLOOKUP(N$29,$C$146:$N$148,3,FALSE))),IF(AND($A70&gt;6,$A70&lt;23),HLOOKUP(N$29,$C$146:$N$148,2,FALSE),HLOOKUP(N$29,$C$146:$N$148,3,FALSE)))*'PX 99 + 00 WE'!N16</f>
        <v>59.800723257967775</v>
      </c>
      <c r="O129" s="22"/>
    </row>
    <row r="130" spans="1:15" x14ac:dyDescent="0.2">
      <c r="A130" s="2">
        <v>12</v>
      </c>
      <c r="B130" s="2"/>
      <c r="C130" s="22">
        <f>IF(J42="East",(IF(AND($A71&gt;7,$A71&lt;24),HLOOKUP(C$29,$C$146:$N$148,2,FALSE),HLOOKUP(C$29,$C$146:$N$148,3,FALSE))),IF(AND($A71&gt;6,$A71&lt;23),HLOOKUP(C$29,$C$146:$N$148,2,FALSE),HLOOKUP(C$29,$C$146:$N$148,3,FALSE)))*'PX 99 + 00 WE'!C17</f>
        <v>60.710812547739508</v>
      </c>
      <c r="D130" s="22">
        <f>IF(K42="East",(IF(AND($A71&gt;7,$A71&lt;24),HLOOKUP(D$29,$C$146:$N$148,2,FALSE),HLOOKUP(D$29,$C$146:$N$148,3,FALSE))),IF(AND($A71&gt;6,$A71&lt;23),HLOOKUP(D$29,$C$146:$N$148,2,FALSE),HLOOKUP(D$29,$C$146:$N$148,3,FALSE)))*'PX 99 + 00 WE'!D17</f>
        <v>61.275988432624786</v>
      </c>
      <c r="E130" s="22">
        <f>IF(L42="East",(IF(AND($A71&gt;7,$A71&lt;24),HLOOKUP(E$29,$C$146:$N$148,2,FALSE),HLOOKUP(E$29,$C$146:$N$148,3,FALSE))),IF(AND($A71&gt;6,$A71&lt;23),HLOOKUP(E$29,$C$146:$N$148,2,FALSE),HLOOKUP(E$29,$C$146:$N$148,3,FALSE)))*'PX 99 + 00 WE'!E17</f>
        <v>62.106980969691541</v>
      </c>
      <c r="F130" s="22">
        <f>IF(M42="East",(IF(AND($A71&gt;7,$A71&lt;24),HLOOKUP(F$29,$C$146:$N$148,2,FALSE),HLOOKUP(F$29,$C$146:$N$148,3,FALSE))),IF(AND($A71&gt;6,$A71&lt;23),HLOOKUP(F$29,$C$146:$N$148,2,FALSE),HLOOKUP(F$29,$C$146:$N$148,3,FALSE)))*'PX 99 + 00 WE'!F17</f>
        <v>64.245019490417917</v>
      </c>
      <c r="G130" s="22">
        <f>IF(N42="East",(IF(AND($A71&gt;7,$A71&lt;24),HLOOKUP(G$29,$C$146:$N$148,2,FALSE),HLOOKUP(G$29,$C$146:$N$148,3,FALSE))),IF(AND($A71&gt;6,$A71&lt;23),HLOOKUP(G$29,$C$146:$N$148,2,FALSE),HLOOKUP(G$29,$C$146:$N$148,3,FALSE)))*'PX 99 + 00 WE'!G17</f>
        <v>63.882673531671102</v>
      </c>
      <c r="H130" s="22">
        <f>IF(O42="East",(IF(AND($A71&gt;7,$A71&lt;24),HLOOKUP(H$29,$C$146:$N$148,2,FALSE),HLOOKUP(H$29,$C$146:$N$148,3,FALSE))),IF(AND($A71&gt;6,$A71&lt;23),HLOOKUP(H$29,$C$146:$N$148,2,FALSE),HLOOKUP(H$29,$C$146:$N$148,3,FALSE)))*'PX 99 + 00 WE'!H17</f>
        <v>64.081485445177051</v>
      </c>
      <c r="I130" s="22">
        <f>IF(P42="East",(IF(AND($A71&gt;7,$A71&lt;24),HLOOKUP(I$29,$C$146:$N$148,2,FALSE),HLOOKUP(I$29,$C$146:$N$148,3,FALSE))),IF(AND($A71&gt;6,$A71&lt;23),HLOOKUP(I$29,$C$146:$N$148,2,FALSE),HLOOKUP(I$29,$C$146:$N$148,3,FALSE)))*'PX 99 + 00 WE'!I17</f>
        <v>62.10115085543071</v>
      </c>
      <c r="J130" s="22">
        <f>IF(Q42="East",(IF(AND($A71&gt;7,$A71&lt;24),HLOOKUP(J$29,$C$146:$N$148,2,FALSE),HLOOKUP(J$29,$C$146:$N$148,3,FALSE))),IF(AND($A71&gt;6,$A71&lt;23),HLOOKUP(J$29,$C$146:$N$148,2,FALSE),HLOOKUP(J$29,$C$146:$N$148,3,FALSE)))*'PX 99 + 00 WE'!J17</f>
        <v>62.540976188124645</v>
      </c>
      <c r="K130" s="22">
        <f>IF(R42="East",(IF(AND($A71&gt;7,$A71&lt;24),HLOOKUP(K$29,$C$146:$N$148,2,FALSE),HLOOKUP(K$29,$C$146:$N$148,3,FALSE))),IF(AND($A71&gt;6,$A71&lt;23),HLOOKUP(K$29,$C$146:$N$148,2,FALSE),HLOOKUP(K$29,$C$146:$N$148,3,FALSE)))*'PX 99 + 00 WE'!K17</f>
        <v>63.505290475175585</v>
      </c>
      <c r="L130" s="22">
        <f>IF(S42="East",(IF(AND($A71&gt;7,$A71&lt;24),HLOOKUP(L$29,$C$146:$N$148,2,FALSE),HLOOKUP(L$29,$C$146:$N$148,3,FALSE))),IF(AND($A71&gt;6,$A71&lt;23),HLOOKUP(L$29,$C$146:$N$148,2,FALSE),HLOOKUP(L$29,$C$146:$N$148,3,FALSE)))*'PX 99 + 00 WE'!L17</f>
        <v>58.83978180257413</v>
      </c>
      <c r="M130" s="22">
        <f>IF(T42="East",(IF(AND($A71&gt;7,$A71&lt;24),HLOOKUP(M$29,$C$146:$N$148,2,FALSE),HLOOKUP(M$29,$C$146:$N$148,3,FALSE))),IF(AND($A71&gt;6,$A71&lt;23),HLOOKUP(M$29,$C$146:$N$148,2,FALSE),HLOOKUP(M$29,$C$146:$N$148,3,FALSE)))*'PX 99 + 00 WE'!M17</f>
        <v>56.734458977316059</v>
      </c>
      <c r="N130" s="22">
        <f>IF(U42="East",(IF(AND($A71&gt;7,$A71&lt;24),HLOOKUP(N$29,$C$146:$N$148,2,FALSE),HLOOKUP(N$29,$C$146:$N$148,3,FALSE))),IF(AND($A71&gt;6,$A71&lt;23),HLOOKUP(N$29,$C$146:$N$148,2,FALSE),HLOOKUP(N$29,$C$146:$N$148,3,FALSE)))*'PX 99 + 00 WE'!N17</f>
        <v>59.1548432474438</v>
      </c>
      <c r="O130" s="22"/>
    </row>
    <row r="131" spans="1:15" x14ac:dyDescent="0.2">
      <c r="A131" s="2">
        <v>13</v>
      </c>
      <c r="B131" s="2"/>
      <c r="C131" s="22">
        <f>IF(J43="East",(IF(AND($A72&gt;7,$A72&lt;24),HLOOKUP(C$29,$C$146:$N$148,2,FALSE),HLOOKUP(C$29,$C$146:$N$148,3,FALSE))),IF(AND($A72&gt;6,$A72&lt;23),HLOOKUP(C$29,$C$146:$N$148,2,FALSE),HLOOKUP(C$29,$C$146:$N$148,3,FALSE)))*'PX 99 + 00 WE'!C18</f>
        <v>59.844856678300012</v>
      </c>
      <c r="D131" s="22">
        <f>IF(K43="East",(IF(AND($A72&gt;7,$A72&lt;24),HLOOKUP(D$29,$C$146:$N$148,2,FALSE),HLOOKUP(D$29,$C$146:$N$148,3,FALSE))),IF(AND($A72&gt;6,$A72&lt;23),HLOOKUP(D$29,$C$146:$N$148,2,FALSE),HLOOKUP(D$29,$C$146:$N$148,3,FALSE)))*'PX 99 + 00 WE'!D18</f>
        <v>59.620320590381084</v>
      </c>
      <c r="E131" s="22">
        <f>IF(L43="East",(IF(AND($A72&gt;7,$A72&lt;24),HLOOKUP(E$29,$C$146:$N$148,2,FALSE),HLOOKUP(E$29,$C$146:$N$148,3,FALSE))),IF(AND($A72&gt;6,$A72&lt;23),HLOOKUP(E$29,$C$146:$N$148,2,FALSE),HLOOKUP(E$29,$C$146:$N$148,3,FALSE)))*'PX 99 + 00 WE'!E18</f>
        <v>61.395000222548767</v>
      </c>
      <c r="F131" s="22">
        <f>IF(M43="East",(IF(AND($A72&gt;7,$A72&lt;24),HLOOKUP(F$29,$C$146:$N$148,2,FALSE),HLOOKUP(F$29,$C$146:$N$148,3,FALSE))),IF(AND($A72&gt;6,$A72&lt;23),HLOOKUP(F$29,$C$146:$N$148,2,FALSE),HLOOKUP(F$29,$C$146:$N$148,3,FALSE)))*'PX 99 + 00 WE'!F18</f>
        <v>61.430094485477781</v>
      </c>
      <c r="G131" s="22">
        <f>IF(N43="East",(IF(AND($A72&gt;7,$A72&lt;24),HLOOKUP(G$29,$C$146:$N$148,2,FALSE),HLOOKUP(G$29,$C$146:$N$148,3,FALSE))),IF(AND($A72&gt;6,$A72&lt;23),HLOOKUP(G$29,$C$146:$N$148,2,FALSE),HLOOKUP(G$29,$C$146:$N$148,3,FALSE)))*'PX 99 + 00 WE'!G18</f>
        <v>64.255111535810485</v>
      </c>
      <c r="H131" s="22">
        <f>IF(O43="East",(IF(AND($A72&gt;7,$A72&lt;24),HLOOKUP(H$29,$C$146:$N$148,2,FALSE),HLOOKUP(H$29,$C$146:$N$148,3,FALSE))),IF(AND($A72&gt;6,$A72&lt;23),HLOOKUP(H$29,$C$146:$N$148,2,FALSE),HLOOKUP(H$29,$C$146:$N$148,3,FALSE)))*'PX 99 + 00 WE'!H18</f>
        <v>66.336396624400209</v>
      </c>
      <c r="I131" s="22">
        <f>IF(P43="East",(IF(AND($A72&gt;7,$A72&lt;24),HLOOKUP(I$29,$C$146:$N$148,2,FALSE),HLOOKUP(I$29,$C$146:$N$148,3,FALSE))),IF(AND($A72&gt;6,$A72&lt;23),HLOOKUP(I$29,$C$146:$N$148,2,FALSE),HLOOKUP(I$29,$C$146:$N$148,3,FALSE)))*'PX 99 + 00 WE'!I18</f>
        <v>67.809159339797446</v>
      </c>
      <c r="J131" s="22">
        <f>IF(Q43="East",(IF(AND($A72&gt;7,$A72&lt;24),HLOOKUP(J$29,$C$146:$N$148,2,FALSE),HLOOKUP(J$29,$C$146:$N$148,3,FALSE))),IF(AND($A72&gt;6,$A72&lt;23),HLOOKUP(J$29,$C$146:$N$148,2,FALSE),HLOOKUP(J$29,$C$146:$N$148,3,FALSE)))*'PX 99 + 00 WE'!J18</f>
        <v>69.877978552272779</v>
      </c>
      <c r="K131" s="22">
        <f>IF(R43="East",(IF(AND($A72&gt;7,$A72&lt;24),HLOOKUP(K$29,$C$146:$N$148,2,FALSE),HLOOKUP(K$29,$C$146:$N$148,3,FALSE))),IF(AND($A72&gt;6,$A72&lt;23),HLOOKUP(K$29,$C$146:$N$148,2,FALSE),HLOOKUP(K$29,$C$146:$N$148,3,FALSE)))*'PX 99 + 00 WE'!K18</f>
        <v>66.919727240972591</v>
      </c>
      <c r="L131" s="22">
        <f>IF(S43="East",(IF(AND($A72&gt;7,$A72&lt;24),HLOOKUP(L$29,$C$146:$N$148,2,FALSE),HLOOKUP(L$29,$C$146:$N$148,3,FALSE))),IF(AND($A72&gt;6,$A72&lt;23),HLOOKUP(L$29,$C$146:$N$148,2,FALSE),HLOOKUP(L$29,$C$146:$N$148,3,FALSE)))*'PX 99 + 00 WE'!L18</f>
        <v>61.386157197609698</v>
      </c>
      <c r="M131" s="22">
        <f>IF(T43="East",(IF(AND($A72&gt;7,$A72&lt;24),HLOOKUP(M$29,$C$146:$N$148,2,FALSE),HLOOKUP(M$29,$C$146:$N$148,3,FALSE))),IF(AND($A72&gt;6,$A72&lt;23),HLOOKUP(M$29,$C$146:$N$148,2,FALSE),HLOOKUP(M$29,$C$146:$N$148,3,FALSE)))*'PX 99 + 00 WE'!M18</f>
        <v>54.233145566469652</v>
      </c>
      <c r="N131" s="22">
        <f>IF(U43="East",(IF(AND($A72&gt;7,$A72&lt;24),HLOOKUP(N$29,$C$146:$N$148,2,FALSE),HLOOKUP(N$29,$C$146:$N$148,3,FALSE))),IF(AND($A72&gt;6,$A72&lt;23),HLOOKUP(N$29,$C$146:$N$148,2,FALSE),HLOOKUP(N$29,$C$146:$N$148,3,FALSE)))*'PX 99 + 00 WE'!N18</f>
        <v>58.244427791984407</v>
      </c>
      <c r="O131" s="22"/>
    </row>
    <row r="132" spans="1:15" x14ac:dyDescent="0.2">
      <c r="A132" s="2">
        <v>14</v>
      </c>
      <c r="B132" s="2"/>
      <c r="C132" s="22">
        <f>IF(J44="East",(IF(AND($A73&gt;7,$A73&lt;24),HLOOKUP(C$29,$C$146:$N$148,2,FALSE),HLOOKUP(C$29,$C$146:$N$148,3,FALSE))),IF(AND($A73&gt;6,$A73&lt;23),HLOOKUP(C$29,$C$146:$N$148,2,FALSE),HLOOKUP(C$29,$C$146:$N$148,3,FALSE)))*'PX 99 + 00 WE'!C19</f>
        <v>57.731745309088609</v>
      </c>
      <c r="D132" s="22">
        <f>IF(K44="East",(IF(AND($A73&gt;7,$A73&lt;24),HLOOKUP(D$29,$C$146:$N$148,2,FALSE),HLOOKUP(D$29,$C$146:$N$148,3,FALSE))),IF(AND($A73&gt;6,$A73&lt;23),HLOOKUP(D$29,$C$146:$N$148,2,FALSE),HLOOKUP(D$29,$C$146:$N$148,3,FALSE)))*'PX 99 + 00 WE'!D19</f>
        <v>58.847486192996911</v>
      </c>
      <c r="E132" s="22">
        <f>IF(L44="East",(IF(AND($A73&gt;7,$A73&lt;24),HLOOKUP(E$29,$C$146:$N$148,2,FALSE),HLOOKUP(E$29,$C$146:$N$148,3,FALSE))),IF(AND($A73&gt;6,$A73&lt;23),HLOOKUP(E$29,$C$146:$N$148,2,FALSE),HLOOKUP(E$29,$C$146:$N$148,3,FALSE)))*'PX 99 + 00 WE'!E19</f>
        <v>60.677095061482589</v>
      </c>
      <c r="F132" s="22">
        <f>IF(M44="East",(IF(AND($A73&gt;7,$A73&lt;24),HLOOKUP(F$29,$C$146:$N$148,2,FALSE),HLOOKUP(F$29,$C$146:$N$148,3,FALSE))),IF(AND($A73&gt;6,$A73&lt;23),HLOOKUP(F$29,$C$146:$N$148,2,FALSE),HLOOKUP(F$29,$C$146:$N$148,3,FALSE)))*'PX 99 + 00 WE'!F19</f>
        <v>61.076623320984574</v>
      </c>
      <c r="G132" s="22">
        <f>IF(N44="East",(IF(AND($A73&gt;7,$A73&lt;24),HLOOKUP(G$29,$C$146:$N$148,2,FALSE),HLOOKUP(G$29,$C$146:$N$148,3,FALSE))),IF(AND($A73&gt;6,$A73&lt;23),HLOOKUP(G$29,$C$146:$N$148,2,FALSE),HLOOKUP(G$29,$C$146:$N$148,3,FALSE)))*'PX 99 + 00 WE'!G19</f>
        <v>64.353251341283226</v>
      </c>
      <c r="H132" s="22">
        <f>IF(O44="East",(IF(AND($A73&gt;7,$A73&lt;24),HLOOKUP(H$29,$C$146:$N$148,2,FALSE),HLOOKUP(H$29,$C$146:$N$148,3,FALSE))),IF(AND($A73&gt;6,$A73&lt;23),HLOOKUP(H$29,$C$146:$N$148,2,FALSE),HLOOKUP(H$29,$C$146:$N$148,3,FALSE)))*'PX 99 + 00 WE'!H19</f>
        <v>70.623239944540771</v>
      </c>
      <c r="I132" s="22">
        <f>IF(P44="East",(IF(AND($A73&gt;7,$A73&lt;24),HLOOKUP(I$29,$C$146:$N$148,2,FALSE),HLOOKUP(I$29,$C$146:$N$148,3,FALSE))),IF(AND($A73&gt;6,$A73&lt;23),HLOOKUP(I$29,$C$146:$N$148,2,FALSE),HLOOKUP(I$29,$C$146:$N$148,3,FALSE)))*'PX 99 + 00 WE'!I19</f>
        <v>70.826834527554524</v>
      </c>
      <c r="J132" s="22">
        <f>IF(Q44="East",(IF(AND($A73&gt;7,$A73&lt;24),HLOOKUP(J$29,$C$146:$N$148,2,FALSE),HLOOKUP(J$29,$C$146:$N$148,3,FALSE))),IF(AND($A73&gt;6,$A73&lt;23),HLOOKUP(J$29,$C$146:$N$148,2,FALSE),HLOOKUP(J$29,$C$146:$N$148,3,FALSE)))*'PX 99 + 00 WE'!J19</f>
        <v>70.920329701046313</v>
      </c>
      <c r="K132" s="22">
        <f>IF(R44="East",(IF(AND($A73&gt;7,$A73&lt;24),HLOOKUP(K$29,$C$146:$N$148,2,FALSE),HLOOKUP(K$29,$C$146:$N$148,3,FALSE))),IF(AND($A73&gt;6,$A73&lt;23),HLOOKUP(K$29,$C$146:$N$148,2,FALSE),HLOOKUP(K$29,$C$146:$N$148,3,FALSE)))*'PX 99 + 00 WE'!K19</f>
        <v>68.594603628433106</v>
      </c>
      <c r="L132" s="22">
        <f>IF(S44="East",(IF(AND($A73&gt;7,$A73&lt;24),HLOOKUP(L$29,$C$146:$N$148,2,FALSE),HLOOKUP(L$29,$C$146:$N$148,3,FALSE))),IF(AND($A73&gt;6,$A73&lt;23),HLOOKUP(L$29,$C$146:$N$148,2,FALSE),HLOOKUP(L$29,$C$146:$N$148,3,FALSE)))*'PX 99 + 00 WE'!L19</f>
        <v>64.469020399976188</v>
      </c>
      <c r="M132" s="22">
        <f>IF(T44="East",(IF(AND($A73&gt;7,$A73&lt;24),HLOOKUP(M$29,$C$146:$N$148,2,FALSE),HLOOKUP(M$29,$C$146:$N$148,3,FALSE))),IF(AND($A73&gt;6,$A73&lt;23),HLOOKUP(M$29,$C$146:$N$148,2,FALSE),HLOOKUP(M$29,$C$146:$N$148,3,FALSE)))*'PX 99 + 00 WE'!M19</f>
        <v>52.750187794917856</v>
      </c>
      <c r="N132" s="22">
        <f>IF(U44="East",(IF(AND($A73&gt;7,$A73&lt;24),HLOOKUP(N$29,$C$146:$N$148,2,FALSE),HLOOKUP(N$29,$C$146:$N$148,3,FALSE))),IF(AND($A73&gt;6,$A73&lt;23),HLOOKUP(N$29,$C$146:$N$148,2,FALSE),HLOOKUP(N$29,$C$146:$N$148,3,FALSE)))*'PX 99 + 00 WE'!N19</f>
        <v>55.401952700000727</v>
      </c>
      <c r="O132" s="22"/>
    </row>
    <row r="133" spans="1:15" x14ac:dyDescent="0.2">
      <c r="A133" s="2">
        <v>15</v>
      </c>
      <c r="B133" s="2"/>
      <c r="C133" s="22">
        <f>IF(J45="East",(IF(AND($A74&gt;7,$A74&lt;24),HLOOKUP(C$29,$C$146:$N$148,2,FALSE),HLOOKUP(C$29,$C$146:$N$148,3,FALSE))),IF(AND($A74&gt;6,$A74&lt;23),HLOOKUP(C$29,$C$146:$N$148,2,FALSE),HLOOKUP(C$29,$C$146:$N$148,3,FALSE)))*'PX 99 + 00 WE'!C20</f>
        <v>55.983684098850347</v>
      </c>
      <c r="D133" s="22">
        <f>IF(K45="East",(IF(AND($A74&gt;7,$A74&lt;24),HLOOKUP(D$29,$C$146:$N$148,2,FALSE),HLOOKUP(D$29,$C$146:$N$148,3,FALSE))),IF(AND($A74&gt;6,$A74&lt;23),HLOOKUP(D$29,$C$146:$N$148,2,FALSE),HLOOKUP(D$29,$C$146:$N$148,3,FALSE)))*'PX 99 + 00 WE'!D20</f>
        <v>56.559551493848851</v>
      </c>
      <c r="E133" s="22">
        <f>IF(L45="East",(IF(AND($A74&gt;7,$A74&lt;24),HLOOKUP(E$29,$C$146:$N$148,2,FALSE),HLOOKUP(E$29,$C$146:$N$148,3,FALSE))),IF(AND($A74&gt;6,$A74&lt;23),HLOOKUP(E$29,$C$146:$N$148,2,FALSE),HLOOKUP(E$29,$C$146:$N$148,3,FALSE)))*'PX 99 + 00 WE'!E20</f>
        <v>58.146019441672436</v>
      </c>
      <c r="F133" s="22">
        <f>IF(M45="East",(IF(AND($A74&gt;7,$A74&lt;24),HLOOKUP(F$29,$C$146:$N$148,2,FALSE),HLOOKUP(F$29,$C$146:$N$148,3,FALSE))),IF(AND($A74&gt;6,$A74&lt;23),HLOOKUP(F$29,$C$146:$N$148,2,FALSE),HLOOKUP(F$29,$C$146:$N$148,3,FALSE)))*'PX 99 + 00 WE'!F20</f>
        <v>60.020812542088798</v>
      </c>
      <c r="G133" s="22">
        <f>IF(N45="East",(IF(AND($A74&gt;7,$A74&lt;24),HLOOKUP(G$29,$C$146:$N$148,2,FALSE),HLOOKUP(G$29,$C$146:$N$148,3,FALSE))),IF(AND($A74&gt;6,$A74&lt;23),HLOOKUP(G$29,$C$146:$N$148,2,FALSE),HLOOKUP(G$29,$C$146:$N$148,3,FALSE)))*'PX 99 + 00 WE'!G20</f>
        <v>64.252712440810257</v>
      </c>
      <c r="H133" s="22">
        <f>IF(O45="East",(IF(AND($A74&gt;7,$A74&lt;24),HLOOKUP(H$29,$C$146:$N$148,2,FALSE),HLOOKUP(H$29,$C$146:$N$148,3,FALSE))),IF(AND($A74&gt;6,$A74&lt;23),HLOOKUP(H$29,$C$146:$N$148,2,FALSE),HLOOKUP(H$29,$C$146:$N$148,3,FALSE)))*'PX 99 + 00 WE'!H20</f>
        <v>73.12393452824621</v>
      </c>
      <c r="I133" s="22">
        <f>IF(P45="East",(IF(AND($A74&gt;7,$A74&lt;24),HLOOKUP(I$29,$C$146:$N$148,2,FALSE),HLOOKUP(I$29,$C$146:$N$148,3,FALSE))),IF(AND($A74&gt;6,$A74&lt;23),HLOOKUP(I$29,$C$146:$N$148,2,FALSE),HLOOKUP(I$29,$C$146:$N$148,3,FALSE)))*'PX 99 + 00 WE'!I20</f>
        <v>76.519190667712806</v>
      </c>
      <c r="J133" s="22">
        <f>IF(Q45="East",(IF(AND($A74&gt;7,$A74&lt;24),HLOOKUP(J$29,$C$146:$N$148,2,FALSE),HLOOKUP(J$29,$C$146:$N$148,3,FALSE))),IF(AND($A74&gt;6,$A74&lt;23),HLOOKUP(J$29,$C$146:$N$148,2,FALSE),HLOOKUP(J$29,$C$146:$N$148,3,FALSE)))*'PX 99 + 00 WE'!J20</f>
        <v>76.83922309884413</v>
      </c>
      <c r="K133" s="22">
        <f>IF(R45="East",(IF(AND($A74&gt;7,$A74&lt;24),HLOOKUP(K$29,$C$146:$N$148,2,FALSE),HLOOKUP(K$29,$C$146:$N$148,3,FALSE))),IF(AND($A74&gt;6,$A74&lt;23),HLOOKUP(K$29,$C$146:$N$148,2,FALSE),HLOOKUP(K$29,$C$146:$N$148,3,FALSE)))*'PX 99 + 00 WE'!K20</f>
        <v>68.893366660276882</v>
      </c>
      <c r="L133" s="22">
        <f>IF(S45="East",(IF(AND($A74&gt;7,$A74&lt;24),HLOOKUP(L$29,$C$146:$N$148,2,FALSE),HLOOKUP(L$29,$C$146:$N$148,3,FALSE))),IF(AND($A74&gt;6,$A74&lt;23),HLOOKUP(L$29,$C$146:$N$148,2,FALSE),HLOOKUP(L$29,$C$146:$N$148,3,FALSE)))*'PX 99 + 00 WE'!L20</f>
        <v>64.69414814432497</v>
      </c>
      <c r="M133" s="22">
        <f>IF(T45="East",(IF(AND($A74&gt;7,$A74&lt;24),HLOOKUP(M$29,$C$146:$N$148,2,FALSE),HLOOKUP(M$29,$C$146:$N$148,3,FALSE))),IF(AND($A74&gt;6,$A74&lt;23),HLOOKUP(M$29,$C$146:$N$148,2,FALSE),HLOOKUP(M$29,$C$146:$N$148,3,FALSE)))*'PX 99 + 00 WE'!M20</f>
        <v>51.240157506109853</v>
      </c>
      <c r="N133" s="22">
        <f>IF(U45="East",(IF(AND($A74&gt;7,$A74&lt;24),HLOOKUP(N$29,$C$146:$N$148,2,FALSE),HLOOKUP(N$29,$C$146:$N$148,3,FALSE))),IF(AND($A74&gt;6,$A74&lt;23),HLOOKUP(N$29,$C$146:$N$148,2,FALSE),HLOOKUP(N$29,$C$146:$N$148,3,FALSE)))*'PX 99 + 00 WE'!N20</f>
        <v>50.311577395843784</v>
      </c>
      <c r="O133" s="22"/>
    </row>
    <row r="134" spans="1:15" x14ac:dyDescent="0.2">
      <c r="A134" s="2">
        <v>16</v>
      </c>
      <c r="B134" s="2"/>
      <c r="C134" s="22">
        <f>IF(J46="East",(IF(AND($A75&gt;7,$A75&lt;24),HLOOKUP(C$29,$C$146:$N$148,2,FALSE),HLOOKUP(C$29,$C$146:$N$148,3,FALSE))),IF(AND($A75&gt;6,$A75&lt;23),HLOOKUP(C$29,$C$146:$N$148,2,FALSE),HLOOKUP(C$29,$C$146:$N$148,3,FALSE)))*'PX 99 + 00 WE'!C21</f>
        <v>53.003166633059017</v>
      </c>
      <c r="D134" s="22">
        <f>IF(K46="East",(IF(AND($A75&gt;7,$A75&lt;24),HLOOKUP(D$29,$C$146:$N$148,2,FALSE),HLOOKUP(D$29,$C$146:$N$148,3,FALSE))),IF(AND($A75&gt;6,$A75&lt;23),HLOOKUP(D$29,$C$146:$N$148,2,FALSE),HLOOKUP(D$29,$C$146:$N$148,3,FALSE)))*'PX 99 + 00 WE'!D21</f>
        <v>55.507010581163883</v>
      </c>
      <c r="E134" s="22">
        <f>IF(L46="East",(IF(AND($A75&gt;7,$A75&lt;24),HLOOKUP(E$29,$C$146:$N$148,2,FALSE),HLOOKUP(E$29,$C$146:$N$148,3,FALSE))),IF(AND($A75&gt;6,$A75&lt;23),HLOOKUP(E$29,$C$146:$N$148,2,FALSE),HLOOKUP(E$29,$C$146:$N$148,3,FALSE)))*'PX 99 + 00 WE'!E21</f>
        <v>55.709965837995881</v>
      </c>
      <c r="F134" s="22">
        <f>IF(M46="East",(IF(AND($A75&gt;7,$A75&lt;24),HLOOKUP(F$29,$C$146:$N$148,2,FALSE),HLOOKUP(F$29,$C$146:$N$148,3,FALSE))),IF(AND($A75&gt;6,$A75&lt;23),HLOOKUP(F$29,$C$146:$N$148,2,FALSE),HLOOKUP(F$29,$C$146:$N$148,3,FALSE)))*'PX 99 + 00 WE'!F21</f>
        <v>58.423447318691949</v>
      </c>
      <c r="G134" s="22">
        <f>IF(N46="East",(IF(AND($A75&gt;7,$A75&lt;24),HLOOKUP(G$29,$C$146:$N$148,2,FALSE),HLOOKUP(G$29,$C$146:$N$148,3,FALSE))),IF(AND($A75&gt;6,$A75&lt;23),HLOOKUP(G$29,$C$146:$N$148,2,FALSE),HLOOKUP(G$29,$C$146:$N$148,3,FALSE)))*'PX 99 + 00 WE'!G21</f>
        <v>65.053558121906434</v>
      </c>
      <c r="H134" s="22">
        <f>IF(O46="East",(IF(AND($A75&gt;7,$A75&lt;24),HLOOKUP(H$29,$C$146:$N$148,2,FALSE),HLOOKUP(H$29,$C$146:$N$148,3,FALSE))),IF(AND($A75&gt;6,$A75&lt;23),HLOOKUP(H$29,$C$146:$N$148,2,FALSE),HLOOKUP(H$29,$C$146:$N$148,3,FALSE)))*'PX 99 + 00 WE'!H21</f>
        <v>75.841444425682042</v>
      </c>
      <c r="I134" s="22">
        <f>IF(P46="East",(IF(AND($A75&gt;7,$A75&lt;24),HLOOKUP(I$29,$C$146:$N$148,2,FALSE),HLOOKUP(I$29,$C$146:$N$148,3,FALSE))),IF(AND($A75&gt;6,$A75&lt;23),HLOOKUP(I$29,$C$146:$N$148,2,FALSE),HLOOKUP(I$29,$C$146:$N$148,3,FALSE)))*'PX 99 + 00 WE'!I21</f>
        <v>76.722263079907762</v>
      </c>
      <c r="J134" s="22">
        <f>IF(Q46="East",(IF(AND($A75&gt;7,$A75&lt;24),HLOOKUP(J$29,$C$146:$N$148,2,FALSE),HLOOKUP(J$29,$C$146:$N$148,3,FALSE))),IF(AND($A75&gt;6,$A75&lt;23),HLOOKUP(J$29,$C$146:$N$148,2,FALSE),HLOOKUP(J$29,$C$146:$N$148,3,FALSE)))*'PX 99 + 00 WE'!J21</f>
        <v>76.882968305357309</v>
      </c>
      <c r="K134" s="22">
        <f>IF(R46="East",(IF(AND($A75&gt;7,$A75&lt;24),HLOOKUP(K$29,$C$146:$N$148,2,FALSE),HLOOKUP(K$29,$C$146:$N$148,3,FALSE))),IF(AND($A75&gt;6,$A75&lt;23),HLOOKUP(K$29,$C$146:$N$148,2,FALSE),HLOOKUP(K$29,$C$146:$N$148,3,FALSE)))*'PX 99 + 00 WE'!K21</f>
        <v>69.439102944971268</v>
      </c>
      <c r="L134" s="22">
        <f>IF(S46="East",(IF(AND($A75&gt;7,$A75&lt;24),HLOOKUP(L$29,$C$146:$N$148,2,FALSE),HLOOKUP(L$29,$C$146:$N$148,3,FALSE))),IF(AND($A75&gt;6,$A75&lt;23),HLOOKUP(L$29,$C$146:$N$148,2,FALSE),HLOOKUP(L$29,$C$146:$N$148,3,FALSE)))*'PX 99 + 00 WE'!L21</f>
        <v>64.355904338751117</v>
      </c>
      <c r="M134" s="22">
        <f>IF(T46="East",(IF(AND($A75&gt;7,$A75&lt;24),HLOOKUP(M$29,$C$146:$N$148,2,FALSE),HLOOKUP(M$29,$C$146:$N$148,3,FALSE))),IF(AND($A75&gt;6,$A75&lt;23),HLOOKUP(M$29,$C$146:$N$148,2,FALSE),HLOOKUP(M$29,$C$146:$N$148,3,FALSE)))*'PX 99 + 00 WE'!M21</f>
        <v>50.236501668986023</v>
      </c>
      <c r="N134" s="22">
        <f>IF(U46="East",(IF(AND($A75&gt;7,$A75&lt;24),HLOOKUP(N$29,$C$146:$N$148,2,FALSE),HLOOKUP(N$29,$C$146:$N$148,3,FALSE))),IF(AND($A75&gt;6,$A75&lt;23),HLOOKUP(N$29,$C$146:$N$148,2,FALSE),HLOOKUP(N$29,$C$146:$N$148,3,FALSE)))*'PX 99 + 00 WE'!N21</f>
        <v>48.91837015731226</v>
      </c>
      <c r="O134" s="22"/>
    </row>
    <row r="135" spans="1:15" x14ac:dyDescent="0.2">
      <c r="A135" s="2">
        <v>17</v>
      </c>
      <c r="B135" s="2"/>
      <c r="C135" s="22">
        <f>IF(J47="East",(IF(AND($A76&gt;7,$A76&lt;24),HLOOKUP(C$29,$C$146:$N$148,2,FALSE),HLOOKUP(C$29,$C$146:$N$148,3,FALSE))),IF(AND($A76&gt;6,$A76&lt;23),HLOOKUP(C$29,$C$146:$N$148,2,FALSE),HLOOKUP(C$29,$C$146:$N$148,3,FALSE)))*'PX 99 + 00 WE'!C22</f>
        <v>58.358343468457633</v>
      </c>
      <c r="D135" s="22">
        <f>IF(K47="East",(IF(AND($A76&gt;7,$A76&lt;24),HLOOKUP(D$29,$C$146:$N$148,2,FALSE),HLOOKUP(D$29,$C$146:$N$148,3,FALSE))),IF(AND($A76&gt;6,$A76&lt;23),HLOOKUP(D$29,$C$146:$N$148,2,FALSE),HLOOKUP(D$29,$C$146:$N$148,3,FALSE)))*'PX 99 + 00 WE'!D22</f>
        <v>57.146437340380395</v>
      </c>
      <c r="E135" s="22">
        <f>IF(L47="East",(IF(AND($A76&gt;7,$A76&lt;24),HLOOKUP(E$29,$C$146:$N$148,2,FALSE),HLOOKUP(E$29,$C$146:$N$148,3,FALSE))),IF(AND($A76&gt;6,$A76&lt;23),HLOOKUP(E$29,$C$146:$N$148,2,FALSE),HLOOKUP(E$29,$C$146:$N$148,3,FALSE)))*'PX 99 + 00 WE'!E22</f>
        <v>56.39251192899787</v>
      </c>
      <c r="F135" s="22">
        <f>IF(M47="East",(IF(AND($A76&gt;7,$A76&lt;24),HLOOKUP(F$29,$C$146:$N$148,2,FALSE),HLOOKUP(F$29,$C$146:$N$148,3,FALSE))),IF(AND($A76&gt;6,$A76&lt;23),HLOOKUP(F$29,$C$146:$N$148,2,FALSE),HLOOKUP(F$29,$C$146:$N$148,3,FALSE)))*'PX 99 + 00 WE'!F22</f>
        <v>57.360961790306426</v>
      </c>
      <c r="G135" s="22">
        <f>IF(N47="East",(IF(AND($A76&gt;7,$A76&lt;24),HLOOKUP(G$29,$C$146:$N$148,2,FALSE),HLOOKUP(G$29,$C$146:$N$148,3,FALSE))),IF(AND($A76&gt;6,$A76&lt;23),HLOOKUP(G$29,$C$146:$N$148,2,FALSE),HLOOKUP(G$29,$C$146:$N$148,3,FALSE)))*'PX 99 + 00 WE'!G22</f>
        <v>64.474872971147136</v>
      </c>
      <c r="H135" s="22">
        <f>IF(O47="East",(IF(AND($A76&gt;7,$A76&lt;24),HLOOKUP(H$29,$C$146:$N$148,2,FALSE),HLOOKUP(H$29,$C$146:$N$148,3,FALSE))),IF(AND($A76&gt;6,$A76&lt;23),HLOOKUP(H$29,$C$146:$N$148,2,FALSE),HLOOKUP(H$29,$C$146:$N$148,3,FALSE)))*'PX 99 + 00 WE'!H22</f>
        <v>78.327925494169378</v>
      </c>
      <c r="I135" s="22">
        <f>IF(P47="East",(IF(AND($A76&gt;7,$A76&lt;24),HLOOKUP(I$29,$C$146:$N$148,2,FALSE),HLOOKUP(I$29,$C$146:$N$148,3,FALSE))),IF(AND($A76&gt;6,$A76&lt;23),HLOOKUP(I$29,$C$146:$N$148,2,FALSE),HLOOKUP(I$29,$C$146:$N$148,3,FALSE)))*'PX 99 + 00 WE'!I22</f>
        <v>85.841816372610396</v>
      </c>
      <c r="J135" s="22">
        <f>IF(Q47="East",(IF(AND($A76&gt;7,$A76&lt;24),HLOOKUP(J$29,$C$146:$N$148,2,FALSE),HLOOKUP(J$29,$C$146:$N$148,3,FALSE))),IF(AND($A76&gt;6,$A76&lt;23),HLOOKUP(J$29,$C$146:$N$148,2,FALSE),HLOOKUP(J$29,$C$146:$N$148,3,FALSE)))*'PX 99 + 00 WE'!J22</f>
        <v>76.0528437809987</v>
      </c>
      <c r="K135" s="22">
        <f>IF(R47="East",(IF(AND($A76&gt;7,$A76&lt;24),HLOOKUP(K$29,$C$146:$N$148,2,FALSE),HLOOKUP(K$29,$C$146:$N$148,3,FALSE))),IF(AND($A76&gt;6,$A76&lt;23),HLOOKUP(K$29,$C$146:$N$148,2,FALSE),HLOOKUP(K$29,$C$146:$N$148,3,FALSE)))*'PX 99 + 00 WE'!K22</f>
        <v>69.023650618802264</v>
      </c>
      <c r="L135" s="22">
        <f>IF(S47="East",(IF(AND($A76&gt;7,$A76&lt;24),HLOOKUP(L$29,$C$146:$N$148,2,FALSE),HLOOKUP(L$29,$C$146:$N$148,3,FALSE))),IF(AND($A76&gt;6,$A76&lt;23),HLOOKUP(L$29,$C$146:$N$148,2,FALSE),HLOOKUP(L$29,$C$146:$N$148,3,FALSE)))*'PX 99 + 00 WE'!L22</f>
        <v>65.252966097654266</v>
      </c>
      <c r="M135" s="22">
        <f>IF(T47="East",(IF(AND($A76&gt;7,$A76&lt;24),HLOOKUP(M$29,$C$146:$N$148,2,FALSE),HLOOKUP(M$29,$C$146:$N$148,3,FALSE))),IF(AND($A76&gt;6,$A76&lt;23),HLOOKUP(M$29,$C$146:$N$148,2,FALSE),HLOOKUP(M$29,$C$146:$N$148,3,FALSE)))*'PX 99 + 00 WE'!M22</f>
        <v>57.829339871737716</v>
      </c>
      <c r="N135" s="22">
        <f>IF(U47="East",(IF(AND($A76&gt;7,$A76&lt;24),HLOOKUP(N$29,$C$146:$N$148,2,FALSE),HLOOKUP(N$29,$C$146:$N$148,3,FALSE))),IF(AND($A76&gt;6,$A76&lt;23),HLOOKUP(N$29,$C$146:$N$148,2,FALSE),HLOOKUP(N$29,$C$146:$N$148,3,FALSE)))*'PX 99 + 00 WE'!N22</f>
        <v>58.633908451743295</v>
      </c>
      <c r="O135" s="22"/>
    </row>
    <row r="136" spans="1:15" x14ac:dyDescent="0.2">
      <c r="A136" s="2">
        <v>18</v>
      </c>
      <c r="B136" s="2"/>
      <c r="C136" s="22">
        <f>IF(J48="East",(IF(AND($A77&gt;7,$A77&lt;24),HLOOKUP(C$29,$C$146:$N$148,2,FALSE),HLOOKUP(C$29,$C$146:$N$148,3,FALSE))),IF(AND($A77&gt;6,$A77&lt;23),HLOOKUP(C$29,$C$146:$N$148,2,FALSE),HLOOKUP(C$29,$C$146:$N$148,3,FALSE)))*'PX 99 + 00 WE'!C23</f>
        <v>70.757676916061158</v>
      </c>
      <c r="D136" s="22">
        <f>IF(K48="East",(IF(AND($A77&gt;7,$A77&lt;24),HLOOKUP(D$29,$C$146:$N$148,2,FALSE),HLOOKUP(D$29,$C$146:$N$148,3,FALSE))),IF(AND($A77&gt;6,$A77&lt;23),HLOOKUP(D$29,$C$146:$N$148,2,FALSE),HLOOKUP(D$29,$C$146:$N$148,3,FALSE)))*'PX 99 + 00 WE'!D23</f>
        <v>64.742088726977784</v>
      </c>
      <c r="E136" s="22">
        <f>IF(L48="East",(IF(AND($A77&gt;7,$A77&lt;24),HLOOKUP(E$29,$C$146:$N$148,2,FALSE),HLOOKUP(E$29,$C$146:$N$148,3,FALSE))),IF(AND($A77&gt;6,$A77&lt;23),HLOOKUP(E$29,$C$146:$N$148,2,FALSE),HLOOKUP(E$29,$C$146:$N$148,3,FALSE)))*'PX 99 + 00 WE'!E23</f>
        <v>60.875542862096424</v>
      </c>
      <c r="F136" s="22">
        <f>IF(M48="East",(IF(AND($A77&gt;7,$A77&lt;24),HLOOKUP(F$29,$C$146:$N$148,2,FALSE),HLOOKUP(F$29,$C$146:$N$148,3,FALSE))),IF(AND($A77&gt;6,$A77&lt;23),HLOOKUP(F$29,$C$146:$N$148,2,FALSE),HLOOKUP(F$29,$C$146:$N$148,3,FALSE)))*'PX 99 + 00 WE'!F23</f>
        <v>57.166026741457109</v>
      </c>
      <c r="G136" s="22">
        <f>IF(N48="East",(IF(AND($A77&gt;7,$A77&lt;24),HLOOKUP(G$29,$C$146:$N$148,2,FALSE),HLOOKUP(G$29,$C$146:$N$148,3,FALSE))),IF(AND($A77&gt;6,$A77&lt;23),HLOOKUP(G$29,$C$146:$N$148,2,FALSE),HLOOKUP(G$29,$C$146:$N$148,3,FALSE)))*'PX 99 + 00 WE'!G23</f>
        <v>64.117542344537654</v>
      </c>
      <c r="H136" s="22">
        <f>IF(O48="East",(IF(AND($A77&gt;7,$A77&lt;24),HLOOKUP(H$29,$C$146:$N$148,2,FALSE),HLOOKUP(H$29,$C$146:$N$148,3,FALSE))),IF(AND($A77&gt;6,$A77&lt;23),HLOOKUP(H$29,$C$146:$N$148,2,FALSE),HLOOKUP(H$29,$C$146:$N$148,3,FALSE)))*'PX 99 + 00 WE'!H23</f>
        <v>71.517717054063866</v>
      </c>
      <c r="I136" s="22">
        <f>IF(P48="East",(IF(AND($A77&gt;7,$A77&lt;24),HLOOKUP(I$29,$C$146:$N$148,2,FALSE),HLOOKUP(I$29,$C$146:$N$148,3,FALSE))),IF(AND($A77&gt;6,$A77&lt;23),HLOOKUP(I$29,$C$146:$N$148,2,FALSE),HLOOKUP(I$29,$C$146:$N$148,3,FALSE)))*'PX 99 + 00 WE'!I23</f>
        <v>78.943331379336385</v>
      </c>
      <c r="J136" s="22">
        <f>IF(Q48="East",(IF(AND($A77&gt;7,$A77&lt;24),HLOOKUP(J$29,$C$146:$N$148,2,FALSE),HLOOKUP(J$29,$C$146:$N$148,3,FALSE))),IF(AND($A77&gt;6,$A77&lt;23),HLOOKUP(J$29,$C$146:$N$148,2,FALSE),HLOOKUP(J$29,$C$146:$N$148,3,FALSE)))*'PX 99 + 00 WE'!J23</f>
        <v>72.915374885525978</v>
      </c>
      <c r="K136" s="22">
        <f>IF(R48="East",(IF(AND($A77&gt;7,$A77&lt;24),HLOOKUP(K$29,$C$146:$N$148,2,FALSE),HLOOKUP(K$29,$C$146:$N$148,3,FALSE))),IF(AND($A77&gt;6,$A77&lt;23),HLOOKUP(K$29,$C$146:$N$148,2,FALSE),HLOOKUP(K$29,$C$146:$N$148,3,FALSE)))*'PX 99 + 00 WE'!K23</f>
        <v>68.759631711413945</v>
      </c>
      <c r="L136" s="22">
        <f>IF(S48="East",(IF(AND($A77&gt;7,$A77&lt;24),HLOOKUP(L$29,$C$146:$N$148,2,FALSE),HLOOKUP(L$29,$C$146:$N$148,3,FALSE))),IF(AND($A77&gt;6,$A77&lt;23),HLOOKUP(L$29,$C$146:$N$148,2,FALSE),HLOOKUP(L$29,$C$146:$N$148,3,FALSE)))*'PX 99 + 00 WE'!L23</f>
        <v>65.357286022724693</v>
      </c>
      <c r="M136" s="22">
        <f>IF(T48="East",(IF(AND($A77&gt;7,$A77&lt;24),HLOOKUP(M$29,$C$146:$N$148,2,FALSE),HLOOKUP(M$29,$C$146:$N$148,3,FALSE))),IF(AND($A77&gt;6,$A77&lt;23),HLOOKUP(M$29,$C$146:$N$148,2,FALSE),HLOOKUP(M$29,$C$146:$N$148,3,FALSE)))*'PX 99 + 00 WE'!M23</f>
        <v>80.528422898705571</v>
      </c>
      <c r="N136" s="22">
        <f>IF(U48="East",(IF(AND($A77&gt;7,$A77&lt;24),HLOOKUP(N$29,$C$146:$N$148,2,FALSE),HLOOKUP(N$29,$C$146:$N$148,3,FALSE))),IF(AND($A77&gt;6,$A77&lt;23),HLOOKUP(N$29,$C$146:$N$148,2,FALSE),HLOOKUP(N$29,$C$146:$N$148,3,FALSE)))*'PX 99 + 00 WE'!N23</f>
        <v>73.095669295598711</v>
      </c>
      <c r="O136" s="22"/>
    </row>
    <row r="137" spans="1:15" x14ac:dyDescent="0.2">
      <c r="A137" s="2">
        <v>19</v>
      </c>
      <c r="B137" s="2"/>
      <c r="C137" s="22">
        <f>IF(J49="East",(IF(AND($A78&gt;7,$A78&lt;24),HLOOKUP(C$29,$C$146:$N$148,2,FALSE),HLOOKUP(C$29,$C$146:$N$148,3,FALSE))),IF(AND($A78&gt;6,$A78&lt;23),HLOOKUP(C$29,$C$146:$N$148,2,FALSE),HLOOKUP(C$29,$C$146:$N$148,3,FALSE)))*'PX 99 + 00 WE'!C24</f>
        <v>71.429974440147859</v>
      </c>
      <c r="D137" s="22">
        <f>IF(K49="East",(IF(AND($A78&gt;7,$A78&lt;24),HLOOKUP(D$29,$C$146:$N$148,2,FALSE),HLOOKUP(D$29,$C$146:$N$148,3,FALSE))),IF(AND($A78&gt;6,$A78&lt;23),HLOOKUP(D$29,$C$146:$N$148,2,FALSE),HLOOKUP(D$29,$C$146:$N$148,3,FALSE)))*'PX 99 + 00 WE'!D24</f>
        <v>67.35446391476556</v>
      </c>
      <c r="E137" s="22">
        <f>IF(L49="East",(IF(AND($A78&gt;7,$A78&lt;24),HLOOKUP(E$29,$C$146:$N$148,2,FALSE),HLOOKUP(E$29,$C$146:$N$148,3,FALSE))),IF(AND($A78&gt;6,$A78&lt;23),HLOOKUP(E$29,$C$146:$N$148,2,FALSE),HLOOKUP(E$29,$C$146:$N$148,3,FALSE)))*'PX 99 + 00 WE'!E24</f>
        <v>70.315262742823506</v>
      </c>
      <c r="F137" s="22">
        <f>IF(M49="East",(IF(AND($A78&gt;7,$A78&lt;24),HLOOKUP(F$29,$C$146:$N$148,2,FALSE),HLOOKUP(F$29,$C$146:$N$148,3,FALSE))),IF(AND($A78&gt;6,$A78&lt;23),HLOOKUP(F$29,$C$146:$N$148,2,FALSE),HLOOKUP(F$29,$C$146:$N$148,3,FALSE)))*'PX 99 + 00 WE'!F24</f>
        <v>58.902316971677863</v>
      </c>
      <c r="G137" s="22">
        <f>IF(N49="East",(IF(AND($A78&gt;7,$A78&lt;24),HLOOKUP(G$29,$C$146:$N$148,2,FALSE),HLOOKUP(G$29,$C$146:$N$148,3,FALSE))),IF(AND($A78&gt;6,$A78&lt;23),HLOOKUP(G$29,$C$146:$N$148,2,FALSE),HLOOKUP(G$29,$C$146:$N$148,3,FALSE)))*'PX 99 + 00 WE'!G24</f>
        <v>62.344267270441279</v>
      </c>
      <c r="H137" s="22">
        <f>IF(O49="East",(IF(AND($A78&gt;7,$A78&lt;24),HLOOKUP(H$29,$C$146:$N$148,2,FALSE),HLOOKUP(H$29,$C$146:$N$148,3,FALSE))),IF(AND($A78&gt;6,$A78&lt;23),HLOOKUP(H$29,$C$146:$N$148,2,FALSE),HLOOKUP(H$29,$C$146:$N$148,3,FALSE)))*'PX 99 + 00 WE'!H24</f>
        <v>64.742861774188299</v>
      </c>
      <c r="I137" s="22">
        <f>IF(P49="East",(IF(AND($A78&gt;7,$A78&lt;24),HLOOKUP(I$29,$C$146:$N$148,2,FALSE),HLOOKUP(I$29,$C$146:$N$148,3,FALSE))),IF(AND($A78&gt;6,$A78&lt;23),HLOOKUP(I$29,$C$146:$N$148,2,FALSE),HLOOKUP(I$29,$C$146:$N$148,3,FALSE)))*'PX 99 + 00 WE'!I24</f>
        <v>68.733961668018651</v>
      </c>
      <c r="J137" s="22">
        <f>IF(Q49="East",(IF(AND($A78&gt;7,$A78&lt;24),HLOOKUP(J$29,$C$146:$N$148,2,FALSE),HLOOKUP(J$29,$C$146:$N$148,3,FALSE))),IF(AND($A78&gt;6,$A78&lt;23),HLOOKUP(J$29,$C$146:$N$148,2,FALSE),HLOOKUP(J$29,$C$146:$N$148,3,FALSE)))*'PX 99 + 00 WE'!J24</f>
        <v>65.228267725595458</v>
      </c>
      <c r="K137" s="22">
        <f>IF(R49="East",(IF(AND($A78&gt;7,$A78&lt;24),HLOOKUP(K$29,$C$146:$N$148,2,FALSE),HLOOKUP(K$29,$C$146:$N$148,3,FALSE))),IF(AND($A78&gt;6,$A78&lt;23),HLOOKUP(K$29,$C$146:$N$148,2,FALSE),HLOOKUP(K$29,$C$146:$N$148,3,FALSE)))*'PX 99 + 00 WE'!K24</f>
        <v>64.749554689166786</v>
      </c>
      <c r="L137" s="22">
        <f>IF(S49="East",(IF(AND($A78&gt;7,$A78&lt;24),HLOOKUP(L$29,$C$146:$N$148,2,FALSE),HLOOKUP(L$29,$C$146:$N$148,3,FALSE))),IF(AND($A78&gt;6,$A78&lt;23),HLOOKUP(L$29,$C$146:$N$148,2,FALSE),HLOOKUP(L$29,$C$146:$N$148,3,FALSE)))*'PX 99 + 00 WE'!L24</f>
        <v>68.21782336627092</v>
      </c>
      <c r="M137" s="22">
        <f>IF(T49="East",(IF(AND($A78&gt;7,$A78&lt;24),HLOOKUP(M$29,$C$146:$N$148,2,FALSE),HLOOKUP(M$29,$C$146:$N$148,3,FALSE))),IF(AND($A78&gt;6,$A78&lt;23),HLOOKUP(M$29,$C$146:$N$148,2,FALSE),HLOOKUP(M$29,$C$146:$N$148,3,FALSE)))*'PX 99 + 00 WE'!M24</f>
        <v>79.330114295492493</v>
      </c>
      <c r="N137" s="22">
        <f>IF(U49="East",(IF(AND($A78&gt;7,$A78&lt;24),HLOOKUP(N$29,$C$146:$N$148,2,FALSE),HLOOKUP(N$29,$C$146:$N$148,3,FALSE))),IF(AND($A78&gt;6,$A78&lt;23),HLOOKUP(N$29,$C$146:$N$148,2,FALSE),HLOOKUP(N$29,$C$146:$N$148,3,FALSE)))*'PX 99 + 00 WE'!N24</f>
        <v>73.227266847610593</v>
      </c>
      <c r="O137" s="22"/>
    </row>
    <row r="138" spans="1:15" x14ac:dyDescent="0.2">
      <c r="A138" s="2">
        <v>20</v>
      </c>
      <c r="B138" s="2"/>
      <c r="C138" s="22">
        <f>IF(J50="East",(IF(AND($A79&gt;7,$A79&lt;24),HLOOKUP(C$29,$C$146:$N$148,2,FALSE),HLOOKUP(C$29,$C$146:$N$148,3,FALSE))),IF(AND($A79&gt;6,$A79&lt;23),HLOOKUP(C$29,$C$146:$N$148,2,FALSE),HLOOKUP(C$29,$C$146:$N$148,3,FALSE)))*'PX 99 + 00 WE'!C25</f>
        <v>68.132968037503531</v>
      </c>
      <c r="D138" s="22">
        <f>IF(K50="East",(IF(AND($A79&gt;7,$A79&lt;24),HLOOKUP(D$29,$C$146:$N$148,2,FALSE),HLOOKUP(D$29,$C$146:$N$148,3,FALSE))),IF(AND($A79&gt;6,$A79&lt;23),HLOOKUP(D$29,$C$146:$N$148,2,FALSE),HLOOKUP(D$29,$C$146:$N$148,3,FALSE)))*'PX 99 + 00 WE'!D25</f>
        <v>65.588296353121692</v>
      </c>
      <c r="E138" s="22">
        <f>IF(L50="East",(IF(AND($A79&gt;7,$A79&lt;24),HLOOKUP(E$29,$C$146:$N$148,2,FALSE),HLOOKUP(E$29,$C$146:$N$148,3,FALSE))),IF(AND($A79&gt;6,$A79&lt;23),HLOOKUP(E$29,$C$146:$N$148,2,FALSE),HLOOKUP(E$29,$C$146:$N$148,3,FALSE)))*'PX 99 + 00 WE'!E25</f>
        <v>69.358662862617152</v>
      </c>
      <c r="F138" s="22">
        <f>IF(M50="East",(IF(AND($A79&gt;7,$A79&lt;24),HLOOKUP(F$29,$C$146:$N$148,2,FALSE),HLOOKUP(F$29,$C$146:$N$148,3,FALSE))),IF(AND($A79&gt;6,$A79&lt;23),HLOOKUP(F$29,$C$146:$N$148,2,FALSE),HLOOKUP(F$29,$C$146:$N$148,3,FALSE)))*'PX 99 + 00 WE'!F25</f>
        <v>63.789576458959246</v>
      </c>
      <c r="G138" s="22">
        <f>IF(N50="East",(IF(AND($A79&gt;7,$A79&lt;24),HLOOKUP(G$29,$C$146:$N$148,2,FALSE),HLOOKUP(G$29,$C$146:$N$148,3,FALSE))),IF(AND($A79&gt;6,$A79&lt;23),HLOOKUP(G$29,$C$146:$N$148,2,FALSE),HLOOKUP(G$29,$C$146:$N$148,3,FALSE)))*'PX 99 + 00 WE'!G25</f>
        <v>63.031481286682912</v>
      </c>
      <c r="H138" s="22">
        <f>IF(O50="East",(IF(AND($A79&gt;7,$A79&lt;24),HLOOKUP(H$29,$C$146:$N$148,2,FALSE),HLOOKUP(H$29,$C$146:$N$148,3,FALSE))),IF(AND($A79&gt;6,$A79&lt;23),HLOOKUP(H$29,$C$146:$N$148,2,FALSE),HLOOKUP(H$29,$C$146:$N$148,3,FALSE)))*'PX 99 + 00 WE'!H25</f>
        <v>60.321956878194811</v>
      </c>
      <c r="I138" s="22">
        <f>IF(P50="East",(IF(AND($A79&gt;7,$A79&lt;24),HLOOKUP(I$29,$C$146:$N$148,2,FALSE),HLOOKUP(I$29,$C$146:$N$148,3,FALSE))),IF(AND($A79&gt;6,$A79&lt;23),HLOOKUP(I$29,$C$146:$N$148,2,FALSE),HLOOKUP(I$29,$C$146:$N$148,3,FALSE)))*'PX 99 + 00 WE'!I25</f>
        <v>58.466515325521428</v>
      </c>
      <c r="J138" s="22">
        <f>IF(Q50="East",(IF(AND($A79&gt;7,$A79&lt;24),HLOOKUP(J$29,$C$146:$N$148,2,FALSE),HLOOKUP(J$29,$C$146:$N$148,3,FALSE))),IF(AND($A79&gt;6,$A79&lt;23),HLOOKUP(J$29,$C$146:$N$148,2,FALSE),HLOOKUP(J$29,$C$146:$N$148,3,FALSE)))*'PX 99 + 00 WE'!J25</f>
        <v>59.860074971231121</v>
      </c>
      <c r="K138" s="22">
        <f>IF(R50="East",(IF(AND($A79&gt;7,$A79&lt;24),HLOOKUP(K$29,$C$146:$N$148,2,FALSE),HLOOKUP(K$29,$C$146:$N$148,3,FALSE))),IF(AND($A79&gt;6,$A79&lt;23),HLOOKUP(K$29,$C$146:$N$148,2,FALSE),HLOOKUP(K$29,$C$146:$N$148,3,FALSE)))*'PX 99 + 00 WE'!K25</f>
        <v>67.244004088429136</v>
      </c>
      <c r="L138" s="22">
        <f>IF(S50="East",(IF(AND($A79&gt;7,$A79&lt;24),HLOOKUP(L$29,$C$146:$N$148,2,FALSE),HLOOKUP(L$29,$C$146:$N$148,3,FALSE))),IF(AND($A79&gt;6,$A79&lt;23),HLOOKUP(L$29,$C$146:$N$148,2,FALSE),HLOOKUP(L$29,$C$146:$N$148,3,FALSE)))*'PX 99 + 00 WE'!L25</f>
        <v>72.29101440409471</v>
      </c>
      <c r="M138" s="22">
        <f>IF(T50="East",(IF(AND($A79&gt;7,$A79&lt;24),HLOOKUP(M$29,$C$146:$N$148,2,FALSE),HLOOKUP(M$29,$C$146:$N$148,3,FALSE))),IF(AND($A79&gt;6,$A79&lt;23),HLOOKUP(M$29,$C$146:$N$148,2,FALSE),HLOOKUP(M$29,$C$146:$N$148,3,FALSE)))*'PX 99 + 00 WE'!M25</f>
        <v>76.063783961058263</v>
      </c>
      <c r="N138" s="22">
        <f>IF(U50="East",(IF(AND($A79&gt;7,$A79&lt;24),HLOOKUP(N$29,$C$146:$N$148,2,FALSE),HLOOKUP(N$29,$C$146:$N$148,3,FALSE))),IF(AND($A79&gt;6,$A79&lt;23),HLOOKUP(N$29,$C$146:$N$148,2,FALSE),HLOOKUP(N$29,$C$146:$N$148,3,FALSE)))*'PX 99 + 00 WE'!N25</f>
        <v>69.202164881822071</v>
      </c>
      <c r="O138" s="22"/>
    </row>
    <row r="139" spans="1:15" x14ac:dyDescent="0.2">
      <c r="A139" s="2">
        <v>21</v>
      </c>
      <c r="B139" s="2"/>
      <c r="C139" s="22">
        <f>IF(J51="East",(IF(AND($A80&gt;7,$A80&lt;24),HLOOKUP(C$29,$C$146:$N$148,2,FALSE),HLOOKUP(C$29,$C$146:$N$148,3,FALSE))),IF(AND($A80&gt;6,$A80&lt;23),HLOOKUP(C$29,$C$146:$N$148,2,FALSE),HLOOKUP(C$29,$C$146:$N$148,3,FALSE)))*'PX 99 + 00 WE'!C26</f>
        <v>65.300794219059753</v>
      </c>
      <c r="D139" s="22">
        <f>IF(K51="East",(IF(AND($A80&gt;7,$A80&lt;24),HLOOKUP(D$29,$C$146:$N$148,2,FALSE),HLOOKUP(D$29,$C$146:$N$148,3,FALSE))),IF(AND($A80&gt;6,$A80&lt;23),HLOOKUP(D$29,$C$146:$N$148,2,FALSE),HLOOKUP(D$29,$C$146:$N$148,3,FALSE)))*'PX 99 + 00 WE'!D26</f>
        <v>63.245139977040651</v>
      </c>
      <c r="E139" s="22">
        <f>IF(L51="East",(IF(AND($A80&gt;7,$A80&lt;24),HLOOKUP(E$29,$C$146:$N$148,2,FALSE),HLOOKUP(E$29,$C$146:$N$148,3,FALSE))),IF(AND($A80&gt;6,$A80&lt;23),HLOOKUP(E$29,$C$146:$N$148,2,FALSE),HLOOKUP(E$29,$C$146:$N$148,3,FALSE)))*'PX 99 + 00 WE'!E26</f>
        <v>65.292909953499787</v>
      </c>
      <c r="F139" s="22">
        <f>IF(M51="East",(IF(AND($A80&gt;7,$A80&lt;24),HLOOKUP(F$29,$C$146:$N$148,2,FALSE),HLOOKUP(F$29,$C$146:$N$148,3,FALSE))),IF(AND($A80&gt;6,$A80&lt;23),HLOOKUP(F$29,$C$146:$N$148,2,FALSE),HLOOKUP(F$29,$C$146:$N$148,3,FALSE)))*'PX 99 + 00 WE'!F26</f>
        <v>68.025071625377038</v>
      </c>
      <c r="G139" s="22">
        <f>IF(N51="East",(IF(AND($A80&gt;7,$A80&lt;24),HLOOKUP(G$29,$C$146:$N$148,2,FALSE),HLOOKUP(G$29,$C$146:$N$148,3,FALSE))),IF(AND($A80&gt;6,$A80&lt;23),HLOOKUP(G$29,$C$146:$N$148,2,FALSE),HLOOKUP(G$29,$C$146:$N$148,3,FALSE)))*'PX 99 + 00 WE'!G26</f>
        <v>67.817381149426637</v>
      </c>
      <c r="H139" s="22">
        <f>IF(O51="East",(IF(AND($A80&gt;7,$A80&lt;24),HLOOKUP(H$29,$C$146:$N$148,2,FALSE),HLOOKUP(H$29,$C$146:$N$148,3,FALSE))),IF(AND($A80&gt;6,$A80&lt;23),HLOOKUP(H$29,$C$146:$N$148,2,FALSE),HLOOKUP(H$29,$C$146:$N$148,3,FALSE)))*'PX 99 + 00 WE'!H26</f>
        <v>65.003258454961966</v>
      </c>
      <c r="I139" s="22">
        <f>IF(P51="East",(IF(AND($A80&gt;7,$A80&lt;24),HLOOKUP(I$29,$C$146:$N$148,2,FALSE),HLOOKUP(I$29,$C$146:$N$148,3,FALSE))),IF(AND($A80&gt;6,$A80&lt;23),HLOOKUP(I$29,$C$146:$N$148,2,FALSE),HLOOKUP(I$29,$C$146:$N$148,3,FALSE)))*'PX 99 + 00 WE'!I26</f>
        <v>60.180921701123111</v>
      </c>
      <c r="J139" s="22">
        <f>IF(Q51="East",(IF(AND($A80&gt;7,$A80&lt;24),HLOOKUP(J$29,$C$146:$N$148,2,FALSE),HLOOKUP(J$29,$C$146:$N$148,3,FALSE))),IF(AND($A80&gt;6,$A80&lt;23),HLOOKUP(J$29,$C$146:$N$148,2,FALSE),HLOOKUP(J$29,$C$146:$N$148,3,FALSE)))*'PX 99 + 00 WE'!J26</f>
        <v>62.654003864642327</v>
      </c>
      <c r="K139" s="22">
        <f>IF(R51="East",(IF(AND($A80&gt;7,$A80&lt;24),HLOOKUP(K$29,$C$146:$N$148,2,FALSE),HLOOKUP(K$29,$C$146:$N$148,3,FALSE))),IF(AND($A80&gt;6,$A80&lt;23),HLOOKUP(K$29,$C$146:$N$148,2,FALSE),HLOOKUP(K$29,$C$146:$N$148,3,FALSE)))*'PX 99 + 00 WE'!K26</f>
        <v>64.467370711985282</v>
      </c>
      <c r="L139" s="22">
        <f>IF(S51="East",(IF(AND($A80&gt;7,$A80&lt;24),HLOOKUP(L$29,$C$146:$N$148,2,FALSE),HLOOKUP(L$29,$C$146:$N$148,3,FALSE))),IF(AND($A80&gt;6,$A80&lt;23),HLOOKUP(L$29,$C$146:$N$148,2,FALSE),HLOOKUP(L$29,$C$146:$N$148,3,FALSE)))*'PX 99 + 00 WE'!L26</f>
        <v>69.681810663325734</v>
      </c>
      <c r="M139" s="22">
        <f>IF(T51="East",(IF(AND($A80&gt;7,$A80&lt;24),HLOOKUP(M$29,$C$146:$N$148,2,FALSE),HLOOKUP(M$29,$C$146:$N$148,3,FALSE))),IF(AND($A80&gt;6,$A80&lt;23),HLOOKUP(M$29,$C$146:$N$148,2,FALSE),HLOOKUP(M$29,$C$146:$N$148,3,FALSE)))*'PX 99 + 00 WE'!M26</f>
        <v>68.630982556186552</v>
      </c>
      <c r="N139" s="22">
        <f>IF(U51="East",(IF(AND($A80&gt;7,$A80&lt;24),HLOOKUP(N$29,$C$146:$N$148,2,FALSE),HLOOKUP(N$29,$C$146:$N$148,3,FALSE))),IF(AND($A80&gt;6,$A80&lt;23),HLOOKUP(N$29,$C$146:$N$148,2,FALSE),HLOOKUP(N$29,$C$146:$N$148,3,FALSE)))*'PX 99 + 00 WE'!N26</f>
        <v>67.901033082062952</v>
      </c>
      <c r="O139" s="22"/>
    </row>
    <row r="140" spans="1:15" x14ac:dyDescent="0.2">
      <c r="A140" s="2">
        <v>22</v>
      </c>
      <c r="B140" s="2"/>
      <c r="C140" s="22">
        <f>IF(J52="East",(IF(AND($A81&gt;7,$A81&lt;24),HLOOKUP(C$29,$C$146:$N$148,2,FALSE),HLOOKUP(C$29,$C$146:$N$148,3,FALSE))),IF(AND($A81&gt;6,$A81&lt;23),HLOOKUP(C$29,$C$146:$N$148,2,FALSE),HLOOKUP(C$29,$C$146:$N$148,3,FALSE)))*'PX 99 + 00 WE'!C27</f>
        <v>61.651710460838174</v>
      </c>
      <c r="D140" s="22">
        <f>IF(K52="East",(IF(AND($A81&gt;7,$A81&lt;24),HLOOKUP(D$29,$C$146:$N$148,2,FALSE),HLOOKUP(D$29,$C$146:$N$148,3,FALSE))),IF(AND($A81&gt;6,$A81&lt;23),HLOOKUP(D$29,$C$146:$N$148,2,FALSE),HLOOKUP(D$29,$C$146:$N$148,3,FALSE)))*'PX 99 + 00 WE'!D27</f>
        <v>61.415725501538681</v>
      </c>
      <c r="E140" s="22">
        <f>IF(L52="East",(IF(AND($A81&gt;7,$A81&lt;24),HLOOKUP(E$29,$C$146:$N$148,2,FALSE),HLOOKUP(E$29,$C$146:$N$148,3,FALSE))),IF(AND($A81&gt;6,$A81&lt;23),HLOOKUP(E$29,$C$146:$N$148,2,FALSE),HLOOKUP(E$29,$C$146:$N$148,3,FALSE)))*'PX 99 + 00 WE'!E27</f>
        <v>60.513832836015901</v>
      </c>
      <c r="F140" s="22">
        <f>IF(M52="East",(IF(AND($A81&gt;7,$A81&lt;24),HLOOKUP(F$29,$C$146:$N$148,2,FALSE),HLOOKUP(F$29,$C$146:$N$148,3,FALSE))),IF(AND($A81&gt;6,$A81&lt;23),HLOOKUP(F$29,$C$146:$N$148,2,FALSE),HLOOKUP(F$29,$C$146:$N$148,3,FALSE)))*'PX 99 + 00 WE'!F27</f>
        <v>62.665978035832012</v>
      </c>
      <c r="G140" s="22">
        <f>IF(N52="East",(IF(AND($A81&gt;7,$A81&lt;24),HLOOKUP(G$29,$C$146:$N$148,2,FALSE),HLOOKUP(G$29,$C$146:$N$148,3,FALSE))),IF(AND($A81&gt;6,$A81&lt;23),HLOOKUP(G$29,$C$146:$N$148,2,FALSE),HLOOKUP(G$29,$C$146:$N$148,3,FALSE)))*'PX 99 + 00 WE'!G27</f>
        <v>61.902917718730762</v>
      </c>
      <c r="H140" s="22">
        <f>IF(O52="East",(IF(AND($A81&gt;7,$A81&lt;24),HLOOKUP(H$29,$C$146:$N$148,2,FALSE),HLOOKUP(H$29,$C$146:$N$148,3,FALSE))),IF(AND($A81&gt;6,$A81&lt;23),HLOOKUP(H$29,$C$146:$N$148,2,FALSE),HLOOKUP(H$29,$C$146:$N$148,3,FALSE)))*'PX 99 + 00 WE'!H27</f>
        <v>60.134430875580264</v>
      </c>
      <c r="I140" s="22">
        <f>IF(P52="East",(IF(AND($A81&gt;7,$A81&lt;24),HLOOKUP(I$29,$C$146:$N$148,2,FALSE),HLOOKUP(I$29,$C$146:$N$148,3,FALSE))),IF(AND($A81&gt;6,$A81&lt;23),HLOOKUP(I$29,$C$146:$N$148,2,FALSE),HLOOKUP(I$29,$C$146:$N$148,3,FALSE)))*'PX 99 + 00 WE'!I27</f>
        <v>56.605239377660872</v>
      </c>
      <c r="J140" s="22">
        <f>IF(Q52="East",(IF(AND($A81&gt;7,$A81&lt;24),HLOOKUP(J$29,$C$146:$N$148,2,FALSE),HLOOKUP(J$29,$C$146:$N$148,3,FALSE))),IF(AND($A81&gt;6,$A81&lt;23),HLOOKUP(J$29,$C$146:$N$148,2,FALSE),HLOOKUP(J$29,$C$146:$N$148,3,FALSE)))*'PX 99 + 00 WE'!J27</f>
        <v>57.792598422190721</v>
      </c>
      <c r="K140" s="22">
        <f>IF(R52="East",(IF(AND($A81&gt;7,$A81&lt;24),HLOOKUP(K$29,$C$146:$N$148,2,FALSE),HLOOKUP(K$29,$C$146:$N$148,3,FALSE))),IF(AND($A81&gt;6,$A81&lt;23),HLOOKUP(K$29,$C$146:$N$148,2,FALSE),HLOOKUP(K$29,$C$146:$N$148,3,FALSE)))*'PX 99 + 00 WE'!K27</f>
        <v>57.178459695943374</v>
      </c>
      <c r="L140" s="22">
        <f>IF(S52="East",(IF(AND($A81&gt;7,$A81&lt;24),HLOOKUP(L$29,$C$146:$N$148,2,FALSE),HLOOKUP(L$29,$C$146:$N$148,3,FALSE))),IF(AND($A81&gt;6,$A81&lt;23),HLOOKUP(L$29,$C$146:$N$148,2,FALSE),HLOOKUP(L$29,$C$146:$N$148,3,FALSE)))*'PX 99 + 00 WE'!L27</f>
        <v>60.299976365185529</v>
      </c>
      <c r="M140" s="22">
        <f>IF(T52="East",(IF(AND($A81&gt;7,$A81&lt;24),HLOOKUP(M$29,$C$146:$N$148,2,FALSE),HLOOKUP(M$29,$C$146:$N$148,3,FALSE))),IF(AND($A81&gt;6,$A81&lt;23),HLOOKUP(M$29,$C$146:$N$148,2,FALSE),HLOOKUP(M$29,$C$146:$N$148,3,FALSE)))*'PX 99 + 00 WE'!M27</f>
        <v>63.267676935638313</v>
      </c>
      <c r="N140" s="22">
        <f>IF(U52="East",(IF(AND($A81&gt;7,$A81&lt;24),HLOOKUP(N$29,$C$146:$N$148,2,FALSE),HLOOKUP(N$29,$C$146:$N$148,3,FALSE))),IF(AND($A81&gt;6,$A81&lt;23),HLOOKUP(N$29,$C$146:$N$148,2,FALSE),HLOOKUP(N$29,$C$146:$N$148,3,FALSE)))*'PX 99 + 00 WE'!N27</f>
        <v>66.872259728140932</v>
      </c>
      <c r="O140" s="22"/>
    </row>
    <row r="141" spans="1:15" x14ac:dyDescent="0.2">
      <c r="A141" s="2">
        <v>23</v>
      </c>
      <c r="B141" s="2"/>
      <c r="C141" s="22">
        <f>IF(J53="East",(IF(AND($A82&gt;7,$A82&lt;24),HLOOKUP(C$29,$C$146:$N$148,2,FALSE),HLOOKUP(C$29,$C$146:$N$148,3,FALSE))),IF(AND($A82&gt;6,$A82&lt;23),HLOOKUP(C$29,$C$146:$N$148,2,FALSE),HLOOKUP(C$29,$C$146:$N$148,3,FALSE)))*'PX 99 + 00 WE'!C28</f>
        <v>50.055928178942146</v>
      </c>
      <c r="D141" s="22">
        <f>IF(K53="East",(IF(AND($A82&gt;7,$A82&lt;24),HLOOKUP(D$29,$C$146:$N$148,2,FALSE),HLOOKUP(D$29,$C$146:$N$148,3,FALSE))),IF(AND($A82&gt;6,$A82&lt;23),HLOOKUP(D$29,$C$146:$N$148,2,FALSE),HLOOKUP(D$29,$C$146:$N$148,3,FALSE)))*'PX 99 + 00 WE'!D28</f>
        <v>48.553534214344069</v>
      </c>
      <c r="E141" s="22">
        <f>IF(L53="East",(IF(AND($A82&gt;7,$A82&lt;24),HLOOKUP(E$29,$C$146:$N$148,2,FALSE),HLOOKUP(E$29,$C$146:$N$148,3,FALSE))),IF(AND($A82&gt;6,$A82&lt;23),HLOOKUP(E$29,$C$146:$N$148,2,FALSE),HLOOKUP(E$29,$C$146:$N$148,3,FALSE)))*'PX 99 + 00 WE'!E28</f>
        <v>52.483206456381247</v>
      </c>
      <c r="F141" s="22">
        <f>IF(M53="East",(IF(AND($A82&gt;7,$A82&lt;24),HLOOKUP(F$29,$C$146:$N$148,2,FALSE),HLOOKUP(F$29,$C$146:$N$148,3,FALSE))),IF(AND($A82&gt;6,$A82&lt;23),HLOOKUP(F$29,$C$146:$N$148,2,FALSE),HLOOKUP(F$29,$C$146:$N$148,3,FALSE)))*'PX 99 + 00 WE'!F28</f>
        <v>59.297229608391959</v>
      </c>
      <c r="G141" s="22">
        <f>IF(N53="East",(IF(AND($A82&gt;7,$A82&lt;24),HLOOKUP(G$29,$C$146:$N$148,2,FALSE),HLOOKUP(G$29,$C$146:$N$148,3,FALSE))),IF(AND($A82&gt;6,$A82&lt;23),HLOOKUP(G$29,$C$146:$N$148,2,FALSE),HLOOKUP(G$29,$C$146:$N$148,3,FALSE)))*'PX 99 + 00 WE'!G28</f>
        <v>59.794565252907987</v>
      </c>
      <c r="H141" s="22">
        <f>IF(O53="East",(IF(AND($A82&gt;7,$A82&lt;24),HLOOKUP(H$29,$C$146:$N$148,2,FALSE),HLOOKUP(H$29,$C$146:$N$148,3,FALSE))),IF(AND($A82&gt;6,$A82&lt;23),HLOOKUP(H$29,$C$146:$N$148,2,FALSE),HLOOKUP(H$29,$C$146:$N$148,3,FALSE)))*'PX 99 + 00 WE'!H28</f>
        <v>67.790450094545804</v>
      </c>
      <c r="I141" s="22">
        <f>IF(P53="East",(IF(AND($A82&gt;7,$A82&lt;24),HLOOKUP(I$29,$C$146:$N$148,2,FALSE),HLOOKUP(I$29,$C$146:$N$148,3,FALSE))),IF(AND($A82&gt;6,$A82&lt;23),HLOOKUP(I$29,$C$146:$N$148,2,FALSE),HLOOKUP(I$29,$C$146:$N$148,3,FALSE)))*'PX 99 + 00 WE'!I28</f>
        <v>59.07399559977133</v>
      </c>
      <c r="J141" s="22">
        <f>IF(Q53="East",(IF(AND($A82&gt;7,$A82&lt;24),HLOOKUP(J$29,$C$146:$N$148,2,FALSE),HLOOKUP(J$29,$C$146:$N$148,3,FALSE))),IF(AND($A82&gt;6,$A82&lt;23),HLOOKUP(J$29,$C$146:$N$148,2,FALSE),HLOOKUP(J$29,$C$146:$N$148,3,FALSE)))*'PX 99 + 00 WE'!J28</f>
        <v>56.126374501648961</v>
      </c>
      <c r="K141" s="22">
        <f>IF(R53="East",(IF(AND($A82&gt;7,$A82&lt;24),HLOOKUP(K$29,$C$146:$N$148,2,FALSE),HLOOKUP(K$29,$C$146:$N$148,3,FALSE))),IF(AND($A82&gt;6,$A82&lt;23),HLOOKUP(K$29,$C$146:$N$148,2,FALSE),HLOOKUP(K$29,$C$146:$N$148,3,FALSE)))*'PX 99 + 00 WE'!K28</f>
        <v>51.21103640568694</v>
      </c>
      <c r="L141" s="22">
        <f>IF(S53="East",(IF(AND($A82&gt;7,$A82&lt;24),HLOOKUP(L$29,$C$146:$N$148,2,FALSE),HLOOKUP(L$29,$C$146:$N$148,3,FALSE))),IF(AND($A82&gt;6,$A82&lt;23),HLOOKUP(L$29,$C$146:$N$148,2,FALSE),HLOOKUP(L$29,$C$146:$N$148,3,FALSE)))*'PX 99 + 00 WE'!L28</f>
        <v>49.539848290757291</v>
      </c>
      <c r="M141" s="22">
        <f>IF(T53="East",(IF(AND($A82&gt;7,$A82&lt;24),HLOOKUP(M$29,$C$146:$N$148,2,FALSE),HLOOKUP(M$29,$C$146:$N$148,3,FALSE))),IF(AND($A82&gt;6,$A82&lt;23),HLOOKUP(M$29,$C$146:$N$148,2,FALSE),HLOOKUP(M$29,$C$146:$N$148,3,FALSE)))*'PX 99 + 00 WE'!M28</f>
        <v>50.708716783735809</v>
      </c>
      <c r="N141" s="22">
        <f>IF(U53="East",(IF(AND($A82&gt;7,$A82&lt;24),HLOOKUP(N$29,$C$146:$N$148,2,FALSE),HLOOKUP(N$29,$C$146:$N$148,3,FALSE))),IF(AND($A82&gt;6,$A82&lt;23),HLOOKUP(N$29,$C$146:$N$148,2,FALSE),HLOOKUP(N$29,$C$146:$N$148,3,FALSE)))*'PX 99 + 00 WE'!N28</f>
        <v>47.593705139403149</v>
      </c>
      <c r="O141" s="22"/>
    </row>
    <row r="142" spans="1:15" x14ac:dyDescent="0.2">
      <c r="A142" s="2">
        <v>24</v>
      </c>
      <c r="B142" s="2"/>
      <c r="C142" s="22">
        <f>IF(J54="East",(IF(AND($A83&gt;7,$A83&lt;24),HLOOKUP(C$29,$C$146:$N$148,2,FALSE),HLOOKUP(C$29,$C$146:$N$148,3,FALSE))),IF(AND($A83&gt;6,$A83&lt;23),HLOOKUP(C$29,$C$146:$N$148,2,FALSE),HLOOKUP(C$29,$C$146:$N$148,3,FALSE)))*'PX 99 + 00 WE'!C29</f>
        <v>43.586144092113543</v>
      </c>
      <c r="D142" s="22">
        <f>IF(K54="East",(IF(AND($A83&gt;7,$A83&lt;24),HLOOKUP(D$29,$C$146:$N$148,2,FALSE),HLOOKUP(D$29,$C$146:$N$148,3,FALSE))),IF(AND($A83&gt;6,$A83&lt;23),HLOOKUP(D$29,$C$146:$N$148,2,FALSE),HLOOKUP(D$29,$C$146:$N$148,3,FALSE)))*'PX 99 + 00 WE'!D29</f>
        <v>42.138313897127063</v>
      </c>
      <c r="E142" s="22">
        <f>IF(L54="East",(IF(AND($A83&gt;7,$A83&lt;24),HLOOKUP(E$29,$C$146:$N$148,2,FALSE),HLOOKUP(E$29,$C$146:$N$148,3,FALSE))),IF(AND($A83&gt;6,$A83&lt;23),HLOOKUP(E$29,$C$146:$N$148,2,FALSE),HLOOKUP(E$29,$C$146:$N$148,3,FALSE)))*'PX 99 + 00 WE'!E29</f>
        <v>44.263881846861572</v>
      </c>
      <c r="F142" s="22">
        <f>IF(M54="East",(IF(AND($A83&gt;7,$A83&lt;24),HLOOKUP(F$29,$C$146:$N$148,2,FALSE),HLOOKUP(F$29,$C$146:$N$148,3,FALSE))),IF(AND($A83&gt;6,$A83&lt;23),HLOOKUP(F$29,$C$146:$N$148,2,FALSE),HLOOKUP(F$29,$C$146:$N$148,3,FALSE)))*'PX 99 + 00 WE'!F29</f>
        <v>47.20065701886486</v>
      </c>
      <c r="G142" s="22">
        <f>IF(N54="East",(IF(AND($A83&gt;7,$A83&lt;24),HLOOKUP(G$29,$C$146:$N$148,2,FALSE),HLOOKUP(G$29,$C$146:$N$148,3,FALSE))),IF(AND($A83&gt;6,$A83&lt;23),HLOOKUP(G$29,$C$146:$N$148,2,FALSE),HLOOKUP(G$29,$C$146:$N$148,3,FALSE)))*'PX 99 + 00 WE'!G29</f>
        <v>48.457606963819359</v>
      </c>
      <c r="H142" s="22">
        <f>IF(O54="East",(IF(AND($A83&gt;7,$A83&lt;24),HLOOKUP(H$29,$C$146:$N$148,2,FALSE),HLOOKUP(H$29,$C$146:$N$148,3,FALSE))),IF(AND($A83&gt;6,$A83&lt;23),HLOOKUP(H$29,$C$146:$N$148,2,FALSE),HLOOKUP(H$29,$C$146:$N$148,3,FALSE)))*'PX 99 + 00 WE'!H29</f>
        <v>51.499258842981163</v>
      </c>
      <c r="I142" s="22">
        <f>IF(P54="East",(IF(AND($A83&gt;7,$A83&lt;24),HLOOKUP(I$29,$C$146:$N$148,2,FALSE),HLOOKUP(I$29,$C$146:$N$148,3,FALSE))),IF(AND($A83&gt;6,$A83&lt;23),HLOOKUP(I$29,$C$146:$N$148,2,FALSE),HLOOKUP(I$29,$C$146:$N$148,3,FALSE)))*'PX 99 + 00 WE'!I29</f>
        <v>47.262715613076544</v>
      </c>
      <c r="J142" s="22">
        <f>IF(Q54="East",(IF(AND($A83&gt;7,$A83&lt;24),HLOOKUP(J$29,$C$146:$N$148,2,FALSE),HLOOKUP(J$29,$C$146:$N$148,3,FALSE))),IF(AND($A83&gt;6,$A83&lt;23),HLOOKUP(J$29,$C$146:$N$148,2,FALSE),HLOOKUP(J$29,$C$146:$N$148,3,FALSE)))*'PX 99 + 00 WE'!J29</f>
        <v>46.888660127258476</v>
      </c>
      <c r="K142" s="22">
        <f>IF(R54="East",(IF(AND($A83&gt;7,$A83&lt;24),HLOOKUP(K$29,$C$146:$N$148,2,FALSE),HLOOKUP(K$29,$C$146:$N$148,3,FALSE))),IF(AND($A83&gt;6,$A83&lt;23),HLOOKUP(K$29,$C$146:$N$148,2,FALSE),HLOOKUP(K$29,$C$146:$N$148,3,FALSE)))*'PX 99 + 00 WE'!K29</f>
        <v>45.851863748402579</v>
      </c>
      <c r="L142" s="22">
        <f>IF(S54="East",(IF(AND($A83&gt;7,$A83&lt;24),HLOOKUP(L$29,$C$146:$N$148,2,FALSE),HLOOKUP(L$29,$C$146:$N$148,3,FALSE))),IF(AND($A83&gt;6,$A83&lt;23),HLOOKUP(L$29,$C$146:$N$148,2,FALSE),HLOOKUP(L$29,$C$146:$N$148,3,FALSE)))*'PX 99 + 00 WE'!L29</f>
        <v>42.661276411156578</v>
      </c>
      <c r="M142" s="22">
        <f>IF(T54="East",(IF(AND($A83&gt;7,$A83&lt;24),HLOOKUP(M$29,$C$146:$N$148,2,FALSE),HLOOKUP(M$29,$C$146:$N$148,3,FALSE))),IF(AND($A83&gt;6,$A83&lt;23),HLOOKUP(M$29,$C$146:$N$148,2,FALSE),HLOOKUP(M$29,$C$146:$N$148,3,FALSE)))*'PX 99 + 00 WE'!M29</f>
        <v>44.087843850985664</v>
      </c>
      <c r="N142" s="22">
        <f>IF(U54="East",(IF(AND($A83&gt;7,$A83&lt;24),HLOOKUP(N$29,$C$146:$N$148,2,FALSE),HLOOKUP(N$29,$C$146:$N$148,3,FALSE))),IF(AND($A83&gt;6,$A83&lt;23),HLOOKUP(N$29,$C$146:$N$148,2,FALSE),HLOOKUP(N$29,$C$146:$N$148,3,FALSE)))*'PX 99 + 00 WE'!N29</f>
        <v>44.696765505835579</v>
      </c>
      <c r="O142" s="22"/>
    </row>
    <row r="143" spans="1:15" x14ac:dyDescent="0.2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</row>
    <row r="144" spans="1:15" ht="13.5" thickBot="1" x14ac:dyDescent="0.25"/>
    <row r="145" spans="2:14" ht="13.5" thickBot="1" x14ac:dyDescent="0.25">
      <c r="B145" s="5"/>
      <c r="C145" s="60" t="s">
        <v>37</v>
      </c>
      <c r="D145" s="61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spans="2:14" ht="13.5" thickBot="1" x14ac:dyDescent="0.25">
      <c r="B146" s="36"/>
      <c r="C146" s="40" t="s">
        <v>0</v>
      </c>
      <c r="D146" s="42" t="s">
        <v>1</v>
      </c>
      <c r="E146" s="42" t="s">
        <v>2</v>
      </c>
      <c r="F146" s="42" t="s">
        <v>3</v>
      </c>
      <c r="G146" s="42" t="s">
        <v>4</v>
      </c>
      <c r="H146" s="42" t="s">
        <v>5</v>
      </c>
      <c r="I146" s="42" t="s">
        <v>6</v>
      </c>
      <c r="J146" s="42" t="s">
        <v>7</v>
      </c>
      <c r="K146" s="42" t="s">
        <v>8</v>
      </c>
      <c r="L146" s="42" t="s">
        <v>9</v>
      </c>
      <c r="M146" s="42" t="s">
        <v>10</v>
      </c>
      <c r="N146" s="43" t="s">
        <v>11</v>
      </c>
    </row>
    <row r="147" spans="2:14" x14ac:dyDescent="0.2">
      <c r="B147" s="40" t="s">
        <v>41</v>
      </c>
      <c r="C147" s="32">
        <v>60</v>
      </c>
      <c r="D147" s="44">
        <v>60</v>
      </c>
      <c r="E147" s="44">
        <v>60</v>
      </c>
      <c r="F147" s="44">
        <v>60</v>
      </c>
      <c r="G147" s="46">
        <v>60</v>
      </c>
      <c r="H147" s="46">
        <v>60</v>
      </c>
      <c r="I147" s="44">
        <v>60</v>
      </c>
      <c r="J147" s="44">
        <v>60</v>
      </c>
      <c r="K147" s="44">
        <v>60</v>
      </c>
      <c r="L147" s="44">
        <v>60</v>
      </c>
      <c r="M147" s="44">
        <v>60</v>
      </c>
      <c r="N147" s="33">
        <v>60</v>
      </c>
    </row>
    <row r="148" spans="2:14" ht="13.5" thickBot="1" x14ac:dyDescent="0.25">
      <c r="B148" s="41" t="s">
        <v>42</v>
      </c>
      <c r="C148" s="34">
        <v>40</v>
      </c>
      <c r="D148" s="45">
        <v>40</v>
      </c>
      <c r="E148" s="45">
        <v>40</v>
      </c>
      <c r="F148" s="45">
        <v>40</v>
      </c>
      <c r="G148" s="45">
        <v>40</v>
      </c>
      <c r="H148" s="45">
        <v>40</v>
      </c>
      <c r="I148" s="45">
        <v>40</v>
      </c>
      <c r="J148" s="45">
        <v>40</v>
      </c>
      <c r="K148" s="45">
        <v>40</v>
      </c>
      <c r="L148" s="45">
        <v>40</v>
      </c>
      <c r="M148" s="45">
        <v>40</v>
      </c>
      <c r="N148" s="35">
        <v>40</v>
      </c>
    </row>
  </sheetData>
  <mergeCells count="5">
    <mergeCell ref="C145:D145"/>
    <mergeCell ref="A5:N5"/>
    <mergeCell ref="A56:D56"/>
    <mergeCell ref="A1:K1"/>
    <mergeCell ref="C7:D7"/>
  </mergeCells>
  <dataValidations count="1">
    <dataValidation type="list" allowBlank="1" showInputMessage="1" showErrorMessage="1" sqref="J2">
      <formula1>$Q$7:$Q$8</formula1>
    </dataValidation>
  </dataValidations>
  <printOptions horizontalCentered="1"/>
  <pageMargins left="0.5" right="0.5" top="0.5" bottom="0.5" header="0.5" footer="0.5"/>
  <pageSetup scale="59" fitToHeight="2" orientation="portrait" r:id="rId1"/>
  <headerFooter alignWithMargins="0">
    <oddFooter>&amp;LDate - 06/10/01&amp;CFile - &amp;F</oddFooter>
  </headerFooter>
  <rowBreaks count="1" manualBreakCount="1">
    <brk id="91" min="15" max="3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55"/>
  <sheetViews>
    <sheetView workbookViewId="0">
      <selection activeCell="D33" sqref="D33"/>
    </sheetView>
  </sheetViews>
  <sheetFormatPr defaultRowHeight="12.75" x14ac:dyDescent="0.2"/>
  <cols>
    <col min="2" max="2" width="1.42578125" customWidth="1"/>
  </cols>
  <sheetData>
    <row r="1" spans="1:247" ht="18" x14ac:dyDescent="0.25">
      <c r="A1" s="17" t="str">
        <f>CONCATENATE("AVG WE 99 &amp; 00 PX ",'Weekday 99 &amp; 00 vs AVG'!$J$3," Scalers ")</f>
        <v xml:space="preserve">AVG WE 99 &amp; 00 PX SP 15 Dow Jones Scalers </v>
      </c>
      <c r="B1" s="2"/>
      <c r="IM1" s="17"/>
    </row>
    <row r="2" spans="1:247" s="5" customFormat="1" x14ac:dyDescent="0.2">
      <c r="A2" s="2"/>
      <c r="B2" s="2"/>
    </row>
    <row r="3" spans="1:247" s="5" customForma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247" s="5" customFormat="1" ht="4.5" customHeight="1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247" s="5" customFormat="1" ht="13.5" customHeight="1" thickBot="1" x14ac:dyDescent="0.2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247" ht="13.5" thickBot="1" x14ac:dyDescent="0.25">
      <c r="C6" s="27" t="s">
        <v>0</v>
      </c>
      <c r="D6" s="27" t="s">
        <v>1</v>
      </c>
      <c r="E6" s="27" t="s">
        <v>2</v>
      </c>
      <c r="F6" s="27" t="s">
        <v>3</v>
      </c>
      <c r="G6" s="27" t="s">
        <v>4</v>
      </c>
      <c r="H6" s="27" t="s">
        <v>5</v>
      </c>
      <c r="I6" s="27" t="s">
        <v>6</v>
      </c>
      <c r="J6" s="27" t="s">
        <v>7</v>
      </c>
      <c r="K6" s="27" t="s">
        <v>8</v>
      </c>
      <c r="L6" s="27" t="s">
        <v>9</v>
      </c>
      <c r="M6" s="27" t="s">
        <v>10</v>
      </c>
      <c r="N6" s="27" t="s">
        <v>11</v>
      </c>
      <c r="P6" s="54" t="s">
        <v>35</v>
      </c>
      <c r="Q6" s="55"/>
      <c r="R6" s="56"/>
    </row>
    <row r="7" spans="1:247" x14ac:dyDescent="0.2">
      <c r="A7" s="7" t="s">
        <v>26</v>
      </c>
      <c r="B7" s="7"/>
      <c r="Q7" s="7" t="s">
        <v>34</v>
      </c>
      <c r="R7" s="7" t="s">
        <v>24</v>
      </c>
    </row>
    <row r="8" spans="1:247" x14ac:dyDescent="0.2">
      <c r="A8" s="9">
        <v>100</v>
      </c>
      <c r="B8" s="6"/>
      <c r="C8" s="18">
        <v>0.93231438850373494</v>
      </c>
      <c r="D8" s="18">
        <v>0.89665727425264286</v>
      </c>
      <c r="E8" s="18">
        <v>0.90397719774654162</v>
      </c>
      <c r="F8" s="18">
        <v>0.89204028957561199</v>
      </c>
      <c r="G8" s="18">
        <v>0.87138304378325093</v>
      </c>
      <c r="H8" s="18">
        <v>0.7317742931068536</v>
      </c>
      <c r="I8" s="18">
        <v>0.80032407308032016</v>
      </c>
      <c r="J8" s="18">
        <v>0.74047726324443464</v>
      </c>
      <c r="K8" s="18">
        <v>0.96153655010554073</v>
      </c>
      <c r="L8" s="18">
        <v>1.0913523159478002</v>
      </c>
      <c r="M8" s="18">
        <v>1.0230196742723803</v>
      </c>
      <c r="N8" s="18">
        <v>1.0060359301888597</v>
      </c>
      <c r="P8" s="28" t="s">
        <v>0</v>
      </c>
      <c r="Q8" s="29">
        <f>IF('Weekday 99 &amp; 00 vs AVG'!$J$2="East",AVERAGE(C15:C30),AVERAGE(C14:C29))</f>
        <v>1.0889275859341878</v>
      </c>
      <c r="R8" s="48">
        <f>IF('Weekday 99 &amp; 00 vs AVG'!$J$2="East",AVERAGE(C8:C14,C31),AVERAGE(C8:C13,C30:C31))</f>
        <v>0.82214482813162382</v>
      </c>
    </row>
    <row r="9" spans="1:247" x14ac:dyDescent="0.2">
      <c r="A9" s="9">
        <v>200</v>
      </c>
      <c r="B9" s="6"/>
      <c r="C9" s="18">
        <v>0.79860325389803644</v>
      </c>
      <c r="D9" s="18">
        <v>0.86319911981996744</v>
      </c>
      <c r="E9" s="18">
        <v>0.77869718684186384</v>
      </c>
      <c r="F9" s="18">
        <v>0.76271515172678406</v>
      </c>
      <c r="G9" s="18">
        <v>0.68197714279707256</v>
      </c>
      <c r="H9" s="18">
        <v>0.59229132232148363</v>
      </c>
      <c r="I9" s="18">
        <v>0.65686831613093855</v>
      </c>
      <c r="J9" s="18">
        <v>0.68002186770258755</v>
      </c>
      <c r="K9" s="18">
        <v>0.80171203350035825</v>
      </c>
      <c r="L9" s="18">
        <v>0.99962476307204895</v>
      </c>
      <c r="M9" s="18">
        <v>0.7912444499995791</v>
      </c>
      <c r="N9" s="18">
        <v>0.92054663924850644</v>
      </c>
      <c r="P9" s="28" t="s">
        <v>1</v>
      </c>
      <c r="Q9" s="29">
        <f>IF('Weekday 99 &amp; 00 vs AVG'!$J$2="East",AVERAGE(D15:D30),AVERAGE(D14:D29))</f>
        <v>1.0642909333927335</v>
      </c>
      <c r="R9" s="48">
        <f>IF('Weekday 99 &amp; 00 vs AVG'!$J$2="East",AVERAGE(D8:D14,D31),AVERAGE(D8:D13,D30:D31))</f>
        <v>0.87141813321453288</v>
      </c>
    </row>
    <row r="10" spans="1:247" x14ac:dyDescent="0.2">
      <c r="A10" s="9">
        <v>300</v>
      </c>
      <c r="B10" s="6"/>
      <c r="C10" s="18">
        <v>0.75120828543965812</v>
      </c>
      <c r="D10" s="18">
        <v>0.84903028501381139</v>
      </c>
      <c r="E10" s="18">
        <v>0.66976639734483556</v>
      </c>
      <c r="F10" s="18">
        <v>0.63865089936739683</v>
      </c>
      <c r="G10" s="18">
        <v>0.5516849773245055</v>
      </c>
      <c r="H10" s="18">
        <v>0.51265041636482978</v>
      </c>
      <c r="I10" s="18">
        <v>0.56741365758379825</v>
      </c>
      <c r="J10" s="18">
        <v>0.58926990616855113</v>
      </c>
      <c r="K10" s="18">
        <v>0.66939689489835819</v>
      </c>
      <c r="L10" s="18">
        <v>0.95212487495980958</v>
      </c>
      <c r="M10" s="18">
        <v>0.63750119588646315</v>
      </c>
      <c r="N10" s="18">
        <v>0.78551447113604433</v>
      </c>
      <c r="P10" s="28" t="s">
        <v>2</v>
      </c>
      <c r="Q10" s="29">
        <f>IF('Weekday 99 &amp; 00 vs AVG'!$J$2="East",AVERAGE(E15:E30),AVERAGE(E14:E29))</f>
        <v>1.0931146325188554</v>
      </c>
      <c r="R10" s="48">
        <f>IF('Weekday 99 &amp; 00 vs AVG'!$J$2="East",AVERAGE(E8:E14,E31),AVERAGE(E8:E13,E30:E31))</f>
        <v>0.81377073496228891</v>
      </c>
    </row>
    <row r="11" spans="1:247" x14ac:dyDescent="0.2">
      <c r="A11" s="9">
        <v>400</v>
      </c>
      <c r="B11" s="6"/>
      <c r="C11" s="18">
        <v>0.66962509884221255</v>
      </c>
      <c r="D11" s="18">
        <v>0.83320975952460097</v>
      </c>
      <c r="E11" s="18">
        <v>0.66574393455550684</v>
      </c>
      <c r="F11" s="18">
        <v>0.62142912992905586</v>
      </c>
      <c r="G11" s="18">
        <v>0.52030174729117751</v>
      </c>
      <c r="H11" s="18">
        <v>0.47605864936171838</v>
      </c>
      <c r="I11" s="18">
        <v>0.54925916531001684</v>
      </c>
      <c r="J11" s="18">
        <v>0.51677071352628889</v>
      </c>
      <c r="K11" s="18">
        <v>0.60499326458358293</v>
      </c>
      <c r="L11" s="18">
        <v>0.8717128634810849</v>
      </c>
      <c r="M11" s="18">
        <v>0.598021562305321</v>
      </c>
      <c r="N11" s="18">
        <v>0.80582951790021295</v>
      </c>
      <c r="P11" s="28" t="s">
        <v>3</v>
      </c>
      <c r="Q11" s="29">
        <f>IF('Weekday 99 &amp; 00 vs AVG'!$J$2="East",AVERAGE(F15:F30),AVERAGE(F14:F29))</f>
        <v>1.1117452195030439</v>
      </c>
      <c r="R11" s="48">
        <f>IF('Weekday 99 &amp; 00 vs AVG'!$J$2="East",AVERAGE(F8:F14,F31),AVERAGE(F8:F13,F30:F31))</f>
        <v>0.77650956099391222</v>
      </c>
    </row>
    <row r="12" spans="1:247" x14ac:dyDescent="0.2">
      <c r="A12" s="9">
        <v>500</v>
      </c>
      <c r="B12" s="6"/>
      <c r="C12" s="18">
        <v>0.6944500362406747</v>
      </c>
      <c r="D12" s="18">
        <v>0.8390212980278311</v>
      </c>
      <c r="E12" s="18">
        <v>0.7329526654497831</v>
      </c>
      <c r="F12" s="18">
        <v>0.63753977822235541</v>
      </c>
      <c r="G12" s="18">
        <v>0.5008455574339663</v>
      </c>
      <c r="H12" s="18">
        <v>0.42681555725813125</v>
      </c>
      <c r="I12" s="18">
        <v>0.51273038349562272</v>
      </c>
      <c r="J12" s="18">
        <v>0.50144009434385062</v>
      </c>
      <c r="K12" s="18">
        <v>0.61442127688076198</v>
      </c>
      <c r="L12" s="18">
        <v>0.83862278467230977</v>
      </c>
      <c r="M12" s="18">
        <v>0.66651249267748514</v>
      </c>
      <c r="N12" s="18">
        <v>0.85094274863885799</v>
      </c>
      <c r="P12" s="28" t="s">
        <v>4</v>
      </c>
      <c r="Q12" s="29">
        <f>IF('Weekday 99 &amp; 00 vs AVG'!$J$2="East",AVERAGE(G15:G30),AVERAGE(G14:G29))</f>
        <v>1.1548793109657545</v>
      </c>
      <c r="R12" s="48">
        <f>IF('Weekday 99 &amp; 00 vs AVG'!$J$2="East",AVERAGE(G8:G14,G31),AVERAGE(G8:G13,G30:G31))</f>
        <v>0.69024137806849062</v>
      </c>
    </row>
    <row r="13" spans="1:247" x14ac:dyDescent="0.2">
      <c r="A13" s="9">
        <v>600</v>
      </c>
      <c r="B13" s="6"/>
      <c r="C13" s="18">
        <v>0.77495686119567186</v>
      </c>
      <c r="D13" s="18">
        <v>0.83202737965485163</v>
      </c>
      <c r="E13" s="18">
        <v>0.83623041281293709</v>
      </c>
      <c r="F13" s="18">
        <v>0.71236452096036273</v>
      </c>
      <c r="G13" s="18">
        <v>0.49792500571608406</v>
      </c>
      <c r="H13" s="18">
        <v>0.38112564849728992</v>
      </c>
      <c r="I13" s="18">
        <v>0.44356875936788648</v>
      </c>
      <c r="J13" s="18">
        <v>0.52961348036776457</v>
      </c>
      <c r="K13" s="18">
        <v>0.59378098910016586</v>
      </c>
      <c r="L13" s="18">
        <v>0.82229034026295911</v>
      </c>
      <c r="M13" s="18">
        <v>0.79741578335400121</v>
      </c>
      <c r="N13" s="18">
        <v>0.85953784627398844</v>
      </c>
      <c r="P13" s="28" t="s">
        <v>5</v>
      </c>
      <c r="Q13" s="29">
        <f>IF('Weekday 99 &amp; 00 vs AVG'!$J$2="East",AVERAGE(H15:H30),AVERAGE(H14:H29))</f>
        <v>1.1978683981573854</v>
      </c>
      <c r="R13" s="48">
        <f>IF('Weekday 99 &amp; 00 vs AVG'!$J$2="East",AVERAGE(H8:H14,H31),AVERAGE(H8:H13,H30:H31))</f>
        <v>0.60426320368522901</v>
      </c>
    </row>
    <row r="14" spans="1:247" x14ac:dyDescent="0.2">
      <c r="A14" s="9">
        <v>700</v>
      </c>
      <c r="B14" s="6"/>
      <c r="C14" s="18">
        <v>0.78422908879539655</v>
      </c>
      <c r="D14" s="18">
        <v>0.86582399343537364</v>
      </c>
      <c r="E14" s="18">
        <v>0.79080043386730092</v>
      </c>
      <c r="F14" s="18">
        <v>0.86109770074139391</v>
      </c>
      <c r="G14" s="18">
        <v>0.53612877534768977</v>
      </c>
      <c r="H14" s="18">
        <v>0.40234646047292444</v>
      </c>
      <c r="I14" s="18">
        <v>0.36804622309830964</v>
      </c>
      <c r="J14" s="18">
        <v>0.38732015377423523</v>
      </c>
      <c r="K14" s="18">
        <v>0.48520495823101445</v>
      </c>
      <c r="L14" s="18">
        <v>0.64403972290743761</v>
      </c>
      <c r="M14" s="18">
        <v>0.80632391957075755</v>
      </c>
      <c r="N14" s="18">
        <v>0.728702270463082</v>
      </c>
      <c r="P14" s="28" t="s">
        <v>6</v>
      </c>
      <c r="Q14" s="29">
        <f>IF('Weekday 99 &amp; 00 vs AVG'!$J$2="East",AVERAGE(I15:I30),AVERAGE(I14:I29))</f>
        <v>1.167841330245627</v>
      </c>
      <c r="R14" s="48">
        <f>IF('Weekday 99 &amp; 00 vs AVG'!$J$2="East",AVERAGE(I8:I14,I31),AVERAGE(I8:I13,I30:I31))</f>
        <v>0.66431733950874716</v>
      </c>
    </row>
    <row r="15" spans="1:247" x14ac:dyDescent="0.2">
      <c r="A15" s="9">
        <v>800</v>
      </c>
      <c r="B15" s="6"/>
      <c r="C15" s="18">
        <v>0.90506578960676298</v>
      </c>
      <c r="D15" s="18">
        <v>0.99250467920921981</v>
      </c>
      <c r="E15" s="18">
        <v>0.9361801567968917</v>
      </c>
      <c r="F15" s="18">
        <v>0.9797427354774213</v>
      </c>
      <c r="G15" s="18">
        <v>0.81021107348147514</v>
      </c>
      <c r="H15" s="18">
        <v>0.57444054477924034</v>
      </c>
      <c r="I15" s="18">
        <v>0.52460801571389515</v>
      </c>
      <c r="J15" s="18">
        <v>0.49981535184566739</v>
      </c>
      <c r="K15" s="18">
        <v>0.63318892531156057</v>
      </c>
      <c r="L15" s="18">
        <v>0.64664079614754899</v>
      </c>
      <c r="M15" s="18">
        <v>0.93133025838271433</v>
      </c>
      <c r="N15" s="18">
        <v>0.84341222999544407</v>
      </c>
      <c r="P15" s="28" t="s">
        <v>7</v>
      </c>
      <c r="Q15" s="29">
        <f>IF('Weekday 99 &amp; 00 vs AVG'!$J$2="East",AVERAGE(J15:J30),AVERAGE(J14:J29))</f>
        <v>1.1768128642940672</v>
      </c>
      <c r="R15" s="48">
        <f>IF('Weekday 99 &amp; 00 vs AVG'!$J$2="East",AVERAGE(J8:J14,J31),AVERAGE(J8:J13,J30:J31))</f>
        <v>0.64637427141186543</v>
      </c>
    </row>
    <row r="16" spans="1:247" x14ac:dyDescent="0.2">
      <c r="A16" s="9">
        <v>900</v>
      </c>
      <c r="B16" s="6"/>
      <c r="C16" s="18">
        <v>1.0463347258625417</v>
      </c>
      <c r="D16" s="18">
        <v>1.064025488095643</v>
      </c>
      <c r="E16" s="18">
        <v>1.0605828163887074</v>
      </c>
      <c r="F16" s="18">
        <v>1.0954955840627669</v>
      </c>
      <c r="G16" s="18">
        <v>1.0381401447037053</v>
      </c>
      <c r="H16" s="18">
        <v>0.81972446167355684</v>
      </c>
      <c r="I16" s="18">
        <v>0.7069555175489044</v>
      </c>
      <c r="J16" s="18">
        <v>0.76177764817709281</v>
      </c>
      <c r="K16" s="18">
        <v>0.79117644629232597</v>
      </c>
      <c r="L16" s="18">
        <v>0.62910869297435956</v>
      </c>
      <c r="M16" s="18">
        <v>0.95601760185997053</v>
      </c>
      <c r="N16" s="18">
        <v>0.99571738194598769</v>
      </c>
      <c r="P16" s="28" t="s">
        <v>8</v>
      </c>
      <c r="Q16" s="29">
        <f>IF('Weekday 99 &amp; 00 vs AVG'!$J$2="East",AVERAGE(K15:K30),AVERAGE(K14:K29))</f>
        <v>1.1222052797994149</v>
      </c>
      <c r="R16" s="48">
        <f>IF('Weekday 99 &amp; 00 vs AVG'!$J$2="East",AVERAGE(K8:K14,K31),AVERAGE(K8:K13,K30:K31))</f>
        <v>0.75558944040117004</v>
      </c>
    </row>
    <row r="17" spans="1:18" x14ac:dyDescent="0.2">
      <c r="A17" s="9">
        <v>1000</v>
      </c>
      <c r="B17" s="6"/>
      <c r="C17" s="18">
        <v>1.0767457004301586</v>
      </c>
      <c r="D17" s="18">
        <v>1.0912725604119999</v>
      </c>
      <c r="E17" s="18">
        <v>1.1199333622257943</v>
      </c>
      <c r="F17" s="18">
        <v>1.1548692629151587</v>
      </c>
      <c r="G17" s="18">
        <v>1.164759472946683</v>
      </c>
      <c r="H17" s="18">
        <v>0.98407762788503117</v>
      </c>
      <c r="I17" s="18">
        <v>0.88524939855108453</v>
      </c>
      <c r="J17" s="18">
        <v>0.95159947378151777</v>
      </c>
      <c r="K17" s="18">
        <v>0.8707149204326522</v>
      </c>
      <c r="L17" s="18">
        <v>0.8126522102590823</v>
      </c>
      <c r="M17" s="18">
        <v>0.95526571371222402</v>
      </c>
      <c r="N17" s="18">
        <v>1.0134637067194145</v>
      </c>
      <c r="P17" s="28" t="s">
        <v>9</v>
      </c>
      <c r="Q17" s="29">
        <f>IF('Weekday 99 &amp; 00 vs AVG'!$J$2="East",AVERAGE(L15:L30),AVERAGE(L14:L29))</f>
        <v>1.023895925909684</v>
      </c>
      <c r="R17" s="48">
        <f>IF('Weekday 99 &amp; 00 vs AVG'!$J$2="East",AVERAGE(L8:L14,L31),AVERAGE(L8:L13,L30:L31))</f>
        <v>0.95220814818063537</v>
      </c>
    </row>
    <row r="18" spans="1:18" x14ac:dyDescent="0.2">
      <c r="A18" s="9">
        <v>1100</v>
      </c>
      <c r="B18" s="6"/>
      <c r="C18" s="18">
        <v>1.1070592856130592</v>
      </c>
      <c r="D18" s="18">
        <v>1.1008628306362578</v>
      </c>
      <c r="E18" s="18">
        <v>1.1496347733852714</v>
      </c>
      <c r="F18" s="18">
        <v>1.2079670761897228</v>
      </c>
      <c r="G18" s="18">
        <v>1.2117478465511202</v>
      </c>
      <c r="H18" s="18">
        <v>1.2336800685401155</v>
      </c>
      <c r="I18" s="18">
        <v>1.0853021283009487</v>
      </c>
      <c r="J18" s="18">
        <v>1.0817437309149514</v>
      </c>
      <c r="K18" s="18">
        <v>1.1058805347646563</v>
      </c>
      <c r="L18" s="18">
        <v>0.93855845478708966</v>
      </c>
      <c r="M18" s="18">
        <v>1.013061031699833</v>
      </c>
      <c r="N18" s="18">
        <v>1.0198448930780026</v>
      </c>
      <c r="P18" s="28" t="s">
        <v>10</v>
      </c>
      <c r="Q18" s="29">
        <f>IF('Weekday 99 &amp; 00 vs AVG'!$J$2="East",AVERAGE(M15:M30),AVERAGE(M14:M29))</f>
        <v>1.0909837797838169</v>
      </c>
      <c r="R18" s="48">
        <f>IF('Weekday 99 &amp; 00 vs AVG'!$J$2="East",AVERAGE(M8:M14,M31),AVERAGE(M8:M13,M30:M31))</f>
        <v>0.81803244043236645</v>
      </c>
    </row>
    <row r="19" spans="1:18" x14ac:dyDescent="0.2">
      <c r="A19" s="9">
        <v>1200</v>
      </c>
      <c r="B19" s="6"/>
      <c r="C19" s="18">
        <v>1.0825456645442488</v>
      </c>
      <c r="D19" s="18">
        <v>1.0877009975887886</v>
      </c>
      <c r="E19" s="18">
        <v>1.135172964611773</v>
      </c>
      <c r="F19" s="18">
        <v>1.1949735855973809</v>
      </c>
      <c r="G19" s="18">
        <v>1.2219312083949232</v>
      </c>
      <c r="H19" s="18">
        <v>1.2801588650963112</v>
      </c>
      <c r="I19" s="18">
        <v>1.2240806055018265</v>
      </c>
      <c r="J19" s="18">
        <v>1.2000019989469137</v>
      </c>
      <c r="K19" s="18">
        <v>1.2118391303778273</v>
      </c>
      <c r="L19" s="18">
        <v>0.97719461658121121</v>
      </c>
      <c r="M19" s="18">
        <v>0.97580554318598645</v>
      </c>
      <c r="N19" s="18">
        <v>1.0109593305050608</v>
      </c>
      <c r="P19" s="28" t="s">
        <v>11</v>
      </c>
      <c r="Q19" s="29">
        <f>IF('Weekday 99 &amp; 00 vs AVG'!$J$2="East",AVERAGE(N15:N30),AVERAGE(N14:N29))</f>
        <v>1.0295270868793318</v>
      </c>
      <c r="R19" s="48">
        <f>IF('Weekday 99 &amp; 00 vs AVG'!$J$2="East",AVERAGE(N8:N14,N31),AVERAGE(N8:N13,N30:N31))</f>
        <v>0.94094582624133838</v>
      </c>
    </row>
    <row r="20" spans="1:18" x14ac:dyDescent="0.2">
      <c r="A20" s="9">
        <v>1300</v>
      </c>
      <c r="B20" s="6"/>
      <c r="C20" s="18">
        <v>1.0801022232252411</v>
      </c>
      <c r="D20" s="18">
        <v>1.0576965629112773</v>
      </c>
      <c r="E20" s="18">
        <v>1.1246265270165265</v>
      </c>
      <c r="F20" s="18">
        <v>1.1377160356405398</v>
      </c>
      <c r="G20" s="18">
        <v>1.2383375387608997</v>
      </c>
      <c r="H20" s="18">
        <v>1.3177293287802694</v>
      </c>
      <c r="I20" s="18">
        <v>1.3926894634399878</v>
      </c>
      <c r="J20" s="18">
        <v>1.3880128355547803</v>
      </c>
      <c r="K20" s="18">
        <v>1.2952642464195001</v>
      </c>
      <c r="L20" s="18">
        <v>1.0767830232200641</v>
      </c>
      <c r="M20" s="18">
        <v>0.92361570775156299</v>
      </c>
      <c r="N20" s="18">
        <v>0.98992574003970757</v>
      </c>
    </row>
    <row r="21" spans="1:18" x14ac:dyDescent="0.2">
      <c r="A21" s="9">
        <v>1400</v>
      </c>
      <c r="B21" s="6"/>
      <c r="C21" s="18">
        <v>1.0423421784198852</v>
      </c>
      <c r="D21" s="18">
        <v>1.0438559621508281</v>
      </c>
      <c r="E21" s="18">
        <v>1.1127070281737041</v>
      </c>
      <c r="F21" s="18">
        <v>1.1363015462852217</v>
      </c>
      <c r="G21" s="18">
        <v>1.2502923706309703</v>
      </c>
      <c r="H21" s="18">
        <v>1.4131482395022597</v>
      </c>
      <c r="I21" s="18">
        <v>1.463020848141608</v>
      </c>
      <c r="J21" s="18">
        <v>1.427658885831919</v>
      </c>
      <c r="K21" s="18">
        <v>1.3232106169611189</v>
      </c>
      <c r="L21" s="18">
        <v>1.1466335906057918</v>
      </c>
      <c r="M21" s="18">
        <v>0.89183805844900133</v>
      </c>
      <c r="N21" s="18">
        <v>0.93445596869420111</v>
      </c>
    </row>
    <row r="22" spans="1:18" x14ac:dyDescent="0.2">
      <c r="A22" s="9">
        <v>1500</v>
      </c>
      <c r="B22" s="6"/>
      <c r="C22" s="18">
        <v>1.0164184313174596</v>
      </c>
      <c r="D22" s="18">
        <v>1.0016974458150774</v>
      </c>
      <c r="E22" s="18">
        <v>1.0554415835321143</v>
      </c>
      <c r="F22" s="18">
        <v>1.1100271150360168</v>
      </c>
      <c r="G22" s="18">
        <v>1.2442284769197185</v>
      </c>
      <c r="H22" s="18">
        <v>1.4957720148807145</v>
      </c>
      <c r="I22" s="18">
        <v>1.5321171088726835</v>
      </c>
      <c r="J22" s="18">
        <v>1.5775120238631954</v>
      </c>
      <c r="K22" s="18">
        <v>1.343389743406872</v>
      </c>
      <c r="L22" s="18">
        <v>1.1560299847718567</v>
      </c>
      <c r="M22" s="18">
        <v>0.86572982986895952</v>
      </c>
      <c r="N22" s="18">
        <v>0.79048845756190733</v>
      </c>
    </row>
    <row r="23" spans="1:18" x14ac:dyDescent="0.2">
      <c r="A23" s="9">
        <v>1600</v>
      </c>
      <c r="B23" s="6"/>
      <c r="C23" s="18">
        <v>0.95975049044089211</v>
      </c>
      <c r="D23" s="18">
        <v>0.98320165349148381</v>
      </c>
      <c r="E23" s="18">
        <v>0.99431852522191166</v>
      </c>
      <c r="F23" s="18">
        <v>1.0798383362361328</v>
      </c>
      <c r="G23" s="18">
        <v>1.2729734428376287</v>
      </c>
      <c r="H23" s="18">
        <v>1.576239904957327</v>
      </c>
      <c r="I23" s="18">
        <v>1.6323641934587343</v>
      </c>
      <c r="J23" s="18">
        <v>1.6129543029665967</v>
      </c>
      <c r="K23" s="18">
        <v>1.3499499413505516</v>
      </c>
      <c r="L23" s="18">
        <v>1.1515610522998374</v>
      </c>
      <c r="M23" s="18">
        <v>0.84592886911647702</v>
      </c>
      <c r="N23" s="18">
        <v>0.7637484310271988</v>
      </c>
    </row>
    <row r="24" spans="1:18" x14ac:dyDescent="0.2">
      <c r="A24" s="9">
        <v>1700</v>
      </c>
      <c r="B24" s="6"/>
      <c r="C24" s="18">
        <v>1.0789747111408614</v>
      </c>
      <c r="D24" s="18">
        <v>1.0141800891095143</v>
      </c>
      <c r="E24" s="18">
        <v>1.0208917917503568</v>
      </c>
      <c r="F24" s="18">
        <v>1.060049985604236</v>
      </c>
      <c r="G24" s="18">
        <v>1.2584106097038623</v>
      </c>
      <c r="H24" s="18">
        <v>1.6379173897582839</v>
      </c>
      <c r="I24" s="18">
        <v>1.6731914936151349</v>
      </c>
      <c r="J24" s="18">
        <v>1.6081506579711988</v>
      </c>
      <c r="K24" s="18">
        <v>1.3375277923971904</v>
      </c>
      <c r="L24" s="18">
        <v>1.161623939658593</v>
      </c>
      <c r="M24" s="18">
        <v>0.99644761719691233</v>
      </c>
      <c r="N24" s="18">
        <v>1.0176647432512527</v>
      </c>
    </row>
    <row r="25" spans="1:18" x14ac:dyDescent="0.2">
      <c r="A25" s="9">
        <v>1800</v>
      </c>
      <c r="B25" s="6"/>
      <c r="C25" s="18">
        <v>1.3120840587758094</v>
      </c>
      <c r="D25" s="18">
        <v>1.1504248184717456</v>
      </c>
      <c r="E25" s="18">
        <v>1.1172767972232756</v>
      </c>
      <c r="F25" s="18">
        <v>1.05657832014681</v>
      </c>
      <c r="G25" s="18">
        <v>1.2667190409987699</v>
      </c>
      <c r="H25" s="18">
        <v>1.4524117949447366</v>
      </c>
      <c r="I25" s="18">
        <v>1.5109512615353451</v>
      </c>
      <c r="J25" s="18">
        <v>1.5312763636315543</v>
      </c>
      <c r="K25" s="18">
        <v>1.3441111830097734</v>
      </c>
      <c r="L25" s="18">
        <v>1.1645505557452074</v>
      </c>
      <c r="M25" s="18">
        <v>1.6014264018404252</v>
      </c>
      <c r="N25" s="18">
        <v>1.3451597478960484</v>
      </c>
    </row>
    <row r="26" spans="1:18" x14ac:dyDescent="0.2">
      <c r="A26" s="9">
        <v>1900</v>
      </c>
      <c r="B26" s="6"/>
      <c r="C26" s="18">
        <v>1.3242484384621684</v>
      </c>
      <c r="D26" s="18">
        <v>1.196552191621298</v>
      </c>
      <c r="E26" s="18">
        <v>1.2905078800230072</v>
      </c>
      <c r="F26" s="18">
        <v>1.0910155299418156</v>
      </c>
      <c r="G26" s="18">
        <v>1.2293401140889975</v>
      </c>
      <c r="H26" s="18">
        <v>1.300240372002218</v>
      </c>
      <c r="I26" s="18">
        <v>1.3190005814234591</v>
      </c>
      <c r="J26" s="18">
        <v>1.3115653580326705</v>
      </c>
      <c r="K26" s="18">
        <v>1.2491493229250559</v>
      </c>
      <c r="L26" s="18">
        <v>1.2194197564073894</v>
      </c>
      <c r="M26" s="18">
        <v>1.5944365358478798</v>
      </c>
      <c r="N26" s="18">
        <v>1.3583863804302063</v>
      </c>
    </row>
    <row r="27" spans="1:18" x14ac:dyDescent="0.2">
      <c r="A27" s="9">
        <v>2000</v>
      </c>
      <c r="B27" s="6"/>
      <c r="C27" s="18">
        <v>1.2631935946701005</v>
      </c>
      <c r="D27" s="18">
        <v>1.1658075065390634</v>
      </c>
      <c r="E27" s="18">
        <v>1.2729436109822676</v>
      </c>
      <c r="F27" s="18">
        <v>1.1752161607405849</v>
      </c>
      <c r="G27" s="18">
        <v>1.22838757191234</v>
      </c>
      <c r="H27" s="18">
        <v>1.2003970121633176</v>
      </c>
      <c r="I27" s="18">
        <v>1.154075328375854</v>
      </c>
      <c r="J27" s="18">
        <v>1.1726376488412591</v>
      </c>
      <c r="K27" s="18">
        <v>1.2842573446351915</v>
      </c>
      <c r="L27" s="18">
        <v>1.2881010569655809</v>
      </c>
      <c r="M27" s="18">
        <v>1.5298779629073358</v>
      </c>
      <c r="N27" s="18">
        <v>1.2651669668512415</v>
      </c>
    </row>
    <row r="28" spans="1:18" x14ac:dyDescent="0.2">
      <c r="A28" s="9">
        <v>2100</v>
      </c>
      <c r="B28" s="6"/>
      <c r="C28" s="18">
        <v>1.2077933974992929</v>
      </c>
      <c r="D28" s="18">
        <v>1.1232574727016804</v>
      </c>
      <c r="E28" s="18">
        <v>1.1983017386793136</v>
      </c>
      <c r="F28" s="18">
        <v>1.2820219494983585</v>
      </c>
      <c r="G28" s="18">
        <v>1.3103521679999839</v>
      </c>
      <c r="H28" s="18">
        <v>1.2984458365670242</v>
      </c>
      <c r="I28" s="18">
        <v>1.1601849515856157</v>
      </c>
      <c r="J28" s="18">
        <v>1.211418563221117</v>
      </c>
      <c r="K28" s="18">
        <v>1.2322399223132103</v>
      </c>
      <c r="L28" s="18">
        <v>1.2651316600344327</v>
      </c>
      <c r="M28" s="18">
        <v>1.3562906225314872</v>
      </c>
      <c r="N28" s="18">
        <v>1.2111207028066011</v>
      </c>
    </row>
    <row r="29" spans="1:18" x14ac:dyDescent="0.2">
      <c r="A29" s="9">
        <v>2200</v>
      </c>
      <c r="B29" s="6"/>
      <c r="C29" s="18">
        <v>1.1359535961431257</v>
      </c>
      <c r="D29" s="18">
        <v>1.0897906820944847</v>
      </c>
      <c r="E29" s="18">
        <v>1.1105141304234714</v>
      </c>
      <c r="F29" s="18">
        <v>1.1650125879351405</v>
      </c>
      <c r="G29" s="18">
        <v>1.196109120173305</v>
      </c>
      <c r="H29" s="18">
        <v>1.1791644485148409</v>
      </c>
      <c r="I29" s="18">
        <v>1.0536241647666371</v>
      </c>
      <c r="J29" s="18">
        <v>1.1055608313504046</v>
      </c>
      <c r="K29" s="18">
        <v>1.098179447962135</v>
      </c>
      <c r="L29" s="18">
        <v>1.1043057011894584</v>
      </c>
      <c r="M29" s="18">
        <v>1.2123448026195438</v>
      </c>
      <c r="N29" s="18">
        <v>1.1842164388039511</v>
      </c>
    </row>
    <row r="30" spans="1:18" x14ac:dyDescent="0.2">
      <c r="A30" s="9">
        <v>2300</v>
      </c>
      <c r="B30" s="6"/>
      <c r="C30" s="18">
        <v>1.0797077006355811</v>
      </c>
      <c r="D30" s="18">
        <v>0.99448570045839968</v>
      </c>
      <c r="E30" s="18">
        <v>1.0552388113693592</v>
      </c>
      <c r="F30" s="18">
        <v>1.0789183399118103</v>
      </c>
      <c r="G30" s="18">
        <v>1.0587352569450219</v>
      </c>
      <c r="H30" s="18">
        <v>0.98219079867160286</v>
      </c>
      <c r="I30" s="18">
        <v>0.98358416666304727</v>
      </c>
      <c r="J30" s="18">
        <v>0.87780061918755348</v>
      </c>
      <c r="K30" s="18">
        <v>0.95009313632272063</v>
      </c>
      <c r="L30" s="18">
        <v>1.0403109141139006</v>
      </c>
      <c r="M30" s="18">
        <v>1.1236457775768902</v>
      </c>
      <c r="N30" s="18">
        <v>1.2128199819426482</v>
      </c>
    </row>
    <row r="31" spans="1:18" x14ac:dyDescent="0.2">
      <c r="A31" s="9">
        <v>2400</v>
      </c>
      <c r="B31" s="6"/>
      <c r="C31" s="18">
        <v>0.87629300029742052</v>
      </c>
      <c r="D31" s="18">
        <v>0.8637142489641576</v>
      </c>
      <c r="E31" s="18">
        <v>0.86755927357748286</v>
      </c>
      <c r="F31" s="18">
        <v>0.86841837825792045</v>
      </c>
      <c r="G31" s="18">
        <v>0.83907829325684635</v>
      </c>
      <c r="H31" s="18">
        <v>0.7311989438999229</v>
      </c>
      <c r="I31" s="18">
        <v>0.80079019443834731</v>
      </c>
      <c r="J31" s="18">
        <v>0.73560022675389258</v>
      </c>
      <c r="K31" s="18">
        <v>0.84878137781787122</v>
      </c>
      <c r="L31" s="18">
        <v>1.0016263289351703</v>
      </c>
      <c r="M31" s="18">
        <v>0.90689858738681139</v>
      </c>
      <c r="N31" s="18">
        <v>1.0863394746015893</v>
      </c>
    </row>
    <row r="33" spans="1:15" x14ac:dyDescent="0.2">
      <c r="A33" s="52" t="s">
        <v>48</v>
      </c>
      <c r="B33" s="52"/>
      <c r="C33" s="52"/>
    </row>
    <row r="34" spans="1:15" x14ac:dyDescent="0.2">
      <c r="C34" s="10" t="s">
        <v>49</v>
      </c>
      <c r="E34" t="s">
        <v>53</v>
      </c>
    </row>
    <row r="35" spans="1:15" x14ac:dyDescent="0.2">
      <c r="C35" t="s">
        <v>50</v>
      </c>
      <c r="E35" t="s">
        <v>54</v>
      </c>
    </row>
    <row r="36" spans="1:15" x14ac:dyDescent="0.2">
      <c r="C36" t="s">
        <v>52</v>
      </c>
      <c r="E36" t="s">
        <v>55</v>
      </c>
    </row>
    <row r="37" spans="1:15" ht="13.5" thickBo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9" spans="1:15" x14ac:dyDescent="0.2">
      <c r="C39" s="27" t="s">
        <v>0</v>
      </c>
      <c r="D39" s="27" t="s">
        <v>1</v>
      </c>
      <c r="E39" s="27" t="s">
        <v>2</v>
      </c>
      <c r="F39" s="27" t="s">
        <v>3</v>
      </c>
      <c r="G39" s="27" t="s">
        <v>4</v>
      </c>
      <c r="H39" s="27" t="s">
        <v>5</v>
      </c>
      <c r="I39" s="27" t="s">
        <v>6</v>
      </c>
      <c r="J39" s="27" t="s">
        <v>7</v>
      </c>
      <c r="K39" s="27" t="s">
        <v>8</v>
      </c>
      <c r="L39" s="27" t="s">
        <v>9</v>
      </c>
      <c r="M39" s="27" t="s">
        <v>10</v>
      </c>
      <c r="N39" s="27" t="s">
        <v>11</v>
      </c>
    </row>
    <row r="40" spans="1:15" ht="6.75" customHeight="1" x14ac:dyDescent="0.2">
      <c r="C40" s="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">
      <c r="A41" s="15" t="s">
        <v>12</v>
      </c>
      <c r="C41" s="49">
        <f>IF('Weekday 99 &amp; 00 vs AVG'!$J$2="East",AVERAGE('AVG WE'!C8:C10,'AVG WE'!C31),AVERAGE('AVG WE'!C8:C9,'AVG WE'!C30:C31))</f>
        <v>0.92172958583369313</v>
      </c>
      <c r="D41" s="49">
        <f>IF('Weekday 99 &amp; 00 vs AVG'!$J$2="East",AVERAGE('AVG WE'!D8:D10,'AVG WE'!D31),AVERAGE('AVG WE'!D8:D9,'AVG WE'!D30:D31))</f>
        <v>0.9045140858737919</v>
      </c>
      <c r="E41" s="49">
        <f>IF('Weekday 99 &amp; 00 vs AVG'!$J$2="East",AVERAGE('AVG WE'!E8:E10,'AVG WE'!E31),AVERAGE('AVG WE'!E8:E9,'AVG WE'!E30:E31))</f>
        <v>0.90136811738381184</v>
      </c>
      <c r="F41" s="49">
        <f>IF('Weekday 99 &amp; 00 vs AVG'!$J$2="East",AVERAGE('AVG WE'!F8:F10,'AVG WE'!F31),AVERAGE('AVG WE'!F8:F9,'AVG WE'!F30:F31))</f>
        <v>0.90052303986803173</v>
      </c>
      <c r="G41" s="49">
        <f>IF('Weekday 99 &amp; 00 vs AVG'!$J$2="East",AVERAGE('AVG WE'!G8:G10,'AVG WE'!G31),AVERAGE('AVG WE'!G8:G9,'AVG WE'!G30:G31))</f>
        <v>0.86279343419554788</v>
      </c>
      <c r="H41" s="49">
        <f>IF('Weekday 99 &amp; 00 vs AVG'!$J$2="East",AVERAGE('AVG WE'!H8:H10,'AVG WE'!H31),AVERAGE('AVG WE'!H8:H9,'AVG WE'!H30:H31))</f>
        <v>0.75936383949996578</v>
      </c>
      <c r="I41" s="49">
        <f>IF('Weekday 99 &amp; 00 vs AVG'!$J$2="East",AVERAGE('AVG WE'!I8:I10,'AVG WE'!I31),AVERAGE('AVG WE'!I8:I9,'AVG WE'!I30:I31))</f>
        <v>0.81039168757816338</v>
      </c>
      <c r="J41" s="49">
        <f>IF('Weekday 99 &amp; 00 vs AVG'!$J$2="East",AVERAGE('AVG WE'!J8:J10,'AVG WE'!J31),AVERAGE('AVG WE'!J8:J9,'AVG WE'!J30:J31))</f>
        <v>0.75847499422211695</v>
      </c>
      <c r="K41" s="49">
        <f>IF('Weekday 99 &amp; 00 vs AVG'!$J$2="East",AVERAGE('AVG WE'!K8:K10,'AVG WE'!K31),AVERAGE('AVG WE'!K8:K9,'AVG WE'!K30:K31))</f>
        <v>0.89053077443662265</v>
      </c>
      <c r="L41" s="49">
        <f>IF('Weekday 99 &amp; 00 vs AVG'!$J$2="East",AVERAGE('AVG WE'!L8:L10,'AVG WE'!L31),AVERAGE('AVG WE'!L8:L9,'AVG WE'!L30:L31))</f>
        <v>1.0332285805172301</v>
      </c>
      <c r="M41" s="49">
        <f>IF('Weekday 99 &amp; 00 vs AVG'!$J$2="East",AVERAGE('AVG WE'!M8:M10,'AVG WE'!M31),AVERAGE('AVG WE'!M8:M9,'AVG WE'!M30:M31))</f>
        <v>0.96120212230891533</v>
      </c>
      <c r="N41" s="49">
        <f>IF('Weekday 99 &amp; 00 vs AVG'!$J$2="East",AVERAGE('AVG WE'!N8:N10,'AVG WE'!N31),AVERAGE('AVG WE'!N8:N9,'AVG WE'!N30:N31))</f>
        <v>1.0564355064954007</v>
      </c>
    </row>
    <row r="42" spans="1:15" x14ac:dyDescent="0.2">
      <c r="A42" s="15" t="s">
        <v>13</v>
      </c>
      <c r="C42" s="49">
        <f>IF('Weekday 99 &amp; 00 vs AVG'!$J$2="East",AVERAGE(C11:C14),AVERAGE(C10:C13))</f>
        <v>0.72256007042955428</v>
      </c>
      <c r="D42" s="49">
        <f>IF('Weekday 99 &amp; 00 vs AVG'!$J$2="East",AVERAGE(D11:D14),AVERAGE(D10:D13))</f>
        <v>0.83832218055527374</v>
      </c>
      <c r="E42" s="49">
        <f>IF('Weekday 99 &amp; 00 vs AVG'!$J$2="East",AVERAGE(E11:E14),AVERAGE(E10:E13))</f>
        <v>0.72617335254076565</v>
      </c>
      <c r="F42" s="49">
        <f>IF('Weekday 99 &amp; 00 vs AVG'!$J$2="East",AVERAGE(F11:F14),AVERAGE(F10:F13))</f>
        <v>0.65249608211979271</v>
      </c>
      <c r="G42" s="49">
        <f>IF('Weekday 99 &amp; 00 vs AVG'!$J$2="East",AVERAGE(G11:G14),AVERAGE(G10:G13))</f>
        <v>0.51768932194143336</v>
      </c>
      <c r="H42" s="49">
        <f>IF('Weekday 99 &amp; 00 vs AVG'!$J$2="East",AVERAGE(H11:H14),AVERAGE(H10:H13))</f>
        <v>0.44916256787049236</v>
      </c>
      <c r="I42" s="49">
        <f>IF('Weekday 99 &amp; 00 vs AVG'!$J$2="East",AVERAGE(I11:I14),AVERAGE(I10:I13))</f>
        <v>0.51824299143933106</v>
      </c>
      <c r="J42" s="49">
        <f>IF('Weekday 99 &amp; 00 vs AVG'!$J$2="East",AVERAGE(J11:J14),AVERAGE(J10:J13))</f>
        <v>0.5342735486016138</v>
      </c>
      <c r="K42" s="49">
        <f>IF('Weekday 99 &amp; 00 vs AVG'!$J$2="East",AVERAGE(K11:K14),AVERAGE(K10:K13))</f>
        <v>0.62064810636571721</v>
      </c>
      <c r="L42" s="49">
        <f>IF('Weekday 99 &amp; 00 vs AVG'!$J$2="East",AVERAGE(L11:L14),AVERAGE(L10:L13))</f>
        <v>0.87118771584404087</v>
      </c>
      <c r="M42" s="49">
        <f>IF('Weekday 99 &amp; 00 vs AVG'!$J$2="East",AVERAGE(M11:M14),AVERAGE(M10:M13))</f>
        <v>0.67486275855581757</v>
      </c>
      <c r="N42" s="49">
        <f>IF('Weekday 99 &amp; 00 vs AVG'!$J$2="East",AVERAGE(N11:N14),AVERAGE(N10:N13))</f>
        <v>0.82545614598727601</v>
      </c>
    </row>
    <row r="43" spans="1:15" x14ac:dyDescent="0.2">
      <c r="A43" s="15" t="s">
        <v>14</v>
      </c>
      <c r="C43" s="49">
        <f>IF('Weekday 99 &amp; 00 vs AVG'!$J$2="East",AVERAGE(C15:C18),AVERAGE(C14:C17))</f>
        <v>0.95309382617371496</v>
      </c>
      <c r="D43" s="49">
        <f>IF('Weekday 99 &amp; 00 vs AVG'!$J$2="East",AVERAGE(D15:D18),AVERAGE(D14:D17))</f>
        <v>1.0034066802880592</v>
      </c>
      <c r="E43" s="49">
        <f>IF('Weekday 99 &amp; 00 vs AVG'!$J$2="East",AVERAGE(E15:E18),AVERAGE(E14:E17))</f>
        <v>0.97687419231967365</v>
      </c>
      <c r="F43" s="49">
        <f>IF('Weekday 99 &amp; 00 vs AVG'!$J$2="East",AVERAGE(F15:F18),AVERAGE(F14:F17))</f>
        <v>1.0228013207991853</v>
      </c>
      <c r="G43" s="49">
        <f>IF('Weekday 99 &amp; 00 vs AVG'!$J$2="East",AVERAGE(G15:G18),AVERAGE(G14:G17))</f>
        <v>0.8873098666198882</v>
      </c>
      <c r="H43" s="49">
        <f>IF('Weekday 99 &amp; 00 vs AVG'!$J$2="East",AVERAGE(H15:H18),AVERAGE(H14:H17))</f>
        <v>0.69514727370268825</v>
      </c>
      <c r="I43" s="49">
        <f>IF('Weekday 99 &amp; 00 vs AVG'!$J$2="East",AVERAGE(I15:I18),AVERAGE(I14:I17))</f>
        <v>0.62121478872804836</v>
      </c>
      <c r="J43" s="49">
        <f>IF('Weekday 99 &amp; 00 vs AVG'!$J$2="East",AVERAGE(J15:J18),AVERAGE(J14:J17))</f>
        <v>0.65012815689462833</v>
      </c>
      <c r="K43" s="49">
        <f>IF('Weekday 99 &amp; 00 vs AVG'!$J$2="East",AVERAGE(K15:K18),AVERAGE(K14:K17))</f>
        <v>0.69507131256688837</v>
      </c>
      <c r="L43" s="49">
        <f>IF('Weekday 99 &amp; 00 vs AVG'!$J$2="East",AVERAGE(L15:L18),AVERAGE(L14:L17))</f>
        <v>0.6831103555721072</v>
      </c>
      <c r="M43" s="49">
        <f>IF('Weekday 99 &amp; 00 vs AVG'!$J$2="East",AVERAGE(M15:M18),AVERAGE(M14:M17))</f>
        <v>0.91223437338141666</v>
      </c>
      <c r="N43" s="49">
        <f>IF('Weekday 99 &amp; 00 vs AVG'!$J$2="East",AVERAGE(N15:N18),AVERAGE(N14:N17))</f>
        <v>0.89532389728098205</v>
      </c>
    </row>
    <row r="44" spans="1:15" x14ac:dyDescent="0.2">
      <c r="A44" s="15" t="s">
        <v>15</v>
      </c>
      <c r="C44" s="49">
        <f>IF('Weekday 99 &amp; 00 vs AVG'!$J$2="East",AVERAGE(C19:C22),AVERAGE(C18:C21))</f>
        <v>1.0780123379506086</v>
      </c>
      <c r="D44" s="49">
        <f>IF('Weekday 99 &amp; 00 vs AVG'!$J$2="East",AVERAGE(D19:D22),AVERAGE(D18:D21))</f>
        <v>1.0725290883217879</v>
      </c>
      <c r="E44" s="49">
        <f>IF('Weekday 99 &amp; 00 vs AVG'!$J$2="East",AVERAGE(E19:E22),AVERAGE(E18:E21))</f>
        <v>1.1305353232968187</v>
      </c>
      <c r="F44" s="49">
        <f>IF('Weekday 99 &amp; 00 vs AVG'!$J$2="East",AVERAGE(F19:F22),AVERAGE(F18:F21))</f>
        <v>1.1692395609282162</v>
      </c>
      <c r="G44" s="49">
        <f>IF('Weekday 99 &amp; 00 vs AVG'!$J$2="East",AVERAGE(G19:G22),AVERAGE(G18:G21))</f>
        <v>1.2305772410844784</v>
      </c>
      <c r="H44" s="49">
        <f>IF('Weekday 99 &amp; 00 vs AVG'!$J$2="East",AVERAGE(H19:H22),AVERAGE(H18:H21))</f>
        <v>1.3111791254797389</v>
      </c>
      <c r="I44" s="49">
        <f>IF('Weekday 99 &amp; 00 vs AVG'!$J$2="East",AVERAGE(I19:I22),AVERAGE(I18:I21))</f>
        <v>1.2912732613460927</v>
      </c>
      <c r="J44" s="49">
        <f>IF('Weekday 99 &amp; 00 vs AVG'!$J$2="East",AVERAGE(J19:J22),AVERAGE(J18:J21))</f>
        <v>1.274354362812141</v>
      </c>
      <c r="K44" s="49">
        <f>IF('Weekday 99 &amp; 00 vs AVG'!$J$2="East",AVERAGE(K19:K22),AVERAGE(K18:K21))</f>
        <v>1.2340486321307758</v>
      </c>
      <c r="L44" s="49">
        <f>IF('Weekday 99 &amp; 00 vs AVG'!$J$2="East",AVERAGE(L19:L22),AVERAGE(L18:L21))</f>
        <v>1.0347924212985391</v>
      </c>
      <c r="M44" s="49">
        <f>IF('Weekday 99 &amp; 00 vs AVG'!$J$2="East",AVERAGE(M19:M22),AVERAGE(M18:M21))</f>
        <v>0.95108008527159593</v>
      </c>
      <c r="N44" s="49">
        <f>IF('Weekday 99 &amp; 00 vs AVG'!$J$2="East",AVERAGE(N19:N22),AVERAGE(N18:N21))</f>
        <v>0.98879648307924306</v>
      </c>
    </row>
    <row r="45" spans="1:15" x14ac:dyDescent="0.2">
      <c r="A45" s="15" t="s">
        <v>16</v>
      </c>
      <c r="C45" s="49">
        <f>IF('Weekday 99 &amp; 00 vs AVG'!$J$2="East",AVERAGE(C23:C26),AVERAGE(C22:C25))</f>
        <v>1.0918069229187557</v>
      </c>
      <c r="D45" s="49">
        <f>IF('Weekday 99 &amp; 00 vs AVG'!$J$2="East",AVERAGE(D23:D26),AVERAGE(D22:D25))</f>
        <v>1.0373760017219553</v>
      </c>
      <c r="E45" s="49">
        <f>IF('Weekday 99 &amp; 00 vs AVG'!$J$2="East",AVERAGE(E23:E26),AVERAGE(E22:E25))</f>
        <v>1.0469821744319145</v>
      </c>
      <c r="F45" s="49">
        <f>IF('Weekday 99 &amp; 00 vs AVG'!$J$2="East",AVERAGE(F23:F26),AVERAGE(F22:F25))</f>
        <v>1.076623439255799</v>
      </c>
      <c r="G45" s="49">
        <f>IF('Weekday 99 &amp; 00 vs AVG'!$J$2="East",AVERAGE(G23:G26),AVERAGE(G22:G25))</f>
        <v>1.2605828926149949</v>
      </c>
      <c r="H45" s="49">
        <f>IF('Weekday 99 &amp; 00 vs AVG'!$J$2="East",AVERAGE(H23:H26),AVERAGE(H22:H25))</f>
        <v>1.5405852761352654</v>
      </c>
      <c r="I45" s="49">
        <f>IF('Weekday 99 &amp; 00 vs AVG'!$J$2="East",AVERAGE(I23:I26),AVERAGE(I22:I25))</f>
        <v>1.5871560143704744</v>
      </c>
      <c r="J45" s="49">
        <f>IF('Weekday 99 &amp; 00 vs AVG'!$J$2="East",AVERAGE(J23:J26),AVERAGE(J22:J25))</f>
        <v>1.5824733371081363</v>
      </c>
      <c r="K45" s="49">
        <f>IF('Weekday 99 &amp; 00 vs AVG'!$J$2="East",AVERAGE(K23:K26),AVERAGE(K22:K25))</f>
        <v>1.3437446650410969</v>
      </c>
      <c r="L45" s="49">
        <f>IF('Weekday 99 &amp; 00 vs AVG'!$J$2="East",AVERAGE(L23:L26),AVERAGE(L22:L25))</f>
        <v>1.1584413831188736</v>
      </c>
      <c r="M45" s="49">
        <f>IF('Weekday 99 &amp; 00 vs AVG'!$J$2="East",AVERAGE(M23:M26),AVERAGE(M22:M25))</f>
        <v>1.0773831795056934</v>
      </c>
      <c r="N45" s="49">
        <f>IF('Weekday 99 &amp; 00 vs AVG'!$J$2="East",AVERAGE(N23:N26),AVERAGE(N22:N25))</f>
        <v>0.97926534493410189</v>
      </c>
    </row>
    <row r="46" spans="1:15" x14ac:dyDescent="0.2">
      <c r="A46" s="15" t="s">
        <v>17</v>
      </c>
      <c r="C46" s="49">
        <f>IF('Weekday 99 &amp; 00 vs AVG'!$J$2="East",AVERAGE(C27:C30),AVERAGE(C26:C29))</f>
        <v>1.2327972566936718</v>
      </c>
      <c r="D46" s="49">
        <f>IF('Weekday 99 &amp; 00 vs AVG'!$J$2="East",AVERAGE(D27:D30),AVERAGE(D26:D29))</f>
        <v>1.1438519632391315</v>
      </c>
      <c r="E46" s="49">
        <f>IF('Weekday 99 &amp; 00 vs AVG'!$J$2="East",AVERAGE(E27:E30),AVERAGE(E26:E29))</f>
        <v>1.2180668400270149</v>
      </c>
      <c r="F46" s="49">
        <f>IF('Weekday 99 &amp; 00 vs AVG'!$J$2="East",AVERAGE(F27:F30),AVERAGE(F26:F29))</f>
        <v>1.1783165570289749</v>
      </c>
      <c r="G46" s="49">
        <f>IF('Weekday 99 &amp; 00 vs AVG'!$J$2="East",AVERAGE(G27:G30),AVERAGE(G26:G29))</f>
        <v>1.2410472435436566</v>
      </c>
      <c r="H46" s="49">
        <f>IF('Weekday 99 &amp; 00 vs AVG'!$J$2="East",AVERAGE(H27:H30),AVERAGE(H26:H29))</f>
        <v>1.2445619173118501</v>
      </c>
      <c r="I46" s="49">
        <f>IF('Weekday 99 &amp; 00 vs AVG'!$J$2="East",AVERAGE(I27:I30),AVERAGE(I26:I29))</f>
        <v>1.1717212565378914</v>
      </c>
      <c r="J46" s="49">
        <f>IF('Weekday 99 &amp; 00 vs AVG'!$J$2="East",AVERAGE(J27:J30),AVERAGE(J26:J29))</f>
        <v>1.200295600361363</v>
      </c>
      <c r="K46" s="49">
        <f>IF('Weekday 99 &amp; 00 vs AVG'!$J$2="East",AVERAGE(K27:K30),AVERAGE(K26:K29))</f>
        <v>1.2159565094588982</v>
      </c>
      <c r="L46" s="49">
        <f>IF('Weekday 99 &amp; 00 vs AVG'!$J$2="East",AVERAGE(L27:L30),AVERAGE(L26:L29))</f>
        <v>1.2192395436492154</v>
      </c>
      <c r="M46" s="49">
        <f>IF('Weekday 99 &amp; 00 vs AVG'!$J$2="East",AVERAGE(M27:M30),AVERAGE(M26:M29))</f>
        <v>1.4232374809765618</v>
      </c>
      <c r="N46" s="49">
        <f>IF('Weekday 99 &amp; 00 vs AVG'!$J$2="East",AVERAGE(N27:N30),AVERAGE(N26:N29))</f>
        <v>1.2547226222229999</v>
      </c>
    </row>
    <row r="47" spans="1:15" ht="6" customHeight="1" x14ac:dyDescent="0.2">
      <c r="A47" s="16"/>
    </row>
    <row r="48" spans="1:15" x14ac:dyDescent="0.2">
      <c r="A48" s="9" t="s">
        <v>18</v>
      </c>
      <c r="C48" s="14">
        <f t="shared" ref="C48:N48" si="0">C41</f>
        <v>0.92172958583369313</v>
      </c>
      <c r="D48" s="14">
        <f t="shared" si="0"/>
        <v>0.9045140858737919</v>
      </c>
      <c r="E48" s="14">
        <f t="shared" si="0"/>
        <v>0.90136811738381184</v>
      </c>
      <c r="F48" s="14">
        <f t="shared" si="0"/>
        <v>0.90052303986803173</v>
      </c>
      <c r="G48" s="14">
        <f t="shared" si="0"/>
        <v>0.86279343419554788</v>
      </c>
      <c r="H48" s="14">
        <f t="shared" si="0"/>
        <v>0.75936383949996578</v>
      </c>
      <c r="I48" s="14">
        <f t="shared" si="0"/>
        <v>0.81039168757816338</v>
      </c>
      <c r="J48" s="14">
        <f t="shared" si="0"/>
        <v>0.75847499422211695</v>
      </c>
      <c r="K48" s="14">
        <f t="shared" si="0"/>
        <v>0.89053077443662265</v>
      </c>
      <c r="L48" s="14">
        <f t="shared" si="0"/>
        <v>1.0332285805172301</v>
      </c>
      <c r="M48" s="14">
        <f t="shared" si="0"/>
        <v>0.96120212230891533</v>
      </c>
      <c r="N48" s="14">
        <f t="shared" si="0"/>
        <v>1.0564355064954007</v>
      </c>
    </row>
    <row r="49" spans="1:14" x14ac:dyDescent="0.2">
      <c r="A49" s="9" t="s">
        <v>19</v>
      </c>
      <c r="C49" s="14">
        <f t="shared" ref="C49:N49" si="1">C42</f>
        <v>0.72256007042955428</v>
      </c>
      <c r="D49" s="14">
        <f t="shared" si="1"/>
        <v>0.83832218055527374</v>
      </c>
      <c r="E49" s="14">
        <f t="shared" si="1"/>
        <v>0.72617335254076565</v>
      </c>
      <c r="F49" s="14">
        <f t="shared" si="1"/>
        <v>0.65249608211979271</v>
      </c>
      <c r="G49" s="14">
        <f t="shared" si="1"/>
        <v>0.51768932194143336</v>
      </c>
      <c r="H49" s="14">
        <f t="shared" si="1"/>
        <v>0.44916256787049236</v>
      </c>
      <c r="I49" s="14">
        <f t="shared" si="1"/>
        <v>0.51824299143933106</v>
      </c>
      <c r="J49" s="14">
        <f t="shared" si="1"/>
        <v>0.5342735486016138</v>
      </c>
      <c r="K49" s="14">
        <f t="shared" si="1"/>
        <v>0.62064810636571721</v>
      </c>
      <c r="L49" s="14">
        <f t="shared" si="1"/>
        <v>0.87118771584404087</v>
      </c>
      <c r="M49" s="14">
        <f t="shared" si="1"/>
        <v>0.67486275855581757</v>
      </c>
      <c r="N49" s="14">
        <f t="shared" si="1"/>
        <v>0.82545614598727601</v>
      </c>
    </row>
    <row r="50" spans="1:14" x14ac:dyDescent="0.2">
      <c r="A50" s="9" t="s">
        <v>20</v>
      </c>
      <c r="C50" s="14">
        <f t="shared" ref="C50:N50" si="2">C43</f>
        <v>0.95309382617371496</v>
      </c>
      <c r="D50" s="14">
        <f t="shared" si="2"/>
        <v>1.0034066802880592</v>
      </c>
      <c r="E50" s="14">
        <f t="shared" si="2"/>
        <v>0.97687419231967365</v>
      </c>
      <c r="F50" s="14">
        <f t="shared" si="2"/>
        <v>1.0228013207991853</v>
      </c>
      <c r="G50" s="14">
        <f t="shared" si="2"/>
        <v>0.8873098666198882</v>
      </c>
      <c r="H50" s="14">
        <f t="shared" si="2"/>
        <v>0.69514727370268825</v>
      </c>
      <c r="I50" s="14">
        <f t="shared" si="2"/>
        <v>0.62121478872804836</v>
      </c>
      <c r="J50" s="14">
        <f t="shared" si="2"/>
        <v>0.65012815689462833</v>
      </c>
      <c r="K50" s="14">
        <f t="shared" si="2"/>
        <v>0.69507131256688837</v>
      </c>
      <c r="L50" s="14">
        <f t="shared" si="2"/>
        <v>0.6831103555721072</v>
      </c>
      <c r="M50" s="14">
        <f t="shared" si="2"/>
        <v>0.91223437338141666</v>
      </c>
      <c r="N50" s="14">
        <f t="shared" si="2"/>
        <v>0.89532389728098205</v>
      </c>
    </row>
    <row r="51" spans="1:14" x14ac:dyDescent="0.2">
      <c r="A51" s="9" t="s">
        <v>21</v>
      </c>
      <c r="C51" s="14">
        <f t="shared" ref="C51:N51" si="3">C44</f>
        <v>1.0780123379506086</v>
      </c>
      <c r="D51" s="14">
        <f t="shared" si="3"/>
        <v>1.0725290883217879</v>
      </c>
      <c r="E51" s="14">
        <f t="shared" si="3"/>
        <v>1.1305353232968187</v>
      </c>
      <c r="F51" s="14">
        <f t="shared" si="3"/>
        <v>1.1692395609282162</v>
      </c>
      <c r="G51" s="14">
        <f t="shared" si="3"/>
        <v>1.2305772410844784</v>
      </c>
      <c r="H51" s="14">
        <f t="shared" si="3"/>
        <v>1.3111791254797389</v>
      </c>
      <c r="I51" s="14">
        <f t="shared" si="3"/>
        <v>1.2912732613460927</v>
      </c>
      <c r="J51" s="14">
        <f t="shared" si="3"/>
        <v>1.274354362812141</v>
      </c>
      <c r="K51" s="14">
        <f t="shared" si="3"/>
        <v>1.2340486321307758</v>
      </c>
      <c r="L51" s="14">
        <f t="shared" si="3"/>
        <v>1.0347924212985391</v>
      </c>
      <c r="M51" s="14">
        <f t="shared" si="3"/>
        <v>0.95108008527159593</v>
      </c>
      <c r="N51" s="14">
        <f t="shared" si="3"/>
        <v>0.98879648307924306</v>
      </c>
    </row>
    <row r="52" spans="1:14" x14ac:dyDescent="0.2">
      <c r="A52" s="9" t="s">
        <v>22</v>
      </c>
      <c r="C52" s="14">
        <f t="shared" ref="C52:N52" si="4">C45</f>
        <v>1.0918069229187557</v>
      </c>
      <c r="D52" s="14">
        <f t="shared" si="4"/>
        <v>1.0373760017219553</v>
      </c>
      <c r="E52" s="14">
        <f t="shared" si="4"/>
        <v>1.0469821744319145</v>
      </c>
      <c r="F52" s="14">
        <f t="shared" si="4"/>
        <v>1.076623439255799</v>
      </c>
      <c r="G52" s="14">
        <f t="shared" si="4"/>
        <v>1.2605828926149949</v>
      </c>
      <c r="H52" s="14">
        <f t="shared" si="4"/>
        <v>1.5405852761352654</v>
      </c>
      <c r="I52" s="14">
        <f t="shared" si="4"/>
        <v>1.5871560143704744</v>
      </c>
      <c r="J52" s="14">
        <f t="shared" si="4"/>
        <v>1.5824733371081363</v>
      </c>
      <c r="K52" s="14">
        <f t="shared" si="4"/>
        <v>1.3437446650410969</v>
      </c>
      <c r="L52" s="14">
        <f t="shared" si="4"/>
        <v>1.1584413831188736</v>
      </c>
      <c r="M52" s="14">
        <f t="shared" si="4"/>
        <v>1.0773831795056934</v>
      </c>
      <c r="N52" s="14">
        <f t="shared" si="4"/>
        <v>0.97926534493410189</v>
      </c>
    </row>
    <row r="53" spans="1:14" x14ac:dyDescent="0.2">
      <c r="A53" s="9" t="s">
        <v>23</v>
      </c>
      <c r="C53" s="14">
        <f t="shared" ref="C53:N53" si="5">C46</f>
        <v>1.2327972566936718</v>
      </c>
      <c r="D53" s="14">
        <f t="shared" si="5"/>
        <v>1.1438519632391315</v>
      </c>
      <c r="E53" s="14">
        <f t="shared" si="5"/>
        <v>1.2180668400270149</v>
      </c>
      <c r="F53" s="14">
        <f t="shared" si="5"/>
        <v>1.1783165570289749</v>
      </c>
      <c r="G53" s="14">
        <f t="shared" si="5"/>
        <v>1.2410472435436566</v>
      </c>
      <c r="H53" s="14">
        <f t="shared" si="5"/>
        <v>1.2445619173118501</v>
      </c>
      <c r="I53" s="14">
        <f t="shared" si="5"/>
        <v>1.1717212565378914</v>
      </c>
      <c r="J53" s="14">
        <f t="shared" si="5"/>
        <v>1.200295600361363</v>
      </c>
      <c r="K53" s="14">
        <f t="shared" si="5"/>
        <v>1.2159565094588982</v>
      </c>
      <c r="L53" s="14">
        <f t="shared" si="5"/>
        <v>1.2192395436492154</v>
      </c>
      <c r="M53" s="14">
        <f t="shared" si="5"/>
        <v>1.4232374809765618</v>
      </c>
      <c r="N53" s="14">
        <f t="shared" si="5"/>
        <v>1.2547226222229999</v>
      </c>
    </row>
    <row r="55" spans="1:14" x14ac:dyDescent="0.2">
      <c r="A55" s="53" t="s">
        <v>27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</row>
  </sheetData>
  <mergeCells count="5">
    <mergeCell ref="A3:N4"/>
    <mergeCell ref="A33:C33"/>
    <mergeCell ref="A55:N55"/>
    <mergeCell ref="P6:R6"/>
    <mergeCell ref="A5:N5"/>
  </mergeCells>
  <printOptions verticalCentered="1"/>
  <pageMargins left="0.5" right="0.5" top="0.5" bottom="0.5" header="0.5" footer="0.5"/>
  <pageSetup scale="80" orientation="landscape" verticalDpi="0" r:id="rId1"/>
  <headerFooter alignWithMargins="0">
    <oddFooter>&amp;LDate - 06/10/01&amp;CFile - 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6"/>
  <sheetViews>
    <sheetView workbookViewId="0"/>
  </sheetViews>
  <sheetFormatPr defaultRowHeight="12.75" x14ac:dyDescent="0.2"/>
  <cols>
    <col min="2" max="2" width="1.42578125" customWidth="1"/>
  </cols>
  <sheetData>
    <row r="1" spans="1:20" ht="18" x14ac:dyDescent="0.25">
      <c r="A1" s="17" t="str">
        <f>CONCATENATE("Weekday 1999 - ",'Weekday 99 &amp; 00 vs AVG'!$J$3,"  - Historical Price Relationship")</f>
        <v>Weekday 1999 - SP 15 Dow Jones  - Historical Price Relationship</v>
      </c>
      <c r="B1" s="2"/>
    </row>
    <row r="2" spans="1:20" s="5" customFormat="1" x14ac:dyDescent="0.2">
      <c r="A2" s="2"/>
      <c r="B2" s="2"/>
    </row>
    <row r="3" spans="1:20" s="5" customFormat="1" ht="15.75" thickBot="1" x14ac:dyDescent="0.3">
      <c r="A3" s="19" t="s">
        <v>28</v>
      </c>
      <c r="B3" s="2"/>
    </row>
    <row r="4" spans="1:20" ht="13.5" thickBot="1" x14ac:dyDescent="0.25">
      <c r="C4" s="26">
        <v>36161</v>
      </c>
      <c r="D4" s="26">
        <v>36192</v>
      </c>
      <c r="E4" s="26">
        <v>36220</v>
      </c>
      <c r="F4" s="26">
        <v>36251</v>
      </c>
      <c r="G4" s="26">
        <v>36281</v>
      </c>
      <c r="H4" s="26">
        <v>36312</v>
      </c>
      <c r="I4" s="26">
        <v>36342</v>
      </c>
      <c r="J4" s="26">
        <v>36373</v>
      </c>
      <c r="K4" s="26">
        <v>36404</v>
      </c>
      <c r="L4" s="26">
        <v>36434</v>
      </c>
      <c r="M4" s="26">
        <v>36465</v>
      </c>
      <c r="N4" s="26">
        <v>36495</v>
      </c>
      <c r="P4" s="54" t="s">
        <v>35</v>
      </c>
      <c r="Q4" s="55"/>
      <c r="R4" s="56"/>
    </row>
    <row r="5" spans="1:20" x14ac:dyDescent="0.2">
      <c r="A5" s="7" t="s">
        <v>26</v>
      </c>
      <c r="B5" s="7"/>
      <c r="Q5" s="7" t="s">
        <v>34</v>
      </c>
      <c r="R5" s="7" t="s">
        <v>24</v>
      </c>
    </row>
    <row r="6" spans="1:20" x14ac:dyDescent="0.2">
      <c r="A6" s="9">
        <v>100</v>
      </c>
      <c r="B6" s="6"/>
      <c r="C6" s="18">
        <v>0.97643849867270716</v>
      </c>
      <c r="D6" s="18">
        <v>0.93623292560078231</v>
      </c>
      <c r="E6" s="18">
        <v>0.96959222521315591</v>
      </c>
      <c r="F6" s="18">
        <v>0.98543845036629341</v>
      </c>
      <c r="G6" s="18">
        <v>1.066142850344898</v>
      </c>
      <c r="H6" s="18">
        <v>1.1299475072064016</v>
      </c>
      <c r="I6" s="18">
        <v>1.1220286800438335</v>
      </c>
      <c r="J6" s="18">
        <v>1.1007777555511289</v>
      </c>
      <c r="K6" s="18">
        <v>1.2376777001477728</v>
      </c>
      <c r="L6" s="18">
        <v>1.0194622763187553</v>
      </c>
      <c r="M6" s="18">
        <v>1.0536115053481057</v>
      </c>
      <c r="N6" s="18">
        <v>1.0492481502956714</v>
      </c>
      <c r="P6" s="28" t="s">
        <v>0</v>
      </c>
      <c r="Q6" s="29">
        <f>IF('Weekday 99 &amp; 00 vs AVG'!$J$2="East",AVERAGE(C13:C28),AVERAGE(C12:C27))</f>
        <v>1.0000000000000009</v>
      </c>
      <c r="R6" s="48">
        <f>IF('Weekday 99 &amp; 00 vs AVG'!$J$2="East",AVERAGE(C6:C12,C29),AVERAGE(C6:C11,C28:C29))</f>
        <v>1.0000000000000004</v>
      </c>
      <c r="S6" s="14"/>
      <c r="T6" s="14"/>
    </row>
    <row r="7" spans="1:20" x14ac:dyDescent="0.2">
      <c r="A7" s="9">
        <v>200</v>
      </c>
      <c r="B7" s="6"/>
      <c r="C7" s="18">
        <v>0.85426296801172552</v>
      </c>
      <c r="D7" s="18">
        <v>0.89031050435983428</v>
      </c>
      <c r="E7" s="18">
        <v>0.84641390415084194</v>
      </c>
      <c r="F7" s="18">
        <v>0.92872970341407002</v>
      </c>
      <c r="G7" s="18">
        <v>0.91614947725584461</v>
      </c>
      <c r="H7" s="18">
        <v>0.83567751539992952</v>
      </c>
      <c r="I7" s="18">
        <v>0.89854507132771799</v>
      </c>
      <c r="J7" s="18">
        <v>0.97181048327479258</v>
      </c>
      <c r="K7" s="18">
        <v>0.91645121685238307</v>
      </c>
      <c r="L7" s="18">
        <v>0.92914177490590677</v>
      </c>
      <c r="M7" s="18">
        <v>0.82702794430477911</v>
      </c>
      <c r="N7" s="18">
        <v>0.88027190314794601</v>
      </c>
      <c r="P7" s="28" t="s">
        <v>1</v>
      </c>
      <c r="Q7" s="29">
        <f>IF('Weekday 99 &amp; 00 vs AVG'!$J$2="East",AVERAGE(D13:D28),AVERAGE(D12:D27))</f>
        <v>1.0000000000000007</v>
      </c>
      <c r="R7" s="48">
        <f>IF('Weekday 99 &amp; 00 vs AVG'!$J$2="East",AVERAGE(D6:D12,D29),AVERAGE(D6:D11,D28:D29))</f>
        <v>1.0000000000000009</v>
      </c>
    </row>
    <row r="8" spans="1:20" x14ac:dyDescent="0.2">
      <c r="A8" s="9">
        <v>300</v>
      </c>
      <c r="B8" s="6"/>
      <c r="C8" s="18">
        <v>0.8028006395605074</v>
      </c>
      <c r="D8" s="18">
        <v>0.85022893405831679</v>
      </c>
      <c r="E8" s="18">
        <v>0.79974105895415726</v>
      </c>
      <c r="F8" s="18">
        <v>0.86074353402062109</v>
      </c>
      <c r="G8" s="18">
        <v>0.79945600848441611</v>
      </c>
      <c r="H8" s="18">
        <v>0.71001310789565319</v>
      </c>
      <c r="I8" s="18">
        <v>0.76111840120369623</v>
      </c>
      <c r="J8" s="18">
        <v>0.82164008986507442</v>
      </c>
      <c r="K8" s="18">
        <v>0.70442409345661583</v>
      </c>
      <c r="L8" s="18">
        <v>0.8424397740922055</v>
      </c>
      <c r="M8" s="18">
        <v>0.65853799339300689</v>
      </c>
      <c r="N8" s="18">
        <v>0.811226144769427</v>
      </c>
      <c r="P8" s="28" t="s">
        <v>2</v>
      </c>
      <c r="Q8" s="29">
        <f>IF('Weekday 99 &amp; 00 vs AVG'!$J$2="East",AVERAGE(E13:E28),AVERAGE(E12:E27))</f>
        <v>1.0000000000000002</v>
      </c>
      <c r="R8" s="48">
        <f>IF('Weekday 99 &amp; 00 vs AVG'!$J$2="East",AVERAGE(E6:E12,E29),AVERAGE(E6:E11,E28:E29))</f>
        <v>1.0000000000000004</v>
      </c>
    </row>
    <row r="9" spans="1:20" x14ac:dyDescent="0.2">
      <c r="A9" s="9">
        <v>400</v>
      </c>
      <c r="B9" s="6"/>
      <c r="C9" s="18">
        <v>0.80183104943269801</v>
      </c>
      <c r="D9" s="18">
        <v>0.85685150835855051</v>
      </c>
      <c r="E9" s="18">
        <v>0.79651340798374293</v>
      </c>
      <c r="F9" s="18">
        <v>0.88194955443354328</v>
      </c>
      <c r="G9" s="18">
        <v>0.75377569251527188</v>
      </c>
      <c r="H9" s="18">
        <v>0.64955445953441049</v>
      </c>
      <c r="I9" s="18">
        <v>0.7071342327179545</v>
      </c>
      <c r="J9" s="18">
        <v>0.78130302150608222</v>
      </c>
      <c r="K9" s="18">
        <v>0.62378909035658925</v>
      </c>
      <c r="L9" s="18">
        <v>0.81119590439452105</v>
      </c>
      <c r="M9" s="18">
        <v>0.64309564810529773</v>
      </c>
      <c r="N9" s="18">
        <v>0.76068445278458086</v>
      </c>
      <c r="P9" s="28" t="s">
        <v>3</v>
      </c>
      <c r="Q9" s="29">
        <f>IF('Weekday 99 &amp; 00 vs AVG'!$J$2="East",AVERAGE(F13:F28),AVERAGE(F12:F27))</f>
        <v>0.99999999999999956</v>
      </c>
      <c r="R9" s="48">
        <f>IF('Weekday 99 &amp; 00 vs AVG'!$J$2="East",AVERAGE(F6:F12,F29),AVERAGE(F6:F11,F28:F29))</f>
        <v>1</v>
      </c>
    </row>
    <row r="10" spans="1:20" x14ac:dyDescent="0.2">
      <c r="A10" s="9">
        <v>500</v>
      </c>
      <c r="B10" s="6"/>
      <c r="C10" s="18">
        <v>0.91061731938052859</v>
      </c>
      <c r="D10" s="18">
        <v>0.92437551255987227</v>
      </c>
      <c r="E10" s="18">
        <v>0.94803967697924019</v>
      </c>
      <c r="F10" s="18">
        <v>0.89744093366150568</v>
      </c>
      <c r="G10" s="18">
        <v>0.80224466678334294</v>
      </c>
      <c r="H10" s="18">
        <v>0.65140096447846951</v>
      </c>
      <c r="I10" s="18">
        <v>0.71109872976262456</v>
      </c>
      <c r="J10" s="18">
        <v>0.79404663409958909</v>
      </c>
      <c r="K10" s="18">
        <v>0.72867536961385726</v>
      </c>
      <c r="L10" s="18">
        <v>0.91073236541329883</v>
      </c>
      <c r="M10" s="18">
        <v>0.85861082602352434</v>
      </c>
      <c r="N10" s="18">
        <v>0.8549613587152104</v>
      </c>
      <c r="P10" s="28" t="s">
        <v>4</v>
      </c>
      <c r="Q10" s="29">
        <f>IF('Weekday 99 &amp; 00 vs AVG'!$J$2="East",AVERAGE(G13:G28),AVERAGE(G12:G27))</f>
        <v>1.0000000000000007</v>
      </c>
      <c r="R10" s="48">
        <f>IF('Weekday 99 &amp; 00 vs AVG'!$J$2="East",AVERAGE(G6:G12,G29),AVERAGE(G6:G11,G28:G29))</f>
        <v>1</v>
      </c>
    </row>
    <row r="11" spans="1:20" x14ac:dyDescent="0.2">
      <c r="A11" s="9">
        <v>600</v>
      </c>
      <c r="B11" s="6"/>
      <c r="C11" s="18">
        <v>1.1350013324177239</v>
      </c>
      <c r="D11" s="18">
        <v>1.1536058811144028</v>
      </c>
      <c r="E11" s="18">
        <v>1.1240480024255244</v>
      </c>
      <c r="F11" s="18">
        <v>1.0223577029894249</v>
      </c>
      <c r="G11" s="18">
        <v>0.99198473120319675</v>
      </c>
      <c r="H11" s="18">
        <v>0.67699160876862519</v>
      </c>
      <c r="I11" s="18">
        <v>0.83729232870920445</v>
      </c>
      <c r="J11" s="18">
        <v>0.98496171924600284</v>
      </c>
      <c r="K11" s="18">
        <v>1.0275522532170442</v>
      </c>
      <c r="L11" s="18">
        <v>1.0927475992451794</v>
      </c>
      <c r="M11" s="18">
        <v>1.2049957732483596</v>
      </c>
      <c r="N11" s="18">
        <v>1.0947064734027949</v>
      </c>
      <c r="P11" s="28" t="s">
        <v>5</v>
      </c>
      <c r="Q11" s="29">
        <f>IF('Weekday 99 &amp; 00 vs AVG'!$J$2="East",AVERAGE(H13:H28),AVERAGE(H12:H27))</f>
        <v>1.0000000000000002</v>
      </c>
      <c r="R11" s="48">
        <f>IF('Weekday 99 &amp; 00 vs AVG'!$J$2="East",AVERAGE(H6:H12,H29),AVERAGE(H6:H11,H28:H29))</f>
        <v>1.0000000000000004</v>
      </c>
    </row>
    <row r="12" spans="1:20" x14ac:dyDescent="0.2">
      <c r="A12" s="9">
        <v>700</v>
      </c>
      <c r="B12" s="6"/>
      <c r="C12" s="18">
        <v>0.90998193997281729</v>
      </c>
      <c r="D12" s="18">
        <v>0.92386920671208106</v>
      </c>
      <c r="E12" s="18">
        <v>0.88126250978876286</v>
      </c>
      <c r="F12" s="18">
        <v>0.84636394742296939</v>
      </c>
      <c r="G12" s="18">
        <v>0.71839066441872934</v>
      </c>
      <c r="H12" s="18">
        <v>0.41233775241225401</v>
      </c>
      <c r="I12" s="18">
        <v>0.4015394494004107</v>
      </c>
      <c r="J12" s="18">
        <v>0.50302820479566113</v>
      </c>
      <c r="K12" s="18">
        <v>0.64135620689985973</v>
      </c>
      <c r="L12" s="18">
        <v>0.71485423333960085</v>
      </c>
      <c r="M12" s="18">
        <v>0.64018090853697884</v>
      </c>
      <c r="N12" s="18">
        <v>0.8700049478146501</v>
      </c>
      <c r="P12" s="28" t="s">
        <v>6</v>
      </c>
      <c r="Q12" s="29">
        <f>IF('Weekday 99 &amp; 00 vs AVG'!$J$2="East",AVERAGE(I13:I28),AVERAGE(I12:I27))</f>
        <v>0.99999999999999944</v>
      </c>
      <c r="R12" s="48">
        <f>IF('Weekday 99 &amp; 00 vs AVG'!$J$2="East",AVERAGE(I6:I12,I29),AVERAGE(I6:I11,I28:I29))</f>
        <v>1.0000000000000007</v>
      </c>
    </row>
    <row r="13" spans="1:20" x14ac:dyDescent="0.2">
      <c r="A13" s="9">
        <v>800</v>
      </c>
      <c r="B13" s="6"/>
      <c r="C13" s="18">
        <v>0.97424463713841836</v>
      </c>
      <c r="D13" s="18">
        <v>0.99137738306238077</v>
      </c>
      <c r="E13" s="18">
        <v>0.95086853373764035</v>
      </c>
      <c r="F13" s="18">
        <v>0.95535655379164608</v>
      </c>
      <c r="G13" s="18">
        <v>0.85287357963714372</v>
      </c>
      <c r="H13" s="18">
        <v>0.65008437171949274</v>
      </c>
      <c r="I13" s="18">
        <v>0.57343648677028003</v>
      </c>
      <c r="J13" s="18">
        <v>0.58951556699457219</v>
      </c>
      <c r="K13" s="18">
        <v>0.7403668447705456</v>
      </c>
      <c r="L13" s="18">
        <v>0.71231199503875087</v>
      </c>
      <c r="M13" s="18">
        <v>0.82481979183526699</v>
      </c>
      <c r="N13" s="18">
        <v>0.91716566730292171</v>
      </c>
      <c r="P13" s="28" t="s">
        <v>7</v>
      </c>
      <c r="Q13" s="29">
        <f>IF('Weekday 99 &amp; 00 vs AVG'!$J$2="East",AVERAGE(J13:J28),AVERAGE(J12:J27))</f>
        <v>0.99999999999999978</v>
      </c>
      <c r="R13" s="48">
        <f>IF('Weekday 99 &amp; 00 vs AVG'!$J$2="East",AVERAGE(J6:J12,J29),AVERAGE(J6:J11,J28:J29))</f>
        <v>1.0000000000000009</v>
      </c>
    </row>
    <row r="14" spans="1:20" x14ac:dyDescent="0.2">
      <c r="A14" s="9">
        <v>900</v>
      </c>
      <c r="B14" s="6"/>
      <c r="C14" s="18">
        <v>1.001455869512786</v>
      </c>
      <c r="D14" s="18">
        <v>1.0043789132418566</v>
      </c>
      <c r="E14" s="18">
        <v>0.97752019032614834</v>
      </c>
      <c r="F14" s="18">
        <v>0.97849362649052929</v>
      </c>
      <c r="G14" s="18">
        <v>0.93120458413306439</v>
      </c>
      <c r="H14" s="18">
        <v>0.75416815402453019</v>
      </c>
      <c r="I14" s="18">
        <v>0.64810416468180909</v>
      </c>
      <c r="J14" s="18">
        <v>0.68787027856092153</v>
      </c>
      <c r="K14" s="18">
        <v>0.72119181098148188</v>
      </c>
      <c r="L14" s="18">
        <v>0.65809546290531651</v>
      </c>
      <c r="M14" s="18">
        <v>0.81449946167365139</v>
      </c>
      <c r="N14" s="18">
        <v>0.96430936681589885</v>
      </c>
      <c r="P14" s="28" t="s">
        <v>8</v>
      </c>
      <c r="Q14" s="29">
        <f>IF('Weekday 99 &amp; 00 vs AVG'!$J$2="East",AVERAGE(K13:K28),AVERAGE(K12:K27))</f>
        <v>1</v>
      </c>
      <c r="R14" s="48">
        <f>IF('Weekday 99 &amp; 00 vs AVG'!$J$2="East",AVERAGE(K6:K12,K29),AVERAGE(K6:K11,K28:K29))</f>
        <v>1.0000000000000007</v>
      </c>
    </row>
    <row r="15" spans="1:20" x14ac:dyDescent="0.2">
      <c r="A15" s="9">
        <v>1000</v>
      </c>
      <c r="B15" s="6"/>
      <c r="C15" s="18">
        <v>1.0113877536318896</v>
      </c>
      <c r="D15" s="18">
        <v>0.99974584080373852</v>
      </c>
      <c r="E15" s="18">
        <v>1.0057089117719</v>
      </c>
      <c r="F15" s="18">
        <v>1.0036381935472998</v>
      </c>
      <c r="G15" s="18">
        <v>0.96350128498191667</v>
      </c>
      <c r="H15" s="18">
        <v>0.8938197649669597</v>
      </c>
      <c r="I15" s="18">
        <v>0.73484831965341679</v>
      </c>
      <c r="J15" s="18">
        <v>0.75514020504284096</v>
      </c>
      <c r="K15" s="18">
        <v>0.80966410383586407</v>
      </c>
      <c r="L15" s="18">
        <v>0.73754200162415162</v>
      </c>
      <c r="M15" s="18">
        <v>0.8806798495394762</v>
      </c>
      <c r="N15" s="18">
        <v>0.97421872284276601</v>
      </c>
      <c r="P15" s="28" t="s">
        <v>9</v>
      </c>
      <c r="Q15" s="29">
        <f>IF('Weekday 99 &amp; 00 vs AVG'!$J$2="East",AVERAGE(L13:L28),AVERAGE(L12:L27))</f>
        <v>0.99999999999999922</v>
      </c>
      <c r="R15" s="48">
        <f>IF('Weekday 99 &amp; 00 vs AVG'!$J$2="East",AVERAGE(L6:L12,L29),AVERAGE(L6:L11,L28:L29))</f>
        <v>1.0000000000000011</v>
      </c>
    </row>
    <row r="16" spans="1:20" x14ac:dyDescent="0.2">
      <c r="A16" s="9">
        <v>1100</v>
      </c>
      <c r="B16" s="6"/>
      <c r="C16" s="18">
        <v>1.0061982130229119</v>
      </c>
      <c r="D16" s="18">
        <v>0.99157254877343692</v>
      </c>
      <c r="E16" s="18">
        <v>1.022032484704376</v>
      </c>
      <c r="F16" s="18">
        <v>1.0251507460156957</v>
      </c>
      <c r="G16" s="18">
        <v>1.0532839976460533</v>
      </c>
      <c r="H16" s="18">
        <v>0.98280055809970057</v>
      </c>
      <c r="I16" s="18">
        <v>0.84804834509085192</v>
      </c>
      <c r="J16" s="18">
        <v>0.8242175989301741</v>
      </c>
      <c r="K16" s="18">
        <v>0.89020739570526231</v>
      </c>
      <c r="L16" s="18">
        <v>0.82942415644150835</v>
      </c>
      <c r="M16" s="18">
        <v>0.94251011879574365</v>
      </c>
      <c r="N16" s="18">
        <v>0.96374257832356158</v>
      </c>
      <c r="P16" s="28" t="s">
        <v>10</v>
      </c>
      <c r="Q16" s="29">
        <f>IF('Weekday 99 &amp; 00 vs AVG'!$J$2="East",AVERAGE(M13:M28),AVERAGE(M12:M27))</f>
        <v>1.0000000000000007</v>
      </c>
      <c r="R16" s="48">
        <f>IF('Weekday 99 &amp; 00 vs AVG'!$J$2="East",AVERAGE(M6:M12,M29),AVERAGE(M6:M11,M28:M29))</f>
        <v>1</v>
      </c>
    </row>
    <row r="17" spans="1:18" x14ac:dyDescent="0.2">
      <c r="A17" s="9">
        <v>1200</v>
      </c>
      <c r="B17" s="6"/>
      <c r="C17" s="18">
        <v>0.97894526332200782</v>
      </c>
      <c r="D17" s="18">
        <v>0.98054465297901239</v>
      </c>
      <c r="E17" s="18">
        <v>1.0058989709831676</v>
      </c>
      <c r="F17" s="18">
        <v>1.0309540103726951</v>
      </c>
      <c r="G17" s="18">
        <v>1.0644109397906707</v>
      </c>
      <c r="H17" s="18">
        <v>1.0218835339256702</v>
      </c>
      <c r="I17" s="18">
        <v>0.93945616879035587</v>
      </c>
      <c r="J17" s="18">
        <v>0.8687815557930294</v>
      </c>
      <c r="K17" s="18">
        <v>0.96080649694063969</v>
      </c>
      <c r="L17" s="18">
        <v>0.88993825728152975</v>
      </c>
      <c r="M17" s="18">
        <v>0.96592798659522872</v>
      </c>
      <c r="N17" s="18">
        <v>0.93033190052002224</v>
      </c>
      <c r="P17" s="28" t="s">
        <v>11</v>
      </c>
      <c r="Q17" s="29">
        <f>IF('Weekday 99 &amp; 00 vs AVG'!$J$2="East",AVERAGE(N13:N28),AVERAGE(N12:N27))</f>
        <v>0.99999999999999978</v>
      </c>
      <c r="R17" s="48">
        <f>IF('Weekday 99 &amp; 00 vs AVG'!$J$2="East",AVERAGE(N6:N12,N29),AVERAGE(N6:N11,N28:N29))</f>
        <v>1.0000000000000013</v>
      </c>
    </row>
    <row r="18" spans="1:18" x14ac:dyDescent="0.2">
      <c r="A18" s="9">
        <v>1300</v>
      </c>
      <c r="B18" s="6"/>
      <c r="C18" s="18">
        <v>0.96026980680937268</v>
      </c>
      <c r="D18" s="18">
        <v>0.97579699816962939</v>
      </c>
      <c r="E18" s="18">
        <v>0.99876246936319346</v>
      </c>
      <c r="F18" s="18">
        <v>1.030468706445868</v>
      </c>
      <c r="G18" s="18">
        <v>1.0636872910160966</v>
      </c>
      <c r="H18" s="18">
        <v>1.0762556777733137</v>
      </c>
      <c r="I18" s="18">
        <v>1.11136591966736</v>
      </c>
      <c r="J18" s="18">
        <v>0.95599855763351449</v>
      </c>
      <c r="K18" s="18">
        <v>1.0892492269640026</v>
      </c>
      <c r="L18" s="18">
        <v>0.97681887978905269</v>
      </c>
      <c r="M18" s="18">
        <v>0.94963578744095012</v>
      </c>
      <c r="N18" s="18">
        <v>0.91095337632047668</v>
      </c>
    </row>
    <row r="19" spans="1:18" x14ac:dyDescent="0.2">
      <c r="A19" s="9">
        <v>1400</v>
      </c>
      <c r="B19" s="6"/>
      <c r="C19" s="18">
        <v>0.95086681622025471</v>
      </c>
      <c r="D19" s="18">
        <v>0.96086259487487891</v>
      </c>
      <c r="E19" s="18">
        <v>0.99077817553115965</v>
      </c>
      <c r="F19" s="18">
        <v>1.0331944506154593</v>
      </c>
      <c r="G19" s="18">
        <v>1.0963148219844232</v>
      </c>
      <c r="H19" s="18">
        <v>1.1794109543514777</v>
      </c>
      <c r="I19" s="18">
        <v>1.3012218279558709</v>
      </c>
      <c r="J19" s="18">
        <v>1.2094259144093205</v>
      </c>
      <c r="K19" s="18">
        <v>1.1510065322174947</v>
      </c>
      <c r="L19" s="18">
        <v>1.1104505387805335</v>
      </c>
      <c r="M19" s="18">
        <v>0.96178460607702443</v>
      </c>
      <c r="N19" s="18">
        <v>0.89774540919135337</v>
      </c>
    </row>
    <row r="20" spans="1:18" x14ac:dyDescent="0.2">
      <c r="A20" s="9">
        <v>1500</v>
      </c>
      <c r="B20" s="6"/>
      <c r="C20" s="18">
        <v>0.9337665048247078</v>
      </c>
      <c r="D20" s="18">
        <v>0.94033600834253628</v>
      </c>
      <c r="E20" s="18">
        <v>0.96319856346775934</v>
      </c>
      <c r="F20" s="18">
        <v>1.0281300961516202</v>
      </c>
      <c r="G20" s="18">
        <v>1.0949499961391926</v>
      </c>
      <c r="H20" s="18">
        <v>1.2673536212599403</v>
      </c>
      <c r="I20" s="18">
        <v>1.4774794940638987</v>
      </c>
      <c r="J20" s="18">
        <v>1.4956975494234637</v>
      </c>
      <c r="K20" s="18">
        <v>1.2360963672224983</v>
      </c>
      <c r="L20" s="18">
        <v>1.2540439175911309</v>
      </c>
      <c r="M20" s="18">
        <v>0.96373408771558322</v>
      </c>
      <c r="N20" s="18">
        <v>0.88519026303242476</v>
      </c>
    </row>
    <row r="21" spans="1:18" x14ac:dyDescent="0.2">
      <c r="A21" s="9">
        <v>1600</v>
      </c>
      <c r="B21" s="6"/>
      <c r="C21" s="18">
        <v>0.9128564849993972</v>
      </c>
      <c r="D21" s="18">
        <v>0.92662087418201777</v>
      </c>
      <c r="E21" s="18">
        <v>0.94623286308770738</v>
      </c>
      <c r="F21" s="18">
        <v>1.0027089058565581</v>
      </c>
      <c r="G21" s="18">
        <v>1.0911116929648541</v>
      </c>
      <c r="H21" s="18">
        <v>1.3269370129280298</v>
      </c>
      <c r="I21" s="18">
        <v>1.545581896049206</v>
      </c>
      <c r="J21" s="18">
        <v>1.6395293215263731</v>
      </c>
      <c r="K21" s="18">
        <v>1.256462766009377</v>
      </c>
      <c r="L21" s="18">
        <v>1.2964105374843695</v>
      </c>
      <c r="M21" s="18">
        <v>0.98831371088251174</v>
      </c>
      <c r="N21" s="18">
        <v>0.87918745763630857</v>
      </c>
    </row>
    <row r="22" spans="1:18" x14ac:dyDescent="0.2">
      <c r="A22" s="9">
        <v>1700</v>
      </c>
      <c r="B22" s="6"/>
      <c r="C22" s="18">
        <v>0.95206871768098611</v>
      </c>
      <c r="D22" s="18">
        <v>0.94001010602426627</v>
      </c>
      <c r="E22" s="18">
        <v>0.9299229244806726</v>
      </c>
      <c r="F22" s="18">
        <v>0.97803633153319325</v>
      </c>
      <c r="G22" s="18">
        <v>1.0326317084565979</v>
      </c>
      <c r="H22" s="18">
        <v>1.2480122661816677</v>
      </c>
      <c r="I22" s="18">
        <v>1.4768485081155278</v>
      </c>
      <c r="J22" s="18">
        <v>1.5739421481358915</v>
      </c>
      <c r="K22" s="18">
        <v>1.2048471746128213</v>
      </c>
      <c r="L22" s="18">
        <v>1.2562361258864909</v>
      </c>
      <c r="M22" s="18">
        <v>1.0530366559771194</v>
      </c>
      <c r="N22" s="18">
        <v>0.97244608075834005</v>
      </c>
    </row>
    <row r="23" spans="1:18" x14ac:dyDescent="0.2">
      <c r="A23" s="9">
        <v>1800</v>
      </c>
      <c r="B23" s="6"/>
      <c r="C23" s="18">
        <v>1.1903822639418324</v>
      </c>
      <c r="D23" s="18">
        <v>1.0779560106301924</v>
      </c>
      <c r="E23" s="18">
        <v>0.96553298995982861</v>
      </c>
      <c r="F23" s="18">
        <v>0.95241991040128215</v>
      </c>
      <c r="G23" s="18">
        <v>0.98600325817133594</v>
      </c>
      <c r="H23" s="18">
        <v>1.1496579148281578</v>
      </c>
      <c r="I23" s="18">
        <v>1.3074006966324543</v>
      </c>
      <c r="J23" s="18">
        <v>1.3304047020482157</v>
      </c>
      <c r="K23" s="18">
        <v>1.1593921570885779</v>
      </c>
      <c r="L23" s="18">
        <v>1.1733253683041995</v>
      </c>
      <c r="M23" s="18">
        <v>1.432231000204149</v>
      </c>
      <c r="N23" s="18">
        <v>1.2835636517531486</v>
      </c>
    </row>
    <row r="24" spans="1:18" x14ac:dyDescent="0.2">
      <c r="A24" s="9">
        <v>1900</v>
      </c>
      <c r="B24" s="6"/>
      <c r="C24" s="18">
        <v>1.1641352706830816</v>
      </c>
      <c r="D24" s="18">
        <v>1.1867949874955539</v>
      </c>
      <c r="E24" s="18">
        <v>1.2306938439429278</v>
      </c>
      <c r="F24" s="18">
        <v>0.97453590363812104</v>
      </c>
      <c r="G24" s="18">
        <v>0.95613206091532599</v>
      </c>
      <c r="H24" s="18">
        <v>1.0490560918546856</v>
      </c>
      <c r="I24" s="18">
        <v>1.0446132336198375</v>
      </c>
      <c r="J24" s="18">
        <v>1.0017670242680958</v>
      </c>
      <c r="K24" s="18">
        <v>1.0938208991285407</v>
      </c>
      <c r="L24" s="18">
        <v>1.1992513598483707</v>
      </c>
      <c r="M24" s="18">
        <v>1.3595123406432157</v>
      </c>
      <c r="N24" s="18">
        <v>1.270872578942212</v>
      </c>
    </row>
    <row r="25" spans="1:18" x14ac:dyDescent="0.2">
      <c r="A25" s="9">
        <v>2000</v>
      </c>
      <c r="B25" s="6"/>
      <c r="C25" s="18">
        <v>1.0839186985007936</v>
      </c>
      <c r="D25" s="18">
        <v>1.1259357819578253</v>
      </c>
      <c r="E25" s="18">
        <v>1.147714025157281</v>
      </c>
      <c r="F25" s="18">
        <v>1.0447560540516603</v>
      </c>
      <c r="G25" s="18">
        <v>0.97556748819893324</v>
      </c>
      <c r="H25" s="18">
        <v>0.96056481961287965</v>
      </c>
      <c r="I25" s="18">
        <v>0.88659465663279124</v>
      </c>
      <c r="J25" s="18">
        <v>0.88832441060276401</v>
      </c>
      <c r="K25" s="18">
        <v>1.0413830677942999</v>
      </c>
      <c r="L25" s="18">
        <v>1.2242911124336981</v>
      </c>
      <c r="M25" s="18">
        <v>1.2576509029401475</v>
      </c>
      <c r="N25" s="18">
        <v>1.1632444336648029</v>
      </c>
    </row>
    <row r="26" spans="1:18" x14ac:dyDescent="0.2">
      <c r="A26" s="9">
        <v>2100</v>
      </c>
      <c r="B26" s="6"/>
      <c r="C26" s="18">
        <v>1.0342204049419117</v>
      </c>
      <c r="D26" s="18">
        <v>1.029282734196477</v>
      </c>
      <c r="E26" s="18">
        <v>1.029007017108871</v>
      </c>
      <c r="F26" s="18">
        <v>1.106670713061479</v>
      </c>
      <c r="G26" s="18">
        <v>1.1517292038906708</v>
      </c>
      <c r="H26" s="18">
        <v>1.0610043489370975</v>
      </c>
      <c r="I26" s="18">
        <v>0.90832954337954108</v>
      </c>
      <c r="J26" s="18">
        <v>0.88873668932665317</v>
      </c>
      <c r="K26" s="18">
        <v>1.074453549032466</v>
      </c>
      <c r="L26" s="18">
        <v>1.1025999506971738</v>
      </c>
      <c r="M26" s="18">
        <v>1.078539363064499</v>
      </c>
      <c r="N26" s="18">
        <v>1.0977652080273399</v>
      </c>
    </row>
    <row r="27" spans="1:18" x14ac:dyDescent="0.2">
      <c r="A27" s="9">
        <v>2200</v>
      </c>
      <c r="B27" s="6"/>
      <c r="C27" s="18">
        <v>0.93530135479684617</v>
      </c>
      <c r="D27" s="18">
        <v>0.94491535855412712</v>
      </c>
      <c r="E27" s="18">
        <v>0.95486552658860313</v>
      </c>
      <c r="F27" s="18">
        <v>1.0091218506039175</v>
      </c>
      <c r="G27" s="18">
        <v>0.96820742765499967</v>
      </c>
      <c r="H27" s="18">
        <v>0.96665315712414568</v>
      </c>
      <c r="I27" s="18">
        <v>0.7951312894963789</v>
      </c>
      <c r="J27" s="18">
        <v>0.78762027250850608</v>
      </c>
      <c r="K27" s="18">
        <v>0.92969540079626745</v>
      </c>
      <c r="L27" s="18">
        <v>0.86440610255411121</v>
      </c>
      <c r="M27" s="18">
        <v>0.88694342807846283</v>
      </c>
      <c r="N27" s="18">
        <v>1.0192583570537703</v>
      </c>
    </row>
    <row r="28" spans="1:18" x14ac:dyDescent="0.2">
      <c r="A28" s="9">
        <v>2300</v>
      </c>
      <c r="B28" s="6"/>
      <c r="C28" s="18">
        <v>1.3747132739553336</v>
      </c>
      <c r="D28" s="18">
        <v>1.3191649407962664</v>
      </c>
      <c r="E28" s="18">
        <v>1.3748597416325583</v>
      </c>
      <c r="F28" s="18">
        <v>1.3201731463577924</v>
      </c>
      <c r="G28" s="18">
        <v>1.4901469561363749</v>
      </c>
      <c r="H28" s="18">
        <v>1.9373652613021526</v>
      </c>
      <c r="I28" s="18">
        <v>1.6885178487775625</v>
      </c>
      <c r="J28" s="18">
        <v>1.4053250038760632</v>
      </c>
      <c r="K28" s="18">
        <v>1.472015213411721</v>
      </c>
      <c r="L28" s="18">
        <v>1.2620558436416744</v>
      </c>
      <c r="M28" s="18">
        <v>1.5081240828380178</v>
      </c>
      <c r="N28" s="18">
        <v>1.3488048708673934</v>
      </c>
    </row>
    <row r="29" spans="1:18" x14ac:dyDescent="0.2">
      <c r="A29" s="9">
        <v>2400</v>
      </c>
      <c r="B29" s="6"/>
      <c r="C29" s="18">
        <v>1.144334918568779</v>
      </c>
      <c r="D29" s="18">
        <v>1.0692297931519821</v>
      </c>
      <c r="E29" s="18">
        <v>1.1407919826607835</v>
      </c>
      <c r="F29" s="18">
        <v>1.1031669747567501</v>
      </c>
      <c r="G29" s="18">
        <v>1.1800996172766558</v>
      </c>
      <c r="H29" s="18">
        <v>1.4090495754143613</v>
      </c>
      <c r="I29" s="18">
        <v>1.2742647074574129</v>
      </c>
      <c r="J29" s="18">
        <v>1.1401352925812756</v>
      </c>
      <c r="K29" s="18">
        <v>1.2894150629440213</v>
      </c>
      <c r="L29" s="18">
        <v>1.1322244619884676</v>
      </c>
      <c r="M29" s="18">
        <v>1.2459962267389084</v>
      </c>
      <c r="N29" s="18">
        <v>1.200096646016986</v>
      </c>
    </row>
    <row r="31" spans="1:18" x14ac:dyDescent="0.2">
      <c r="A31" s="52" t="s">
        <v>48</v>
      </c>
      <c r="B31" s="52"/>
      <c r="C31" s="52"/>
    </row>
    <row r="32" spans="1:18" x14ac:dyDescent="0.2">
      <c r="C32" s="10" t="s">
        <v>49</v>
      </c>
      <c r="E32" t="s">
        <v>53</v>
      </c>
    </row>
    <row r="33" spans="1:15" x14ac:dyDescent="0.2">
      <c r="C33" t="s">
        <v>50</v>
      </c>
      <c r="E33" t="s">
        <v>54</v>
      </c>
    </row>
    <row r="34" spans="1:15" x14ac:dyDescent="0.2">
      <c r="C34" t="s">
        <v>52</v>
      </c>
      <c r="E34" t="s">
        <v>55</v>
      </c>
    </row>
    <row r="35" spans="1:15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">
      <c r="C37" s="26">
        <v>36161</v>
      </c>
      <c r="D37" s="26">
        <v>36192</v>
      </c>
      <c r="E37" s="26">
        <v>36220</v>
      </c>
      <c r="F37" s="26">
        <v>36251</v>
      </c>
      <c r="G37" s="26">
        <v>36281</v>
      </c>
      <c r="H37" s="26">
        <v>36312</v>
      </c>
      <c r="I37" s="26">
        <v>36342</v>
      </c>
      <c r="J37" s="26">
        <v>36373</v>
      </c>
      <c r="K37" s="26">
        <v>36404</v>
      </c>
      <c r="L37" s="26">
        <v>36434</v>
      </c>
      <c r="M37" s="26">
        <v>36465</v>
      </c>
      <c r="N37" s="26">
        <v>36495</v>
      </c>
    </row>
    <row r="38" spans="1:15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">
      <c r="A39" s="15" t="s">
        <v>12</v>
      </c>
      <c r="C39" s="13">
        <f>IF('Weekday 99 &amp; 00 vs AVG'!$J$2="East",AVERAGE(C6:C8,C29),AVERAGE(C6:C7,C28:C29))</f>
        <v>1.0874374148021364</v>
      </c>
      <c r="D39" s="13">
        <f>IF('Weekday 99 &amp; 00 vs AVG'!$J$2="East",AVERAGE(D6:D8,D29),AVERAGE(D6:D7,D28:D29))</f>
        <v>1.0537345409772163</v>
      </c>
      <c r="E39" s="13">
        <f>IF('Weekday 99 &amp; 00 vs AVG'!$J$2="East",AVERAGE(E6:E8,E29),AVERAGE(E6:E7,E28:E29))</f>
        <v>1.0829144634143351</v>
      </c>
      <c r="F39" s="13">
        <f>IF('Weekday 99 &amp; 00 vs AVG'!$J$2="East",AVERAGE(F6:F8,F29),AVERAGE(F6:F7,F28:F29))</f>
        <v>1.0843770687237264</v>
      </c>
      <c r="G39" s="13">
        <f>IF('Weekday 99 &amp; 00 vs AVG'!$J$2="East",AVERAGE(G6:G8,G29),AVERAGE(G6:G7,G28:G29))</f>
        <v>1.1631347252534434</v>
      </c>
      <c r="H39" s="13">
        <f>IF('Weekday 99 &amp; 00 vs AVG'!$J$2="East",AVERAGE(H6:H8,H29),AVERAGE(H6:H7,H28:H29))</f>
        <v>1.3280099648307113</v>
      </c>
      <c r="I39" s="13">
        <f>IF('Weekday 99 &amp; 00 vs AVG'!$J$2="East",AVERAGE(I6:I8,I29),AVERAGE(I6:I7,I28:I29))</f>
        <v>1.2458390769016316</v>
      </c>
      <c r="J39" s="13">
        <f>IF('Weekday 99 &amp; 00 vs AVG'!$J$2="East",AVERAGE(J6:J8,J29),AVERAGE(J6:J7,J28:J29))</f>
        <v>1.1545121338208151</v>
      </c>
      <c r="K39" s="13">
        <f>IF('Weekday 99 &amp; 00 vs AVG'!$J$2="East",AVERAGE(K6:K8,K29),AVERAGE(K6:K7,K28:K29))</f>
        <v>1.2288897983389746</v>
      </c>
      <c r="L39" s="13">
        <f>IF('Weekday 99 &amp; 00 vs AVG'!$J$2="East",AVERAGE(L6:L8,L29),AVERAGE(L6:L7,L28:L29))</f>
        <v>1.085721089213701</v>
      </c>
      <c r="M39" s="13">
        <f>IF('Weekday 99 &amp; 00 vs AVG'!$J$2="East",AVERAGE(M6:M8,M29),AVERAGE(M6:M7,M28:M29))</f>
        <v>1.1586899398074526</v>
      </c>
      <c r="N39" s="13">
        <f>IF('Weekday 99 &amp; 00 vs AVG'!$J$2="East",AVERAGE(N6:N8,N29),AVERAGE(N6:N7,N28:N29))</f>
        <v>1.1196053925819993</v>
      </c>
    </row>
    <row r="40" spans="1:15" x14ac:dyDescent="0.2">
      <c r="A40" s="15" t="s">
        <v>13</v>
      </c>
      <c r="C40" s="13">
        <f>IF('Weekday 99 &amp; 00 vs AVG'!$J$2="East",AVERAGE(C9:C12),AVERAGE(C8:C11))</f>
        <v>0.91256258519786448</v>
      </c>
      <c r="D40" s="13">
        <f>IF('Weekday 99 &amp; 00 vs AVG'!$J$2="East",AVERAGE(D9:D12),AVERAGE(D8:D11))</f>
        <v>0.94626545902278547</v>
      </c>
      <c r="E40" s="13">
        <f>IF('Weekday 99 &amp; 00 vs AVG'!$J$2="East",AVERAGE(E9:E12),AVERAGE(E8:E11))</f>
        <v>0.91708553658566616</v>
      </c>
      <c r="F40" s="13">
        <f>IF('Weekday 99 &amp; 00 vs AVG'!$J$2="East",AVERAGE(F9:F12),AVERAGE(F8:F11))</f>
        <v>0.9156229312762737</v>
      </c>
      <c r="G40" s="13">
        <f>IF('Weekday 99 &amp; 00 vs AVG'!$J$2="East",AVERAGE(G9:G12),AVERAGE(G8:G11))</f>
        <v>0.83686527474655692</v>
      </c>
      <c r="H40" s="13">
        <f>IF('Weekday 99 &amp; 00 vs AVG'!$J$2="East",AVERAGE(H9:H12),AVERAGE(H8:H11))</f>
        <v>0.67199003516928957</v>
      </c>
      <c r="I40" s="13">
        <f>IF('Weekday 99 &amp; 00 vs AVG'!$J$2="East",AVERAGE(I9:I12),AVERAGE(I8:I11))</f>
        <v>0.75416092309836991</v>
      </c>
      <c r="J40" s="13">
        <f>IF('Weekday 99 &amp; 00 vs AVG'!$J$2="East",AVERAGE(J9:J12),AVERAGE(J8:J11))</f>
        <v>0.84548786617918714</v>
      </c>
      <c r="K40" s="13">
        <f>IF('Weekday 99 &amp; 00 vs AVG'!$J$2="East",AVERAGE(K9:K12),AVERAGE(K8:K11))</f>
        <v>0.77111020166102662</v>
      </c>
      <c r="L40" s="13">
        <f>IF('Weekday 99 &amp; 00 vs AVG'!$J$2="East",AVERAGE(L9:L12),AVERAGE(L8:L11))</f>
        <v>0.91427891078630119</v>
      </c>
      <c r="M40" s="13">
        <f>IF('Weekday 99 &amp; 00 vs AVG'!$J$2="East",AVERAGE(M9:M12),AVERAGE(M8:M11))</f>
        <v>0.84131006019254717</v>
      </c>
      <c r="N40" s="13">
        <f>IF('Weekday 99 &amp; 00 vs AVG'!$J$2="East",AVERAGE(N9:N12),AVERAGE(N8:N11))</f>
        <v>0.88039460741800335</v>
      </c>
    </row>
    <row r="41" spans="1:15" x14ac:dyDescent="0.2">
      <c r="A41" s="15" t="s">
        <v>14</v>
      </c>
      <c r="C41" s="13">
        <f>IF('Weekday 99 &amp; 00 vs AVG'!$J$2="East",AVERAGE(C13:C16),AVERAGE(C12:C15))</f>
        <v>0.97426755006397769</v>
      </c>
      <c r="D41" s="13">
        <f>IF('Weekday 99 &amp; 00 vs AVG'!$J$2="East",AVERAGE(D13:D16),AVERAGE(D12:D15))</f>
        <v>0.9798428359550142</v>
      </c>
      <c r="E41" s="13">
        <f>IF('Weekday 99 &amp; 00 vs AVG'!$J$2="East",AVERAGE(E13:E16),AVERAGE(E12:E15))</f>
        <v>0.95384003640611292</v>
      </c>
      <c r="F41" s="13">
        <f>IF('Weekday 99 &amp; 00 vs AVG'!$J$2="East",AVERAGE(F13:F16),AVERAGE(F12:F15))</f>
        <v>0.94596308031311116</v>
      </c>
      <c r="G41" s="13">
        <f>IF('Weekday 99 &amp; 00 vs AVG'!$J$2="East",AVERAGE(G13:G16),AVERAGE(G12:G15))</f>
        <v>0.8664925282927135</v>
      </c>
      <c r="H41" s="13">
        <f>IF('Weekday 99 &amp; 00 vs AVG'!$J$2="East",AVERAGE(H13:H16),AVERAGE(H12:H15))</f>
        <v>0.67760251078080924</v>
      </c>
      <c r="I41" s="13">
        <f>IF('Weekday 99 &amp; 00 vs AVG'!$J$2="East",AVERAGE(I13:I16),AVERAGE(I12:I15))</f>
        <v>0.58948210512647914</v>
      </c>
      <c r="J41" s="13">
        <f>IF('Weekday 99 &amp; 00 vs AVG'!$J$2="East",AVERAGE(J13:J16),AVERAGE(J12:J15))</f>
        <v>0.6338885638484989</v>
      </c>
      <c r="K41" s="13">
        <f>IF('Weekday 99 &amp; 00 vs AVG'!$J$2="East",AVERAGE(K13:K16),AVERAGE(K12:K15))</f>
        <v>0.72814474162193776</v>
      </c>
      <c r="L41" s="13">
        <f>IF('Weekday 99 &amp; 00 vs AVG'!$J$2="East",AVERAGE(L13:L16),AVERAGE(L12:L15))</f>
        <v>0.70570092322695488</v>
      </c>
      <c r="M41" s="13">
        <f>IF('Weekday 99 &amp; 00 vs AVG'!$J$2="East",AVERAGE(M13:M16),AVERAGE(M12:M15))</f>
        <v>0.79004500289634338</v>
      </c>
      <c r="N41" s="13">
        <f>IF('Weekday 99 &amp; 00 vs AVG'!$J$2="East",AVERAGE(N13:N16),AVERAGE(N12:N15))</f>
        <v>0.93142467619405911</v>
      </c>
    </row>
    <row r="42" spans="1:15" x14ac:dyDescent="0.2">
      <c r="A42" s="15" t="s">
        <v>15</v>
      </c>
      <c r="C42" s="13">
        <f>IF('Weekday 99 &amp; 00 vs AVG'!$J$2="East",AVERAGE(C17:C20),AVERAGE(C16:C19))</f>
        <v>0.97407002484363669</v>
      </c>
      <c r="D42" s="13">
        <f>IF('Weekday 99 &amp; 00 vs AVG'!$J$2="East",AVERAGE(D17:D20),AVERAGE(D16:D19))</f>
        <v>0.9771941986992394</v>
      </c>
      <c r="E42" s="13">
        <f>IF('Weekday 99 &amp; 00 vs AVG'!$J$2="East",AVERAGE(E17:E20),AVERAGE(E16:E19))</f>
        <v>1.0043680251454741</v>
      </c>
      <c r="F42" s="13">
        <f>IF('Weekday 99 &amp; 00 vs AVG'!$J$2="East",AVERAGE(F17:F20),AVERAGE(F16:F19))</f>
        <v>1.0299419783624295</v>
      </c>
      <c r="G42" s="13">
        <f>IF('Weekday 99 &amp; 00 vs AVG'!$J$2="East",AVERAGE(G17:G20),AVERAGE(G16:G19))</f>
        <v>1.0694242626093109</v>
      </c>
      <c r="H42" s="13">
        <f>IF('Weekday 99 &amp; 00 vs AVG'!$J$2="East",AVERAGE(H17:H20),AVERAGE(H16:H19))</f>
        <v>1.0650876810375405</v>
      </c>
      <c r="I42" s="13">
        <f>IF('Weekday 99 &amp; 00 vs AVG'!$J$2="East",AVERAGE(I17:I20),AVERAGE(I16:I19))</f>
        <v>1.0500230653761098</v>
      </c>
      <c r="J42" s="13">
        <f>IF('Weekday 99 &amp; 00 vs AVG'!$J$2="East",AVERAGE(J17:J20),AVERAGE(J16:J19))</f>
        <v>0.96460590669150958</v>
      </c>
      <c r="K42" s="13">
        <f>IF('Weekday 99 &amp; 00 vs AVG'!$J$2="East",AVERAGE(K17:K20),AVERAGE(K16:K19))</f>
        <v>1.0228174129568499</v>
      </c>
      <c r="L42" s="13">
        <f>IF('Weekday 99 &amp; 00 vs AVG'!$J$2="East",AVERAGE(L17:L20),AVERAGE(L16:L19))</f>
        <v>0.95165795807315612</v>
      </c>
      <c r="M42" s="13">
        <f>IF('Weekday 99 &amp; 00 vs AVG'!$J$2="East",AVERAGE(M17:M20),AVERAGE(M16:M19))</f>
        <v>0.95496462472723664</v>
      </c>
      <c r="N42" s="13">
        <f>IF('Weekday 99 &amp; 00 vs AVG'!$J$2="East",AVERAGE(N17:N20),AVERAGE(N16:N19))</f>
        <v>0.92569331608885341</v>
      </c>
    </row>
    <row r="43" spans="1:15" x14ac:dyDescent="0.2">
      <c r="A43" s="15" t="s">
        <v>16</v>
      </c>
      <c r="C43" s="13">
        <f>IF('Weekday 99 &amp; 00 vs AVG'!$J$2="East",AVERAGE(C21:C24),AVERAGE(C20:C23))</f>
        <v>0.9972684928617308</v>
      </c>
      <c r="D43" s="13">
        <f>IF('Weekday 99 &amp; 00 vs AVG'!$J$2="East",AVERAGE(D21:D24),AVERAGE(D20:D23))</f>
        <v>0.97123074979475321</v>
      </c>
      <c r="E43" s="13">
        <f>IF('Weekday 99 &amp; 00 vs AVG'!$J$2="East",AVERAGE(E21:E24),AVERAGE(E20:E23))</f>
        <v>0.95122183524899184</v>
      </c>
      <c r="F43" s="13">
        <f>IF('Weekday 99 &amp; 00 vs AVG'!$J$2="East",AVERAGE(F21:F24),AVERAGE(F20:F23))</f>
        <v>0.99032381098566347</v>
      </c>
      <c r="G43" s="13">
        <f>IF('Weekday 99 &amp; 00 vs AVG'!$J$2="East",AVERAGE(G21:G24),AVERAGE(G20:G23))</f>
        <v>1.0511741639329952</v>
      </c>
      <c r="H43" s="13">
        <f>IF('Weekday 99 &amp; 00 vs AVG'!$J$2="East",AVERAGE(H21:H24),AVERAGE(H20:H23))</f>
        <v>1.2479902037994488</v>
      </c>
      <c r="I43" s="13">
        <f>IF('Weekday 99 &amp; 00 vs AVG'!$J$2="East",AVERAGE(I21:I24),AVERAGE(I20:I23))</f>
        <v>1.4518276487152717</v>
      </c>
      <c r="J43" s="13">
        <f>IF('Weekday 99 &amp; 00 vs AVG'!$J$2="East",AVERAGE(J21:J24),AVERAGE(J20:J23))</f>
        <v>1.5098934302834861</v>
      </c>
      <c r="K43" s="13">
        <f>IF('Weekday 99 &amp; 00 vs AVG'!$J$2="East",AVERAGE(K21:K24),AVERAGE(K20:K23))</f>
        <v>1.2141996162333186</v>
      </c>
      <c r="L43" s="13">
        <f>IF('Weekday 99 &amp; 00 vs AVG'!$J$2="East",AVERAGE(L21:L24),AVERAGE(L20:L23))</f>
        <v>1.2450039873165477</v>
      </c>
      <c r="M43" s="13">
        <f>IF('Weekday 99 &amp; 00 vs AVG'!$J$2="East",AVERAGE(M21:M24),AVERAGE(M20:M23))</f>
        <v>1.1093288636948408</v>
      </c>
      <c r="N43" s="13">
        <f>IF('Weekday 99 &amp; 00 vs AVG'!$J$2="East",AVERAGE(N21:N24),AVERAGE(N20:N23))</f>
        <v>1.0050968632950554</v>
      </c>
    </row>
    <row r="44" spans="1:15" x14ac:dyDescent="0.2">
      <c r="A44" s="15" t="s">
        <v>17</v>
      </c>
      <c r="C44" s="13">
        <f>IF('Weekday 99 &amp; 00 vs AVG'!$J$2="East",AVERAGE(C25:C28),AVERAGE(C24:C27))</f>
        <v>1.0543939322306581</v>
      </c>
      <c r="D44" s="13">
        <f>IF('Weekday 99 &amp; 00 vs AVG'!$J$2="East",AVERAGE(D25:D28),AVERAGE(D24:D27))</f>
        <v>1.0717322155509958</v>
      </c>
      <c r="E44" s="13">
        <f>IF('Weekday 99 &amp; 00 vs AVG'!$J$2="East",AVERAGE(E25:E28),AVERAGE(E24:E27))</f>
        <v>1.0905701031994206</v>
      </c>
      <c r="F44" s="13">
        <f>IF('Weekday 99 &amp; 00 vs AVG'!$J$2="East",AVERAGE(F25:F28),AVERAGE(F24:F27))</f>
        <v>1.0337711303387944</v>
      </c>
      <c r="G44" s="13">
        <f>IF('Weekday 99 &amp; 00 vs AVG'!$J$2="East",AVERAGE(G25:G28),AVERAGE(G24:G27))</f>
        <v>1.0129090451649825</v>
      </c>
      <c r="H44" s="13">
        <f>IF('Weekday 99 &amp; 00 vs AVG'!$J$2="East",AVERAGE(H25:H28),AVERAGE(H24:H27))</f>
        <v>1.0093196043822021</v>
      </c>
      <c r="I44" s="13">
        <f>IF('Weekday 99 &amp; 00 vs AVG'!$J$2="East",AVERAGE(I25:I28),AVERAGE(I24:I27))</f>
        <v>0.90866718078213715</v>
      </c>
      <c r="J44" s="13">
        <f>IF('Weekday 99 &amp; 00 vs AVG'!$J$2="East",AVERAGE(J25:J28),AVERAGE(J24:J27))</f>
        <v>0.89161209917650475</v>
      </c>
      <c r="K44" s="13">
        <f>IF('Weekday 99 &amp; 00 vs AVG'!$J$2="East",AVERAGE(K25:K28),AVERAGE(K24:K27))</f>
        <v>1.0348382291878937</v>
      </c>
      <c r="L44" s="13">
        <f>IF('Weekday 99 &amp; 00 vs AVG'!$J$2="East",AVERAGE(L25:L28),AVERAGE(L24:L27))</f>
        <v>1.0976371313833386</v>
      </c>
      <c r="M44" s="13">
        <f>IF('Weekday 99 &amp; 00 vs AVG'!$J$2="East",AVERAGE(M25:M28),AVERAGE(M24:M27))</f>
        <v>1.1456615086815811</v>
      </c>
      <c r="N44" s="13">
        <f>IF('Weekday 99 &amp; 00 vs AVG'!$J$2="East",AVERAGE(N25:N28),AVERAGE(N24:N27))</f>
        <v>1.1377851444220313</v>
      </c>
    </row>
    <row r="46" spans="1:15" x14ac:dyDescent="0.2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1"/>
  <sheetViews>
    <sheetView workbookViewId="0"/>
  </sheetViews>
  <sheetFormatPr defaultRowHeight="12.75" x14ac:dyDescent="0.2"/>
  <cols>
    <col min="2" max="2" width="1.42578125" customWidth="1"/>
  </cols>
  <sheetData>
    <row r="1" spans="1:28" ht="18" x14ac:dyDescent="0.25">
      <c r="A1" s="17" t="str">
        <f>CONCATENATE("Weekday 2000 - ",'[1]Weekday Current vs Hist'!$J$3,"  - Historical Price Relationship")</f>
        <v>Weekday 2000 - NP 15  - Historical Price Relationship</v>
      </c>
      <c r="B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5" customFormat="1" x14ac:dyDescent="0.2">
      <c r="A2" s="2"/>
      <c r="B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5" customFormat="1" ht="15.75" thickBot="1" x14ac:dyDescent="0.3">
      <c r="A3" s="19" t="s">
        <v>28</v>
      </c>
      <c r="B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.5" thickBot="1" x14ac:dyDescent="0.25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4" t="s">
        <v>35</v>
      </c>
      <c r="Q4" s="55"/>
      <c r="R4" s="56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7" t="s">
        <v>26</v>
      </c>
      <c r="B5" s="7"/>
      <c r="Q5" s="7" t="s">
        <v>34</v>
      </c>
      <c r="R5" s="7" t="s">
        <v>24</v>
      </c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9">
        <v>100</v>
      </c>
      <c r="B6" s="6"/>
      <c r="C6" s="18">
        <v>1.0092870811356911</v>
      </c>
      <c r="D6" s="18">
        <v>0.97702711231539785</v>
      </c>
      <c r="E6" s="18">
        <v>1.004442620429238</v>
      </c>
      <c r="F6" s="18">
        <v>1.049778036965511</v>
      </c>
      <c r="G6" s="18">
        <v>1.1220243142667867</v>
      </c>
      <c r="H6" s="18">
        <v>1.0887287909619514</v>
      </c>
      <c r="I6" s="18">
        <v>1.0962087627060979</v>
      </c>
      <c r="J6" s="18">
        <v>1.0385940071673136</v>
      </c>
      <c r="K6" s="18">
        <v>1.1036113107216949</v>
      </c>
      <c r="L6" s="18">
        <v>1.0290708942839772</v>
      </c>
      <c r="M6" s="18">
        <v>1.0144938968963284</v>
      </c>
      <c r="N6" s="18">
        <v>1.0152909449640364</v>
      </c>
      <c r="P6" s="28" t="s">
        <v>0</v>
      </c>
      <c r="Q6" s="29">
        <f>IF('[1]Weekday Current vs Hist'!$J$2="East",AVERAGE(C13:C28),AVERAGE(C12:C27))</f>
        <v>1.0000000000000004</v>
      </c>
      <c r="R6" s="48">
        <f>IF('[1]Weekday Current vs Hist'!$J$2="East",AVERAGE(C6:C12,C29),AVERAGE(C6:C11,C28:C29))</f>
        <v>0.99999999999999978</v>
      </c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9">
        <v>200</v>
      </c>
      <c r="B7" s="6"/>
      <c r="C7" s="18">
        <v>0.91758331378366553</v>
      </c>
      <c r="D7" s="18">
        <v>0.9280671258766231</v>
      </c>
      <c r="E7" s="18">
        <v>0.88689867636411845</v>
      </c>
      <c r="F7" s="18">
        <v>0.89939230577820739</v>
      </c>
      <c r="G7" s="18">
        <v>0.92722133045819488</v>
      </c>
      <c r="H7" s="18">
        <v>0.89669674655366005</v>
      </c>
      <c r="I7" s="18">
        <v>0.93255795085361615</v>
      </c>
      <c r="J7" s="18">
        <v>0.94140134438078171</v>
      </c>
      <c r="K7" s="18">
        <v>0.96120462305123977</v>
      </c>
      <c r="L7" s="18">
        <v>0.9364235979769252</v>
      </c>
      <c r="M7" s="18">
        <v>0.90227653317739098</v>
      </c>
      <c r="N7" s="18">
        <v>0.93568462125416629</v>
      </c>
      <c r="P7" s="28" t="s">
        <v>1</v>
      </c>
      <c r="Q7" s="29">
        <f>IF('[1]Weekday Current vs Hist'!$J$2="East",AVERAGE(D13:D28),AVERAGE(D12:D27))</f>
        <v>1.0000000000000007</v>
      </c>
      <c r="R7" s="48">
        <f>IF('[1]Weekday Current vs Hist'!$J$2="East",AVERAGE(D6:D12,D29),AVERAGE(D6:D11,D28:D29))</f>
        <v>1.0000000000000007</v>
      </c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9">
        <v>300</v>
      </c>
      <c r="B8" s="6"/>
      <c r="C8" s="18">
        <v>0.87105061316965893</v>
      </c>
      <c r="D8" s="18">
        <v>0.8925406931810812</v>
      </c>
      <c r="E8" s="18">
        <v>0.81020746498575069</v>
      </c>
      <c r="F8" s="18">
        <v>0.76052821614911958</v>
      </c>
      <c r="G8" s="18">
        <v>0.78284837415245423</v>
      </c>
      <c r="H8" s="18">
        <v>0.79620677622806846</v>
      </c>
      <c r="I8" s="18">
        <v>0.84255359511027572</v>
      </c>
      <c r="J8" s="18">
        <v>0.82802766687041685</v>
      </c>
      <c r="K8" s="18">
        <v>0.84160099563037127</v>
      </c>
      <c r="L8" s="18">
        <v>0.89656961390660472</v>
      </c>
      <c r="M8" s="18">
        <v>0.82615824534178295</v>
      </c>
      <c r="N8" s="18">
        <v>0.88032436532898917</v>
      </c>
      <c r="P8" s="28" t="s">
        <v>2</v>
      </c>
      <c r="Q8" s="29">
        <f>IF('[1]Weekday Current vs Hist'!$J$2="East",AVERAGE(E13:E28),AVERAGE(E12:E27))</f>
        <v>1.0000000000000004</v>
      </c>
      <c r="R8" s="48">
        <f>IF('[1]Weekday Current vs Hist'!$J$2="East",AVERAGE(E6:E12,E29),AVERAGE(E6:E11,E28:E29))</f>
        <v>1.0000000000000004</v>
      </c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9">
        <v>400</v>
      </c>
      <c r="B9" s="6"/>
      <c r="C9" s="18">
        <v>0.85725530838680108</v>
      </c>
      <c r="D9" s="18">
        <v>0.89405847316723075</v>
      </c>
      <c r="E9" s="18">
        <v>0.81716279668567682</v>
      </c>
      <c r="F9" s="18">
        <v>0.77929332306399635</v>
      </c>
      <c r="G9" s="18">
        <v>0.74851408104120176</v>
      </c>
      <c r="H9" s="18">
        <v>0.75007816984420883</v>
      </c>
      <c r="I9" s="18">
        <v>0.82542256252167645</v>
      </c>
      <c r="J9" s="18">
        <v>0.80822674307698439</v>
      </c>
      <c r="K9" s="18">
        <v>0.81795127068490048</v>
      </c>
      <c r="L9" s="18">
        <v>0.88037677879676701</v>
      </c>
      <c r="M9" s="18">
        <v>0.82130380403632885</v>
      </c>
      <c r="N9" s="18">
        <v>0.88352034885044395</v>
      </c>
      <c r="P9" s="28" t="s">
        <v>3</v>
      </c>
      <c r="Q9" s="29">
        <f>IF('[1]Weekday Current vs Hist'!$J$2="East",AVERAGE(F13:F28),AVERAGE(F12:F27))</f>
        <v>0.99999999999999967</v>
      </c>
      <c r="R9" s="48">
        <f>IF('[1]Weekday Current vs Hist'!$J$2="East",AVERAGE(F6:F12,F29),AVERAGE(F6:F11,F28:F29))</f>
        <v>1</v>
      </c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9">
        <v>500</v>
      </c>
      <c r="B10" s="6"/>
      <c r="C10" s="18">
        <v>0.93008766526304987</v>
      </c>
      <c r="D10" s="18">
        <v>0.95092083910658998</v>
      </c>
      <c r="E10" s="18">
        <v>0.93759837714255279</v>
      </c>
      <c r="F10" s="18">
        <v>0.82783597551887556</v>
      </c>
      <c r="G10" s="18">
        <v>0.78579375455231126</v>
      </c>
      <c r="H10" s="18">
        <v>0.73650159067605037</v>
      </c>
      <c r="I10" s="18">
        <v>0.82066761081820661</v>
      </c>
      <c r="J10" s="18">
        <v>0.83447688956037491</v>
      </c>
      <c r="K10" s="18">
        <v>0.85990796633642175</v>
      </c>
      <c r="L10" s="18">
        <v>0.90763850066096807</v>
      </c>
      <c r="M10" s="18">
        <v>0.92478406090294363</v>
      </c>
      <c r="N10" s="18">
        <v>0.9323194063468867</v>
      </c>
      <c r="P10" s="28" t="s">
        <v>4</v>
      </c>
      <c r="Q10" s="29">
        <f>IF('[1]Weekday Current vs Hist'!$J$2="East",AVERAGE(G13:G28),AVERAGE(G12:G27))</f>
        <v>1.0000000000000007</v>
      </c>
      <c r="R10" s="48">
        <f>IF('[1]Weekday Current vs Hist'!$J$2="East",AVERAGE(G6:G12,G29),AVERAGE(G6:G11,G28:G29))</f>
        <v>1.0000000000000002</v>
      </c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9">
        <v>600</v>
      </c>
      <c r="B11" s="6"/>
      <c r="C11" s="18">
        <v>1.0736842114847405</v>
      </c>
      <c r="D11" s="18">
        <v>1.0900895535663031</v>
      </c>
      <c r="E11" s="18">
        <v>1.1250128568115974</v>
      </c>
      <c r="F11" s="18">
        <v>1.0207249768428694</v>
      </c>
      <c r="G11" s="18">
        <v>0.92729384011086968</v>
      </c>
      <c r="H11" s="18">
        <v>0.74954520229789168</v>
      </c>
      <c r="I11" s="18">
        <v>0.82417173766892982</v>
      </c>
      <c r="J11" s="18">
        <v>0.97389748322144287</v>
      </c>
      <c r="K11" s="18">
        <v>0.9891513297231328</v>
      </c>
      <c r="L11" s="18">
        <v>1.0448924968269133</v>
      </c>
      <c r="M11" s="18">
        <v>1.1410694437771882</v>
      </c>
      <c r="N11" s="18">
        <v>1.0455985471245108</v>
      </c>
      <c r="P11" s="28" t="s">
        <v>5</v>
      </c>
      <c r="Q11" s="29">
        <f>IF('[1]Weekday Current vs Hist'!$J$2="East",AVERAGE(H13:H28),AVERAGE(H12:H27))</f>
        <v>1</v>
      </c>
      <c r="R11" s="48">
        <f>IF('[1]Weekday Current vs Hist'!$J$2="East",AVERAGE(H6:H12,H29),AVERAGE(H6:H11,H28:H29))</f>
        <v>1.0000000000000007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9">
        <v>700</v>
      </c>
      <c r="B12" s="6"/>
      <c r="C12" s="18">
        <v>0.92059139826411729</v>
      </c>
      <c r="D12" s="18">
        <v>0.9623575950369242</v>
      </c>
      <c r="E12" s="18">
        <v>0.91005686537860842</v>
      </c>
      <c r="F12" s="18">
        <v>0.80211121402661911</v>
      </c>
      <c r="G12" s="18">
        <v>0.60919128059478933</v>
      </c>
      <c r="H12" s="18">
        <v>0.34096223459621638</v>
      </c>
      <c r="I12" s="18">
        <v>0.37685105775894473</v>
      </c>
      <c r="J12" s="18">
        <v>0.47217748943704263</v>
      </c>
      <c r="K12" s="18">
        <v>0.6208398492467383</v>
      </c>
      <c r="L12" s="18">
        <v>0.76051855949452485</v>
      </c>
      <c r="M12" s="18">
        <v>0.84525093546140628</v>
      </c>
      <c r="N12" s="18">
        <v>0.91340463528673144</v>
      </c>
      <c r="P12" s="28" t="s">
        <v>6</v>
      </c>
      <c r="Q12" s="29">
        <f>IF('[1]Weekday Current vs Hist'!$J$2="East",AVERAGE(I13:I28),AVERAGE(I12:I27))</f>
        <v>1.0000000000000002</v>
      </c>
      <c r="R12" s="48">
        <f>IF('[1]Weekday Current vs Hist'!$J$2="East",AVERAGE(I6:I12,I29),AVERAGE(I6:I11,I28:I29))</f>
        <v>1</v>
      </c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9">
        <v>800</v>
      </c>
      <c r="B13" s="6"/>
      <c r="C13" s="18">
        <v>0.9808842246467393</v>
      </c>
      <c r="D13" s="18">
        <v>0.9981720715638901</v>
      </c>
      <c r="E13" s="18">
        <v>0.96920640061161278</v>
      </c>
      <c r="F13" s="18">
        <v>0.89369259778834531</v>
      </c>
      <c r="G13" s="18">
        <v>0.72529051005972478</v>
      </c>
      <c r="H13" s="18">
        <v>0.50487424182801732</v>
      </c>
      <c r="I13" s="18">
        <v>0.50356826569014002</v>
      </c>
      <c r="J13" s="18">
        <v>0.56583152428273309</v>
      </c>
      <c r="K13" s="18">
        <v>0.73494299969164079</v>
      </c>
      <c r="L13" s="18">
        <v>0.80876663836693485</v>
      </c>
      <c r="M13" s="18">
        <v>0.94810890931276215</v>
      </c>
      <c r="N13" s="18">
        <v>0.98595308215251476</v>
      </c>
      <c r="P13" s="28" t="s">
        <v>7</v>
      </c>
      <c r="Q13" s="29">
        <f>IF('[1]Weekday Current vs Hist'!$J$2="East",AVERAGE(J13:J28),AVERAGE(J12:J27))</f>
        <v>1</v>
      </c>
      <c r="R13" s="48">
        <f>IF('[1]Weekday Current vs Hist'!$J$2="East",AVERAGE(J6:J12,J29),AVERAGE(J6:J11,J28:J29))</f>
        <v>1</v>
      </c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9">
        <v>900</v>
      </c>
      <c r="B14" s="6"/>
      <c r="C14" s="18">
        <v>0.99772575861098789</v>
      </c>
      <c r="D14" s="18">
        <v>1.0037956573836144</v>
      </c>
      <c r="E14" s="18">
        <v>0.98049581679957565</v>
      </c>
      <c r="F14" s="18">
        <v>0.92811054746688015</v>
      </c>
      <c r="G14" s="18">
        <v>0.81003088144747315</v>
      </c>
      <c r="H14" s="18">
        <v>0.60152483009140589</v>
      </c>
      <c r="I14" s="18">
        <v>0.58248338295250823</v>
      </c>
      <c r="J14" s="18">
        <v>0.65970549065196749</v>
      </c>
      <c r="K14" s="18">
        <v>0.83121138172345965</v>
      </c>
      <c r="L14" s="18">
        <v>0.8216416845820167</v>
      </c>
      <c r="M14" s="18">
        <v>0.94481152240737376</v>
      </c>
      <c r="N14" s="18">
        <v>0.98872531850417467</v>
      </c>
      <c r="P14" s="28" t="s">
        <v>8</v>
      </c>
      <c r="Q14" s="29">
        <f>IF('[1]Weekday Current vs Hist'!$J$2="East",AVERAGE(K13:K28),AVERAGE(K12:K27))</f>
        <v>1.0000000000000002</v>
      </c>
      <c r="R14" s="48">
        <f>IF('[1]Weekday Current vs Hist'!$J$2="East",AVERAGE(K6:K12,K29),AVERAGE(K6:K11,K28:K29))</f>
        <v>0.99999999999999989</v>
      </c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9">
        <v>1000</v>
      </c>
      <c r="B15" s="6"/>
      <c r="C15" s="18">
        <v>1.0210589384728854</v>
      </c>
      <c r="D15" s="18">
        <v>0.99717680479415771</v>
      </c>
      <c r="E15" s="18">
        <v>0.99727019875304723</v>
      </c>
      <c r="F15" s="18">
        <v>0.95524518701953332</v>
      </c>
      <c r="G15" s="18">
        <v>0.89170437265868874</v>
      </c>
      <c r="H15" s="18">
        <v>0.74156406965445398</v>
      </c>
      <c r="I15" s="18">
        <v>0.68900896120678368</v>
      </c>
      <c r="J15" s="18">
        <v>0.75572213743022509</v>
      </c>
      <c r="K15" s="18">
        <v>0.90501179921695285</v>
      </c>
      <c r="L15" s="18">
        <v>0.93569417839453828</v>
      </c>
      <c r="M15" s="18">
        <v>0.97002096212870026</v>
      </c>
      <c r="N15" s="18">
        <v>0.99659331689410402</v>
      </c>
      <c r="P15" s="28" t="s">
        <v>9</v>
      </c>
      <c r="Q15" s="29">
        <f>IF('[1]Weekday Current vs Hist'!$J$2="East",AVERAGE(L13:L28),AVERAGE(L12:L27))</f>
        <v>1.0000000000000007</v>
      </c>
      <c r="R15" s="48">
        <f>IF('[1]Weekday Current vs Hist'!$J$2="East",AVERAGE(L6:L12,L29),AVERAGE(L6:L11,L28:L29))</f>
        <v>1.0000000000000002</v>
      </c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9">
        <v>1100</v>
      </c>
      <c r="B16" s="6"/>
      <c r="C16" s="18">
        <v>0.99912794020534479</v>
      </c>
      <c r="D16" s="18">
        <v>0.99713161275468221</v>
      </c>
      <c r="E16" s="18">
        <v>1.0135629245760969</v>
      </c>
      <c r="F16" s="18">
        <v>0.99289546634546344</v>
      </c>
      <c r="G16" s="18">
        <v>0.99620427837447778</v>
      </c>
      <c r="H16" s="18">
        <v>0.87089461931014411</v>
      </c>
      <c r="I16" s="18">
        <v>0.83251967364630364</v>
      </c>
      <c r="J16" s="18">
        <v>0.90049785651192338</v>
      </c>
      <c r="K16" s="18">
        <v>0.99032691036963394</v>
      </c>
      <c r="L16" s="18">
        <v>0.95407133543201939</v>
      </c>
      <c r="M16" s="18">
        <v>0.995072334494991</v>
      </c>
      <c r="N16" s="18">
        <v>0.94532564862806789</v>
      </c>
      <c r="P16" s="28" t="s">
        <v>10</v>
      </c>
      <c r="Q16" s="29">
        <f>IF('[1]Weekday Current vs Hist'!$J$2="East",AVERAGE(M13:M28),AVERAGE(M12:M27))</f>
        <v>1.0000000000000002</v>
      </c>
      <c r="R16" s="48">
        <f>IF('[1]Weekday Current vs Hist'!$J$2="East",AVERAGE(M6:M12,M29),AVERAGE(M6:M11,M28:M29))</f>
        <v>1</v>
      </c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9">
        <v>1200</v>
      </c>
      <c r="B17" s="6"/>
      <c r="C17" s="18">
        <v>0.97447552187616771</v>
      </c>
      <c r="D17" s="18">
        <v>0.98573168085800389</v>
      </c>
      <c r="E17" s="18">
        <v>1.0002397751229704</v>
      </c>
      <c r="F17" s="18">
        <v>1.0192247737256732</v>
      </c>
      <c r="G17" s="18">
        <v>1.0300978284091906</v>
      </c>
      <c r="H17" s="18">
        <v>1.0167146163675793</v>
      </c>
      <c r="I17" s="18">
        <v>1.0001008265484443</v>
      </c>
      <c r="J17" s="18">
        <v>1.0257227410304788</v>
      </c>
      <c r="K17" s="18">
        <v>1.019173200053199</v>
      </c>
      <c r="L17" s="18">
        <v>0.97302569274472783</v>
      </c>
      <c r="M17" s="18">
        <v>0.96662789979193231</v>
      </c>
      <c r="N17" s="18">
        <v>0.92289260883545909</v>
      </c>
      <c r="P17" s="28" t="s">
        <v>11</v>
      </c>
      <c r="Q17" s="29">
        <f>IF('[1]Weekday Current vs Hist'!$J$2="East",AVERAGE(N13:N28),AVERAGE(N12:N27))</f>
        <v>1.0000000000000002</v>
      </c>
      <c r="R17" s="48">
        <f>IF('[1]Weekday Current vs Hist'!$J$2="East",AVERAGE(N6:N12,N29),AVERAGE(N6:N11,N28:N29))</f>
        <v>1.0000000000000002</v>
      </c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9">
        <v>1300</v>
      </c>
      <c r="B18" s="6"/>
      <c r="C18" s="18">
        <v>0.96017675595851359</v>
      </c>
      <c r="D18" s="18">
        <v>0.97796470292756121</v>
      </c>
      <c r="E18" s="18">
        <v>0.99213957470276304</v>
      </c>
      <c r="F18" s="18">
        <v>1.0401517414893793</v>
      </c>
      <c r="G18" s="18">
        <v>1.0784877709414196</v>
      </c>
      <c r="H18" s="18">
        <v>1.1489542018393899</v>
      </c>
      <c r="I18" s="18">
        <v>1.1535469284322213</v>
      </c>
      <c r="J18" s="18">
        <v>1.0676433335246955</v>
      </c>
      <c r="K18" s="18">
        <v>1.0633250272135069</v>
      </c>
      <c r="L18" s="18">
        <v>0.99664161907107995</v>
      </c>
      <c r="M18" s="18">
        <v>0.94505101861422069</v>
      </c>
      <c r="N18" s="18">
        <v>0.91184604904791877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9">
        <v>1400</v>
      </c>
      <c r="B19" s="6"/>
      <c r="C19" s="18">
        <v>0.94528818048023733</v>
      </c>
      <c r="D19" s="18">
        <v>0.96727013059253475</v>
      </c>
      <c r="E19" s="18">
        <v>0.98444434397611336</v>
      </c>
      <c r="F19" s="18">
        <v>1.07947672577411</v>
      </c>
      <c r="G19" s="18">
        <v>1.1727236678342761</v>
      </c>
      <c r="H19" s="18">
        <v>1.2929484041429842</v>
      </c>
      <c r="I19" s="18">
        <v>1.3371095818030836</v>
      </c>
      <c r="J19" s="18">
        <v>1.2062204587662639</v>
      </c>
      <c r="K19" s="18">
        <v>1.1042048733072418</v>
      </c>
      <c r="L19" s="18">
        <v>1.0470542162240501</v>
      </c>
      <c r="M19" s="18">
        <v>0.94774245740076846</v>
      </c>
      <c r="N19" s="18">
        <v>0.90153538925333809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9">
        <v>1500</v>
      </c>
      <c r="B20" s="6"/>
      <c r="C20" s="18">
        <v>0.92262226703795458</v>
      </c>
      <c r="D20" s="18">
        <v>0.95085227237788827</v>
      </c>
      <c r="E20" s="18">
        <v>0.96453785037364825</v>
      </c>
      <c r="F20" s="18">
        <v>1.0656091917453421</v>
      </c>
      <c r="G20" s="18">
        <v>1.2028970338505822</v>
      </c>
      <c r="H20" s="18">
        <v>1.4019780791704988</v>
      </c>
      <c r="I20" s="18">
        <v>1.4298297604147172</v>
      </c>
      <c r="J20" s="18">
        <v>1.3459119793947623</v>
      </c>
      <c r="K20" s="18">
        <v>1.1426943455776755</v>
      </c>
      <c r="L20" s="18">
        <v>1.0878929417462326</v>
      </c>
      <c r="M20" s="18">
        <v>0.92006492438794185</v>
      </c>
      <c r="N20" s="18">
        <v>0.88163368797199271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9">
        <v>1600</v>
      </c>
      <c r="B21" s="6"/>
      <c r="C21" s="18">
        <v>0.90332988928016755</v>
      </c>
      <c r="D21" s="18">
        <v>0.93768155157299982</v>
      </c>
      <c r="E21" s="18">
        <v>0.94840615621707602</v>
      </c>
      <c r="F21" s="18">
        <v>1.0461847064962575</v>
      </c>
      <c r="G21" s="18">
        <v>1.2727127334285089</v>
      </c>
      <c r="H21" s="18">
        <v>1.4653673707595127</v>
      </c>
      <c r="I21" s="18">
        <v>1.4957646841446119</v>
      </c>
      <c r="J21" s="18">
        <v>1.4186581429864473</v>
      </c>
      <c r="K21" s="18">
        <v>1.1574387250272482</v>
      </c>
      <c r="L21" s="18">
        <v>1.1068570935755788</v>
      </c>
      <c r="M21" s="18">
        <v>0.92092112877161447</v>
      </c>
      <c r="N21" s="18">
        <v>0.86902745728285957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9">
        <v>1700</v>
      </c>
      <c r="B22" s="6"/>
      <c r="C22" s="18">
        <v>0.95842753406802583</v>
      </c>
      <c r="D22" s="18">
        <v>0.9508623792015235</v>
      </c>
      <c r="E22" s="18">
        <v>0.94034009794469986</v>
      </c>
      <c r="F22" s="18">
        <v>0.99796196754164379</v>
      </c>
      <c r="G22" s="18">
        <v>1.1453489612836245</v>
      </c>
      <c r="H22" s="18">
        <v>1.425932924811536</v>
      </c>
      <c r="I22" s="18">
        <v>1.4667949492549728</v>
      </c>
      <c r="J22" s="18">
        <v>1.3925444492611903</v>
      </c>
      <c r="K22" s="18">
        <v>1.1302267965558093</v>
      </c>
      <c r="L22" s="18">
        <v>1.0788565862810748</v>
      </c>
      <c r="M22" s="18">
        <v>0.99864234817429576</v>
      </c>
      <c r="N22" s="18">
        <v>0.99000117967467671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9">
        <v>1800</v>
      </c>
      <c r="B23" s="6"/>
      <c r="C23" s="18">
        <v>1.1791188296377877</v>
      </c>
      <c r="D23" s="18">
        <v>1.058693423027997</v>
      </c>
      <c r="E23" s="18">
        <v>0.97694572496262078</v>
      </c>
      <c r="F23" s="18">
        <v>0.95877518986879329</v>
      </c>
      <c r="G23" s="18">
        <v>1.037031209868656</v>
      </c>
      <c r="H23" s="18">
        <v>1.2801490719591002</v>
      </c>
      <c r="I23" s="18">
        <v>1.3275904117209971</v>
      </c>
      <c r="J23" s="18">
        <v>1.2575180494233931</v>
      </c>
      <c r="K23" s="18">
        <v>1.1153636335154731</v>
      </c>
      <c r="L23" s="18">
        <v>1.0384393901820292</v>
      </c>
      <c r="M23" s="18">
        <v>1.2470119318487831</v>
      </c>
      <c r="N23" s="18">
        <v>1.1910991901986627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9">
        <v>1900</v>
      </c>
      <c r="B24" s="6"/>
      <c r="C24" s="18">
        <v>1.1754134479261182</v>
      </c>
      <c r="D24" s="18">
        <v>1.1381443005552561</v>
      </c>
      <c r="E24" s="18">
        <v>1.1968297471029787</v>
      </c>
      <c r="F24" s="18">
        <v>0.96210643505870708</v>
      </c>
      <c r="G24" s="18">
        <v>0.97528328547200438</v>
      </c>
      <c r="H24" s="18">
        <v>1.1337994252677144</v>
      </c>
      <c r="I24" s="18">
        <v>1.0956607377031284</v>
      </c>
      <c r="J24" s="18">
        <v>1.0940641004951073</v>
      </c>
      <c r="K24" s="18">
        <v>1.0759844015111308</v>
      </c>
      <c r="L24" s="18">
        <v>1.182198091411601</v>
      </c>
      <c r="M24" s="18">
        <v>1.2409397586871638</v>
      </c>
      <c r="N24" s="18">
        <v>1.2121299736731492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9">
        <v>2000</v>
      </c>
      <c r="B25" s="6"/>
      <c r="C25" s="18">
        <v>1.0928670383413515</v>
      </c>
      <c r="D25" s="18">
        <v>1.0838452930389562</v>
      </c>
      <c r="E25" s="18">
        <v>1.1227482601922039</v>
      </c>
      <c r="F25" s="18">
        <v>1.1107739626880744</v>
      </c>
      <c r="G25" s="18">
        <v>0.99017845802200566</v>
      </c>
      <c r="H25" s="18">
        <v>0.98143944560276397</v>
      </c>
      <c r="I25" s="18">
        <v>0.97638351379854871</v>
      </c>
      <c r="J25" s="18">
        <v>1.0046471568113922</v>
      </c>
      <c r="K25" s="18">
        <v>1.1161187999335462</v>
      </c>
      <c r="L25" s="18">
        <v>1.2335978309616851</v>
      </c>
      <c r="M25" s="18">
        <v>1.1492365839437453</v>
      </c>
      <c r="N25" s="18">
        <v>1.1551299748273283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9">
        <v>2100</v>
      </c>
      <c r="B26" s="6"/>
      <c r="C26" s="18">
        <v>1.0302635929822683</v>
      </c>
      <c r="D26" s="18">
        <v>1.0264586880521529</v>
      </c>
      <c r="E26" s="18">
        <v>1.0316534247266202</v>
      </c>
      <c r="F26" s="18">
        <v>1.1651253483938233</v>
      </c>
      <c r="G26" s="18">
        <v>1.1148880462447643</v>
      </c>
      <c r="H26" s="18">
        <v>0.97631429672758085</v>
      </c>
      <c r="I26" s="18">
        <v>0.97031366171950539</v>
      </c>
      <c r="J26" s="18">
        <v>1.0273100216106057</v>
      </c>
      <c r="K26" s="18">
        <v>1.072735809855589</v>
      </c>
      <c r="L26" s="18">
        <v>1.1299173491068086</v>
      </c>
      <c r="M26" s="18">
        <v>1.0384349355756561</v>
      </c>
      <c r="N26" s="18">
        <v>1.0919663924334673</v>
      </c>
    </row>
    <row r="27" spans="1:28" x14ac:dyDescent="0.2">
      <c r="A27" s="9">
        <v>2200</v>
      </c>
      <c r="B27" s="6"/>
      <c r="C27" s="18">
        <v>0.93862868221133966</v>
      </c>
      <c r="D27" s="18">
        <v>0.96386183626186495</v>
      </c>
      <c r="E27" s="18">
        <v>0.9711228385593722</v>
      </c>
      <c r="F27" s="18">
        <v>0.98255494457134884</v>
      </c>
      <c r="G27" s="18">
        <v>0.94792968150982115</v>
      </c>
      <c r="H27" s="18">
        <v>0.81658216787110349</v>
      </c>
      <c r="I27" s="18">
        <v>0.76247360320509272</v>
      </c>
      <c r="J27" s="18">
        <v>0.80582506838177248</v>
      </c>
      <c r="K27" s="18">
        <v>0.92040144720115935</v>
      </c>
      <c r="L27" s="18">
        <v>0.84482679242510905</v>
      </c>
      <c r="M27" s="18">
        <v>0.92206234899864936</v>
      </c>
      <c r="N27" s="18">
        <v>1.0427360953355584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">
      <c r="A28" s="9">
        <v>2300</v>
      </c>
      <c r="B28" s="6"/>
      <c r="C28" s="18">
        <v>1.2513982044735537</v>
      </c>
      <c r="D28" s="18">
        <v>1.2138383553586016</v>
      </c>
      <c r="E28" s="18">
        <v>1.3120801614095312</v>
      </c>
      <c r="F28" s="18">
        <v>1.4824307402097989</v>
      </c>
      <c r="G28" s="18">
        <v>1.4948641313226996</v>
      </c>
      <c r="H28" s="18">
        <v>1.6947612523636451</v>
      </c>
      <c r="I28" s="18">
        <v>1.4768498899942832</v>
      </c>
      <c r="J28" s="18">
        <v>1.403159362541224</v>
      </c>
      <c r="K28" s="18">
        <v>1.2802759101421735</v>
      </c>
      <c r="L28" s="18">
        <v>1.2384962072689323</v>
      </c>
      <c r="M28" s="18">
        <v>1.2677179195933952</v>
      </c>
      <c r="N28" s="18">
        <v>1.1898426284850787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9">
        <v>2400</v>
      </c>
      <c r="B29" s="6"/>
      <c r="C29" s="18">
        <v>1.0896536023028385</v>
      </c>
      <c r="D29" s="18">
        <v>1.0534578474281766</v>
      </c>
      <c r="E29" s="18">
        <v>1.1065970461715393</v>
      </c>
      <c r="F29" s="18">
        <v>1.1800164254716214</v>
      </c>
      <c r="G29" s="18">
        <v>1.2114401740954839</v>
      </c>
      <c r="H29" s="18">
        <v>1.287481471074529</v>
      </c>
      <c r="I29" s="18">
        <v>1.1815678903269136</v>
      </c>
      <c r="J29" s="18">
        <v>1.172216503181462</v>
      </c>
      <c r="K29" s="18">
        <v>1.1462965937100644</v>
      </c>
      <c r="L29" s="18">
        <v>1.0665319102789144</v>
      </c>
      <c r="M29" s="18">
        <v>1.1021960962746415</v>
      </c>
      <c r="N29" s="18">
        <v>1.1174191376458895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">
      <c r="A31" s="52" t="s">
        <v>48</v>
      </c>
      <c r="B31" s="52"/>
      <c r="C31" s="52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C32" s="10" t="s">
        <v>49</v>
      </c>
      <c r="E32" t="str">
        <f>IF('[1]Weekday Current vs Hist'!$J$2="West","Monday through Saturday; Hours 7 through 22","Monday through Saturday; Hours 8 through 23")</f>
        <v>Monday through Saturday; Hours 7 through 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C33" t="s">
        <v>50</v>
      </c>
      <c r="E33" t="str">
        <f>IF('[1]Weekday Current vs Hist'!$J$2="West","Monday through Sunday; Hours 1 through 6, and Hours 23 &amp; 24","Monday through Sunday; Hours 1 through 7, and Hours 24")</f>
        <v>Monday through Sunday; Hours 1 through 6, and Hours 23 &amp; 24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C34" t="s">
        <v>51</v>
      </c>
      <c r="E34" t="str">
        <f>IF('[1]Weekday Current vs Hist'!$J$2="West","Sunday; Hours 7 through 22","Sunday; Hours 8 through 23")</f>
        <v>Sunday; Hours 7 through 22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15" t="s">
        <v>12</v>
      </c>
      <c r="C39" s="49">
        <f>IF('[1]Weekday Current vs Hist'!$J$2="East",AVERAGE(C6:C8,C29),AVERAGE(C6:C7,C28:C29))</f>
        <v>1.0669805504239371</v>
      </c>
      <c r="D39" s="49">
        <f>IF('[1]Weekday Current vs Hist'!$J$2="East",AVERAGE(D6:D8,D29),AVERAGE(D6:D7,D28:D29))</f>
        <v>1.0430976102446998</v>
      </c>
      <c r="E39" s="49">
        <f>IF('[1]Weekday Current vs Hist'!$J$2="East",AVERAGE(E6:E8,E29),AVERAGE(E6:E7,E28:E29))</f>
        <v>1.0775046260936068</v>
      </c>
      <c r="F39" s="49">
        <f>IF('[1]Weekday Current vs Hist'!$J$2="East",AVERAGE(F6:F8,F29),AVERAGE(F6:F7,F28:F29))</f>
        <v>1.1529043771062848</v>
      </c>
      <c r="G39" s="49">
        <f>IF('[1]Weekday Current vs Hist'!$J$2="East",AVERAGE(G6:G8,G29),AVERAGE(G6:G7,G28:G29))</f>
        <v>1.1888874875357913</v>
      </c>
      <c r="H39" s="49">
        <f>IF('[1]Weekday Current vs Hist'!$J$2="East",AVERAGE(H6:H8,H29),AVERAGE(H6:H7,H28:H29))</f>
        <v>1.2419170652384464</v>
      </c>
      <c r="I39" s="49">
        <f>IF('[1]Weekday Current vs Hist'!$J$2="East",AVERAGE(I6:I8,I29),AVERAGE(I6:I7,I28:I29))</f>
        <v>1.1717961234702277</v>
      </c>
      <c r="J39" s="49">
        <f>IF('[1]Weekday Current vs Hist'!$J$2="East",AVERAGE(J6:J8,J29),AVERAGE(J6:J7,J28:J29))</f>
        <v>1.1388428043176955</v>
      </c>
      <c r="K39" s="49">
        <f>IF('[1]Weekday Current vs Hist'!$J$2="East",AVERAGE(K6:K8,K29),AVERAGE(K6:K7,K28:K29))</f>
        <v>1.1228471094062933</v>
      </c>
      <c r="L39" s="49">
        <f>IF('[1]Weekday Current vs Hist'!$J$2="East",AVERAGE(L6:L8,L29),AVERAGE(L6:L7,L28:L29))</f>
        <v>1.0676306524521872</v>
      </c>
      <c r="M39" s="49">
        <f>IF('[1]Weekday Current vs Hist'!$J$2="East",AVERAGE(M6:M8,M29),AVERAGE(M6:M7,M28:M29))</f>
        <v>1.0716711114854391</v>
      </c>
      <c r="N39" s="49">
        <f>IF('[1]Weekday Current vs Hist'!$J$2="East",AVERAGE(N6:N8,N29),AVERAGE(N6:N7,N28:N29))</f>
        <v>1.0645593330872927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15" t="s">
        <v>13</v>
      </c>
      <c r="C40" s="49">
        <f>IF('[1]Weekday Current vs Hist'!$J$2="East",AVERAGE(C9:C12),AVERAGE(C8:C11))</f>
        <v>0.93301944957606253</v>
      </c>
      <c r="D40" s="49">
        <f>IF('[1]Weekday Current vs Hist'!$J$2="East",AVERAGE(D9:D12),AVERAGE(D8:D11))</f>
        <v>0.95690238975530129</v>
      </c>
      <c r="E40" s="49">
        <f>IF('[1]Weekday Current vs Hist'!$J$2="East",AVERAGE(E9:E12),AVERAGE(E8:E11))</f>
        <v>0.92249537390639436</v>
      </c>
      <c r="F40" s="49">
        <f>IF('[1]Weekday Current vs Hist'!$J$2="East",AVERAGE(F9:F12),AVERAGE(F8:F11))</f>
        <v>0.84709562289371521</v>
      </c>
      <c r="G40" s="49">
        <f>IF('[1]Weekday Current vs Hist'!$J$2="East",AVERAGE(G9:G12),AVERAGE(G8:G11))</f>
        <v>0.81111251246420912</v>
      </c>
      <c r="H40" s="49">
        <f>IF('[1]Weekday Current vs Hist'!$J$2="East",AVERAGE(H9:H12),AVERAGE(H8:H11))</f>
        <v>0.75808293476155486</v>
      </c>
      <c r="I40" s="49">
        <f>IF('[1]Weekday Current vs Hist'!$J$2="East",AVERAGE(I9:I12),AVERAGE(I8:I11))</f>
        <v>0.82820387652977212</v>
      </c>
      <c r="J40" s="49">
        <f>IF('[1]Weekday Current vs Hist'!$J$2="East",AVERAGE(J9:J12),AVERAGE(J8:J11))</f>
        <v>0.86115719568230475</v>
      </c>
      <c r="K40" s="49">
        <f>IF('[1]Weekday Current vs Hist'!$J$2="East",AVERAGE(K9:K12),AVERAGE(K8:K11))</f>
        <v>0.8771528905937066</v>
      </c>
      <c r="L40" s="49">
        <f>IF('[1]Weekday Current vs Hist'!$J$2="East",AVERAGE(L9:L12),AVERAGE(L8:L11))</f>
        <v>0.93236934754781331</v>
      </c>
      <c r="M40" s="49">
        <f>IF('[1]Weekday Current vs Hist'!$J$2="East",AVERAGE(M9:M12),AVERAGE(M8:M11))</f>
        <v>0.92832888851456086</v>
      </c>
      <c r="N40" s="49">
        <f>IF('[1]Weekday Current vs Hist'!$J$2="East",AVERAGE(N9:N12),AVERAGE(N8:N11))</f>
        <v>0.93544066691270777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15" t="s">
        <v>14</v>
      </c>
      <c r="C41" s="49">
        <f>IF('[1]Weekday Current vs Hist'!$J$2="East",AVERAGE(C13:C16),AVERAGE(C12:C15))</f>
        <v>0.98006507999868253</v>
      </c>
      <c r="D41" s="49">
        <f>IF('[1]Weekday Current vs Hist'!$J$2="East",AVERAGE(D13:D16),AVERAGE(D12:D15))</f>
        <v>0.99037553219464658</v>
      </c>
      <c r="E41" s="49">
        <f>IF('[1]Weekday Current vs Hist'!$J$2="East",AVERAGE(E13:E16),AVERAGE(E12:E15))</f>
        <v>0.96425732038571099</v>
      </c>
      <c r="F41" s="49">
        <f>IF('[1]Weekday Current vs Hist'!$J$2="East",AVERAGE(F13:F16),AVERAGE(F12:F15))</f>
        <v>0.89478988657534442</v>
      </c>
      <c r="G41" s="49">
        <f>IF('[1]Weekday Current vs Hist'!$J$2="East",AVERAGE(G13:G16),AVERAGE(G12:G15))</f>
        <v>0.75905426119016894</v>
      </c>
      <c r="H41" s="49">
        <f>IF('[1]Weekday Current vs Hist'!$J$2="East",AVERAGE(H13:H16),AVERAGE(H12:H15))</f>
        <v>0.54723134404252338</v>
      </c>
      <c r="I41" s="49">
        <f>IF('[1]Weekday Current vs Hist'!$J$2="East",AVERAGE(I13:I16),AVERAGE(I12:I15))</f>
        <v>0.53797791690209418</v>
      </c>
      <c r="J41" s="49">
        <f>IF('[1]Weekday Current vs Hist'!$J$2="East",AVERAGE(J13:J16),AVERAGE(J12:J15))</f>
        <v>0.6133591604504921</v>
      </c>
      <c r="K41" s="49">
        <f>IF('[1]Weekday Current vs Hist'!$J$2="East",AVERAGE(K13:K16),AVERAGE(K12:K15))</f>
        <v>0.77300150746969787</v>
      </c>
      <c r="L41" s="49">
        <f>IF('[1]Weekday Current vs Hist'!$J$2="East",AVERAGE(L13:L16),AVERAGE(L12:L15))</f>
        <v>0.83165526520950372</v>
      </c>
      <c r="M41" s="49">
        <f>IF('[1]Weekday Current vs Hist'!$J$2="East",AVERAGE(M13:M16),AVERAGE(M12:M15))</f>
        <v>0.92704808232756064</v>
      </c>
      <c r="N41" s="49">
        <f>IF('[1]Weekday Current vs Hist'!$J$2="East",AVERAGE(N13:N16),AVERAGE(N12:N15))</f>
        <v>0.97116908820938119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15" t="s">
        <v>15</v>
      </c>
      <c r="C42" s="49">
        <f>IF('[1]Weekday Current vs Hist'!$J$2="East",AVERAGE(C17:C20),AVERAGE(C16:C19))</f>
        <v>0.9697670996300658</v>
      </c>
      <c r="D42" s="49">
        <f>IF('[1]Weekday Current vs Hist'!$J$2="East",AVERAGE(D17:D20),AVERAGE(D16:D19))</f>
        <v>0.98202453178319549</v>
      </c>
      <c r="E42" s="49">
        <f>IF('[1]Weekday Current vs Hist'!$J$2="East",AVERAGE(E17:E20),AVERAGE(E16:E19))</f>
        <v>0.99759665459448588</v>
      </c>
      <c r="F42" s="49">
        <f>IF('[1]Weekday Current vs Hist'!$J$2="East",AVERAGE(F17:F20),AVERAGE(F16:F19))</f>
        <v>1.0329371768336564</v>
      </c>
      <c r="G42" s="49">
        <f>IF('[1]Weekday Current vs Hist'!$J$2="East",AVERAGE(G17:G20),AVERAGE(G16:G19))</f>
        <v>1.069378386389841</v>
      </c>
      <c r="H42" s="49">
        <f>IF('[1]Weekday Current vs Hist'!$J$2="East",AVERAGE(H17:H20),AVERAGE(H16:H19))</f>
        <v>1.0823779604150243</v>
      </c>
      <c r="I42" s="49">
        <f>IF('[1]Weekday Current vs Hist'!$J$2="East",AVERAGE(I17:I20),AVERAGE(I16:I19))</f>
        <v>1.0808192526075133</v>
      </c>
      <c r="J42" s="49">
        <f>IF('[1]Weekday Current vs Hist'!$J$2="East",AVERAGE(J17:J20),AVERAGE(J16:J19))</f>
        <v>1.0500210974583404</v>
      </c>
      <c r="K42" s="49">
        <f>IF('[1]Weekday Current vs Hist'!$J$2="East",AVERAGE(K17:K20),AVERAGE(K16:K19))</f>
        <v>1.0442575027358953</v>
      </c>
      <c r="L42" s="49">
        <f>IF('[1]Weekday Current vs Hist'!$J$2="East",AVERAGE(L17:L20),AVERAGE(L16:L19))</f>
        <v>0.99269821586796936</v>
      </c>
      <c r="M42" s="49">
        <f>IF('[1]Weekday Current vs Hist'!$J$2="East",AVERAGE(M17:M20),AVERAGE(M16:M19))</f>
        <v>0.96362342757547803</v>
      </c>
      <c r="N42" s="49">
        <f>IF('[1]Weekday Current vs Hist'!$J$2="East",AVERAGE(N17:N20),AVERAGE(N16:N19))</f>
        <v>0.92039992394119596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15" t="s">
        <v>16</v>
      </c>
      <c r="C43" s="49">
        <f>IF('[1]Weekday Current vs Hist'!$J$2="East",AVERAGE(C21:C24),AVERAGE(C20:C23))</f>
        <v>0.99087463000598386</v>
      </c>
      <c r="D43" s="49">
        <f>IF('[1]Weekday Current vs Hist'!$J$2="East",AVERAGE(D21:D24),AVERAGE(D20:D23))</f>
        <v>0.97452240654510214</v>
      </c>
      <c r="E43" s="49">
        <f>IF('[1]Weekday Current vs Hist'!$J$2="East",AVERAGE(E21:E24),AVERAGE(E20:E23))</f>
        <v>0.95755745737451126</v>
      </c>
      <c r="F43" s="49">
        <f>IF('[1]Weekday Current vs Hist'!$J$2="East",AVERAGE(F21:F24),AVERAGE(F20:F23))</f>
        <v>1.0171327639130092</v>
      </c>
      <c r="G43" s="49">
        <f>IF('[1]Weekday Current vs Hist'!$J$2="East",AVERAGE(G21:G24),AVERAGE(G20:G23))</f>
        <v>1.1644974846078431</v>
      </c>
      <c r="H43" s="49">
        <f>IF('[1]Weekday Current vs Hist'!$J$2="East",AVERAGE(H21:H24),AVERAGE(H20:H23))</f>
        <v>1.3933568616751622</v>
      </c>
      <c r="I43" s="49">
        <f>IF('[1]Weekday Current vs Hist'!$J$2="East",AVERAGE(I21:I24),AVERAGE(I20:I23))</f>
        <v>1.4299949513838248</v>
      </c>
      <c r="J43" s="49">
        <f>IF('[1]Weekday Current vs Hist'!$J$2="East",AVERAGE(J21:J24),AVERAGE(J20:J23))</f>
        <v>1.3536581552664484</v>
      </c>
      <c r="K43" s="49">
        <f>IF('[1]Weekday Current vs Hist'!$J$2="East",AVERAGE(K21:K24),AVERAGE(K20:K23))</f>
        <v>1.1364308751690515</v>
      </c>
      <c r="L43" s="49">
        <f>IF('[1]Weekday Current vs Hist'!$J$2="East",AVERAGE(L21:L24),AVERAGE(L20:L23))</f>
        <v>1.0780115029462287</v>
      </c>
      <c r="M43" s="49">
        <f>IF('[1]Weekday Current vs Hist'!$J$2="East",AVERAGE(M21:M24),AVERAGE(M20:M23))</f>
        <v>1.0216600832956588</v>
      </c>
      <c r="N43" s="49">
        <f>IF('[1]Weekday Current vs Hist'!$J$2="East",AVERAGE(N21:N24),AVERAGE(N20:N23))</f>
        <v>0.98294037878204787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15" t="s">
        <v>17</v>
      </c>
      <c r="C44" s="49">
        <f>IF('[1]Weekday Current vs Hist'!$J$2="East",AVERAGE(C25:C28),AVERAGE(C24:C27))</f>
        <v>1.0592931903652694</v>
      </c>
      <c r="D44" s="49">
        <f>IF('[1]Weekday Current vs Hist'!$J$2="East",AVERAGE(D25:D28),AVERAGE(D24:D27))</f>
        <v>1.0530775294770576</v>
      </c>
      <c r="E44" s="49">
        <f>IF('[1]Weekday Current vs Hist'!$J$2="East",AVERAGE(E25:E28),AVERAGE(E24:E27))</f>
        <v>1.0805885676452938</v>
      </c>
      <c r="F44" s="49">
        <f>IF('[1]Weekday Current vs Hist'!$J$2="East",AVERAGE(F25:F28),AVERAGE(F24:F27))</f>
        <v>1.0551401726779883</v>
      </c>
      <c r="G44" s="49">
        <f>IF('[1]Weekday Current vs Hist'!$J$2="East",AVERAGE(G25:G28),AVERAGE(G24:G27))</f>
        <v>1.0070698678121488</v>
      </c>
      <c r="H44" s="49">
        <f>IF('[1]Weekday Current vs Hist'!$J$2="East",AVERAGE(H25:H28),AVERAGE(H24:H27))</f>
        <v>0.9770338338672907</v>
      </c>
      <c r="I44" s="49">
        <f>IF('[1]Weekday Current vs Hist'!$J$2="East",AVERAGE(I25:I28),AVERAGE(I24:I27))</f>
        <v>0.95120787910656879</v>
      </c>
      <c r="J44" s="49">
        <f>IF('[1]Weekday Current vs Hist'!$J$2="East",AVERAGE(J25:J28),AVERAGE(J24:J27))</f>
        <v>0.98296158682471946</v>
      </c>
      <c r="K44" s="49">
        <f>IF('[1]Weekday Current vs Hist'!$J$2="East",AVERAGE(K25:K28),AVERAGE(K24:K27))</f>
        <v>1.0463101146253564</v>
      </c>
      <c r="L44" s="49">
        <f>IF('[1]Weekday Current vs Hist'!$J$2="East",AVERAGE(L25:L28),AVERAGE(L24:L27))</f>
        <v>1.0976350159763011</v>
      </c>
      <c r="M44" s="49">
        <f>IF('[1]Weekday Current vs Hist'!$J$2="East",AVERAGE(M25:M28),AVERAGE(M24:M27))</f>
        <v>1.0876684068013036</v>
      </c>
      <c r="N44" s="49">
        <f>IF('[1]Weekday Current vs Hist'!$J$2="East",AVERAGE(N25:N28),AVERAGE(N24:N27))</f>
        <v>1.1254906090673757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7:28" x14ac:dyDescent="0.2"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7:28" x14ac:dyDescent="0.2"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7:28" x14ac:dyDescent="0.2"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>
      <selection activeCell="C6" sqref="C6"/>
    </sheetView>
  </sheetViews>
  <sheetFormatPr defaultRowHeight="12.75" x14ac:dyDescent="0.2"/>
  <cols>
    <col min="2" max="2" width="1.42578125" customWidth="1"/>
  </cols>
  <sheetData>
    <row r="1" spans="1:18" ht="18" x14ac:dyDescent="0.25">
      <c r="A1" s="17" t="str">
        <f>CONCATENATE("Weekend 2000 - ",'[1]Weekday Current vs Hist'!$J$3,"  - Historical Price Relationship")</f>
        <v>Weekend 2000 - NP 15  - Historical Price Relationship</v>
      </c>
      <c r="B1" s="2"/>
    </row>
    <row r="2" spans="1:18" s="5" customFormat="1" x14ac:dyDescent="0.2">
      <c r="A2" s="2"/>
      <c r="B2" s="2"/>
    </row>
    <row r="3" spans="1:18" s="5" customFormat="1" ht="15.75" thickBot="1" x14ac:dyDescent="0.3">
      <c r="A3" s="19" t="s">
        <v>29</v>
      </c>
      <c r="B3" s="2"/>
    </row>
    <row r="4" spans="1:18" ht="13.5" thickBot="1" x14ac:dyDescent="0.25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4" t="s">
        <v>35</v>
      </c>
      <c r="Q4" s="55"/>
      <c r="R4" s="56"/>
    </row>
    <row r="5" spans="1:18" x14ac:dyDescent="0.2">
      <c r="A5" s="7" t="s">
        <v>26</v>
      </c>
      <c r="B5" s="7"/>
      <c r="Q5" s="7" t="s">
        <v>34</v>
      </c>
      <c r="R5" s="7" t="s">
        <v>24</v>
      </c>
    </row>
    <row r="6" spans="1:18" x14ac:dyDescent="0.2">
      <c r="A6" s="9">
        <v>100</v>
      </c>
      <c r="B6" s="6"/>
      <c r="C6" s="18">
        <v>1.0092870811356911</v>
      </c>
      <c r="D6" s="18">
        <v>0.97702711231539785</v>
      </c>
      <c r="E6" s="18">
        <v>1.004442620429238</v>
      </c>
      <c r="F6" s="18">
        <v>1.049778036965511</v>
      </c>
      <c r="G6" s="18">
        <v>1.1220243142667867</v>
      </c>
      <c r="H6" s="18">
        <v>1.0887287909619514</v>
      </c>
      <c r="I6" s="18">
        <v>1.0962087627060979</v>
      </c>
      <c r="J6" s="18">
        <v>1.0385940071673136</v>
      </c>
      <c r="K6" s="18">
        <v>1.1036113107216949</v>
      </c>
      <c r="L6" s="18">
        <v>1.0290708942839772</v>
      </c>
      <c r="M6" s="18">
        <v>1.0144938968963284</v>
      </c>
      <c r="N6" s="18">
        <v>1.0152909449640364</v>
      </c>
      <c r="P6" s="28" t="s">
        <v>0</v>
      </c>
      <c r="Q6" s="29">
        <f>IF('[1]Weekday Current vs Hist'!$J$2="East",AVERAGE(C13:C28),AVERAGE(C12:C27))</f>
        <v>1.0000000000000002</v>
      </c>
      <c r="R6" s="48">
        <f>IF('[1]Weekday Current vs Hist'!$J$2="East",AVERAGE(C6:C12,C29),AVERAGE(C6:C11,C28:C29))</f>
        <v>0.99999999999999978</v>
      </c>
    </row>
    <row r="7" spans="1:18" x14ac:dyDescent="0.2">
      <c r="A7" s="9">
        <v>200</v>
      </c>
      <c r="B7" s="6"/>
      <c r="C7" s="18">
        <v>0.91758331378366553</v>
      </c>
      <c r="D7" s="18">
        <v>0.9280671258766231</v>
      </c>
      <c r="E7" s="18">
        <v>0.88689867636411845</v>
      </c>
      <c r="F7" s="18">
        <v>0.89939230577820739</v>
      </c>
      <c r="G7" s="18">
        <v>0.92722133045819488</v>
      </c>
      <c r="H7" s="18">
        <v>0.89669674655366005</v>
      </c>
      <c r="I7" s="18">
        <v>0.93255795085361615</v>
      </c>
      <c r="J7" s="18">
        <v>0.94140134438078171</v>
      </c>
      <c r="K7" s="18">
        <v>0.96120462305123977</v>
      </c>
      <c r="L7" s="18">
        <v>0.9364235979769252</v>
      </c>
      <c r="M7" s="18">
        <v>0.90227653317739098</v>
      </c>
      <c r="N7" s="18">
        <v>0.93568462125416629</v>
      </c>
      <c r="P7" s="28" t="s">
        <v>1</v>
      </c>
      <c r="Q7" s="29">
        <f>IF('[1]Weekday Current vs Hist'!$J$2="East",AVERAGE(D13:D28),AVERAGE(D12:D27))</f>
        <v>0.99999999999999989</v>
      </c>
      <c r="R7" s="48">
        <f>IF('[1]Weekday Current vs Hist'!$J$2="East",AVERAGE(D6:D12,D29),AVERAGE(D6:D11,D28:D29))</f>
        <v>1.0000000000000007</v>
      </c>
    </row>
    <row r="8" spans="1:18" x14ac:dyDescent="0.2">
      <c r="A8" s="9">
        <v>300</v>
      </c>
      <c r="B8" s="6"/>
      <c r="C8" s="18">
        <v>0.87105061316965893</v>
      </c>
      <c r="D8" s="18">
        <v>0.8925406931810812</v>
      </c>
      <c r="E8" s="18">
        <v>0.81020746498575069</v>
      </c>
      <c r="F8" s="18">
        <v>0.76052821614911958</v>
      </c>
      <c r="G8" s="18">
        <v>0.78284837415245423</v>
      </c>
      <c r="H8" s="18">
        <v>0.79620677622806846</v>
      </c>
      <c r="I8" s="18">
        <v>0.84255359511027572</v>
      </c>
      <c r="J8" s="18">
        <v>0.82802766687041685</v>
      </c>
      <c r="K8" s="18">
        <v>0.84160099563037127</v>
      </c>
      <c r="L8" s="18">
        <v>0.89656961390660472</v>
      </c>
      <c r="M8" s="18">
        <v>0.82615824534178295</v>
      </c>
      <c r="N8" s="18">
        <v>0.88032436532898917</v>
      </c>
      <c r="P8" s="28" t="s">
        <v>2</v>
      </c>
      <c r="Q8" s="29">
        <f>IF('[1]Weekday Current vs Hist'!$J$2="East",AVERAGE(E13:E28),AVERAGE(E12:E27))</f>
        <v>1</v>
      </c>
      <c r="R8" s="48">
        <f>IF('[1]Weekday Current vs Hist'!$J$2="East",AVERAGE(E6:E12,E29),AVERAGE(E6:E11,E28:E29))</f>
        <v>1.0000000000000004</v>
      </c>
    </row>
    <row r="9" spans="1:18" x14ac:dyDescent="0.2">
      <c r="A9" s="9">
        <v>400</v>
      </c>
      <c r="B9" s="6"/>
      <c r="C9" s="18">
        <v>0.85725530838680108</v>
      </c>
      <c r="D9" s="18">
        <v>0.89405847316723075</v>
      </c>
      <c r="E9" s="18">
        <v>0.81716279668567682</v>
      </c>
      <c r="F9" s="18">
        <v>0.77929332306399635</v>
      </c>
      <c r="G9" s="18">
        <v>0.74851408104120176</v>
      </c>
      <c r="H9" s="18">
        <v>0.75007816984420883</v>
      </c>
      <c r="I9" s="18">
        <v>0.82542256252167645</v>
      </c>
      <c r="J9" s="18">
        <v>0.80822674307698439</v>
      </c>
      <c r="K9" s="18">
        <v>0.81795127068490048</v>
      </c>
      <c r="L9" s="18">
        <v>0.88037677879676701</v>
      </c>
      <c r="M9" s="18">
        <v>0.82130380403632885</v>
      </c>
      <c r="N9" s="18">
        <v>0.88352034885044395</v>
      </c>
      <c r="P9" s="28" t="s">
        <v>3</v>
      </c>
      <c r="Q9" s="29">
        <f>IF('[1]Weekday Current vs Hist'!$J$2="East",AVERAGE(F13:F28),AVERAGE(F12:F27))</f>
        <v>1.0000000000000002</v>
      </c>
      <c r="R9" s="48">
        <f>IF('[1]Weekday Current vs Hist'!$J$2="East",AVERAGE(F6:F12,F29),AVERAGE(F6:F11,F28:F29))</f>
        <v>1</v>
      </c>
    </row>
    <row r="10" spans="1:18" x14ac:dyDescent="0.2">
      <c r="A10" s="9">
        <v>500</v>
      </c>
      <c r="B10" s="6"/>
      <c r="C10" s="18">
        <v>0.93008766526304987</v>
      </c>
      <c r="D10" s="18">
        <v>0.95092083910658998</v>
      </c>
      <c r="E10" s="18">
        <v>0.93759837714255279</v>
      </c>
      <c r="F10" s="18">
        <v>0.82783597551887556</v>
      </c>
      <c r="G10" s="18">
        <v>0.78579375455231126</v>
      </c>
      <c r="H10" s="18">
        <v>0.73650159067605037</v>
      </c>
      <c r="I10" s="18">
        <v>0.82066761081820661</v>
      </c>
      <c r="J10" s="18">
        <v>0.83447688956037491</v>
      </c>
      <c r="K10" s="18">
        <v>0.85990796633642175</v>
      </c>
      <c r="L10" s="18">
        <v>0.90763850066096807</v>
      </c>
      <c r="M10" s="18">
        <v>0.92478406090294363</v>
      </c>
      <c r="N10" s="18">
        <v>0.9323194063468867</v>
      </c>
      <c r="P10" s="28" t="s">
        <v>4</v>
      </c>
      <c r="Q10" s="29">
        <f>IF('[1]Weekday Current vs Hist'!$J$2="East",AVERAGE(G13:G28),AVERAGE(G12:G27))</f>
        <v>1</v>
      </c>
      <c r="R10" s="48">
        <f>IF('[1]Weekday Current vs Hist'!$J$2="East",AVERAGE(G6:G12,G29),AVERAGE(G6:G11,G28:G29))</f>
        <v>1.0000000000000002</v>
      </c>
    </row>
    <row r="11" spans="1:18" x14ac:dyDescent="0.2">
      <c r="A11" s="9">
        <v>600</v>
      </c>
      <c r="B11" s="6"/>
      <c r="C11" s="18">
        <v>1.0736842114847405</v>
      </c>
      <c r="D11" s="18">
        <v>1.0900895535663031</v>
      </c>
      <c r="E11" s="18">
        <v>1.1250128568115974</v>
      </c>
      <c r="F11" s="18">
        <v>1.0207249768428694</v>
      </c>
      <c r="G11" s="18">
        <v>0.92729384011086968</v>
      </c>
      <c r="H11" s="18">
        <v>0.74954520229789168</v>
      </c>
      <c r="I11" s="18">
        <v>0.82417173766892982</v>
      </c>
      <c r="J11" s="18">
        <v>0.97389748322144287</v>
      </c>
      <c r="K11" s="18">
        <v>0.9891513297231328</v>
      </c>
      <c r="L11" s="18">
        <v>1.0448924968269133</v>
      </c>
      <c r="M11" s="18">
        <v>1.1410694437771882</v>
      </c>
      <c r="N11" s="18">
        <v>1.0455985471245108</v>
      </c>
      <c r="P11" s="28" t="s">
        <v>5</v>
      </c>
      <c r="Q11" s="29">
        <f>IF('[1]Weekday Current vs Hist'!$J$2="East",AVERAGE(H13:H28),AVERAGE(H12:H27))</f>
        <v>1</v>
      </c>
      <c r="R11" s="48">
        <f>IF('[1]Weekday Current vs Hist'!$J$2="East",AVERAGE(H6:H12,H29),AVERAGE(H6:H11,H28:H29))</f>
        <v>1.0000000000000007</v>
      </c>
    </row>
    <row r="12" spans="1:18" x14ac:dyDescent="0.2">
      <c r="A12" s="9">
        <v>700</v>
      </c>
      <c r="B12" s="6"/>
      <c r="C12" s="18">
        <v>0.7484406681458986</v>
      </c>
      <c r="D12" s="18">
        <v>0.81938066069865134</v>
      </c>
      <c r="E12" s="18">
        <v>0.75814858418611086</v>
      </c>
      <c r="F12" s="18">
        <v>0.7812697165139223</v>
      </c>
      <c r="G12" s="18">
        <v>0.50438868251127467</v>
      </c>
      <c r="H12" s="18">
        <v>0.38555610595483736</v>
      </c>
      <c r="I12" s="18">
        <v>0.36798224877405056</v>
      </c>
      <c r="J12" s="18">
        <v>0.41634684297629981</v>
      </c>
      <c r="K12" s="18">
        <v>0.54499782834435595</v>
      </c>
      <c r="L12" s="18">
        <v>0.74146099821611622</v>
      </c>
      <c r="M12" s="18">
        <v>0.78230642269900275</v>
      </c>
      <c r="N12" s="18">
        <v>0.79964376177745888</v>
      </c>
      <c r="P12" s="28" t="s">
        <v>6</v>
      </c>
      <c r="Q12" s="29">
        <f>IF('[1]Weekday Current vs Hist'!$J$2="East",AVERAGE(I13:I28),AVERAGE(I12:I27))</f>
        <v>1.0000000000000002</v>
      </c>
      <c r="R12" s="48">
        <f>IF('[1]Weekday Current vs Hist'!$J$2="East",AVERAGE(I6:I12,I29),AVERAGE(I6:I11,I28:I29))</f>
        <v>1</v>
      </c>
    </row>
    <row r="13" spans="1:18" x14ac:dyDescent="0.2">
      <c r="A13" s="9">
        <v>800</v>
      </c>
      <c r="B13" s="6"/>
      <c r="C13" s="18">
        <v>0.86362231089870678</v>
      </c>
      <c r="D13" s="18">
        <v>0.93440165218841709</v>
      </c>
      <c r="E13" s="18">
        <v>0.86872273681374812</v>
      </c>
      <c r="F13" s="18">
        <v>0.88818331185544741</v>
      </c>
      <c r="G13" s="18">
        <v>0.73262773225957234</v>
      </c>
      <c r="H13" s="18">
        <v>0.5190091240353546</v>
      </c>
      <c r="I13" s="18">
        <v>0.50544847880259736</v>
      </c>
      <c r="J13" s="18">
        <v>0.52795213655708451</v>
      </c>
      <c r="K13" s="18">
        <v>0.66229556234624742</v>
      </c>
      <c r="L13" s="18">
        <v>0.72707026587418089</v>
      </c>
      <c r="M13" s="18">
        <v>0.87702264707145727</v>
      </c>
      <c r="N13" s="18">
        <v>0.87547790809891057</v>
      </c>
      <c r="P13" s="28" t="s">
        <v>7</v>
      </c>
      <c r="Q13" s="29">
        <f>IF('[1]Weekday Current vs Hist'!$J$2="East",AVERAGE(J13:J28),AVERAGE(J12:J27))</f>
        <v>1</v>
      </c>
      <c r="R13" s="48">
        <f>IF('[1]Weekday Current vs Hist'!$J$2="East",AVERAGE(J6:J12,J29),AVERAGE(J6:J11,J28:J29))</f>
        <v>1</v>
      </c>
    </row>
    <row r="14" spans="1:18" x14ac:dyDescent="0.2">
      <c r="A14" s="9">
        <v>900</v>
      </c>
      <c r="B14" s="6"/>
      <c r="C14" s="18">
        <v>0.97864561386617066</v>
      </c>
      <c r="D14" s="18">
        <v>0.9997731984047542</v>
      </c>
      <c r="E14" s="18">
        <v>0.96501426210904973</v>
      </c>
      <c r="F14" s="18">
        <v>0.99320869513784771</v>
      </c>
      <c r="G14" s="18">
        <v>0.92496030711677157</v>
      </c>
      <c r="H14" s="18">
        <v>0.71267746254618203</v>
      </c>
      <c r="I14" s="18">
        <v>0.67811630990541105</v>
      </c>
      <c r="J14" s="18">
        <v>0.719333773564797</v>
      </c>
      <c r="K14" s="18">
        <v>0.78856643483458899</v>
      </c>
      <c r="L14" s="18">
        <v>0.75512709886492135</v>
      </c>
      <c r="M14" s="18">
        <v>0.91804685292349952</v>
      </c>
      <c r="N14" s="18">
        <v>0.97926033762249443</v>
      </c>
      <c r="P14" s="28" t="s">
        <v>8</v>
      </c>
      <c r="Q14" s="29">
        <f>IF('[1]Weekday Current vs Hist'!$J$2="East",AVERAGE(K13:K28),AVERAGE(K12:K27))</f>
        <v>1</v>
      </c>
      <c r="R14" s="48">
        <f>IF('[1]Weekday Current vs Hist'!$J$2="East",AVERAGE(K6:K12,K29),AVERAGE(K6:K11,K28:K29))</f>
        <v>0.99999999999999989</v>
      </c>
    </row>
    <row r="15" spans="1:18" x14ac:dyDescent="0.2">
      <c r="A15" s="9">
        <v>1000</v>
      </c>
      <c r="B15" s="6"/>
      <c r="C15" s="18">
        <v>1.0034701916699438</v>
      </c>
      <c r="D15" s="18">
        <v>1.0244664183015582</v>
      </c>
      <c r="E15" s="18">
        <v>1.0177176732829223</v>
      </c>
      <c r="F15" s="18">
        <v>1.0429666781990976</v>
      </c>
      <c r="G15" s="18">
        <v>1.0238993316256344</v>
      </c>
      <c r="H15" s="18">
        <v>0.86037067773017983</v>
      </c>
      <c r="I15" s="18">
        <v>0.8011184793314744</v>
      </c>
      <c r="J15" s="18">
        <v>0.84610298029173403</v>
      </c>
      <c r="K15" s="18">
        <v>0.85452925715024775</v>
      </c>
      <c r="L15" s="18">
        <v>0.87703849086724739</v>
      </c>
      <c r="M15" s="18">
        <v>0.9368396072497942</v>
      </c>
      <c r="N15" s="18">
        <v>0.9995480452089478</v>
      </c>
      <c r="P15" s="28" t="s">
        <v>9</v>
      </c>
      <c r="Q15" s="29">
        <f>IF('[1]Weekday Current vs Hist'!$J$2="East",AVERAGE(L13:L28),AVERAGE(L12:L27))</f>
        <v>1.0000000000000002</v>
      </c>
      <c r="R15" s="48">
        <f>IF('[1]Weekday Current vs Hist'!$J$2="East",AVERAGE(L6:L12,L29),AVERAGE(L6:L11,L28:L29))</f>
        <v>1.0000000000000002</v>
      </c>
    </row>
    <row r="16" spans="1:18" x14ac:dyDescent="0.2">
      <c r="A16" s="9">
        <v>1100</v>
      </c>
      <c r="B16" s="6"/>
      <c r="C16" s="18">
        <v>1.0240590019341871</v>
      </c>
      <c r="D16" s="18">
        <v>1.0336029186592803</v>
      </c>
      <c r="E16" s="18">
        <v>1.0440003316174711</v>
      </c>
      <c r="F16" s="18">
        <v>1.0759394519391785</v>
      </c>
      <c r="G16" s="18">
        <v>1.0560277846126145</v>
      </c>
      <c r="H16" s="18">
        <v>1.0214757714133651</v>
      </c>
      <c r="I16" s="18">
        <v>0.93482807827523517</v>
      </c>
      <c r="J16" s="18">
        <v>0.96418694167959218</v>
      </c>
      <c r="K16" s="18">
        <v>1.0033648762317227</v>
      </c>
      <c r="L16" s="18">
        <v>0.98520499946933859</v>
      </c>
      <c r="M16" s="18">
        <v>0.97170493617927478</v>
      </c>
      <c r="N16" s="18">
        <v>0.99667872096612964</v>
      </c>
      <c r="P16" s="28" t="s">
        <v>10</v>
      </c>
      <c r="Q16" s="29">
        <f>IF('[1]Weekday Current vs Hist'!$J$2="East",AVERAGE(M13:M28),AVERAGE(M12:M27))</f>
        <v>1.0000000000000002</v>
      </c>
      <c r="R16" s="48">
        <f>IF('[1]Weekday Current vs Hist'!$J$2="East",AVERAGE(M6:M12,M29),AVERAGE(M6:M11,M28:M29))</f>
        <v>1</v>
      </c>
    </row>
    <row r="17" spans="1:18" x14ac:dyDescent="0.2">
      <c r="A17" s="9">
        <v>1200</v>
      </c>
      <c r="B17" s="6"/>
      <c r="C17" s="18">
        <v>1.0118468757956585</v>
      </c>
      <c r="D17" s="18">
        <v>1.0212664738770798</v>
      </c>
      <c r="E17" s="18">
        <v>1.035116349494859</v>
      </c>
      <c r="F17" s="18">
        <v>1.0707503248402985</v>
      </c>
      <c r="G17" s="18">
        <v>1.0647112255278517</v>
      </c>
      <c r="H17" s="18">
        <v>1.0680247574196176</v>
      </c>
      <c r="I17" s="18">
        <v>1.0350191809238452</v>
      </c>
      <c r="J17" s="18">
        <v>1.0423496031354107</v>
      </c>
      <c r="K17" s="18">
        <v>1.0584215079195931</v>
      </c>
      <c r="L17" s="18">
        <v>0.98066303004290212</v>
      </c>
      <c r="M17" s="18">
        <v>0.945574316288601</v>
      </c>
      <c r="N17" s="18">
        <v>0.9859140541240633</v>
      </c>
      <c r="P17" s="28" t="s">
        <v>11</v>
      </c>
      <c r="Q17" s="29">
        <f>IF('[1]Weekday Current vs Hist'!$J$2="East",AVERAGE(N13:N28),AVERAGE(N12:N27))</f>
        <v>1.0000000000000002</v>
      </c>
      <c r="R17" s="48">
        <f>IF('[1]Weekday Current vs Hist'!$J$2="East",AVERAGE(N6:N12,N29),AVERAGE(N6:N11,N28:N29))</f>
        <v>1.0000000000000002</v>
      </c>
    </row>
    <row r="18" spans="1:18" x14ac:dyDescent="0.2">
      <c r="A18" s="9">
        <v>1300</v>
      </c>
      <c r="B18" s="6"/>
      <c r="C18" s="18">
        <v>0.99741427797166682</v>
      </c>
      <c r="D18" s="18">
        <v>0.99367200983968473</v>
      </c>
      <c r="E18" s="18">
        <v>1.0232500037091461</v>
      </c>
      <c r="F18" s="18">
        <v>1.0238349080912963</v>
      </c>
      <c r="G18" s="18">
        <v>1.0709185255968414</v>
      </c>
      <c r="H18" s="18">
        <v>1.1056066104066702</v>
      </c>
      <c r="I18" s="18">
        <v>1.1301526556632908</v>
      </c>
      <c r="J18" s="18">
        <v>1.1646329758712131</v>
      </c>
      <c r="K18" s="18">
        <v>1.1153287873495432</v>
      </c>
      <c r="L18" s="18">
        <v>1.0231026199601616</v>
      </c>
      <c r="M18" s="18">
        <v>0.9038857594411609</v>
      </c>
      <c r="N18" s="18">
        <v>0.97074046319974006</v>
      </c>
    </row>
    <row r="19" spans="1:18" x14ac:dyDescent="0.2">
      <c r="A19" s="9">
        <v>1400</v>
      </c>
      <c r="B19" s="6"/>
      <c r="C19" s="18">
        <v>0.96219575515147682</v>
      </c>
      <c r="D19" s="18">
        <v>0.98079143654994849</v>
      </c>
      <c r="E19" s="18">
        <v>1.0112849176913765</v>
      </c>
      <c r="F19" s="18">
        <v>1.0179437220164096</v>
      </c>
      <c r="G19" s="18">
        <v>1.0725541890213872</v>
      </c>
      <c r="H19" s="18">
        <v>1.1770539990756794</v>
      </c>
      <c r="I19" s="18">
        <v>1.1804472421259087</v>
      </c>
      <c r="J19" s="18">
        <v>1.1820054950174386</v>
      </c>
      <c r="K19" s="18">
        <v>1.1432433938072184</v>
      </c>
      <c r="L19" s="18">
        <v>1.0744836733329364</v>
      </c>
      <c r="M19" s="18">
        <v>0.87916979658196426</v>
      </c>
      <c r="N19" s="18">
        <v>0.92336587833334549</v>
      </c>
    </row>
    <row r="20" spans="1:18" x14ac:dyDescent="0.2">
      <c r="A20" s="9">
        <v>1500</v>
      </c>
      <c r="B20" s="6"/>
      <c r="C20" s="18">
        <v>0.93306140164750573</v>
      </c>
      <c r="D20" s="18">
        <v>0.94265919156414746</v>
      </c>
      <c r="E20" s="18">
        <v>0.96910032402787394</v>
      </c>
      <c r="F20" s="18">
        <v>1.00034687570148</v>
      </c>
      <c r="G20" s="18">
        <v>1.0708785406801709</v>
      </c>
      <c r="H20" s="18">
        <v>1.2187322421374369</v>
      </c>
      <c r="I20" s="18">
        <v>1.2753198444618801</v>
      </c>
      <c r="J20" s="18">
        <v>1.2806537183140689</v>
      </c>
      <c r="K20" s="18">
        <v>1.1482227776712814</v>
      </c>
      <c r="L20" s="18">
        <v>1.0782358024054162</v>
      </c>
      <c r="M20" s="18">
        <v>0.85400262510183089</v>
      </c>
      <c r="N20" s="18">
        <v>0.83852628993072975</v>
      </c>
    </row>
    <row r="21" spans="1:18" x14ac:dyDescent="0.2">
      <c r="A21" s="9">
        <v>1600</v>
      </c>
      <c r="B21" s="6"/>
      <c r="C21" s="18">
        <v>0.88338611055098359</v>
      </c>
      <c r="D21" s="18">
        <v>0.92511684301939801</v>
      </c>
      <c r="E21" s="18">
        <v>0.92849943063326468</v>
      </c>
      <c r="F21" s="18">
        <v>0.97372412197819913</v>
      </c>
      <c r="G21" s="18">
        <v>1.0842259686984406</v>
      </c>
      <c r="H21" s="18">
        <v>1.2640240737613673</v>
      </c>
      <c r="I21" s="18">
        <v>1.2787043846651294</v>
      </c>
      <c r="J21" s="18">
        <v>1.2813828050892886</v>
      </c>
      <c r="K21" s="18">
        <v>1.1573183824161877</v>
      </c>
      <c r="L21" s="18">
        <v>1.072598405645852</v>
      </c>
      <c r="M21" s="18">
        <v>0.8372750278164337</v>
      </c>
      <c r="N21" s="18">
        <v>0.81530616928853772</v>
      </c>
    </row>
    <row r="22" spans="1:18" x14ac:dyDescent="0.2">
      <c r="A22" s="9">
        <v>1700</v>
      </c>
      <c r="B22" s="6"/>
      <c r="C22" s="18">
        <v>0.97263905780762727</v>
      </c>
      <c r="D22" s="18">
        <v>0.95244062233967319</v>
      </c>
      <c r="E22" s="18">
        <v>0.93987519881663117</v>
      </c>
      <c r="F22" s="18">
        <v>0.95601602983844047</v>
      </c>
      <c r="G22" s="18">
        <v>1.0745812161857855</v>
      </c>
      <c r="H22" s="18">
        <v>1.305465424902823</v>
      </c>
      <c r="I22" s="18">
        <v>1.4306969395435065</v>
      </c>
      <c r="J22" s="18">
        <v>1.2675473963499784</v>
      </c>
      <c r="K22" s="18">
        <v>1.1503941769800377</v>
      </c>
      <c r="L22" s="18">
        <v>1.0875494349609045</v>
      </c>
      <c r="M22" s="18">
        <v>0.96382233119562855</v>
      </c>
      <c r="N22" s="18">
        <v>0.97723180752905492</v>
      </c>
    </row>
    <row r="23" spans="1:18" x14ac:dyDescent="0.2">
      <c r="A23" s="9">
        <v>1800</v>
      </c>
      <c r="B23" s="6"/>
      <c r="C23" s="18">
        <v>1.179294615267686</v>
      </c>
      <c r="D23" s="18">
        <v>1.0790348121162965</v>
      </c>
      <c r="E23" s="18">
        <v>1.0145923810349404</v>
      </c>
      <c r="F23" s="18">
        <v>0.95276711235761846</v>
      </c>
      <c r="G23" s="18">
        <v>1.0686257057422943</v>
      </c>
      <c r="H23" s="18">
        <v>1.1919619509010644</v>
      </c>
      <c r="I23" s="18">
        <v>1.3157221896556064</v>
      </c>
      <c r="J23" s="18">
        <v>1.2152562480920996</v>
      </c>
      <c r="K23" s="18">
        <v>1.145993861856899</v>
      </c>
      <c r="L23" s="18">
        <v>1.0892881003787449</v>
      </c>
      <c r="M23" s="18">
        <v>1.342140381645093</v>
      </c>
      <c r="N23" s="18">
        <v>1.2182611549266451</v>
      </c>
    </row>
    <row r="24" spans="1:18" x14ac:dyDescent="0.2">
      <c r="A24" s="9">
        <v>1900</v>
      </c>
      <c r="B24" s="6"/>
      <c r="C24" s="18">
        <v>1.1904995740024644</v>
      </c>
      <c r="D24" s="18">
        <v>1.1225743985794261</v>
      </c>
      <c r="E24" s="18">
        <v>1.171921045713725</v>
      </c>
      <c r="F24" s="18">
        <v>0.98170528286129766</v>
      </c>
      <c r="G24" s="18">
        <v>1.0390711211740213</v>
      </c>
      <c r="H24" s="18">
        <v>1.0790476962364717</v>
      </c>
      <c r="I24" s="18">
        <v>1.1455660278003108</v>
      </c>
      <c r="J24" s="18">
        <v>1.0871377954265911</v>
      </c>
      <c r="K24" s="18">
        <v>1.0791592448194465</v>
      </c>
      <c r="L24" s="18">
        <v>1.136963722771182</v>
      </c>
      <c r="M24" s="18">
        <v>1.3221685715915414</v>
      </c>
      <c r="N24" s="18">
        <v>1.2204544474601766</v>
      </c>
    </row>
    <row r="25" spans="1:18" x14ac:dyDescent="0.2">
      <c r="A25" s="9">
        <v>2000</v>
      </c>
      <c r="B25" s="6"/>
      <c r="C25" s="18">
        <v>1.1355494672917255</v>
      </c>
      <c r="D25" s="18">
        <v>1.0931382725520282</v>
      </c>
      <c r="E25" s="18">
        <v>1.1559777143769525</v>
      </c>
      <c r="F25" s="18">
        <v>1.0631596076493208</v>
      </c>
      <c r="G25" s="18">
        <v>1.0505246881113819</v>
      </c>
      <c r="H25" s="18">
        <v>1.0053659479699135</v>
      </c>
      <c r="I25" s="18">
        <v>0.97444192209202385</v>
      </c>
      <c r="J25" s="18">
        <v>0.99766791618718531</v>
      </c>
      <c r="K25" s="18">
        <v>1.1207334014738188</v>
      </c>
      <c r="L25" s="18">
        <v>1.2048502400682453</v>
      </c>
      <c r="M25" s="18">
        <v>1.2677297326843044</v>
      </c>
      <c r="N25" s="18">
        <v>1.1533694146970346</v>
      </c>
    </row>
    <row r="26" spans="1:18" x14ac:dyDescent="0.2">
      <c r="A26" s="9">
        <v>2100</v>
      </c>
      <c r="B26" s="6"/>
      <c r="C26" s="18">
        <v>1.0883465703176625</v>
      </c>
      <c r="D26" s="18">
        <v>1.0540856662840108</v>
      </c>
      <c r="E26" s="18">
        <v>1.0882151658916632</v>
      </c>
      <c r="F26" s="18">
        <v>1.1337511937562839</v>
      </c>
      <c r="G26" s="18">
        <v>1.1302896858237772</v>
      </c>
      <c r="H26" s="18">
        <v>1.0833876409160328</v>
      </c>
      <c r="I26" s="18">
        <v>1.0030153616853852</v>
      </c>
      <c r="J26" s="18">
        <v>1.0442333977440388</v>
      </c>
      <c r="K26" s="18">
        <v>1.0744561785330879</v>
      </c>
      <c r="L26" s="18">
        <v>1.1613635110554288</v>
      </c>
      <c r="M26" s="18">
        <v>1.1438497092697759</v>
      </c>
      <c r="N26" s="18">
        <v>1.1316838847010491</v>
      </c>
    </row>
    <row r="27" spans="1:18" x14ac:dyDescent="0.2">
      <c r="A27" s="9">
        <v>2200</v>
      </c>
      <c r="B27" s="6"/>
      <c r="C27" s="18">
        <v>1.0275285076806362</v>
      </c>
      <c r="D27" s="18">
        <v>1.0235954250256447</v>
      </c>
      <c r="E27" s="18">
        <v>1.008563880600265</v>
      </c>
      <c r="F27" s="18">
        <v>1.0444329672638668</v>
      </c>
      <c r="G27" s="18">
        <v>1.0317152953121793</v>
      </c>
      <c r="H27" s="18">
        <v>1.0022405145930045</v>
      </c>
      <c r="I27" s="18">
        <v>0.9434206562943479</v>
      </c>
      <c r="J27" s="18">
        <v>0.96320997370317873</v>
      </c>
      <c r="K27" s="18">
        <v>0.95297432826572293</v>
      </c>
      <c r="L27" s="18">
        <v>1.0049996060864255</v>
      </c>
      <c r="M27" s="18">
        <v>1.0544612822606385</v>
      </c>
      <c r="N27" s="18">
        <v>1.1145376621356822</v>
      </c>
    </row>
    <row r="28" spans="1:18" x14ac:dyDescent="0.2">
      <c r="A28" s="9">
        <v>2300</v>
      </c>
      <c r="B28" s="6"/>
      <c r="C28" s="18">
        <v>1.2513982044735537</v>
      </c>
      <c r="D28" s="18">
        <v>1.2138383553586016</v>
      </c>
      <c r="E28" s="18">
        <v>1.3120801614095312</v>
      </c>
      <c r="F28" s="18">
        <v>1.4824307402097989</v>
      </c>
      <c r="G28" s="18">
        <v>1.4948641313226996</v>
      </c>
      <c r="H28" s="18">
        <v>1.6947612523636451</v>
      </c>
      <c r="I28" s="18">
        <v>1.4768498899942832</v>
      </c>
      <c r="J28" s="18">
        <v>1.403159362541224</v>
      </c>
      <c r="K28" s="18">
        <v>1.2802759101421735</v>
      </c>
      <c r="L28" s="18">
        <v>1.2384962072689323</v>
      </c>
      <c r="M28" s="18">
        <v>1.2677179195933952</v>
      </c>
      <c r="N28" s="18">
        <v>1.1898426284850787</v>
      </c>
    </row>
    <row r="29" spans="1:18" x14ac:dyDescent="0.2">
      <c r="A29" s="9">
        <v>2400</v>
      </c>
      <c r="B29" s="6"/>
      <c r="C29" s="18">
        <v>1.0896536023028385</v>
      </c>
      <c r="D29" s="18">
        <v>1.0534578474281766</v>
      </c>
      <c r="E29" s="18">
        <v>1.1065970461715393</v>
      </c>
      <c r="F29" s="18">
        <v>1.1800164254716214</v>
      </c>
      <c r="G29" s="18">
        <v>1.2114401740954839</v>
      </c>
      <c r="H29" s="18">
        <v>1.287481471074529</v>
      </c>
      <c r="I29" s="18">
        <v>1.1815678903269136</v>
      </c>
      <c r="J29" s="18">
        <v>1.172216503181462</v>
      </c>
      <c r="K29" s="18">
        <v>1.1462965937100644</v>
      </c>
      <c r="L29" s="18">
        <v>1.0665319102789144</v>
      </c>
      <c r="M29" s="18">
        <v>1.1021960962746415</v>
      </c>
      <c r="N29" s="18">
        <v>1.1174191376458895</v>
      </c>
    </row>
    <row r="31" spans="1:18" x14ac:dyDescent="0.2">
      <c r="A31" s="52" t="s">
        <v>48</v>
      </c>
      <c r="B31" s="52"/>
      <c r="C31" s="52"/>
    </row>
    <row r="32" spans="1:18" x14ac:dyDescent="0.2">
      <c r="C32" s="10" t="s">
        <v>49</v>
      </c>
      <c r="E32" t="str">
        <f>IF('[1]Weekday Current vs Hist'!$J$2="West","Monday through Saturday; Hours 7 through 22","Monday through Saturday; Hours 8 through 23")</f>
        <v>Monday through Saturday; Hours 7 through 22</v>
      </c>
    </row>
    <row r="33" spans="1:15" x14ac:dyDescent="0.2">
      <c r="C33" t="s">
        <v>50</v>
      </c>
      <c r="E33" t="str">
        <f>IF('[1]Weekday Current vs Hist'!$J$2="West","Monday through Sunday; Hours 1 through 6, and Hours 23 &amp; 24","Monday through Sunday; Hours 1 through 7, and Hours 24")</f>
        <v>Monday through Sunday; Hours 1 through 6, and Hours 23 &amp; 24</v>
      </c>
    </row>
    <row r="34" spans="1:15" x14ac:dyDescent="0.2">
      <c r="C34" t="s">
        <v>51</v>
      </c>
      <c r="E34" t="str">
        <f>IF('[1]Weekday Current vs Hist'!$J$2="West","Sunday; Hours 7 through 22","Sunday; Hours 8 through 23")</f>
        <v>Sunday; Hours 7 through 22</v>
      </c>
    </row>
    <row r="35" spans="1:15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</row>
    <row r="38" spans="1:15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">
      <c r="A39" s="15" t="s">
        <v>18</v>
      </c>
      <c r="C39" s="49">
        <f>IF('[1]Weekday Current vs Hist'!$J$2="East",AVERAGE(C6:C8,C29),AVERAGE(C6:C7,C28:C29))</f>
        <v>1.0669805504239371</v>
      </c>
      <c r="D39" s="49">
        <f>IF('[1]Weekday Current vs Hist'!$J$2="East",AVERAGE(D6:D8,D29),AVERAGE(D6:D7,D28:D29))</f>
        <v>1.0430976102446998</v>
      </c>
      <c r="E39" s="49">
        <f>IF('[1]Weekday Current vs Hist'!$J$2="East",AVERAGE(E6:E8,E29),AVERAGE(E6:E7,E28:E29))</f>
        <v>1.0775046260936068</v>
      </c>
      <c r="F39" s="49">
        <f>IF('[1]Weekday Current vs Hist'!$J$2="East",AVERAGE(F6:F8,F29),AVERAGE(F6:F7,F28:F29))</f>
        <v>1.1529043771062848</v>
      </c>
      <c r="G39" s="49">
        <f>IF('[1]Weekday Current vs Hist'!$J$2="East",AVERAGE(G6:G8,G29),AVERAGE(G6:G7,G28:G29))</f>
        <v>1.1888874875357913</v>
      </c>
      <c r="H39" s="49">
        <f>IF('[1]Weekday Current vs Hist'!$J$2="East",AVERAGE(H6:H8,H29),AVERAGE(H6:H7,H28:H29))</f>
        <v>1.2419170652384464</v>
      </c>
      <c r="I39" s="49">
        <f>IF('[1]Weekday Current vs Hist'!$J$2="East",AVERAGE(I6:I8,I29),AVERAGE(I6:I7,I28:I29))</f>
        <v>1.1717961234702277</v>
      </c>
      <c r="J39" s="49">
        <f>IF('[1]Weekday Current vs Hist'!$J$2="East",AVERAGE(J6:J8,J29),AVERAGE(J6:J7,J28:J29))</f>
        <v>1.1388428043176955</v>
      </c>
      <c r="K39" s="49">
        <f>IF('[1]Weekday Current vs Hist'!$J$2="East",AVERAGE(K6:K8,K29),AVERAGE(K6:K7,K28:K29))</f>
        <v>1.1228471094062933</v>
      </c>
      <c r="L39" s="49">
        <f>IF('[1]Weekday Current vs Hist'!$J$2="East",AVERAGE(L6:L8,L29),AVERAGE(L6:L7,L28:L29))</f>
        <v>1.0676306524521872</v>
      </c>
      <c r="M39" s="49">
        <f>IF('[1]Weekday Current vs Hist'!$J$2="East",AVERAGE(M6:M8,M29),AVERAGE(M6:M7,M28:M29))</f>
        <v>1.0716711114854391</v>
      </c>
      <c r="N39" s="49">
        <f>IF('[1]Weekday Current vs Hist'!$J$2="East",AVERAGE(N6:N8,N29),AVERAGE(N6:N7,N28:N29))</f>
        <v>1.0645593330872927</v>
      </c>
    </row>
    <row r="40" spans="1:15" x14ac:dyDescent="0.2">
      <c r="A40" s="15" t="s">
        <v>19</v>
      </c>
      <c r="C40" s="49">
        <f>IF('[1]Weekday Current vs Hist'!$J$2="East",AVERAGE(C9:C12),AVERAGE(C8:C11))</f>
        <v>0.93301944957606253</v>
      </c>
      <c r="D40" s="49">
        <f>IF('[1]Weekday Current vs Hist'!$J$2="East",AVERAGE(D9:D12),AVERAGE(D8:D11))</f>
        <v>0.95690238975530129</v>
      </c>
      <c r="E40" s="49">
        <f>IF('[1]Weekday Current vs Hist'!$J$2="East",AVERAGE(E9:E12),AVERAGE(E8:E11))</f>
        <v>0.92249537390639436</v>
      </c>
      <c r="F40" s="49">
        <f>IF('[1]Weekday Current vs Hist'!$J$2="East",AVERAGE(F9:F12),AVERAGE(F8:F11))</f>
        <v>0.84709562289371521</v>
      </c>
      <c r="G40" s="49">
        <f>IF('[1]Weekday Current vs Hist'!$J$2="East",AVERAGE(G9:G12),AVERAGE(G8:G11))</f>
        <v>0.81111251246420912</v>
      </c>
      <c r="H40" s="49">
        <f>IF('[1]Weekday Current vs Hist'!$J$2="East",AVERAGE(H9:H12),AVERAGE(H8:H11))</f>
        <v>0.75808293476155486</v>
      </c>
      <c r="I40" s="49">
        <f>IF('[1]Weekday Current vs Hist'!$J$2="East",AVERAGE(I9:I12),AVERAGE(I8:I11))</f>
        <v>0.82820387652977212</v>
      </c>
      <c r="J40" s="49">
        <f>IF('[1]Weekday Current vs Hist'!$J$2="East",AVERAGE(J9:J12),AVERAGE(J8:J11))</f>
        <v>0.86115719568230475</v>
      </c>
      <c r="K40" s="49">
        <f>IF('[1]Weekday Current vs Hist'!$J$2="East",AVERAGE(K9:K12),AVERAGE(K8:K11))</f>
        <v>0.8771528905937066</v>
      </c>
      <c r="L40" s="49">
        <f>IF('[1]Weekday Current vs Hist'!$J$2="East",AVERAGE(L9:L12),AVERAGE(L8:L11))</f>
        <v>0.93236934754781331</v>
      </c>
      <c r="M40" s="49">
        <f>IF('[1]Weekday Current vs Hist'!$J$2="East",AVERAGE(M9:M12),AVERAGE(M8:M11))</f>
        <v>0.92832888851456086</v>
      </c>
      <c r="N40" s="49">
        <f>IF('[1]Weekday Current vs Hist'!$J$2="East",AVERAGE(N9:N12),AVERAGE(N8:N11))</f>
        <v>0.93544066691270777</v>
      </c>
    </row>
    <row r="41" spans="1:15" x14ac:dyDescent="0.2">
      <c r="A41" s="15" t="s">
        <v>20</v>
      </c>
      <c r="C41" s="49">
        <f>IF('[1]Weekday Current vs Hist'!$J$2="East",AVERAGE(C13:C16),AVERAGE(C12:C15))</f>
        <v>0.89854469614517996</v>
      </c>
      <c r="D41" s="49">
        <f>IF('[1]Weekday Current vs Hist'!$J$2="East",AVERAGE(D13:D16),AVERAGE(D12:D15))</f>
        <v>0.9445054823983452</v>
      </c>
      <c r="E41" s="49">
        <f>IF('[1]Weekday Current vs Hist'!$J$2="East",AVERAGE(E13:E16),AVERAGE(E12:E15))</f>
        <v>0.9024008140979578</v>
      </c>
      <c r="F41" s="49">
        <f>IF('[1]Weekday Current vs Hist'!$J$2="East",AVERAGE(F13:F16),AVERAGE(F12:F15))</f>
        <v>0.92640710042657881</v>
      </c>
      <c r="G41" s="49">
        <f>IF('[1]Weekday Current vs Hist'!$J$2="East",AVERAGE(G13:G16),AVERAGE(G12:G15))</f>
        <v>0.79646901337831322</v>
      </c>
      <c r="H41" s="49">
        <f>IF('[1]Weekday Current vs Hist'!$J$2="East",AVERAGE(H13:H16),AVERAGE(H12:H15))</f>
        <v>0.61940334256663854</v>
      </c>
      <c r="I41" s="49">
        <f>IF('[1]Weekday Current vs Hist'!$J$2="East",AVERAGE(I13:I16),AVERAGE(I12:I15))</f>
        <v>0.58816637920338333</v>
      </c>
      <c r="J41" s="49">
        <f>IF('[1]Weekday Current vs Hist'!$J$2="East",AVERAGE(J13:J16),AVERAGE(J12:J15))</f>
        <v>0.62743393334747888</v>
      </c>
      <c r="K41" s="49">
        <f>IF('[1]Weekday Current vs Hist'!$J$2="East",AVERAGE(K13:K16),AVERAGE(K12:K15))</f>
        <v>0.71259727066886003</v>
      </c>
      <c r="L41" s="49">
        <f>IF('[1]Weekday Current vs Hist'!$J$2="East",AVERAGE(L13:L16),AVERAGE(L12:L15))</f>
        <v>0.77517421345561655</v>
      </c>
      <c r="M41" s="49">
        <f>IF('[1]Weekday Current vs Hist'!$J$2="East",AVERAGE(M13:M16),AVERAGE(M12:M15))</f>
        <v>0.87855388248593846</v>
      </c>
      <c r="N41" s="49">
        <f>IF('[1]Weekday Current vs Hist'!$J$2="East",AVERAGE(N13:N16),AVERAGE(N12:N15))</f>
        <v>0.91348251317695284</v>
      </c>
    </row>
    <row r="42" spans="1:15" x14ac:dyDescent="0.2">
      <c r="A42" s="15" t="s">
        <v>21</v>
      </c>
      <c r="C42" s="49">
        <f>IF('[1]Weekday Current vs Hist'!$J$2="East",AVERAGE(C17:C20),AVERAGE(C16:C19))</f>
        <v>0.99887897771324741</v>
      </c>
      <c r="D42" s="49">
        <f>IF('[1]Weekday Current vs Hist'!$J$2="East",AVERAGE(D17:D20),AVERAGE(D16:D19))</f>
        <v>1.0073332097314982</v>
      </c>
      <c r="E42" s="49">
        <f>IF('[1]Weekday Current vs Hist'!$J$2="East",AVERAGE(E17:E20),AVERAGE(E16:E19))</f>
        <v>1.0284129006282132</v>
      </c>
      <c r="F42" s="49">
        <f>IF('[1]Weekday Current vs Hist'!$J$2="East",AVERAGE(F17:F20),AVERAGE(F16:F19))</f>
        <v>1.0471171017217957</v>
      </c>
      <c r="G42" s="49">
        <f>IF('[1]Weekday Current vs Hist'!$J$2="East",AVERAGE(G17:G20),AVERAGE(G16:G19))</f>
        <v>1.0660529311896738</v>
      </c>
      <c r="H42" s="49">
        <f>IF('[1]Weekday Current vs Hist'!$J$2="East",AVERAGE(H17:H20),AVERAGE(H16:H19))</f>
        <v>1.0930402845788332</v>
      </c>
      <c r="I42" s="49">
        <f>IF('[1]Weekday Current vs Hist'!$J$2="East",AVERAGE(I17:I20),AVERAGE(I16:I19))</f>
        <v>1.07011178924707</v>
      </c>
      <c r="J42" s="49">
        <f>IF('[1]Weekday Current vs Hist'!$J$2="East",AVERAGE(J17:J20),AVERAGE(J16:J19))</f>
        <v>1.0882937539259137</v>
      </c>
      <c r="K42" s="49">
        <f>IF('[1]Weekday Current vs Hist'!$J$2="East",AVERAGE(K17:K20),AVERAGE(K16:K19))</f>
        <v>1.0800896413270193</v>
      </c>
      <c r="L42" s="49">
        <f>IF('[1]Weekday Current vs Hist'!$J$2="East",AVERAGE(L17:L20),AVERAGE(L16:L19))</f>
        <v>1.0158635807013345</v>
      </c>
      <c r="M42" s="49">
        <f>IF('[1]Weekday Current vs Hist'!$J$2="East",AVERAGE(M17:M20),AVERAGE(M16:M19))</f>
        <v>0.92508370212275026</v>
      </c>
      <c r="N42" s="49">
        <f>IF('[1]Weekday Current vs Hist'!$J$2="East",AVERAGE(N17:N20),AVERAGE(N16:N19))</f>
        <v>0.96917477915581962</v>
      </c>
    </row>
    <row r="43" spans="1:15" x14ac:dyDescent="0.2">
      <c r="A43" s="15" t="s">
        <v>22</v>
      </c>
      <c r="C43" s="49">
        <f>IF('[1]Weekday Current vs Hist'!$J$2="East",AVERAGE(C21:C24),AVERAGE(C20:C23))</f>
        <v>0.99209529631845061</v>
      </c>
      <c r="D43" s="49">
        <f>IF('[1]Weekday Current vs Hist'!$J$2="East",AVERAGE(D21:D24),AVERAGE(D20:D23))</f>
        <v>0.97481286725987881</v>
      </c>
      <c r="E43" s="49">
        <f>IF('[1]Weekday Current vs Hist'!$J$2="East",AVERAGE(E21:E24),AVERAGE(E20:E23))</f>
        <v>0.96301683362817758</v>
      </c>
      <c r="F43" s="49">
        <f>IF('[1]Weekday Current vs Hist'!$J$2="East",AVERAGE(F21:F24),AVERAGE(F20:F23))</f>
        <v>0.97071353496893453</v>
      </c>
      <c r="G43" s="49">
        <f>IF('[1]Weekday Current vs Hist'!$J$2="East",AVERAGE(G21:G24),AVERAGE(G20:G23))</f>
        <v>1.0745778578266729</v>
      </c>
      <c r="H43" s="49">
        <f>IF('[1]Weekday Current vs Hist'!$J$2="East",AVERAGE(H21:H24),AVERAGE(H20:H23))</f>
        <v>1.245045922925673</v>
      </c>
      <c r="I43" s="49">
        <f>IF('[1]Weekday Current vs Hist'!$J$2="East",AVERAGE(I21:I24),AVERAGE(I20:I23))</f>
        <v>1.3251108395815305</v>
      </c>
      <c r="J43" s="49">
        <f>IF('[1]Weekday Current vs Hist'!$J$2="East",AVERAGE(J21:J24),AVERAGE(J20:J23))</f>
        <v>1.261210041961359</v>
      </c>
      <c r="K43" s="49">
        <f>IF('[1]Weekday Current vs Hist'!$J$2="East",AVERAGE(K21:K24),AVERAGE(K20:K23))</f>
        <v>1.1504822997311015</v>
      </c>
      <c r="L43" s="49">
        <f>IF('[1]Weekday Current vs Hist'!$J$2="East",AVERAGE(L21:L24),AVERAGE(L20:L23))</f>
        <v>1.0819179358477296</v>
      </c>
      <c r="M43" s="49">
        <f>IF('[1]Weekday Current vs Hist'!$J$2="East",AVERAGE(M21:M24),AVERAGE(M20:M23))</f>
        <v>0.99931009143974658</v>
      </c>
      <c r="N43" s="49">
        <f>IF('[1]Weekday Current vs Hist'!$J$2="East",AVERAGE(N21:N24),AVERAGE(N20:N23))</f>
        <v>0.96233135541874182</v>
      </c>
    </row>
    <row r="44" spans="1:15" x14ac:dyDescent="0.2">
      <c r="A44" s="15" t="s">
        <v>23</v>
      </c>
      <c r="C44" s="49">
        <f>IF('[1]Weekday Current vs Hist'!$J$2="East",AVERAGE(C25:C28),AVERAGE(C24:C27))</f>
        <v>1.110481029823122</v>
      </c>
      <c r="D44" s="49">
        <f>IF('[1]Weekday Current vs Hist'!$J$2="East",AVERAGE(D25:D28),AVERAGE(D24:D27))</f>
        <v>1.0733484406102773</v>
      </c>
      <c r="E44" s="49">
        <f>IF('[1]Weekday Current vs Hist'!$J$2="East",AVERAGE(E25:E28),AVERAGE(E24:E27))</f>
        <v>1.1061694516456515</v>
      </c>
      <c r="F44" s="49">
        <f>IF('[1]Weekday Current vs Hist'!$J$2="East",AVERAGE(F25:F28),AVERAGE(F24:F27))</f>
        <v>1.0557622628826924</v>
      </c>
      <c r="G44" s="49">
        <f>IF('[1]Weekday Current vs Hist'!$J$2="East",AVERAGE(G25:G28),AVERAGE(G24:G27))</f>
        <v>1.06290019760534</v>
      </c>
      <c r="H44" s="49">
        <f>IF('[1]Weekday Current vs Hist'!$J$2="East",AVERAGE(H25:H28),AVERAGE(H24:H27))</f>
        <v>1.0425104499288556</v>
      </c>
      <c r="I44" s="49">
        <f>IF('[1]Weekday Current vs Hist'!$J$2="East",AVERAGE(I25:I28),AVERAGE(I24:I27))</f>
        <v>1.0166109919680171</v>
      </c>
      <c r="J44" s="49">
        <f>IF('[1]Weekday Current vs Hist'!$J$2="East",AVERAGE(J25:J28),AVERAGE(J24:J27))</f>
        <v>1.0230622707652484</v>
      </c>
      <c r="K44" s="49">
        <f>IF('[1]Weekday Current vs Hist'!$J$2="East",AVERAGE(K25:K28),AVERAGE(K24:K27))</f>
        <v>1.056830788273019</v>
      </c>
      <c r="L44" s="49">
        <f>IF('[1]Weekday Current vs Hist'!$J$2="East",AVERAGE(L25:L28),AVERAGE(L24:L27))</f>
        <v>1.1270442699953203</v>
      </c>
      <c r="M44" s="49">
        <f>IF('[1]Weekday Current vs Hist'!$J$2="East",AVERAGE(M25:M28),AVERAGE(M24:M27))</f>
        <v>1.1970523239515651</v>
      </c>
      <c r="N44" s="49">
        <f>IF('[1]Weekday Current vs Hist'!$J$2="East",AVERAGE(N25:N28),AVERAGE(N24:N27))</f>
        <v>1.1550113522484855</v>
      </c>
    </row>
    <row r="46" spans="1:15" x14ac:dyDescent="0.2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opLeftCell="A10" workbookViewId="0">
      <selection activeCell="A31" sqref="A31:E34"/>
    </sheetView>
  </sheetViews>
  <sheetFormatPr defaultRowHeight="12.75" x14ac:dyDescent="0.2"/>
  <cols>
    <col min="2" max="2" width="1.42578125" customWidth="1"/>
  </cols>
  <sheetData>
    <row r="1" spans="1:18" ht="18" x14ac:dyDescent="0.25">
      <c r="A1" s="17" t="str">
        <f>CONCATENATE("Weekend 1999 - ",'Weekday 99 &amp; 00 vs AVG'!$J$3,"  - Historical Price Relationship")</f>
        <v>Weekend 1999 - SP 15 Dow Jones  - Historical Price Relationship</v>
      </c>
      <c r="B1" s="2"/>
    </row>
    <row r="2" spans="1:18" s="5" customFormat="1" x14ac:dyDescent="0.2">
      <c r="A2" s="2"/>
      <c r="B2" s="2"/>
    </row>
    <row r="3" spans="1:18" s="5" customFormat="1" ht="15.75" thickBot="1" x14ac:dyDescent="0.3">
      <c r="A3" s="19" t="s">
        <v>29</v>
      </c>
      <c r="B3" s="2"/>
    </row>
    <row r="4" spans="1:18" ht="13.5" thickBot="1" x14ac:dyDescent="0.25">
      <c r="C4" s="26">
        <v>36161</v>
      </c>
      <c r="D4" s="26">
        <v>36192</v>
      </c>
      <c r="E4" s="26">
        <v>36220</v>
      </c>
      <c r="F4" s="26">
        <v>36251</v>
      </c>
      <c r="G4" s="26">
        <v>36281</v>
      </c>
      <c r="H4" s="26">
        <v>36312</v>
      </c>
      <c r="I4" s="26">
        <v>36342</v>
      </c>
      <c r="J4" s="26">
        <v>36373</v>
      </c>
      <c r="K4" s="26">
        <v>36404</v>
      </c>
      <c r="L4" s="26">
        <v>36434</v>
      </c>
      <c r="M4" s="26">
        <v>36465</v>
      </c>
      <c r="N4" s="26">
        <v>36495</v>
      </c>
      <c r="P4" s="54" t="s">
        <v>35</v>
      </c>
      <c r="Q4" s="55"/>
      <c r="R4" s="56"/>
    </row>
    <row r="5" spans="1:18" x14ac:dyDescent="0.2">
      <c r="A5" s="7" t="s">
        <v>26</v>
      </c>
      <c r="B5" s="7"/>
      <c r="Q5" s="7" t="s">
        <v>34</v>
      </c>
      <c r="R5" s="7" t="s">
        <v>24</v>
      </c>
    </row>
    <row r="6" spans="1:18" x14ac:dyDescent="0.2">
      <c r="A6" s="9">
        <v>100</v>
      </c>
      <c r="B6" s="6"/>
      <c r="C6" s="18">
        <v>0.86224567886891723</v>
      </c>
      <c r="D6" s="18">
        <v>0.81304339674633674</v>
      </c>
      <c r="E6" s="18">
        <v>0.87013073579445288</v>
      </c>
      <c r="F6" s="18">
        <v>0.93240222091311464</v>
      </c>
      <c r="G6" s="18">
        <v>0.88402885593043035</v>
      </c>
      <c r="H6" s="18">
        <v>0.71049551601826433</v>
      </c>
      <c r="I6" s="18">
        <v>0.85451305983003856</v>
      </c>
      <c r="J6" s="18">
        <v>0.93157535632746635</v>
      </c>
      <c r="K6" s="18">
        <v>1.0477606828236705</v>
      </c>
      <c r="L6" s="18">
        <v>1.0921016145453653</v>
      </c>
      <c r="M6" s="18">
        <v>1.0289955662385017</v>
      </c>
      <c r="N6" s="18">
        <v>0.95288611402584245</v>
      </c>
      <c r="P6" s="28" t="s">
        <v>0</v>
      </c>
      <c r="Q6" s="29">
        <f>IF('Weekday 99 &amp; 00 vs AVG'!$J$2="East",AVERAGE(C13:C28),AVERAGE(C12:C27))</f>
        <v>1.1205343394611971</v>
      </c>
      <c r="R6" s="48">
        <f>IF('Weekday 99 &amp; 00 vs AVG'!$J$2="East",AVERAGE(C6:C12,C29),AVERAGE(C6:C11,C28:C29))</f>
        <v>0.75893132107760386</v>
      </c>
    </row>
    <row r="7" spans="1:18" x14ac:dyDescent="0.2">
      <c r="A7" s="9">
        <v>200</v>
      </c>
      <c r="B7" s="6"/>
      <c r="C7" s="18">
        <v>0.6906472768222387</v>
      </c>
      <c r="D7" s="18">
        <v>0.77298391567031688</v>
      </c>
      <c r="E7" s="18">
        <v>0.75189007183565659</v>
      </c>
      <c r="F7" s="18">
        <v>0.86128588096002068</v>
      </c>
      <c r="G7" s="18">
        <v>0.67511195412523073</v>
      </c>
      <c r="H7" s="18">
        <v>0.54944507899259942</v>
      </c>
      <c r="I7" s="18">
        <v>0.7373189075506924</v>
      </c>
      <c r="J7" s="18">
        <v>0.79767106160918122</v>
      </c>
      <c r="K7" s="18">
        <v>0.8434708120044041</v>
      </c>
      <c r="L7" s="18">
        <v>0.91770688811808687</v>
      </c>
      <c r="M7" s="18">
        <v>0.76362600983471274</v>
      </c>
      <c r="N7" s="18">
        <v>0.78261961326936902</v>
      </c>
      <c r="P7" s="28" t="s">
        <v>1</v>
      </c>
      <c r="Q7" s="29">
        <f>IF('Weekday 99 &amp; 00 vs AVG'!$J$2="East",AVERAGE(D13:D28),AVERAGE(D12:D27))</f>
        <v>1.1034339428071862</v>
      </c>
      <c r="R7" s="48">
        <f>IF('Weekday 99 &amp; 00 vs AVG'!$J$2="East",AVERAGE(D6:D12,D29),AVERAGE(D6:D11,D28:D29))</f>
        <v>0.79313211438562736</v>
      </c>
    </row>
    <row r="8" spans="1:18" x14ac:dyDescent="0.2">
      <c r="A8" s="9">
        <v>300</v>
      </c>
      <c r="B8" s="6"/>
      <c r="C8" s="18">
        <v>0.62574268624091833</v>
      </c>
      <c r="D8" s="18">
        <v>0.76655136536462543</v>
      </c>
      <c r="E8" s="18">
        <v>0.69652921835524584</v>
      </c>
      <c r="F8" s="18">
        <v>0.78872975466439077</v>
      </c>
      <c r="G8" s="18">
        <v>0.54349850763781438</v>
      </c>
      <c r="H8" s="18">
        <v>0.45909195806495723</v>
      </c>
      <c r="I8" s="18">
        <v>0.60003013934472882</v>
      </c>
      <c r="J8" s="18">
        <v>0.72165739847532473</v>
      </c>
      <c r="K8" s="18">
        <v>0.67269855739830675</v>
      </c>
      <c r="L8" s="18">
        <v>0.8456650029660594</v>
      </c>
      <c r="M8" s="18">
        <v>0.62689102472799851</v>
      </c>
      <c r="N8" s="18">
        <v>0.71400777112477232</v>
      </c>
      <c r="P8" s="28" t="s">
        <v>2</v>
      </c>
      <c r="Q8" s="29">
        <f>IF('Weekday 99 &amp; 00 vs AVG'!$J$2="East",AVERAGE(E13:E28),AVERAGE(E12:E27))</f>
        <v>1.1047134180282965</v>
      </c>
      <c r="R8" s="48">
        <f>IF('Weekday 99 &amp; 00 vs AVG'!$J$2="East",AVERAGE(E6:E12,E29),AVERAGE(E6:E11,E28:E29))</f>
        <v>0.79057316394340738</v>
      </c>
    </row>
    <row r="9" spans="1:18" x14ac:dyDescent="0.2">
      <c r="A9" s="9">
        <v>400</v>
      </c>
      <c r="B9" s="6"/>
      <c r="C9" s="18">
        <v>0.57899363855249841</v>
      </c>
      <c r="D9" s="18">
        <v>0.73685109710658825</v>
      </c>
      <c r="E9" s="18">
        <v>0.68805913580887457</v>
      </c>
      <c r="F9" s="18">
        <v>0.77993510717919401</v>
      </c>
      <c r="G9" s="18">
        <v>0.50123267089046086</v>
      </c>
      <c r="H9" s="18">
        <v>0.41206960619994137</v>
      </c>
      <c r="I9" s="18">
        <v>0.57602183002318463</v>
      </c>
      <c r="J9" s="18">
        <v>0.62966798241164079</v>
      </c>
      <c r="K9" s="18">
        <v>0.53586288920804326</v>
      </c>
      <c r="L9" s="18">
        <v>0.78893868895375907</v>
      </c>
      <c r="M9" s="18">
        <v>0.54078362593153095</v>
      </c>
      <c r="N9" s="18">
        <v>0.63620052745564204</v>
      </c>
      <c r="P9" s="28" t="s">
        <v>3</v>
      </c>
      <c r="Q9" s="29">
        <f>IF('Weekday 99 &amp; 00 vs AVG'!$J$2="East",AVERAGE(F13:F28),AVERAGE(F12:F27))</f>
        <v>1.0681546529711814</v>
      </c>
      <c r="R9" s="48">
        <f>IF('Weekday 99 &amp; 00 vs AVG'!$J$2="East",AVERAGE(F6:F12,F29),AVERAGE(F6:F11,F28:F29))</f>
        <v>0.86369069405763765</v>
      </c>
    </row>
    <row r="10" spans="1:18" x14ac:dyDescent="0.2">
      <c r="A10" s="9">
        <v>500</v>
      </c>
      <c r="B10" s="6"/>
      <c r="C10" s="18">
        <v>0.63457458088762719</v>
      </c>
      <c r="D10" s="18">
        <v>0.75941710860408462</v>
      </c>
      <c r="E10" s="18">
        <v>0.7321063790309178</v>
      </c>
      <c r="F10" s="18">
        <v>0.78726720490141977</v>
      </c>
      <c r="G10" s="18">
        <v>0.46130319303820261</v>
      </c>
      <c r="H10" s="18">
        <v>0.34021791499508092</v>
      </c>
      <c r="I10" s="18">
        <v>0.52408562275881643</v>
      </c>
      <c r="J10" s="18">
        <v>0.62434273143503161</v>
      </c>
      <c r="K10" s="18">
        <v>0.5796050542470399</v>
      </c>
      <c r="L10" s="18">
        <v>0.79929137467190237</v>
      </c>
      <c r="M10" s="18">
        <v>0.64187679027583155</v>
      </c>
      <c r="N10" s="18">
        <v>0.65560181418872399</v>
      </c>
      <c r="P10" s="28" t="s">
        <v>4</v>
      </c>
      <c r="Q10" s="29">
        <f>IF('Weekday 99 &amp; 00 vs AVG'!$J$2="East",AVERAGE(G13:G28),AVERAGE(G12:G27))</f>
        <v>1.1665442982878063</v>
      </c>
      <c r="R10" s="48">
        <f>IF('Weekday 99 &amp; 00 vs AVG'!$J$2="East",AVERAGE(G6:G12,G29),AVERAGE(G6:G11,G28:G29))</f>
        <v>0.66691140342438782</v>
      </c>
    </row>
    <row r="11" spans="1:18" x14ac:dyDescent="0.2">
      <c r="A11" s="9">
        <v>600</v>
      </c>
      <c r="B11" s="6"/>
      <c r="C11" s="18">
        <v>0.74244269994854994</v>
      </c>
      <c r="D11" s="18">
        <v>0.71811481135339339</v>
      </c>
      <c r="E11" s="18">
        <v>0.78490791687148642</v>
      </c>
      <c r="F11" s="18">
        <v>0.82068162975846781</v>
      </c>
      <c r="G11" s="18">
        <v>0.46811038346741379</v>
      </c>
      <c r="H11" s="18">
        <v>0.282012025445812</v>
      </c>
      <c r="I11" s="18">
        <v>0.51128119112065951</v>
      </c>
      <c r="J11" s="18">
        <v>0.73173242975849018</v>
      </c>
      <c r="K11" s="18">
        <v>0.51248435189935782</v>
      </c>
      <c r="L11" s="18">
        <v>0.79064634845365889</v>
      </c>
      <c r="M11" s="18">
        <v>0.76476006776806227</v>
      </c>
      <c r="N11" s="18">
        <v>0.60224827567274886</v>
      </c>
      <c r="P11" s="28" t="s">
        <v>5</v>
      </c>
      <c r="Q11" s="29">
        <f>IF('Weekday 99 &amp; 00 vs AVG'!$J$2="East",AVERAGE(H13:H28),AVERAGE(H12:H27))</f>
        <v>1.2239997153347257</v>
      </c>
      <c r="R11" s="48">
        <f>IF('Weekday 99 &amp; 00 vs AVG'!$J$2="East",AVERAGE(H6:H12,H29),AVERAGE(H6:H11,H28:H29))</f>
        <v>0.55200056933055031</v>
      </c>
    </row>
    <row r="12" spans="1:18" x14ac:dyDescent="0.2">
      <c r="A12" s="9">
        <v>700</v>
      </c>
      <c r="B12" s="6"/>
      <c r="C12" s="18">
        <v>0.73859817030779429</v>
      </c>
      <c r="D12" s="18">
        <v>0.72406412463656999</v>
      </c>
      <c r="E12" s="18">
        <v>0.78926114534299363</v>
      </c>
      <c r="F12" s="18">
        <v>0.88289974866338417</v>
      </c>
      <c r="G12" s="18">
        <v>0.48478152930564505</v>
      </c>
      <c r="H12" s="18">
        <v>0.31038426890936444</v>
      </c>
      <c r="I12" s="18">
        <v>0.41518089563472022</v>
      </c>
      <c r="J12" s="18">
        <v>0.55772641845199467</v>
      </c>
      <c r="K12" s="18">
        <v>0.5905803976760422</v>
      </c>
      <c r="L12" s="18">
        <v>0.70825177758348823</v>
      </c>
      <c r="M12" s="18">
        <v>0.78841327609220957</v>
      </c>
      <c r="N12" s="18">
        <v>0.73987615343554813</v>
      </c>
      <c r="P12" s="28" t="s">
        <v>6</v>
      </c>
      <c r="Q12" s="29">
        <f>IF('Weekday 99 &amp; 00 vs AVG'!$J$2="East",AVERAGE(I13:I28),AVERAGE(I12:I27))</f>
        <v>1.1409650559229776</v>
      </c>
      <c r="R12" s="48">
        <f>IF('Weekday 99 &amp; 00 vs AVG'!$J$2="East",AVERAGE(I6:I12,I29),AVERAGE(I6:I11,I28:I29))</f>
        <v>0.71806988815404671</v>
      </c>
    </row>
    <row r="13" spans="1:18" x14ac:dyDescent="0.2">
      <c r="A13" s="9">
        <v>800</v>
      </c>
      <c r="B13" s="6"/>
      <c r="C13" s="18">
        <v>0.95234870739492861</v>
      </c>
      <c r="D13" s="18">
        <v>0.97114726533721418</v>
      </c>
      <c r="E13" s="18">
        <v>0.93175832476681353</v>
      </c>
      <c r="F13" s="18">
        <v>0.97350840553526707</v>
      </c>
      <c r="G13" s="18">
        <v>0.82093767538329276</v>
      </c>
      <c r="H13" s="18">
        <v>0.58783560610585883</v>
      </c>
      <c r="I13" s="18">
        <v>0.67544482246218829</v>
      </c>
      <c r="J13" s="18">
        <v>0.78305067094404568</v>
      </c>
      <c r="K13" s="18">
        <v>0.78866950949587245</v>
      </c>
      <c r="L13" s="18">
        <v>0.68546519613169876</v>
      </c>
      <c r="M13" s="18">
        <v>0.90041202754842775</v>
      </c>
      <c r="N13" s="18">
        <v>0.84385492452065858</v>
      </c>
      <c r="P13" s="28" t="s">
        <v>7</v>
      </c>
      <c r="Q13" s="29">
        <f>IF('Weekday 99 &amp; 00 vs AVG'!$J$2="East",AVERAGE(J13:J28),AVERAGE(J12:J27))</f>
        <v>1.1080090808412821</v>
      </c>
      <c r="R13" s="48">
        <f>IF('Weekday 99 &amp; 00 vs AVG'!$J$2="East",AVERAGE(J6:J12,J29),AVERAGE(J6:J11,J28:J29))</f>
        <v>0.7839818383174354</v>
      </c>
    </row>
    <row r="14" spans="1:18" x14ac:dyDescent="0.2">
      <c r="A14" s="9">
        <v>900</v>
      </c>
      <c r="B14" s="6"/>
      <c r="C14" s="18">
        <v>1.0875475080078993</v>
      </c>
      <c r="D14" s="18">
        <v>1.0948834326322316</v>
      </c>
      <c r="E14" s="18">
        <v>1.0798243724163039</v>
      </c>
      <c r="F14" s="18">
        <v>1.0923357365498298</v>
      </c>
      <c r="G14" s="18">
        <v>1.0807186978163932</v>
      </c>
      <c r="H14" s="18">
        <v>0.9890178232091652</v>
      </c>
      <c r="I14" s="18">
        <v>0.82809212912363461</v>
      </c>
      <c r="J14" s="18">
        <v>0.90702852605964168</v>
      </c>
      <c r="K14" s="18">
        <v>0.82612544561408896</v>
      </c>
      <c r="L14" s="18">
        <v>0.60723304529253397</v>
      </c>
      <c r="M14" s="18">
        <v>0.91988299222265812</v>
      </c>
      <c r="N14" s="18">
        <v>1.0004798955429339</v>
      </c>
      <c r="P14" s="28" t="s">
        <v>8</v>
      </c>
      <c r="Q14" s="29">
        <f>IF('Weekday 99 &amp; 00 vs AVG'!$J$2="East",AVERAGE(K13:K28),AVERAGE(K12:K27))</f>
        <v>1.1156156828227977</v>
      </c>
      <c r="R14" s="48">
        <f>IF('Weekday 99 &amp; 00 vs AVG'!$J$2="East",AVERAGE(K6:K12,K29),AVERAGE(K6:K11,K28:K29))</f>
        <v>0.76876863435440446</v>
      </c>
    </row>
    <row r="15" spans="1:18" x14ac:dyDescent="0.2">
      <c r="A15" s="9">
        <v>1000</v>
      </c>
      <c r="B15" s="6"/>
      <c r="C15" s="18">
        <v>1.1261718027256666</v>
      </c>
      <c r="D15" s="18">
        <v>1.1493705771469278</v>
      </c>
      <c r="E15" s="18">
        <v>1.1223478449742741</v>
      </c>
      <c r="F15" s="18">
        <v>1.1172207077697529</v>
      </c>
      <c r="G15" s="18">
        <v>1.2192437289081706</v>
      </c>
      <c r="H15" s="18">
        <v>1.1754766002827115</v>
      </c>
      <c r="I15" s="18">
        <v>0.98590144336020114</v>
      </c>
      <c r="J15" s="18">
        <v>0.96180732146854531</v>
      </c>
      <c r="K15" s="18">
        <v>0.92424826707814189</v>
      </c>
      <c r="L15" s="18">
        <v>0.82378561562359176</v>
      </c>
      <c r="M15" s="18">
        <v>0.99916579238450431</v>
      </c>
      <c r="N15" s="18">
        <v>1.0434254521135577</v>
      </c>
      <c r="P15" s="28" t="s">
        <v>9</v>
      </c>
      <c r="Q15" s="29">
        <f>IF('Weekday 99 &amp; 00 vs AVG'!$J$2="East",AVERAGE(L13:L28),AVERAGE(L12:L27))</f>
        <v>1.0550800902311288</v>
      </c>
      <c r="R15" s="48">
        <f>IF('Weekday 99 &amp; 00 vs AVG'!$J$2="East",AVERAGE(L6:L12,L29),AVERAGE(L6:L11,L28:L29))</f>
        <v>0.88983981953774749</v>
      </c>
    </row>
    <row r="16" spans="1:18" x14ac:dyDescent="0.2">
      <c r="A16" s="9">
        <v>1100</v>
      </c>
      <c r="B16" s="6"/>
      <c r="C16" s="18">
        <v>1.1484295541454514</v>
      </c>
      <c r="D16" s="18">
        <v>1.1586678259693239</v>
      </c>
      <c r="E16" s="18">
        <v>1.1534141942473437</v>
      </c>
      <c r="F16" s="18">
        <v>1.1201264583883253</v>
      </c>
      <c r="G16" s="18">
        <v>1.262198049554448</v>
      </c>
      <c r="H16" s="18">
        <v>1.3871188862314987</v>
      </c>
      <c r="I16" s="18">
        <v>1.1736997740531689</v>
      </c>
      <c r="J16" s="18">
        <v>1.026828635892943</v>
      </c>
      <c r="K16" s="18">
        <v>1.1044842206220276</v>
      </c>
      <c r="L16" s="18">
        <v>0.93291573053907029</v>
      </c>
      <c r="M16" s="18">
        <v>1.0815324200836804</v>
      </c>
      <c r="N16" s="18">
        <v>1.0575722236897631</v>
      </c>
      <c r="P16" s="28" t="s">
        <v>10</v>
      </c>
      <c r="Q16" s="29">
        <f>IF('Weekday 99 &amp; 00 vs AVG'!$J$2="East",AVERAGE(M13:M28),AVERAGE(M12:M27))</f>
        <v>1.1044871702270915</v>
      </c>
      <c r="R16" s="48">
        <f>IF('Weekday 99 &amp; 00 vs AVG'!$J$2="East",AVERAGE(M6:M12,M29),AVERAGE(M6:M11,M28:M29))</f>
        <v>0.79102565954581827</v>
      </c>
    </row>
    <row r="17" spans="1:18" x14ac:dyDescent="0.2">
      <c r="A17" s="9">
        <v>1200</v>
      </c>
      <c r="B17" s="6"/>
      <c r="C17" s="18">
        <v>1.1502323228411551</v>
      </c>
      <c r="D17" s="18">
        <v>1.1448839962881898</v>
      </c>
      <c r="E17" s="18">
        <v>1.1593601359152781</v>
      </c>
      <c r="F17" s="18">
        <v>1.1195072933524837</v>
      </c>
      <c r="G17" s="18">
        <v>1.2830415113515725</v>
      </c>
      <c r="H17" s="18">
        <v>1.3911017825425247</v>
      </c>
      <c r="I17" s="18">
        <v>1.2589447471138269</v>
      </c>
      <c r="J17" s="18">
        <v>1.0337171057046213</v>
      </c>
      <c r="K17" s="18">
        <v>1.1370289880246098</v>
      </c>
      <c r="L17" s="18">
        <v>0.96573481155277174</v>
      </c>
      <c r="M17" s="18">
        <v>1.0604632437648083</v>
      </c>
      <c r="N17" s="18">
        <v>1.0310975511685787</v>
      </c>
      <c r="P17" s="28" t="s">
        <v>11</v>
      </c>
      <c r="Q17" s="29">
        <f>IF('Weekday 99 &amp; 00 vs AVG'!$J$2="East",AVERAGE(N13:N28),AVERAGE(N12:N27))</f>
        <v>1.0913161895232888</v>
      </c>
      <c r="R17" s="48">
        <f>IF('Weekday 99 &amp; 00 vs AVG'!$J$2="East",AVERAGE(N6:N12,N29),AVERAGE(N6:N11,N28:N29))</f>
        <v>0.81736762095342386</v>
      </c>
    </row>
    <row r="18" spans="1:18" x14ac:dyDescent="0.2">
      <c r="A18" s="9">
        <v>1300</v>
      </c>
      <c r="B18" s="6"/>
      <c r="C18" s="18">
        <v>1.1291882193048934</v>
      </c>
      <c r="D18" s="18">
        <v>1.0972460854997965</v>
      </c>
      <c r="E18" s="18">
        <v>1.1398226664403759</v>
      </c>
      <c r="F18" s="18">
        <v>1.0754088571141047</v>
      </c>
      <c r="G18" s="18">
        <v>1.2744777379421495</v>
      </c>
      <c r="H18" s="18">
        <v>1.3674618726321339</v>
      </c>
      <c r="I18" s="18">
        <v>1.4265939310364146</v>
      </c>
      <c r="J18" s="18">
        <v>1.1403037218243495</v>
      </c>
      <c r="K18" s="18">
        <v>1.2306713421413673</v>
      </c>
      <c r="L18" s="18">
        <v>1.0670737299999573</v>
      </c>
      <c r="M18" s="18">
        <v>1.0113018323541063</v>
      </c>
      <c r="N18" s="18">
        <v>0.99734739612248835</v>
      </c>
    </row>
    <row r="19" spans="1:18" x14ac:dyDescent="0.2">
      <c r="A19" s="9">
        <v>1400</v>
      </c>
      <c r="B19" s="6"/>
      <c r="C19" s="18">
        <v>1.069624072813955</v>
      </c>
      <c r="D19" s="18">
        <v>1.0918480096584708</v>
      </c>
      <c r="E19" s="18">
        <v>1.1294855075586168</v>
      </c>
      <c r="F19" s="18">
        <v>1.0696371918627221</v>
      </c>
      <c r="G19" s="18">
        <v>1.2541898947301218</v>
      </c>
      <c r="H19" s="18">
        <v>1.4328804912520834</v>
      </c>
      <c r="I19" s="18">
        <v>1.3822176146661451</v>
      </c>
      <c r="J19" s="18">
        <v>1.2117084661290953</v>
      </c>
      <c r="K19" s="18">
        <v>1.2405397662949293</v>
      </c>
      <c r="L19" s="18">
        <v>1.2082758248979311</v>
      </c>
      <c r="M19" s="18">
        <v>0.98433312465767353</v>
      </c>
      <c r="N19" s="18">
        <v>0.98754570438754596</v>
      </c>
    </row>
    <row r="20" spans="1:18" x14ac:dyDescent="0.2">
      <c r="A20" s="9">
        <v>1500</v>
      </c>
      <c r="B20" s="6"/>
      <c r="C20" s="18">
        <v>1.0588025431037391</v>
      </c>
      <c r="D20" s="18">
        <v>1.0358315791174331</v>
      </c>
      <c r="E20" s="18">
        <v>1.0862500978298053</v>
      </c>
      <c r="F20" s="18">
        <v>1.0480062515940323</v>
      </c>
      <c r="G20" s="18">
        <v>1.22744600513257</v>
      </c>
      <c r="H20" s="18">
        <v>1.4474219912890014</v>
      </c>
      <c r="I20" s="18">
        <v>1.3727837786951687</v>
      </c>
      <c r="J20" s="18">
        <v>1.4359049678901323</v>
      </c>
      <c r="K20" s="18">
        <v>1.3045533856196507</v>
      </c>
      <c r="L20" s="18">
        <v>1.2433895733646232</v>
      </c>
      <c r="M20" s="18">
        <v>0.98502976024530253</v>
      </c>
      <c r="N20" s="18">
        <v>0.96652764376004063</v>
      </c>
    </row>
    <row r="21" spans="1:18" x14ac:dyDescent="0.2">
      <c r="A21" s="9">
        <v>1600</v>
      </c>
      <c r="B21" s="6"/>
      <c r="C21" s="18">
        <v>0.98559321773435526</v>
      </c>
      <c r="D21" s="18">
        <v>1.0222343888851144</v>
      </c>
      <c r="E21" s="18">
        <v>1.051598736874318</v>
      </c>
      <c r="F21" s="18">
        <v>1.026244421657839</v>
      </c>
      <c r="G21" s="18">
        <v>1.2269059162594791</v>
      </c>
      <c r="H21" s="18">
        <v>1.4160519988569071</v>
      </c>
      <c r="I21" s="18">
        <v>1.3616344318555444</v>
      </c>
      <c r="J21" s="18">
        <v>1.4645196027749281</v>
      </c>
      <c r="K21" s="18">
        <v>1.3083852870932213</v>
      </c>
      <c r="L21" s="18">
        <v>1.3114291315637601</v>
      </c>
      <c r="M21" s="18">
        <v>1.0040932741049082</v>
      </c>
      <c r="N21" s="18">
        <v>0.97349998117974179</v>
      </c>
    </row>
    <row r="22" spans="1:18" x14ac:dyDescent="0.2">
      <c r="A22" s="9">
        <v>1700</v>
      </c>
      <c r="B22" s="6"/>
      <c r="C22" s="18">
        <v>1.0966901909294815</v>
      </c>
      <c r="D22" s="18">
        <v>1.0563517907651212</v>
      </c>
      <c r="E22" s="18">
        <v>1.0493602150584913</v>
      </c>
      <c r="F22" s="18">
        <v>1.0163707880440067</v>
      </c>
      <c r="G22" s="18">
        <v>1.23169683241327</v>
      </c>
      <c r="H22" s="18">
        <v>1.4463570651433217</v>
      </c>
      <c r="I22" s="18">
        <v>1.3491741340557286</v>
      </c>
      <c r="J22" s="18">
        <v>1.4665045471308868</v>
      </c>
      <c r="K22" s="18">
        <v>1.2908664670390031</v>
      </c>
      <c r="L22" s="18">
        <v>1.2967539327364952</v>
      </c>
      <c r="M22" s="18">
        <v>1.057864631014676</v>
      </c>
      <c r="N22" s="18">
        <v>1.0837225309483793</v>
      </c>
    </row>
    <row r="23" spans="1:18" x14ac:dyDescent="0.2">
      <c r="A23" s="9">
        <v>1800</v>
      </c>
      <c r="B23" s="6"/>
      <c r="C23" s="18">
        <v>1.3570599527547722</v>
      </c>
      <c r="D23" s="18">
        <v>1.2371432035178402</v>
      </c>
      <c r="E23" s="18">
        <v>1.1289142694333965</v>
      </c>
      <c r="F23" s="18">
        <v>1.0086118761886183</v>
      </c>
      <c r="G23" s="18">
        <v>1.2467416722997822</v>
      </c>
      <c r="H23" s="18">
        <v>1.3640168788578018</v>
      </c>
      <c r="I23" s="18">
        <v>1.3259852611972156</v>
      </c>
      <c r="J23" s="18">
        <v>1.4243010742298114</v>
      </c>
      <c r="K23" s="18">
        <v>1.3095667830647357</v>
      </c>
      <c r="L23" s="18">
        <v>1.2648954101914878</v>
      </c>
      <c r="M23" s="18">
        <v>1.5333411007301314</v>
      </c>
      <c r="N23" s="18">
        <v>1.4526713441395029</v>
      </c>
    </row>
    <row r="24" spans="1:18" x14ac:dyDescent="0.2">
      <c r="A24" s="9">
        <v>1900</v>
      </c>
      <c r="B24" s="6"/>
      <c r="C24" s="18">
        <v>1.3560882476421945</v>
      </c>
      <c r="D24" s="18">
        <v>1.2787319706202018</v>
      </c>
      <c r="E24" s="18">
        <v>1.29757865736177</v>
      </c>
      <c r="F24" s="18">
        <v>1.0610895274892487</v>
      </c>
      <c r="G24" s="18">
        <v>1.2248111306622518</v>
      </c>
      <c r="H24" s="18">
        <v>1.2853150895058747</v>
      </c>
      <c r="I24" s="18">
        <v>1.2428375149115458</v>
      </c>
      <c r="J24" s="18">
        <v>1.1500094211849434</v>
      </c>
      <c r="K24" s="18">
        <v>1.2266936390372694</v>
      </c>
      <c r="L24" s="18">
        <v>1.2145728193038121</v>
      </c>
      <c r="M24" s="18">
        <v>1.4846146815410073</v>
      </c>
      <c r="N24" s="18">
        <v>1.425994574881515</v>
      </c>
    </row>
    <row r="25" spans="1:18" x14ac:dyDescent="0.2">
      <c r="A25" s="9">
        <v>2000</v>
      </c>
      <c r="B25" s="6"/>
      <c r="C25" s="18">
        <v>1.2966480230583255</v>
      </c>
      <c r="D25" s="18">
        <v>1.2631598745922763</v>
      </c>
      <c r="E25" s="18">
        <v>1.2775388922940014</v>
      </c>
      <c r="F25" s="18">
        <v>1.143235882814291</v>
      </c>
      <c r="G25" s="18">
        <v>1.2349192476544744</v>
      </c>
      <c r="H25" s="18">
        <v>1.2575581098427204</v>
      </c>
      <c r="I25" s="18">
        <v>1.1374964521176827</v>
      </c>
      <c r="J25" s="18">
        <v>1.0671596818377269</v>
      </c>
      <c r="K25" s="18">
        <v>1.2008239049035399</v>
      </c>
      <c r="L25" s="18">
        <v>1.287148348049558</v>
      </c>
      <c r="M25" s="18">
        <v>1.4687467809293044</v>
      </c>
      <c r="N25" s="18">
        <v>1.3494211317905669</v>
      </c>
    </row>
    <row r="26" spans="1:18" x14ac:dyDescent="0.2">
      <c r="A26" s="9">
        <v>2100</v>
      </c>
      <c r="B26" s="6"/>
      <c r="C26" s="18">
        <v>1.2237701396149931</v>
      </c>
      <c r="D26" s="18">
        <v>1.1955023509879019</v>
      </c>
      <c r="E26" s="18">
        <v>1.1954958718020647</v>
      </c>
      <c r="F26" s="18">
        <v>1.2168277447397291</v>
      </c>
      <c r="G26" s="18">
        <v>1.3539993537914283</v>
      </c>
      <c r="H26" s="18">
        <v>1.3894046698200118</v>
      </c>
      <c r="I26" s="18">
        <v>1.1686048246778113</v>
      </c>
      <c r="J26" s="18">
        <v>1.0825402091342011</v>
      </c>
      <c r="K26" s="18">
        <v>1.2183653493487019</v>
      </c>
      <c r="L26" s="18">
        <v>1.2262596140062521</v>
      </c>
      <c r="M26" s="18">
        <v>1.2798038187780829</v>
      </c>
      <c r="N26" s="18">
        <v>1.323541634159267</v>
      </c>
    </row>
    <row r="27" spans="1:18" x14ac:dyDescent="0.2">
      <c r="A27" s="9">
        <v>2200</v>
      </c>
      <c r="B27" s="6"/>
      <c r="C27" s="18">
        <v>1.1517567589995512</v>
      </c>
      <c r="D27" s="18">
        <v>1.1338766092603669</v>
      </c>
      <c r="E27" s="18">
        <v>1.0834037561368968</v>
      </c>
      <c r="F27" s="18">
        <v>1.1194435557752647</v>
      </c>
      <c r="G27" s="18">
        <v>1.2385997893998502</v>
      </c>
      <c r="H27" s="18">
        <v>1.3365923108746269</v>
      </c>
      <c r="I27" s="18">
        <v>1.1508491398066445</v>
      </c>
      <c r="J27" s="18">
        <v>1.0150349228026494</v>
      </c>
      <c r="K27" s="18">
        <v>1.1482481721115625</v>
      </c>
      <c r="L27" s="18">
        <v>1.0380968828610304</v>
      </c>
      <c r="M27" s="18">
        <v>1.112795967181984</v>
      </c>
      <c r="N27" s="18">
        <v>1.1844808905325348</v>
      </c>
    </row>
    <row r="28" spans="1:18" x14ac:dyDescent="0.2">
      <c r="A28" s="9">
        <v>2300</v>
      </c>
      <c r="B28" s="6"/>
      <c r="C28" s="18">
        <v>1.1012841530558484</v>
      </c>
      <c r="D28" s="18">
        <v>0.98983580611513067</v>
      </c>
      <c r="E28" s="18">
        <v>1.0018306704573336</v>
      </c>
      <c r="F28" s="18">
        <v>1.0418453318532053</v>
      </c>
      <c r="G28" s="18">
        <v>1.0329889907283307</v>
      </c>
      <c r="H28" s="18">
        <v>0.98327616691861164</v>
      </c>
      <c r="I28" s="18">
        <v>1.1015775748537162</v>
      </c>
      <c r="J28" s="18">
        <v>0.99845621403643825</v>
      </c>
      <c r="K28" s="18">
        <v>1.0521179729313825</v>
      </c>
      <c r="L28" s="18">
        <v>0.96173248459988125</v>
      </c>
      <c r="M28" s="18">
        <v>1.1071645595015227</v>
      </c>
      <c r="N28" s="18">
        <v>1.1692306707733853</v>
      </c>
    </row>
    <row r="29" spans="1:18" x14ac:dyDescent="0.2">
      <c r="A29" s="9">
        <v>2400</v>
      </c>
      <c r="B29" s="6"/>
      <c r="C29" s="18">
        <v>0.8355198542442327</v>
      </c>
      <c r="D29" s="18">
        <v>0.78825941412454315</v>
      </c>
      <c r="E29" s="18">
        <v>0.7991311833932917</v>
      </c>
      <c r="F29" s="18">
        <v>0.8973784222312875</v>
      </c>
      <c r="G29" s="18">
        <v>0.7690166715772192</v>
      </c>
      <c r="H29" s="18">
        <v>0.67939628800913543</v>
      </c>
      <c r="I29" s="18">
        <v>0.83973077975053656</v>
      </c>
      <c r="J29" s="18">
        <v>0.83675153248590983</v>
      </c>
      <c r="K29" s="18">
        <v>0.90614875432303066</v>
      </c>
      <c r="L29" s="18">
        <v>0.92263615399326648</v>
      </c>
      <c r="M29" s="18">
        <v>0.85410763208838569</v>
      </c>
      <c r="N29" s="18">
        <v>1.0261461811169068</v>
      </c>
    </row>
    <row r="31" spans="1:18" x14ac:dyDescent="0.2">
      <c r="A31" s="52" t="s">
        <v>48</v>
      </c>
      <c r="B31" s="52"/>
      <c r="C31" s="52"/>
    </row>
    <row r="32" spans="1:18" x14ac:dyDescent="0.2">
      <c r="C32" s="10" t="s">
        <v>49</v>
      </c>
      <c r="E32" t="s">
        <v>53</v>
      </c>
    </row>
    <row r="33" spans="1:15" x14ac:dyDescent="0.2">
      <c r="C33" t="s">
        <v>50</v>
      </c>
      <c r="E33" t="s">
        <v>54</v>
      </c>
    </row>
    <row r="34" spans="1:15" x14ac:dyDescent="0.2">
      <c r="C34" t="s">
        <v>52</v>
      </c>
      <c r="E34" t="s">
        <v>55</v>
      </c>
    </row>
    <row r="35" spans="1:15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">
      <c r="C37" s="47">
        <v>36161</v>
      </c>
      <c r="D37" s="47">
        <v>36192</v>
      </c>
      <c r="E37" s="47">
        <v>36220</v>
      </c>
      <c r="F37" s="47">
        <v>36251</v>
      </c>
      <c r="G37" s="47">
        <v>36281</v>
      </c>
      <c r="H37" s="47">
        <v>36312</v>
      </c>
      <c r="I37" s="47">
        <v>36342</v>
      </c>
      <c r="J37" s="47">
        <v>36373</v>
      </c>
      <c r="K37" s="47">
        <v>36404</v>
      </c>
      <c r="L37" s="47">
        <v>36434</v>
      </c>
      <c r="M37" s="47">
        <v>36465</v>
      </c>
      <c r="N37" s="47">
        <v>36495</v>
      </c>
    </row>
    <row r="38" spans="1:15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">
      <c r="A39" s="15" t="s">
        <v>18</v>
      </c>
      <c r="C39" s="13">
        <f>IF('Weekday 99 &amp; 00 vs AVG'!$J$2="East",AVERAGE(C6:C8,C29),AVERAGE(C6:C7,C28:C29))</f>
        <v>0.87242424074780922</v>
      </c>
      <c r="D39" s="13">
        <f>IF('Weekday 99 &amp; 00 vs AVG'!$J$2="East",AVERAGE(D6:D8,D29),AVERAGE(D6:D7,D28:D29))</f>
        <v>0.84103063316408189</v>
      </c>
      <c r="E39" s="13">
        <f>IF('Weekday 99 &amp; 00 vs AVG'!$J$2="East",AVERAGE(E6:E8,E29),AVERAGE(E6:E7,E28:E29))</f>
        <v>0.85574566537018371</v>
      </c>
      <c r="F39" s="13">
        <f>IF('Weekday 99 &amp; 00 vs AVG'!$J$2="East",AVERAGE(F6:F8,F29),AVERAGE(F6:F7,F28:F29))</f>
        <v>0.93322796398940699</v>
      </c>
      <c r="G39" s="13">
        <f>IF('Weekday 99 &amp; 00 vs AVG'!$J$2="East",AVERAGE(G6:G8,G29),AVERAGE(G6:G7,G28:G29))</f>
        <v>0.84028661809030281</v>
      </c>
      <c r="H39" s="13">
        <f>IF('Weekday 99 &amp; 00 vs AVG'!$J$2="East",AVERAGE(H6:H8,H29),AVERAGE(H6:H7,H28:H29))</f>
        <v>0.73065326248465268</v>
      </c>
      <c r="I39" s="13">
        <f>IF('Weekday 99 &amp; 00 vs AVG'!$J$2="East",AVERAGE(I6:I8,I29),AVERAGE(I6:I7,I28:I29))</f>
        <v>0.88328508049624599</v>
      </c>
      <c r="J39" s="13">
        <f>IF('Weekday 99 &amp; 00 vs AVG'!$J$2="East",AVERAGE(J6:J8,J29),AVERAGE(J6:J7,J28:J29))</f>
        <v>0.89111354111474883</v>
      </c>
      <c r="K39" s="13">
        <f>IF('Weekday 99 &amp; 00 vs AVG'!$J$2="East",AVERAGE(K6:K8,K29),AVERAGE(K6:K7,K28:K29))</f>
        <v>0.96237455552062201</v>
      </c>
      <c r="L39" s="13">
        <f>IF('Weekday 99 &amp; 00 vs AVG'!$J$2="East",AVERAGE(L6:L8,L29),AVERAGE(L6:L7,L28:L29))</f>
        <v>0.97354428531414994</v>
      </c>
      <c r="M39" s="13">
        <f>IF('Weekday 99 &amp; 00 vs AVG'!$J$2="East",AVERAGE(M6:M8,M29),AVERAGE(M6:M7,M28:M29))</f>
        <v>0.93847344191578064</v>
      </c>
      <c r="N39" s="13">
        <f>IF('Weekday 99 &amp; 00 vs AVG'!$J$2="East",AVERAGE(N6:N8,N29),AVERAGE(N6:N7,N28:N29))</f>
        <v>0.98272064479637589</v>
      </c>
    </row>
    <row r="40" spans="1:15" x14ac:dyDescent="0.2">
      <c r="A40" s="15" t="s">
        <v>19</v>
      </c>
      <c r="C40" s="13">
        <f>IF('Weekday 99 &amp; 00 vs AVG'!$J$2="East",AVERAGE(C9:C12),AVERAGE(C8:C11))</f>
        <v>0.64543840140739839</v>
      </c>
      <c r="D40" s="13">
        <f>IF('Weekday 99 &amp; 00 vs AVG'!$J$2="East",AVERAGE(D9:D12),AVERAGE(D8:D11))</f>
        <v>0.74523359560717295</v>
      </c>
      <c r="E40" s="13">
        <f>IF('Weekday 99 &amp; 00 vs AVG'!$J$2="East",AVERAGE(E9:E12),AVERAGE(E8:E11))</f>
        <v>0.72540066251663116</v>
      </c>
      <c r="F40" s="13">
        <f>IF('Weekday 99 &amp; 00 vs AVG'!$J$2="East",AVERAGE(F9:F12),AVERAGE(F8:F11))</f>
        <v>0.79415342412586809</v>
      </c>
      <c r="G40" s="13">
        <f>IF('Weekday 99 &amp; 00 vs AVG'!$J$2="East",AVERAGE(G9:G12),AVERAGE(G8:G11))</f>
        <v>0.49353618875847294</v>
      </c>
      <c r="H40" s="13">
        <f>IF('Weekday 99 &amp; 00 vs AVG'!$J$2="East",AVERAGE(H9:H12),AVERAGE(H8:H11))</f>
        <v>0.37334787617644793</v>
      </c>
      <c r="I40" s="13">
        <f>IF('Weekday 99 &amp; 00 vs AVG'!$J$2="East",AVERAGE(I9:I12),AVERAGE(I8:I11))</f>
        <v>0.55285469581184732</v>
      </c>
      <c r="J40" s="13">
        <f>IF('Weekday 99 &amp; 00 vs AVG'!$J$2="East",AVERAGE(J9:J12),AVERAGE(J8:J11))</f>
        <v>0.67685013552012185</v>
      </c>
      <c r="K40" s="13">
        <f>IF('Weekday 99 &amp; 00 vs AVG'!$J$2="East",AVERAGE(K9:K12),AVERAGE(K8:K11))</f>
        <v>0.5751627131881869</v>
      </c>
      <c r="L40" s="13">
        <f>IF('Weekday 99 &amp; 00 vs AVG'!$J$2="East",AVERAGE(L9:L12),AVERAGE(L8:L11))</f>
        <v>0.80613535376134504</v>
      </c>
      <c r="M40" s="13">
        <f>IF('Weekday 99 &amp; 00 vs AVG'!$J$2="East",AVERAGE(M9:M12),AVERAGE(M8:M11))</f>
        <v>0.64357787717585579</v>
      </c>
      <c r="N40" s="13">
        <f>IF('Weekday 99 &amp; 00 vs AVG'!$J$2="East",AVERAGE(N9:N12),AVERAGE(N8:N11))</f>
        <v>0.65201459711047183</v>
      </c>
    </row>
    <row r="41" spans="1:15" x14ac:dyDescent="0.2">
      <c r="A41" s="15" t="s">
        <v>20</v>
      </c>
      <c r="C41" s="13">
        <f>IF('Weekday 99 &amp; 00 vs AVG'!$J$2="East",AVERAGE(C13:C16),AVERAGE(C12:C15))</f>
        <v>0.97616654710907214</v>
      </c>
      <c r="D41" s="13">
        <f>IF('Weekday 99 &amp; 00 vs AVG'!$J$2="East",AVERAGE(D13:D16),AVERAGE(D12:D15))</f>
        <v>0.98486634993823596</v>
      </c>
      <c r="E41" s="13">
        <f>IF('Weekday 99 &amp; 00 vs AVG'!$J$2="East",AVERAGE(E13:E16),AVERAGE(E12:E15))</f>
        <v>0.98079792187509629</v>
      </c>
      <c r="F41" s="13">
        <f>IF('Weekday 99 &amp; 00 vs AVG'!$J$2="East",AVERAGE(F13:F16),AVERAGE(F12:F15))</f>
        <v>1.0164911496295586</v>
      </c>
      <c r="G41" s="13">
        <f>IF('Weekday 99 &amp; 00 vs AVG'!$J$2="East",AVERAGE(G13:G16),AVERAGE(G12:G15))</f>
        <v>0.9014204078533754</v>
      </c>
      <c r="H41" s="13">
        <f>IF('Weekday 99 &amp; 00 vs AVG'!$J$2="East",AVERAGE(H13:H16),AVERAGE(H12:H15))</f>
        <v>0.76567857462677491</v>
      </c>
      <c r="I41" s="13">
        <f>IF('Weekday 99 &amp; 00 vs AVG'!$J$2="East",AVERAGE(I13:I16),AVERAGE(I12:I15))</f>
        <v>0.72615482264518605</v>
      </c>
      <c r="J41" s="13">
        <f>IF('Weekday 99 &amp; 00 vs AVG'!$J$2="East",AVERAGE(J13:J16),AVERAGE(J12:J15))</f>
        <v>0.80240323423105686</v>
      </c>
      <c r="K41" s="13">
        <f>IF('Weekday 99 &amp; 00 vs AVG'!$J$2="East",AVERAGE(K13:K16),AVERAGE(K12:K15))</f>
        <v>0.78240590496603635</v>
      </c>
      <c r="L41" s="13">
        <f>IF('Weekday 99 &amp; 00 vs AVG'!$J$2="East",AVERAGE(L13:L16),AVERAGE(L12:L15))</f>
        <v>0.70618390865782821</v>
      </c>
      <c r="M41" s="13">
        <f>IF('Weekday 99 &amp; 00 vs AVG'!$J$2="East",AVERAGE(M13:M16),AVERAGE(M12:M15))</f>
        <v>0.90196852206195</v>
      </c>
      <c r="N41" s="13">
        <f>IF('Weekday 99 &amp; 00 vs AVG'!$J$2="East",AVERAGE(N13:N16),AVERAGE(N12:N15))</f>
        <v>0.90690910640317457</v>
      </c>
    </row>
    <row r="42" spans="1:15" x14ac:dyDescent="0.2">
      <c r="A42" s="15" t="s">
        <v>21</v>
      </c>
      <c r="C42" s="13">
        <f>IF('Weekday 99 &amp; 00 vs AVG'!$J$2="East",AVERAGE(C17:C20),AVERAGE(C16:C19))</f>
        <v>1.1243685422763638</v>
      </c>
      <c r="D42" s="13">
        <f>IF('Weekday 99 &amp; 00 vs AVG'!$J$2="East",AVERAGE(D17:D20),AVERAGE(D16:D19))</f>
        <v>1.1231614793539453</v>
      </c>
      <c r="E42" s="13">
        <f>IF('Weekday 99 &amp; 00 vs AVG'!$J$2="East",AVERAGE(E17:E20),AVERAGE(E16:E19))</f>
        <v>1.1455206260404036</v>
      </c>
      <c r="F42" s="13">
        <f>IF('Weekday 99 &amp; 00 vs AVG'!$J$2="East",AVERAGE(F17:F20),AVERAGE(F16:F19))</f>
        <v>1.0961699501794089</v>
      </c>
      <c r="G42" s="13">
        <f>IF('Weekday 99 &amp; 00 vs AVG'!$J$2="East",AVERAGE(G17:G20),AVERAGE(G16:G19))</f>
        <v>1.2684767983945728</v>
      </c>
      <c r="H42" s="13">
        <f>IF('Weekday 99 &amp; 00 vs AVG'!$J$2="East",AVERAGE(H17:H20),AVERAGE(H16:H19))</f>
        <v>1.3946407581645601</v>
      </c>
      <c r="I42" s="13">
        <f>IF('Weekday 99 &amp; 00 vs AVG'!$J$2="East",AVERAGE(I17:I20),AVERAGE(I16:I19))</f>
        <v>1.3103640167173889</v>
      </c>
      <c r="J42" s="13">
        <f>IF('Weekday 99 &amp; 00 vs AVG'!$J$2="East",AVERAGE(J17:J20),AVERAGE(J16:J19))</f>
        <v>1.1031394823877523</v>
      </c>
      <c r="K42" s="13">
        <f>IF('Weekday 99 &amp; 00 vs AVG'!$J$2="East",AVERAGE(K17:K20),AVERAGE(K16:K19))</f>
        <v>1.1781810792707335</v>
      </c>
      <c r="L42" s="13">
        <f>IF('Weekday 99 &amp; 00 vs AVG'!$J$2="East",AVERAGE(L17:L20),AVERAGE(L16:L19))</f>
        <v>1.0435000242474326</v>
      </c>
      <c r="M42" s="13">
        <f>IF('Weekday 99 &amp; 00 vs AVG'!$J$2="East",AVERAGE(M17:M20),AVERAGE(M16:M19))</f>
        <v>1.0344076552150672</v>
      </c>
      <c r="N42" s="13">
        <f>IF('Weekday 99 &amp; 00 vs AVG'!$J$2="East",AVERAGE(N17:N20),AVERAGE(N16:N19))</f>
        <v>1.018390718842094</v>
      </c>
    </row>
    <row r="43" spans="1:15" x14ac:dyDescent="0.2">
      <c r="A43" s="15" t="s">
        <v>22</v>
      </c>
      <c r="C43" s="13">
        <f>IF('Weekday 99 &amp; 00 vs AVG'!$J$2="East",AVERAGE(C21:C24),AVERAGE(C20:C23))</f>
        <v>1.1245364761305872</v>
      </c>
      <c r="D43" s="13">
        <f>IF('Weekday 99 &amp; 00 vs AVG'!$J$2="East",AVERAGE(D21:D24),AVERAGE(D20:D23))</f>
        <v>1.0878902405713773</v>
      </c>
      <c r="E43" s="13">
        <f>IF('Weekday 99 &amp; 00 vs AVG'!$J$2="East",AVERAGE(E21:E24),AVERAGE(E20:E23))</f>
        <v>1.0790308297990028</v>
      </c>
      <c r="F43" s="13">
        <f>IF('Weekday 99 &amp; 00 vs AVG'!$J$2="East",AVERAGE(F21:F24),AVERAGE(F20:F23))</f>
        <v>1.0248083343711241</v>
      </c>
      <c r="G43" s="13">
        <f>IF('Weekday 99 &amp; 00 vs AVG'!$J$2="East",AVERAGE(G21:G24),AVERAGE(G20:G23))</f>
        <v>1.2331976065262753</v>
      </c>
      <c r="H43" s="13">
        <f>IF('Weekday 99 &amp; 00 vs AVG'!$J$2="East",AVERAGE(H21:H24),AVERAGE(H20:H23))</f>
        <v>1.418461983536758</v>
      </c>
      <c r="I43" s="13">
        <f>IF('Weekday 99 &amp; 00 vs AVG'!$J$2="East",AVERAGE(I21:I24),AVERAGE(I20:I23))</f>
        <v>1.3523944014509142</v>
      </c>
      <c r="J43" s="13">
        <f>IF('Weekday 99 &amp; 00 vs AVG'!$J$2="East",AVERAGE(J21:J24),AVERAGE(J20:J23))</f>
        <v>1.4478075480064396</v>
      </c>
      <c r="K43" s="13">
        <f>IF('Weekday 99 &amp; 00 vs AVG'!$J$2="East",AVERAGE(K21:K24),AVERAGE(K20:K23))</f>
        <v>1.3033429807041528</v>
      </c>
      <c r="L43" s="13">
        <f>IF('Weekday 99 &amp; 00 vs AVG'!$J$2="East",AVERAGE(L21:L24),AVERAGE(L20:L23))</f>
        <v>1.2791170119640916</v>
      </c>
      <c r="M43" s="13">
        <f>IF('Weekday 99 &amp; 00 vs AVG'!$J$2="East",AVERAGE(M21:M24),AVERAGE(M20:M23))</f>
        <v>1.1450821915237546</v>
      </c>
      <c r="N43" s="13">
        <f>IF('Weekday 99 &amp; 00 vs AVG'!$J$2="East",AVERAGE(N21:N24),AVERAGE(N20:N23))</f>
        <v>1.1191053750069162</v>
      </c>
    </row>
    <row r="44" spans="1:15" x14ac:dyDescent="0.2">
      <c r="A44" s="15" t="s">
        <v>23</v>
      </c>
      <c r="C44" s="13">
        <f>IF('Weekday 99 &amp; 00 vs AVG'!$J$2="East",AVERAGE(C25:C28),AVERAGE(C24:C27))</f>
        <v>1.257065792328766</v>
      </c>
      <c r="D44" s="13">
        <f>IF('Weekday 99 &amp; 00 vs AVG'!$J$2="East",AVERAGE(D25:D28),AVERAGE(D24:D27))</f>
        <v>1.217817701365187</v>
      </c>
      <c r="E44" s="13">
        <f>IF('Weekday 99 &amp; 00 vs AVG'!$J$2="East",AVERAGE(E25:E28),AVERAGE(E24:E27))</f>
        <v>1.2135042943986831</v>
      </c>
      <c r="F44" s="13">
        <f>IF('Weekday 99 &amp; 00 vs AVG'!$J$2="East",AVERAGE(F25:F28),AVERAGE(F24:F27))</f>
        <v>1.1351491777046332</v>
      </c>
      <c r="G44" s="13">
        <f>IF('Weekday 99 &amp; 00 vs AVG'!$J$2="East",AVERAGE(G25:G28),AVERAGE(G24:G27))</f>
        <v>1.263082380377001</v>
      </c>
      <c r="H44" s="13">
        <f>IF('Weekday 99 &amp; 00 vs AVG'!$J$2="East",AVERAGE(H25:H28),AVERAGE(H24:H27))</f>
        <v>1.3172175450108083</v>
      </c>
      <c r="I44" s="13">
        <f>IF('Weekday 99 &amp; 00 vs AVG'!$J$2="East",AVERAGE(I25:I28),AVERAGE(I24:I27))</f>
        <v>1.1749469828784211</v>
      </c>
      <c r="J44" s="13">
        <f>IF('Weekday 99 &amp; 00 vs AVG'!$J$2="East",AVERAGE(J25:J28),AVERAGE(J24:J27))</f>
        <v>1.0786860587398803</v>
      </c>
      <c r="K44" s="13">
        <f>IF('Weekday 99 &amp; 00 vs AVG'!$J$2="East",AVERAGE(K25:K28),AVERAGE(K24:K27))</f>
        <v>1.1985327663502683</v>
      </c>
      <c r="L44" s="13">
        <f>IF('Weekday 99 &amp; 00 vs AVG'!$J$2="East",AVERAGE(L25:L28),AVERAGE(L24:L27))</f>
        <v>1.1915194160551632</v>
      </c>
      <c r="M44" s="13">
        <f>IF('Weekday 99 &amp; 00 vs AVG'!$J$2="East",AVERAGE(M25:M28),AVERAGE(M24:M27))</f>
        <v>1.3364903121075948</v>
      </c>
      <c r="N44" s="13">
        <f>IF('Weekday 99 &amp; 00 vs AVG'!$J$2="East",AVERAGE(N25:N28),AVERAGE(N24:N27))</f>
        <v>1.320859557840971</v>
      </c>
    </row>
    <row r="46" spans="1:15" x14ac:dyDescent="0.2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1"/>
  <sheetViews>
    <sheetView topLeftCell="A11" workbookViewId="0">
      <selection activeCell="A31" sqref="A31:E34"/>
    </sheetView>
  </sheetViews>
  <sheetFormatPr defaultRowHeight="12.75" x14ac:dyDescent="0.2"/>
  <cols>
    <col min="2" max="2" width="1.42578125" customWidth="1"/>
  </cols>
  <sheetData>
    <row r="1" spans="1:28" ht="18" x14ac:dyDescent="0.25">
      <c r="A1" s="17" t="str">
        <f>CONCATENATE("Weekday 2000 - ",'Weekday 99 &amp; 00 vs AVG'!$J$3,"  - Historical Price Relationship")</f>
        <v>Weekday 2000 - SP 15 Dow Jones  - Historical Price Relationship</v>
      </c>
      <c r="B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5" customFormat="1" x14ac:dyDescent="0.2">
      <c r="A2" s="2"/>
      <c r="B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5" customFormat="1" ht="15.75" thickBot="1" x14ac:dyDescent="0.3">
      <c r="A3" s="19" t="s">
        <v>28</v>
      </c>
      <c r="B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.5" thickBot="1" x14ac:dyDescent="0.25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4" t="s">
        <v>35</v>
      </c>
      <c r="Q4" s="55"/>
      <c r="R4" s="56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7" t="s">
        <v>26</v>
      </c>
      <c r="B5" s="7"/>
      <c r="Q5" s="7" t="s">
        <v>34</v>
      </c>
      <c r="R5" s="7" t="s">
        <v>24</v>
      </c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9">
        <v>100</v>
      </c>
      <c r="B6" s="6"/>
      <c r="C6" s="18">
        <v>0.99423073200387901</v>
      </c>
      <c r="D6" s="18">
        <v>0.99972504449621369</v>
      </c>
      <c r="E6" s="18">
        <v>1.0033864826933498</v>
      </c>
      <c r="F6" s="18">
        <v>1.0815754977187995</v>
      </c>
      <c r="G6" s="18">
        <v>1.1409064829638162</v>
      </c>
      <c r="H6" s="18">
        <v>1.0596285909021863</v>
      </c>
      <c r="I6" s="18">
        <v>1.0897201848888136</v>
      </c>
      <c r="J6" s="18">
        <v>0.94728670042013974</v>
      </c>
      <c r="K6" s="18">
        <v>1.0507975889412002</v>
      </c>
      <c r="L6" s="18">
        <v>1.0125778391007811</v>
      </c>
      <c r="M6" s="18">
        <v>0.94846493162620504</v>
      </c>
      <c r="N6" s="18">
        <v>1.0071135004900118</v>
      </c>
      <c r="P6" s="28" t="s">
        <v>0</v>
      </c>
      <c r="Q6" s="29">
        <f>IF('Weekday 99 &amp; 00 vs AVG'!$J$2="East",AVERAGE(C13:C28),AVERAGE(C12:C27))</f>
        <v>1.0000000000000004</v>
      </c>
      <c r="R6" s="48">
        <f>IF('Weekday 99 &amp; 00 vs AVG'!$J$2="East",AVERAGE(C6:C12,C29),AVERAGE(C6:C11,C28:C29))</f>
        <v>1.0000000000000007</v>
      </c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9">
        <v>200</v>
      </c>
      <c r="B7" s="6"/>
      <c r="C7" s="18">
        <v>0.92089028346644919</v>
      </c>
      <c r="D7" s="18">
        <v>0.93726518323944308</v>
      </c>
      <c r="E7" s="18">
        <v>0.87099283640239866</v>
      </c>
      <c r="F7" s="18">
        <v>0.84265259434108941</v>
      </c>
      <c r="G7" s="18">
        <v>0.91568552623389443</v>
      </c>
      <c r="H7" s="18">
        <v>0.89877514925990265</v>
      </c>
      <c r="I7" s="18">
        <v>0.94748366171836584</v>
      </c>
      <c r="J7" s="18">
        <v>0.85952516155903547</v>
      </c>
      <c r="K7" s="18">
        <v>0.95119236920356121</v>
      </c>
      <c r="L7" s="18">
        <v>0.88118441923997892</v>
      </c>
      <c r="M7" s="18">
        <v>0.838717305980196</v>
      </c>
      <c r="N7" s="18">
        <v>0.95014500349362241</v>
      </c>
      <c r="P7" s="28" t="s">
        <v>1</v>
      </c>
      <c r="Q7" s="29">
        <f>IF('Weekday 99 &amp; 00 vs AVG'!$J$2="East",AVERAGE(D13:D28),AVERAGE(D12:D27))</f>
        <v>1.0000000000000009</v>
      </c>
      <c r="R7" s="48">
        <f>IF('Weekday 99 &amp; 00 vs AVG'!$J$2="East",AVERAGE(D6:D12,D29),AVERAGE(D6:D11,D28:D29))</f>
        <v>1.0000000000000004</v>
      </c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9">
        <v>300</v>
      </c>
      <c r="B8" s="6"/>
      <c r="C8" s="18">
        <v>0.88748052471050554</v>
      </c>
      <c r="D8" s="18">
        <v>0.88632219072655483</v>
      </c>
      <c r="E8" s="18">
        <v>0.77550022444469191</v>
      </c>
      <c r="F8" s="18">
        <v>0.62876245387053598</v>
      </c>
      <c r="G8" s="18">
        <v>0.73188684342835419</v>
      </c>
      <c r="H8" s="18">
        <v>0.7741560054689558</v>
      </c>
      <c r="I8" s="18">
        <v>0.88903487322938479</v>
      </c>
      <c r="J8" s="18">
        <v>0.75341603743689733</v>
      </c>
      <c r="K8" s="18">
        <v>0.80231950041578781</v>
      </c>
      <c r="L8" s="18">
        <v>0.8589104052503862</v>
      </c>
      <c r="M8" s="18">
        <v>0.76662539764831039</v>
      </c>
      <c r="N8" s="18">
        <v>0.86613032819125535</v>
      </c>
      <c r="P8" s="28" t="s">
        <v>2</v>
      </c>
      <c r="Q8" s="29">
        <f>IF('Weekday 99 &amp; 00 vs AVG'!$J$2="East",AVERAGE(E13:E28),AVERAGE(E12:E27))</f>
        <v>1.0000000000000013</v>
      </c>
      <c r="R8" s="48">
        <f>IF('Weekday 99 &amp; 00 vs AVG'!$J$2="East",AVERAGE(E6:E12,E29),AVERAGE(E6:E11,E28:E29))</f>
        <v>1.0000000000000004</v>
      </c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9">
        <v>400</v>
      </c>
      <c r="B9" s="6"/>
      <c r="C9" s="18">
        <v>0.85531014807129546</v>
      </c>
      <c r="D9" s="18">
        <v>0.88836508902840061</v>
      </c>
      <c r="E9" s="18">
        <v>0.80118170923440435</v>
      </c>
      <c r="F9" s="18">
        <v>0.66146964969726352</v>
      </c>
      <c r="G9" s="18">
        <v>0.71441587841589005</v>
      </c>
      <c r="H9" s="18">
        <v>0.75181647855112821</v>
      </c>
      <c r="I9" s="18">
        <v>0.87643670600050538</v>
      </c>
      <c r="J9" s="18">
        <v>0.7558820285024217</v>
      </c>
      <c r="K9" s="18">
        <v>0.79648298178319032</v>
      </c>
      <c r="L9" s="18">
        <v>0.8887447895236531</v>
      </c>
      <c r="M9" s="18">
        <v>0.7972056384630416</v>
      </c>
      <c r="N9" s="18">
        <v>0.91384405386946188</v>
      </c>
      <c r="P9" s="28" t="s">
        <v>3</v>
      </c>
      <c r="Q9" s="29">
        <f>IF('Weekday 99 &amp; 00 vs AVG'!$J$2="East",AVERAGE(F13:F28),AVERAGE(F12:F27))</f>
        <v>0.99999999999999989</v>
      </c>
      <c r="R9" s="48">
        <f>IF('Weekday 99 &amp; 00 vs AVG'!$J$2="East",AVERAGE(F6:F12,F29),AVERAGE(F6:F11,F28:F29))</f>
        <v>0.99999999999999878</v>
      </c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9">
        <v>500</v>
      </c>
      <c r="B10" s="6"/>
      <c r="C10" s="18">
        <v>0.9465493099075305</v>
      </c>
      <c r="D10" s="18">
        <v>0.97152800179059151</v>
      </c>
      <c r="E10" s="18">
        <v>0.9166508344403691</v>
      </c>
      <c r="F10" s="18">
        <v>0.74728671653458734</v>
      </c>
      <c r="G10" s="18">
        <v>0.77108482168415216</v>
      </c>
      <c r="H10" s="18">
        <v>0.75130038475652117</v>
      </c>
      <c r="I10" s="18">
        <v>0.83956452034493667</v>
      </c>
      <c r="J10" s="18">
        <v>0.80026974820265206</v>
      </c>
      <c r="K10" s="18">
        <v>0.83193134357700005</v>
      </c>
      <c r="L10" s="18">
        <v>0.85497901270287591</v>
      </c>
      <c r="M10" s="18">
        <v>0.9181282164726825</v>
      </c>
      <c r="N10" s="18">
        <v>0.97352787839737109</v>
      </c>
      <c r="P10" s="28" t="s">
        <v>4</v>
      </c>
      <c r="Q10" s="29">
        <f>IF('Weekday 99 &amp; 00 vs AVG'!$J$2="East",AVERAGE(G13:G28),AVERAGE(G12:G27))</f>
        <v>0.99999999999999978</v>
      </c>
      <c r="R10" s="48">
        <f>IF('Weekday 99 &amp; 00 vs AVG'!$J$2="East",AVERAGE(G6:G12,G29),AVERAGE(G6:G11,G28:G29))</f>
        <v>1</v>
      </c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9">
        <v>600</v>
      </c>
      <c r="B11" s="6"/>
      <c r="C11" s="18">
        <v>1.0845859447141502</v>
      </c>
      <c r="D11" s="18">
        <v>1.0855543692526859</v>
      </c>
      <c r="E11" s="18">
        <v>1.1766582728067669</v>
      </c>
      <c r="F11" s="18">
        <v>1.0498356398904918</v>
      </c>
      <c r="G11" s="18">
        <v>0.93681758266496573</v>
      </c>
      <c r="H11" s="18">
        <v>0.77316599733094094</v>
      </c>
      <c r="I11" s="18">
        <v>0.79397685235858206</v>
      </c>
      <c r="J11" s="18">
        <v>0.98026827801102612</v>
      </c>
      <c r="K11" s="18">
        <v>1.000329705642294</v>
      </c>
      <c r="L11" s="18">
        <v>1.0646222649997019</v>
      </c>
      <c r="M11" s="18">
        <v>1.2840789182608787</v>
      </c>
      <c r="N11" s="18">
        <v>1.0820599875449535</v>
      </c>
      <c r="P11" s="28" t="s">
        <v>5</v>
      </c>
      <c r="Q11" s="29">
        <f>IF('Weekday 99 &amp; 00 vs AVG'!$J$2="East",AVERAGE(H13:H28),AVERAGE(H12:H27))</f>
        <v>0.99999999999999989</v>
      </c>
      <c r="R11" s="48">
        <f>IF('Weekday 99 &amp; 00 vs AVG'!$J$2="East",AVERAGE(H6:H12,H29),AVERAGE(H6:H11,H28:H29))</f>
        <v>1.0000000000000007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9">
        <v>700</v>
      </c>
      <c r="B12" s="6"/>
      <c r="C12" s="18">
        <v>0.91880223297239039</v>
      </c>
      <c r="D12" s="18">
        <v>1.005933785876044</v>
      </c>
      <c r="E12" s="18">
        <v>0.89567949910862599</v>
      </c>
      <c r="F12" s="18">
        <v>0.67113704945043873</v>
      </c>
      <c r="G12" s="18">
        <v>0.45680237279333791</v>
      </c>
      <c r="H12" s="18">
        <v>0.19630906559240308</v>
      </c>
      <c r="I12" s="18">
        <v>0.23472271388858507</v>
      </c>
      <c r="J12" s="18">
        <v>0.2351463221394397</v>
      </c>
      <c r="K12" s="18">
        <v>0.3988006835885165</v>
      </c>
      <c r="L12" s="18">
        <v>0.71091576808380497</v>
      </c>
      <c r="M12" s="18">
        <v>0.89944022665602463</v>
      </c>
      <c r="N12" s="18">
        <v>0.93565175409034329</v>
      </c>
      <c r="P12" s="28" t="s">
        <v>6</v>
      </c>
      <c r="Q12" s="29">
        <f>IF('Weekday 99 &amp; 00 vs AVG'!$J$2="East",AVERAGE(I13:I28),AVERAGE(I12:I27))</f>
        <v>1.0000000000000009</v>
      </c>
      <c r="R12" s="48">
        <f>IF('Weekday 99 &amp; 00 vs AVG'!$J$2="East",AVERAGE(I6:I12,I29),AVERAGE(I6:I11,I28:I29))</f>
        <v>0.999999999999999</v>
      </c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9">
        <v>800</v>
      </c>
      <c r="B13" s="6"/>
      <c r="C13" s="18">
        <v>0.95620157736855527</v>
      </c>
      <c r="D13" s="18">
        <v>0.99940688417258816</v>
      </c>
      <c r="E13" s="18">
        <v>0.95156482837725609</v>
      </c>
      <c r="F13" s="18">
        <v>0.73544478076863173</v>
      </c>
      <c r="G13" s="18">
        <v>0.55113683923716561</v>
      </c>
      <c r="H13" s="18">
        <v>0.30297945940022675</v>
      </c>
      <c r="I13" s="18">
        <v>0.32012518344870328</v>
      </c>
      <c r="J13" s="18">
        <v>0.3401397043719438</v>
      </c>
      <c r="K13" s="18">
        <v>0.56639830990180962</v>
      </c>
      <c r="L13" s="18">
        <v>0.82130066403884761</v>
      </c>
      <c r="M13" s="18">
        <v>0.96615925923370183</v>
      </c>
      <c r="N13" s="18">
        <v>1.0401004708647195</v>
      </c>
      <c r="P13" s="28" t="s">
        <v>7</v>
      </c>
      <c r="Q13" s="29">
        <f>IF('Weekday 99 &amp; 00 vs AVG'!$J$2="East",AVERAGE(J13:J28),AVERAGE(J12:J27))</f>
        <v>1.0000000000000002</v>
      </c>
      <c r="R13" s="48">
        <f>IF('Weekday 99 &amp; 00 vs AVG'!$J$2="East",AVERAGE(J6:J12,J29),AVERAGE(J6:J11,J28:J29))</f>
        <v>1</v>
      </c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9">
        <v>900</v>
      </c>
      <c r="B14" s="6"/>
      <c r="C14" s="18">
        <v>0.99794269649298706</v>
      </c>
      <c r="D14" s="18">
        <v>0.99929083943752717</v>
      </c>
      <c r="E14" s="18">
        <v>0.96575899121319941</v>
      </c>
      <c r="F14" s="18">
        <v>0.78172383350340913</v>
      </c>
      <c r="G14" s="18">
        <v>0.67147282251135543</v>
      </c>
      <c r="H14" s="18">
        <v>0.43071150255758661</v>
      </c>
      <c r="I14" s="18">
        <v>0.41039098880976743</v>
      </c>
      <c r="J14" s="18">
        <v>0.48406887769484258</v>
      </c>
      <c r="K14" s="18">
        <v>0.71541208660551303</v>
      </c>
      <c r="L14" s="18">
        <v>0.82570451401622313</v>
      </c>
      <c r="M14" s="18">
        <v>0.9591147417098127</v>
      </c>
      <c r="N14" s="18">
        <v>0.99774404432715824</v>
      </c>
      <c r="P14" s="28" t="s">
        <v>8</v>
      </c>
      <c r="Q14" s="29">
        <f>IF('Weekday 99 &amp; 00 vs AVG'!$J$2="East",AVERAGE(K13:K28),AVERAGE(K12:K27))</f>
        <v>1.0000000000000004</v>
      </c>
      <c r="R14" s="48">
        <f>IF('Weekday 99 &amp; 00 vs AVG'!$J$2="East",AVERAGE(K6:K12,K29),AVERAGE(K6:K11,K28:K29))</f>
        <v>0.99999999999999978</v>
      </c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9">
        <v>1000</v>
      </c>
      <c r="B15" s="6"/>
      <c r="C15" s="18">
        <v>1.0018285729402765</v>
      </c>
      <c r="D15" s="18">
        <v>0.98763485878737245</v>
      </c>
      <c r="E15" s="18">
        <v>0.96736981015736589</v>
      </c>
      <c r="F15" s="18">
        <v>0.80785793356240476</v>
      </c>
      <c r="G15" s="18">
        <v>0.79862335098321602</v>
      </c>
      <c r="H15" s="18">
        <v>0.5959966685439213</v>
      </c>
      <c r="I15" s="18">
        <v>0.52511408426277706</v>
      </c>
      <c r="J15" s="18">
        <v>0.64023623826328857</v>
      </c>
      <c r="K15" s="18">
        <v>0.82629107087134857</v>
      </c>
      <c r="L15" s="18">
        <v>0.86730611237679789</v>
      </c>
      <c r="M15" s="18">
        <v>0.95943959258356026</v>
      </c>
      <c r="N15" s="18">
        <v>1.0010437671096597</v>
      </c>
      <c r="P15" s="28" t="s">
        <v>9</v>
      </c>
      <c r="Q15" s="29">
        <f>IF('Weekday 99 &amp; 00 vs AVG'!$J$2="East",AVERAGE(L13:L28),AVERAGE(L12:L27))</f>
        <v>1.0000000000000022</v>
      </c>
      <c r="R15" s="48">
        <f>IF('Weekday 99 &amp; 00 vs AVG'!$J$2="East",AVERAGE(L6:L12,L29),AVERAGE(L6:L11,L28:L29))</f>
        <v>0.99999999999999989</v>
      </c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9">
        <v>1100</v>
      </c>
      <c r="B16" s="6"/>
      <c r="C16" s="18">
        <v>0.98950897611189259</v>
      </c>
      <c r="D16" s="18">
        <v>0.99537691113285964</v>
      </c>
      <c r="E16" s="18">
        <v>0.98773996511601048</v>
      </c>
      <c r="F16" s="18">
        <v>0.88561261514858303</v>
      </c>
      <c r="G16" s="18">
        <v>0.88878838573825658</v>
      </c>
      <c r="H16" s="18">
        <v>0.77105234217390872</v>
      </c>
      <c r="I16" s="18">
        <v>0.71328377682615485</v>
      </c>
      <c r="J16" s="18">
        <v>0.90333591115051615</v>
      </c>
      <c r="K16" s="18">
        <v>0.99879153543051535</v>
      </c>
      <c r="L16" s="18">
        <v>0.99258796671192051</v>
      </c>
      <c r="M16" s="18">
        <v>0.98763537628866094</v>
      </c>
      <c r="N16" s="18">
        <v>0.89709136357933561</v>
      </c>
      <c r="P16" s="28" t="s">
        <v>10</v>
      </c>
      <c r="Q16" s="29">
        <f>IF('Weekday 99 &amp; 00 vs AVG'!$J$2="East",AVERAGE(M13:M28),AVERAGE(M12:M27))</f>
        <v>1.0000000000000007</v>
      </c>
      <c r="R16" s="48">
        <f>IF('Weekday 99 &amp; 00 vs AVG'!$J$2="East",AVERAGE(M6:M12,M29),AVERAGE(M6:M11,M28:M29))</f>
        <v>0.99999999999999967</v>
      </c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9">
        <v>1200</v>
      </c>
      <c r="B17" s="6"/>
      <c r="C17" s="18">
        <v>0.96790501249632022</v>
      </c>
      <c r="D17" s="18">
        <v>0.9848087269451562</v>
      </c>
      <c r="E17" s="18">
        <v>0.97507630056575134</v>
      </c>
      <c r="F17" s="18">
        <v>0.97468442142004363</v>
      </c>
      <c r="G17" s="18">
        <v>0.95919944311321492</v>
      </c>
      <c r="H17" s="18">
        <v>1.0328597006770375</v>
      </c>
      <c r="I17" s="18">
        <v>1.003320321058919</v>
      </c>
      <c r="J17" s="18">
        <v>1.1769552052300569</v>
      </c>
      <c r="K17" s="18">
        <v>1.0781100067911866</v>
      </c>
      <c r="L17" s="18">
        <v>1.0079543942590081</v>
      </c>
      <c r="M17" s="18">
        <v>0.94429924593984682</v>
      </c>
      <c r="N17" s="18">
        <v>0.87119324077515681</v>
      </c>
      <c r="P17" s="28" t="s">
        <v>11</v>
      </c>
      <c r="Q17" s="29">
        <f>IF('Weekday 99 &amp; 00 vs AVG'!$J$2="East",AVERAGE(N13:N28),AVERAGE(N12:N27))</f>
        <v>0.99999999999999978</v>
      </c>
      <c r="R17" s="48">
        <f>IF('Weekday 99 &amp; 00 vs AVG'!$J$2="East",AVERAGE(N6:N12,N29),AVERAGE(N6:N11,N28:N29))</f>
        <v>1.0054102083195811</v>
      </c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9">
        <v>1300</v>
      </c>
      <c r="B18" s="6"/>
      <c r="C18" s="18">
        <v>0.95654620055178241</v>
      </c>
      <c r="D18" s="18">
        <v>0.97451123185343225</v>
      </c>
      <c r="E18" s="18">
        <v>0.97001101549537139</v>
      </c>
      <c r="F18" s="18">
        <v>1.0694911572672807</v>
      </c>
      <c r="G18" s="18">
        <v>1.0860414332103114</v>
      </c>
      <c r="H18" s="18">
        <v>1.246469497915573</v>
      </c>
      <c r="I18" s="18">
        <v>1.2323313727229861</v>
      </c>
      <c r="J18" s="18">
        <v>1.25687362114275</v>
      </c>
      <c r="K18" s="18">
        <v>1.1144744850938664</v>
      </c>
      <c r="L18" s="18">
        <v>1.0363363317127847</v>
      </c>
      <c r="M18" s="18">
        <v>0.90818811426967871</v>
      </c>
      <c r="N18" s="18">
        <v>0.85079379993414905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9">
        <v>1400</v>
      </c>
      <c r="B19" s="6"/>
      <c r="C19" s="18">
        <v>0.94164897689317639</v>
      </c>
      <c r="D19" s="18">
        <v>0.96788008657441305</v>
      </c>
      <c r="E19" s="18">
        <v>0.95970907202279976</v>
      </c>
      <c r="F19" s="18">
        <v>1.2125665695470156</v>
      </c>
      <c r="G19" s="18">
        <v>1.2918267513643362</v>
      </c>
      <c r="H19" s="18">
        <v>1.433989567522991</v>
      </c>
      <c r="I19" s="18">
        <v>1.5098779525624235</v>
      </c>
      <c r="J19" s="18">
        <v>1.3201342659461832</v>
      </c>
      <c r="K19" s="18">
        <v>1.1660080626405858</v>
      </c>
      <c r="L19" s="18">
        <v>1.0876734808829873</v>
      </c>
      <c r="M19" s="18">
        <v>0.89450104384935825</v>
      </c>
      <c r="N19" s="18">
        <v>0.84686083380877886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9">
        <v>1500</v>
      </c>
      <c r="B20" s="6"/>
      <c r="C20" s="18">
        <v>0.91482656354530234</v>
      </c>
      <c r="D20" s="18">
        <v>0.95477440723720908</v>
      </c>
      <c r="E20" s="18">
        <v>0.9462969906477211</v>
      </c>
      <c r="F20" s="18">
        <v>1.1788770551164651</v>
      </c>
      <c r="G20" s="18">
        <v>1.3729161483605534</v>
      </c>
      <c r="H20" s="18">
        <v>1.5342872945838679</v>
      </c>
      <c r="I20" s="18">
        <v>1.5465805622832534</v>
      </c>
      <c r="J20" s="18">
        <v>1.3373771773823913</v>
      </c>
      <c r="K20" s="18">
        <v>1.2025709734737879</v>
      </c>
      <c r="L20" s="18">
        <v>1.0792236683840495</v>
      </c>
      <c r="M20" s="18">
        <v>0.84495394927957901</v>
      </c>
      <c r="N20" s="18">
        <v>0.81629357828750071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9">
        <v>1600</v>
      </c>
      <c r="B21" s="6"/>
      <c r="C21" s="18">
        <v>0.89531148016104778</v>
      </c>
      <c r="D21" s="18">
        <v>0.94036851056659432</v>
      </c>
      <c r="E21" s="18">
        <v>0.92834108715522357</v>
      </c>
      <c r="F21" s="18">
        <v>1.1566372254383201</v>
      </c>
      <c r="G21" s="18">
        <v>1.6282085789120617</v>
      </c>
      <c r="H21" s="18">
        <v>1.6019391123722981</v>
      </c>
      <c r="I21" s="18">
        <v>1.6524277267231466</v>
      </c>
      <c r="J21" s="18">
        <v>1.3578457334250327</v>
      </c>
      <c r="K21" s="18">
        <v>1.2263461939672446</v>
      </c>
      <c r="L21" s="18">
        <v>1.0532952635621597</v>
      </c>
      <c r="M21" s="18">
        <v>0.84130279169796696</v>
      </c>
      <c r="N21" s="18">
        <v>0.80430791460270623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9">
        <v>1700</v>
      </c>
      <c r="B22" s="6"/>
      <c r="C22" s="18">
        <v>0.96740274011944605</v>
      </c>
      <c r="D22" s="18">
        <v>0.95433530576089798</v>
      </c>
      <c r="E22" s="18">
        <v>0.92750014906556899</v>
      </c>
      <c r="F22" s="18">
        <v>1.0361424679132329</v>
      </c>
      <c r="G22" s="18">
        <v>1.2775671531566617</v>
      </c>
      <c r="H22" s="18">
        <v>1.5903469235027896</v>
      </c>
      <c r="I22" s="18">
        <v>1.6194481246769106</v>
      </c>
      <c r="J22" s="18">
        <v>1.3529739202789506</v>
      </c>
      <c r="K22" s="18">
        <v>1.2096378065046105</v>
      </c>
      <c r="L22" s="18">
        <v>1.0479266912808261</v>
      </c>
      <c r="M22" s="18">
        <v>0.98979853998582701</v>
      </c>
      <c r="N22" s="18">
        <v>1.0126911365653246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9">
        <v>1800</v>
      </c>
      <c r="B23" s="6"/>
      <c r="C23" s="18">
        <v>1.1867089084858442</v>
      </c>
      <c r="D23" s="18">
        <v>1.0354535258583926</v>
      </c>
      <c r="E23" s="18">
        <v>0.98315039072477273</v>
      </c>
      <c r="F23" s="18">
        <v>0.95950858627968016</v>
      </c>
      <c r="G23" s="18">
        <v>1.057154870365111</v>
      </c>
      <c r="H23" s="18">
        <v>1.4113997228838906</v>
      </c>
      <c r="I23" s="18">
        <v>1.4714858202033045</v>
      </c>
      <c r="J23" s="18">
        <v>1.3038467209940108</v>
      </c>
      <c r="K23" s="18">
        <v>1.169977524963707</v>
      </c>
      <c r="L23" s="18">
        <v>1.0543223808410003</v>
      </c>
      <c r="M23" s="18">
        <v>1.228227322926273</v>
      </c>
      <c r="N23" s="18">
        <v>1.1663530413463044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9">
        <v>1900</v>
      </c>
      <c r="B24" s="6"/>
      <c r="C24" s="18">
        <v>1.2076036212230059</v>
      </c>
      <c r="D24" s="18">
        <v>1.131002105446711</v>
      </c>
      <c r="E24" s="18">
        <v>1.2961202318920126</v>
      </c>
      <c r="F24" s="18">
        <v>0.93622600508197407</v>
      </c>
      <c r="G24" s="18">
        <v>0.97521362164152769</v>
      </c>
      <c r="H24" s="18">
        <v>1.2421012229029793</v>
      </c>
      <c r="I24" s="18">
        <v>1.1908725206924717</v>
      </c>
      <c r="J24" s="18">
        <v>1.2444224517858613</v>
      </c>
      <c r="K24" s="18">
        <v>1.125582398481954</v>
      </c>
      <c r="L24" s="18">
        <v>1.1589448013548498</v>
      </c>
      <c r="M24" s="18">
        <v>1.2719161289603937</v>
      </c>
      <c r="N24" s="18">
        <v>1.2592965481924758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9">
        <v>2000</v>
      </c>
      <c r="B25" s="6"/>
      <c r="C25" s="18">
        <v>1.120127868613094</v>
      </c>
      <c r="D25" s="18">
        <v>1.0603534806836157</v>
      </c>
      <c r="E25" s="18">
        <v>1.1830098789961812</v>
      </c>
      <c r="F25" s="18">
        <v>1.3159074837971647</v>
      </c>
      <c r="G25" s="18">
        <v>0.99177911843587352</v>
      </c>
      <c r="H25" s="18">
        <v>1.0213171768904061</v>
      </c>
      <c r="I25" s="18">
        <v>1.0295521629333297</v>
      </c>
      <c r="J25" s="18">
        <v>1.1635953304250795</v>
      </c>
      <c r="K25" s="18">
        <v>1.1902593838405344</v>
      </c>
      <c r="L25" s="18">
        <v>1.2455746988432688</v>
      </c>
      <c r="M25" s="18">
        <v>1.1863298214956781</v>
      </c>
      <c r="N25" s="18">
        <v>1.2460909802026843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9">
        <v>2100</v>
      </c>
      <c r="B26" s="6"/>
      <c r="C26" s="18">
        <v>1.0377021186518613</v>
      </c>
      <c r="D26" s="18">
        <v>1.0288536044805445</v>
      </c>
      <c r="E26" s="18">
        <v>1.0881073495202964</v>
      </c>
      <c r="F26" s="18">
        <v>1.3823511541523481</v>
      </c>
      <c r="G26" s="18">
        <v>1.0788513554966037</v>
      </c>
      <c r="H26" s="18">
        <v>0.90853862139756036</v>
      </c>
      <c r="I26" s="18">
        <v>0.92442293192437186</v>
      </c>
      <c r="J26" s="18">
        <v>1.1165707758455079</v>
      </c>
      <c r="K26" s="18">
        <v>1.1252588373198504</v>
      </c>
      <c r="L26" s="18">
        <v>1.1189254755624578</v>
      </c>
      <c r="M26" s="18">
        <v>1.1052470028620969</v>
      </c>
      <c r="N26" s="18">
        <v>1.1549275802049075</v>
      </c>
    </row>
    <row r="27" spans="1:28" x14ac:dyDescent="0.2">
      <c r="A27" s="9">
        <v>2200</v>
      </c>
      <c r="B27" s="6"/>
      <c r="C27" s="18">
        <v>0.93993245337302433</v>
      </c>
      <c r="D27" s="18">
        <v>0.98001573518665297</v>
      </c>
      <c r="E27" s="18">
        <v>0.97456443994186326</v>
      </c>
      <c r="F27" s="18">
        <v>0.89583166155300631</v>
      </c>
      <c r="G27" s="18">
        <v>0.91441775468040853</v>
      </c>
      <c r="H27" s="18">
        <v>0.67970212108255823</v>
      </c>
      <c r="I27" s="18">
        <v>0.61604375698290992</v>
      </c>
      <c r="J27" s="18">
        <v>0.76647774392414814</v>
      </c>
      <c r="K27" s="18">
        <v>0.88608064052497371</v>
      </c>
      <c r="L27" s="18">
        <v>0.89200778808905012</v>
      </c>
      <c r="M27" s="18">
        <v>1.0134468422615546</v>
      </c>
      <c r="N27" s="18">
        <v>1.0995599461087919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">
      <c r="A28" s="9">
        <v>2300</v>
      </c>
      <c r="B28" s="6"/>
      <c r="C28" s="18">
        <v>1.2147124285202548</v>
      </c>
      <c r="D28" s="18">
        <v>1.1562131044120318</v>
      </c>
      <c r="E28" s="18">
        <v>1.3238607936823201</v>
      </c>
      <c r="F28" s="18">
        <v>1.6978123384732933</v>
      </c>
      <c r="G28" s="18">
        <v>1.5219588551045895</v>
      </c>
      <c r="H28" s="18">
        <v>1.6841302915635541</v>
      </c>
      <c r="I28" s="18">
        <v>1.3728632056528014</v>
      </c>
      <c r="J28" s="18">
        <v>1.6529003621982246</v>
      </c>
      <c r="K28" s="18">
        <v>1.3793591198222375</v>
      </c>
      <c r="L28" s="18">
        <v>1.3707591047940015</v>
      </c>
      <c r="M28" s="18">
        <v>1.340455660177625</v>
      </c>
      <c r="N28" s="18">
        <v>1.1410650847769057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9">
        <v>2400</v>
      </c>
      <c r="B29" s="6"/>
      <c r="C29" s="18">
        <v>1.0962406286059403</v>
      </c>
      <c r="D29" s="18">
        <v>1.0750270170540812</v>
      </c>
      <c r="E29" s="18">
        <v>1.1317688462957032</v>
      </c>
      <c r="F29" s="18">
        <v>1.2906051094739308</v>
      </c>
      <c r="G29" s="18">
        <v>1.267244009504338</v>
      </c>
      <c r="H29" s="18">
        <v>1.3070271021668145</v>
      </c>
      <c r="I29" s="18">
        <v>1.1909199958066035</v>
      </c>
      <c r="J29" s="18">
        <v>1.2504516836696031</v>
      </c>
      <c r="K29" s="18">
        <v>1.1875873906147274</v>
      </c>
      <c r="L29" s="18">
        <v>1.0682221643886207</v>
      </c>
      <c r="M29" s="18">
        <v>1.1063239313710584</v>
      </c>
      <c r="N29" s="18">
        <v>1.1093958297930668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">
      <c r="A31" s="52" t="s">
        <v>48</v>
      </c>
      <c r="B31" s="52"/>
      <c r="C31" s="52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C32" s="10" t="s">
        <v>49</v>
      </c>
      <c r="E32" t="s">
        <v>53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C33" t="s">
        <v>50</v>
      </c>
      <c r="E33" t="s">
        <v>54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C34" t="s">
        <v>52</v>
      </c>
      <c r="E34" t="s">
        <v>55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15" t="s">
        <v>12</v>
      </c>
      <c r="C39" s="13">
        <f>IF('Weekday 99 &amp; 00 vs AVG'!$J$2="East",AVERAGE(C6:C8,C29),AVERAGE(C6:C7,C28:C29))</f>
        <v>1.0565185181491308</v>
      </c>
      <c r="D39" s="13">
        <f>IF('Weekday 99 &amp; 00 vs AVG'!$J$2="East",AVERAGE(D6:D8,D29),AVERAGE(D6:D7,D28:D29))</f>
        <v>1.0420575873004425</v>
      </c>
      <c r="E39" s="13">
        <f>IF('Weekday 99 &amp; 00 vs AVG'!$J$2="East",AVERAGE(E6:E8,E29),AVERAGE(E6:E7,E28:E29))</f>
        <v>1.082502239768443</v>
      </c>
      <c r="F39" s="13">
        <f>IF('Weekday 99 &amp; 00 vs AVG'!$J$2="East",AVERAGE(F6:F8,F29),AVERAGE(F6:F7,F28:F29))</f>
        <v>1.2281613850017783</v>
      </c>
      <c r="G39" s="13">
        <f>IF('Weekday 99 &amp; 00 vs AVG'!$J$2="East",AVERAGE(G6:G8,G29),AVERAGE(G6:G7,G28:G29))</f>
        <v>1.2114487184516596</v>
      </c>
      <c r="H39" s="13">
        <f>IF('Weekday 99 &amp; 00 vs AVG'!$J$2="East",AVERAGE(H6:H8,H29),AVERAGE(H6:H7,H28:H29))</f>
        <v>1.2373902834731143</v>
      </c>
      <c r="I39" s="13">
        <f>IF('Weekday 99 &amp; 00 vs AVG'!$J$2="East",AVERAGE(I6:I8,I29),AVERAGE(I6:I7,I28:I29))</f>
        <v>1.1502467620166461</v>
      </c>
      <c r="J39" s="13">
        <f>IF('Weekday 99 &amp; 00 vs AVG'!$J$2="East",AVERAGE(J6:J8,J29),AVERAGE(J6:J7,J28:J29))</f>
        <v>1.1775409769617506</v>
      </c>
      <c r="K39" s="13">
        <f>IF('Weekday 99 &amp; 00 vs AVG'!$J$2="East",AVERAGE(K6:K8,K29),AVERAGE(K6:K7,K28:K29))</f>
        <v>1.1422341171454315</v>
      </c>
      <c r="L39" s="13">
        <f>IF('Weekday 99 &amp; 00 vs AVG'!$J$2="East",AVERAGE(L6:L8,L29),AVERAGE(L6:L7,L28:L29))</f>
        <v>1.0831858818808455</v>
      </c>
      <c r="M39" s="13">
        <f>IF('Weekday 99 &amp; 00 vs AVG'!$J$2="East",AVERAGE(M6:M8,M29),AVERAGE(M6:M7,M28:M29))</f>
        <v>1.058490457288771</v>
      </c>
      <c r="N39" s="13">
        <f>IF('Weekday 99 &amp; 00 vs AVG'!$J$2="East",AVERAGE(N6:N8,N29),AVERAGE(N6:N7,N28:N29))</f>
        <v>1.0519298546384017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15" t="s">
        <v>13</v>
      </c>
      <c r="C40" s="13">
        <f>IF('Weekday 99 &amp; 00 vs AVG'!$J$2="East",AVERAGE(C9:C12),AVERAGE(C8:C11))</f>
        <v>0.94348148185087044</v>
      </c>
      <c r="D40" s="13">
        <f>IF('Weekday 99 &amp; 00 vs AVG'!$J$2="East",AVERAGE(D9:D12),AVERAGE(D8:D11))</f>
        <v>0.95794241269955815</v>
      </c>
      <c r="E40" s="13">
        <f>IF('Weekday 99 &amp; 00 vs AVG'!$J$2="East",AVERAGE(E9:E12),AVERAGE(E8:E11))</f>
        <v>0.91749776023155816</v>
      </c>
      <c r="F40" s="13">
        <f>IF('Weekday 99 &amp; 00 vs AVG'!$J$2="East",AVERAGE(F9:F12),AVERAGE(F8:F11))</f>
        <v>0.77183861499821971</v>
      </c>
      <c r="G40" s="13">
        <f>IF('Weekday 99 &amp; 00 vs AVG'!$J$2="East",AVERAGE(G9:G12),AVERAGE(G8:G11))</f>
        <v>0.78855128154834042</v>
      </c>
      <c r="H40" s="13">
        <f>IF('Weekday 99 &amp; 00 vs AVG'!$J$2="East",AVERAGE(H9:H12),AVERAGE(H8:H11))</f>
        <v>0.76260971652688658</v>
      </c>
      <c r="I40" s="13">
        <f>IF('Weekday 99 &amp; 00 vs AVG'!$J$2="East",AVERAGE(I9:I12),AVERAGE(I8:I11))</f>
        <v>0.84975323798335223</v>
      </c>
      <c r="J40" s="13">
        <f>IF('Weekday 99 &amp; 00 vs AVG'!$J$2="East",AVERAGE(J9:J12),AVERAGE(J8:J11))</f>
        <v>0.82245902303824936</v>
      </c>
      <c r="K40" s="13">
        <f>IF('Weekday 99 &amp; 00 vs AVG'!$J$2="East",AVERAGE(K9:K12),AVERAGE(K8:K11))</f>
        <v>0.85776588285456801</v>
      </c>
      <c r="L40" s="13">
        <f>IF('Weekday 99 &amp; 00 vs AVG'!$J$2="East",AVERAGE(L9:L12),AVERAGE(L8:L11))</f>
        <v>0.91681411811915425</v>
      </c>
      <c r="M40" s="13">
        <f>IF('Weekday 99 &amp; 00 vs AVG'!$J$2="East",AVERAGE(M9:M12),AVERAGE(M8:M11))</f>
        <v>0.94150954271122833</v>
      </c>
      <c r="N40" s="13">
        <f>IF('Weekday 99 &amp; 00 vs AVG'!$J$2="East",AVERAGE(N9:N12),AVERAGE(N8:N11))</f>
        <v>0.95889056200076039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15" t="s">
        <v>14</v>
      </c>
      <c r="C41" s="13">
        <f>IF('Weekday 99 &amp; 00 vs AVG'!$J$2="East",AVERAGE(C13:C16),AVERAGE(C12:C15))</f>
        <v>0.96869376994355227</v>
      </c>
      <c r="D41" s="13">
        <f>IF('Weekday 99 &amp; 00 vs AVG'!$J$2="East",AVERAGE(D13:D16),AVERAGE(D12:D15))</f>
        <v>0.99806659206838289</v>
      </c>
      <c r="E41" s="13">
        <f>IF('Weekday 99 &amp; 00 vs AVG'!$J$2="East",AVERAGE(E13:E16),AVERAGE(E12:E15))</f>
        <v>0.94509328221411182</v>
      </c>
      <c r="F41" s="13">
        <f>IF('Weekday 99 &amp; 00 vs AVG'!$J$2="East",AVERAGE(F13:F16),AVERAGE(F12:F15))</f>
        <v>0.74904089932122098</v>
      </c>
      <c r="G41" s="13">
        <f>IF('Weekday 99 &amp; 00 vs AVG'!$J$2="East",AVERAGE(G13:G16),AVERAGE(G12:G15))</f>
        <v>0.61950884638126869</v>
      </c>
      <c r="H41" s="13">
        <f>IF('Weekday 99 &amp; 00 vs AVG'!$J$2="East",AVERAGE(H13:H16),AVERAGE(H12:H15))</f>
        <v>0.38149917402353445</v>
      </c>
      <c r="I41" s="13">
        <f>IF('Weekday 99 &amp; 00 vs AVG'!$J$2="East",AVERAGE(I13:I16),AVERAGE(I12:I15))</f>
        <v>0.37258824260245821</v>
      </c>
      <c r="J41" s="13">
        <f>IF('Weekday 99 &amp; 00 vs AVG'!$J$2="East",AVERAGE(J13:J16),AVERAGE(J12:J15))</f>
        <v>0.42489778561737868</v>
      </c>
      <c r="K41" s="13">
        <f>IF('Weekday 99 &amp; 00 vs AVG'!$J$2="East",AVERAGE(K13:K16),AVERAGE(K12:K15))</f>
        <v>0.62672553774179696</v>
      </c>
      <c r="L41" s="13">
        <f>IF('Weekday 99 &amp; 00 vs AVG'!$J$2="East",AVERAGE(L13:L16),AVERAGE(L12:L15))</f>
        <v>0.80630676462891837</v>
      </c>
      <c r="M41" s="13">
        <f>IF('Weekday 99 &amp; 00 vs AVG'!$J$2="East",AVERAGE(M13:M16),AVERAGE(M12:M15))</f>
        <v>0.94603845504577488</v>
      </c>
      <c r="N41" s="13">
        <f>IF('Weekday 99 &amp; 00 vs AVG'!$J$2="East",AVERAGE(N13:N16),AVERAGE(N12:N15))</f>
        <v>0.9936350090979702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15" t="s">
        <v>15</v>
      </c>
      <c r="C42" s="13">
        <f>IF('Weekday 99 &amp; 00 vs AVG'!$J$2="East",AVERAGE(C17:C20),AVERAGE(C16:C19))</f>
        <v>0.96390229151329299</v>
      </c>
      <c r="D42" s="13">
        <f>IF('Weekday 99 &amp; 00 vs AVG'!$J$2="East",AVERAGE(D17:D20),AVERAGE(D16:D19))</f>
        <v>0.98064423912646526</v>
      </c>
      <c r="E42" s="13">
        <f>IF('Weekday 99 &amp; 00 vs AVG'!$J$2="East",AVERAGE(E17:E20),AVERAGE(E16:E19))</f>
        <v>0.97313408829998327</v>
      </c>
      <c r="F42" s="13">
        <f>IF('Weekday 99 &amp; 00 vs AVG'!$J$2="East",AVERAGE(F17:F20),AVERAGE(F16:F19))</f>
        <v>1.0355886908457308</v>
      </c>
      <c r="G42" s="13">
        <f>IF('Weekday 99 &amp; 00 vs AVG'!$J$2="East",AVERAGE(G17:G20),AVERAGE(G16:G19))</f>
        <v>1.0564640033565298</v>
      </c>
      <c r="H42" s="13">
        <f>IF('Weekday 99 &amp; 00 vs AVG'!$J$2="East",AVERAGE(H17:H20),AVERAGE(H16:H19))</f>
        <v>1.1210927770723775</v>
      </c>
      <c r="I42" s="13">
        <f>IF('Weekday 99 &amp; 00 vs AVG'!$J$2="East",AVERAGE(I17:I20),AVERAGE(I16:I19))</f>
        <v>1.1147033557926207</v>
      </c>
      <c r="J42" s="13">
        <f>IF('Weekday 99 &amp; 00 vs AVG'!$J$2="East",AVERAGE(J17:J20),AVERAGE(J16:J19))</f>
        <v>1.1643247508673764</v>
      </c>
      <c r="K42" s="13">
        <f>IF('Weekday 99 &amp; 00 vs AVG'!$J$2="East",AVERAGE(K17:K20),AVERAGE(K16:K19))</f>
        <v>1.0893460224890386</v>
      </c>
      <c r="L42" s="13">
        <f>IF('Weekday 99 &amp; 00 vs AVG'!$J$2="East",AVERAGE(L17:L20),AVERAGE(L16:L19))</f>
        <v>1.031138043391675</v>
      </c>
      <c r="M42" s="13">
        <f>IF('Weekday 99 &amp; 00 vs AVG'!$J$2="East",AVERAGE(M17:M20),AVERAGE(M16:M19))</f>
        <v>0.93365594508688621</v>
      </c>
      <c r="N42" s="13">
        <f>IF('Weekday 99 &amp; 00 vs AVG'!$J$2="East",AVERAGE(N17:N20),AVERAGE(N16:N19))</f>
        <v>0.86648480952435514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15" t="s">
        <v>16</v>
      </c>
      <c r="C43" s="13">
        <f>IF('Weekday 99 &amp; 00 vs AVG'!$J$2="East",AVERAGE(C21:C24),AVERAGE(C20:C23))</f>
        <v>0.99106242307791015</v>
      </c>
      <c r="D43" s="13">
        <f>IF('Weekday 99 &amp; 00 vs AVG'!$J$2="East",AVERAGE(D21:D24),AVERAGE(D20:D23))</f>
        <v>0.97123293735577354</v>
      </c>
      <c r="E43" s="13">
        <f>IF('Weekday 99 &amp; 00 vs AVG'!$J$2="East",AVERAGE(E21:E24),AVERAGE(E20:E23))</f>
        <v>0.94632215439832157</v>
      </c>
      <c r="F43" s="13">
        <f>IF('Weekday 99 &amp; 00 vs AVG'!$J$2="East",AVERAGE(F21:F24),AVERAGE(F20:F23))</f>
        <v>1.0827913336869246</v>
      </c>
      <c r="G43" s="13">
        <f>IF('Weekday 99 &amp; 00 vs AVG'!$J$2="East",AVERAGE(G21:G24),AVERAGE(G20:G23))</f>
        <v>1.3339616876985971</v>
      </c>
      <c r="H43" s="13">
        <f>IF('Weekday 99 &amp; 00 vs AVG'!$J$2="East",AVERAGE(H21:H24),AVERAGE(H20:H23))</f>
        <v>1.5344932633357118</v>
      </c>
      <c r="I43" s="13">
        <f>IF('Weekday 99 &amp; 00 vs AVG'!$J$2="East",AVERAGE(I21:I24),AVERAGE(I20:I23))</f>
        <v>1.5724855584716539</v>
      </c>
      <c r="J43" s="13">
        <f>IF('Weekday 99 &amp; 00 vs AVG'!$J$2="East",AVERAGE(J21:J24),AVERAGE(J20:J23))</f>
        <v>1.3380108880200963</v>
      </c>
      <c r="K43" s="13">
        <f>IF('Weekday 99 &amp; 00 vs AVG'!$J$2="East",AVERAGE(K21:K24),AVERAGE(K20:K23))</f>
        <v>1.2021331247273377</v>
      </c>
      <c r="L43" s="13">
        <f>IF('Weekday 99 &amp; 00 vs AVG'!$J$2="East",AVERAGE(L21:L24),AVERAGE(L20:L23))</f>
        <v>1.0586920010170089</v>
      </c>
      <c r="M43" s="13">
        <f>IF('Weekday 99 &amp; 00 vs AVG'!$J$2="East",AVERAGE(M21:M24),AVERAGE(M20:M23))</f>
        <v>0.97607065097241152</v>
      </c>
      <c r="N43" s="13">
        <f>IF('Weekday 99 &amp; 00 vs AVG'!$J$2="East",AVERAGE(N21:N24),AVERAGE(N20:N23))</f>
        <v>0.94991141770045906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15" t="s">
        <v>17</v>
      </c>
      <c r="C44" s="13">
        <f>IF('Weekday 99 &amp; 00 vs AVG'!$J$2="East",AVERAGE(C25:C28),AVERAGE(C24:C27))</f>
        <v>1.0763415154652463</v>
      </c>
      <c r="D44" s="13">
        <f>IF('Weekday 99 &amp; 00 vs AVG'!$J$2="East",AVERAGE(D25:D28),AVERAGE(D24:D27))</f>
        <v>1.0500562314493811</v>
      </c>
      <c r="E44" s="13">
        <f>IF('Weekday 99 &amp; 00 vs AVG'!$J$2="East",AVERAGE(E25:E28),AVERAGE(E24:E27))</f>
        <v>1.1354504750875885</v>
      </c>
      <c r="F44" s="13">
        <f>IF('Weekday 99 &amp; 00 vs AVG'!$J$2="East",AVERAGE(F25:F28),AVERAGE(F24:F27))</f>
        <v>1.1325790761461232</v>
      </c>
      <c r="G44" s="13">
        <f>IF('Weekday 99 &amp; 00 vs AVG'!$J$2="East",AVERAGE(G25:G28),AVERAGE(G24:G27))</f>
        <v>0.99006546256360339</v>
      </c>
      <c r="H44" s="13">
        <f>IF('Weekday 99 &amp; 00 vs AVG'!$J$2="East",AVERAGE(H25:H28),AVERAGE(H24:H27))</f>
        <v>0.96291478556837595</v>
      </c>
      <c r="I44" s="13">
        <f>IF('Weekday 99 &amp; 00 vs AVG'!$J$2="East",AVERAGE(I25:I28),AVERAGE(I24:I27))</f>
        <v>0.94022284313327087</v>
      </c>
      <c r="J44" s="13">
        <f>IF('Weekday 99 &amp; 00 vs AVG'!$J$2="East",AVERAGE(J25:J28),AVERAGE(J24:J27))</f>
        <v>1.0727665754951492</v>
      </c>
      <c r="K44" s="13">
        <f>IF('Weekday 99 &amp; 00 vs AVG'!$J$2="East",AVERAGE(K25:K28),AVERAGE(K24:K27))</f>
        <v>1.0817953150418282</v>
      </c>
      <c r="L44" s="13">
        <f>IF('Weekday 99 &amp; 00 vs AVG'!$J$2="East",AVERAGE(L25:L28),AVERAGE(L24:L27))</f>
        <v>1.1038631909624066</v>
      </c>
      <c r="M44" s="13">
        <f>IF('Weekday 99 &amp; 00 vs AVG'!$J$2="East",AVERAGE(M25:M28),AVERAGE(M24:M27))</f>
        <v>1.1442349488949308</v>
      </c>
      <c r="N44" s="13">
        <f>IF('Weekday 99 &amp; 00 vs AVG'!$J$2="East",AVERAGE(N25:N28),AVERAGE(N24:N27))</f>
        <v>1.1899687636772149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7:28" x14ac:dyDescent="0.2"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7:28" x14ac:dyDescent="0.2"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7:28" x14ac:dyDescent="0.2"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opLeftCell="A6" workbookViewId="0">
      <selection activeCell="A31" sqref="A31:E34"/>
    </sheetView>
  </sheetViews>
  <sheetFormatPr defaultRowHeight="12.75" x14ac:dyDescent="0.2"/>
  <cols>
    <col min="2" max="2" width="1.42578125" customWidth="1"/>
  </cols>
  <sheetData>
    <row r="1" spans="1:18" ht="18" x14ac:dyDescent="0.25">
      <c r="A1" s="17" t="str">
        <f>CONCATENATE("Weekend 2000 - ",'Weekday 99 &amp; 00 vs AVG'!$J$3,"  - Historical Price Relationship")</f>
        <v>Weekend 2000 - SP 15 Dow Jones  - Historical Price Relationship</v>
      </c>
      <c r="B1" s="2"/>
    </row>
    <row r="2" spans="1:18" s="5" customFormat="1" x14ac:dyDescent="0.2">
      <c r="A2" s="2"/>
      <c r="B2" s="2"/>
    </row>
    <row r="3" spans="1:18" s="5" customFormat="1" ht="15.75" thickBot="1" x14ac:dyDescent="0.3">
      <c r="A3" s="19" t="s">
        <v>29</v>
      </c>
      <c r="B3" s="2"/>
    </row>
    <row r="4" spans="1:18" ht="13.5" thickBot="1" x14ac:dyDescent="0.25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4" t="s">
        <v>35</v>
      </c>
      <c r="Q4" s="55"/>
      <c r="R4" s="56"/>
    </row>
    <row r="5" spans="1:18" x14ac:dyDescent="0.2">
      <c r="A5" s="7" t="s">
        <v>26</v>
      </c>
      <c r="B5" s="7"/>
      <c r="Q5" s="7" t="s">
        <v>34</v>
      </c>
      <c r="R5" s="7" t="s">
        <v>24</v>
      </c>
    </row>
    <row r="6" spans="1:18" x14ac:dyDescent="0.2">
      <c r="A6" s="9">
        <v>100</v>
      </c>
      <c r="B6" s="6"/>
      <c r="C6" s="18">
        <v>1.0163968400655166</v>
      </c>
      <c r="D6" s="18">
        <v>0.98027115175894897</v>
      </c>
      <c r="E6" s="18">
        <v>0.93782365969863024</v>
      </c>
      <c r="F6" s="18">
        <v>0.85975074450560984</v>
      </c>
      <c r="G6" s="18">
        <v>0.85620806920663584</v>
      </c>
      <c r="H6" s="18">
        <v>0.75305307019544288</v>
      </c>
      <c r="I6" s="18">
        <v>0.74613508633060199</v>
      </c>
      <c r="J6" s="18">
        <v>0.54937917016140325</v>
      </c>
      <c r="K6" s="18">
        <v>0.889683106173766</v>
      </c>
      <c r="L6" s="18">
        <v>1.0904156927008437</v>
      </c>
      <c r="M6" s="18">
        <v>1.017043782306259</v>
      </c>
      <c r="N6" s="18">
        <v>1.0414691409642047</v>
      </c>
      <c r="P6" s="28" t="s">
        <v>0</v>
      </c>
      <c r="Q6" s="29">
        <f>IF('Weekday 99 &amp; 00 vs AVG'!$J$2="East",AVERAGE(C13:C28),AVERAGE(C12:C27))</f>
        <v>1.0509994817017763</v>
      </c>
      <c r="R6" s="48">
        <f>IF('Weekday 99 &amp; 00 vs AVG'!$J$2="East",AVERAGE(C6:C12,C29),AVERAGE(C6:C11,C28:C29))</f>
        <v>0.89800103659644759</v>
      </c>
    </row>
    <row r="7" spans="1:18" x14ac:dyDescent="0.2">
      <c r="A7" s="9">
        <v>200</v>
      </c>
      <c r="B7" s="6"/>
      <c r="C7" s="18">
        <v>0.9281504263889937</v>
      </c>
      <c r="D7" s="18">
        <v>0.953414323969618</v>
      </c>
      <c r="E7" s="18">
        <v>0.80550430184807109</v>
      </c>
      <c r="F7" s="18">
        <v>0.68385856834019498</v>
      </c>
      <c r="G7" s="18">
        <v>0.69021536920328264</v>
      </c>
      <c r="H7" s="18">
        <v>0.63513756565036772</v>
      </c>
      <c r="I7" s="18">
        <v>0.57641772471118491</v>
      </c>
      <c r="J7" s="18">
        <v>0.56237267379599365</v>
      </c>
      <c r="K7" s="18">
        <v>0.76691305141365351</v>
      </c>
      <c r="L7" s="18">
        <v>1.1020221067645015</v>
      </c>
      <c r="M7" s="18">
        <v>0.81886289016444547</v>
      </c>
      <c r="N7" s="18">
        <v>1.0124979899012645</v>
      </c>
      <c r="P7" s="28" t="s">
        <v>1</v>
      </c>
      <c r="Q7" s="29">
        <f>IF('Weekday 99 &amp; 00 vs AVG'!$J$2="East",AVERAGE(D13:D28),AVERAGE(D12:D27))</f>
        <v>1.0251479239782808</v>
      </c>
      <c r="R7" s="48">
        <f>IF('Weekday 99 &amp; 00 vs AVG'!$J$2="East",AVERAGE(D6:D12,D29),AVERAGE(D6:D11,D28:D29))</f>
        <v>0.94970415204343817</v>
      </c>
    </row>
    <row r="8" spans="1:18" x14ac:dyDescent="0.2">
      <c r="A8" s="9">
        <v>300</v>
      </c>
      <c r="B8" s="6"/>
      <c r="C8" s="18">
        <v>0.90176700447814573</v>
      </c>
      <c r="D8" s="18">
        <v>0.93150920466299714</v>
      </c>
      <c r="E8" s="18">
        <v>0.6430035763344254</v>
      </c>
      <c r="F8" s="18">
        <v>0.51858781512980157</v>
      </c>
      <c r="G8" s="18">
        <v>0.56150874094853476</v>
      </c>
      <c r="H8" s="18">
        <v>0.56620887466470227</v>
      </c>
      <c r="I8" s="18">
        <v>0.53479717582286779</v>
      </c>
      <c r="J8" s="18">
        <v>0.4568824138617773</v>
      </c>
      <c r="K8" s="18">
        <v>0.6666455094817344</v>
      </c>
      <c r="L8" s="18">
        <v>1.0851997149519974</v>
      </c>
      <c r="M8" s="18">
        <v>0.64811136704492767</v>
      </c>
      <c r="N8" s="18">
        <v>0.83318560447689238</v>
      </c>
      <c r="P8" s="28" t="s">
        <v>2</v>
      </c>
      <c r="Q8" s="29">
        <f>IF('Weekday 99 &amp; 00 vs AVG'!$J$2="East",AVERAGE(E13:E28),AVERAGE(E12:E27))</f>
        <v>1.0815158470094148</v>
      </c>
      <c r="R8" s="48">
        <f>IF('Weekday 99 &amp; 00 vs AVG'!$J$2="East",AVERAGE(E6:E12,E29),AVERAGE(E6:E11,E28:E29))</f>
        <v>0.83696830598117</v>
      </c>
    </row>
    <row r="9" spans="1:18" x14ac:dyDescent="0.2">
      <c r="A9" s="9">
        <v>400</v>
      </c>
      <c r="B9" s="6"/>
      <c r="C9" s="18">
        <v>0.7783828511898695</v>
      </c>
      <c r="D9" s="18">
        <v>0.92956842194261358</v>
      </c>
      <c r="E9" s="18">
        <v>0.64342873330213912</v>
      </c>
      <c r="F9" s="18">
        <v>0.49462434812894529</v>
      </c>
      <c r="G9" s="18">
        <v>0.54318463897203739</v>
      </c>
      <c r="H9" s="18">
        <v>0.54004769252349549</v>
      </c>
      <c r="I9" s="18">
        <v>0.52249650059684882</v>
      </c>
      <c r="J9" s="18">
        <v>0.40387344464093705</v>
      </c>
      <c r="K9" s="18">
        <v>0.66260191072986607</v>
      </c>
      <c r="L9" s="18">
        <v>0.97518058164024202</v>
      </c>
      <c r="M9" s="18">
        <v>0.65525949867911104</v>
      </c>
      <c r="N9" s="18">
        <v>0.91891551152992701</v>
      </c>
      <c r="P9" s="28" t="s">
        <v>3</v>
      </c>
      <c r="Q9" s="29">
        <f>IF('Weekday 99 &amp; 00 vs AVG'!$J$2="East",AVERAGE(F13:F28),AVERAGE(F12:F27))</f>
        <v>1.1466176727285338</v>
      </c>
      <c r="R9" s="48">
        <f>IF('Weekday 99 &amp; 00 vs AVG'!$J$2="East",AVERAGE(F6:F12,F29),AVERAGE(F6:F11,F28:F29))</f>
        <v>0.7067646545429318</v>
      </c>
    </row>
    <row r="10" spans="1:18" x14ac:dyDescent="0.2">
      <c r="A10" s="9">
        <v>500</v>
      </c>
      <c r="B10" s="6"/>
      <c r="C10" s="18">
        <v>0.76630058266433165</v>
      </c>
      <c r="D10" s="18">
        <v>0.91862548745157735</v>
      </c>
      <c r="E10" s="18">
        <v>0.7337989518686483</v>
      </c>
      <c r="F10" s="18">
        <v>0.51775783687910393</v>
      </c>
      <c r="G10" s="18">
        <v>0.5482963947088827</v>
      </c>
      <c r="H10" s="18">
        <v>0.51341319952118147</v>
      </c>
      <c r="I10" s="18">
        <v>0.50137514423242902</v>
      </c>
      <c r="J10" s="18">
        <v>0.37853745725266974</v>
      </c>
      <c r="K10" s="18">
        <v>0.64343479574219697</v>
      </c>
      <c r="L10" s="18">
        <v>0.88778704717281931</v>
      </c>
      <c r="M10" s="18">
        <v>0.69114819507913849</v>
      </c>
      <c r="N10" s="18">
        <v>0.98117003827228055</v>
      </c>
      <c r="P10" s="28" t="s">
        <v>4</v>
      </c>
      <c r="Q10" s="29">
        <f>IF('Weekday 99 &amp; 00 vs AVG'!$J$2="East",AVERAGE(G13:G28),AVERAGE(G12:G27))</f>
        <v>1.1408813261792923</v>
      </c>
      <c r="R10" s="48">
        <f>IF('Weekday 99 &amp; 00 vs AVG'!$J$2="East",AVERAGE(G6:G12,G29),AVERAGE(G6:G11,G28:G29))</f>
        <v>0.718237347641414</v>
      </c>
    </row>
    <row r="11" spans="1:18" x14ac:dyDescent="0.2">
      <c r="A11" s="9">
        <v>600</v>
      </c>
      <c r="B11" s="6"/>
      <c r="C11" s="18">
        <v>0.81397385469221784</v>
      </c>
      <c r="D11" s="18">
        <v>0.94593994795630998</v>
      </c>
      <c r="E11" s="18">
        <v>0.88755290875438775</v>
      </c>
      <c r="F11" s="18">
        <v>0.62571083392187865</v>
      </c>
      <c r="G11" s="18">
        <v>0.5337025524144885</v>
      </c>
      <c r="H11" s="18">
        <v>0.48023927154876778</v>
      </c>
      <c r="I11" s="18">
        <v>0.37585632761511351</v>
      </c>
      <c r="J11" s="18">
        <v>0.32749453097703907</v>
      </c>
      <c r="K11" s="18">
        <v>0.66152818676750569</v>
      </c>
      <c r="L11" s="18">
        <v>0.8618453300245843</v>
      </c>
      <c r="M11" s="18">
        <v>0.83007149893994026</v>
      </c>
      <c r="N11" s="18">
        <v>1.0310642266748149</v>
      </c>
      <c r="P11" s="28" t="s">
        <v>5</v>
      </c>
      <c r="Q11" s="29">
        <f>IF('Weekday 99 &amp; 00 vs AVG'!$J$2="East",AVERAGE(H13:H28),AVERAGE(H12:H27))</f>
        <v>1.1717370809800458</v>
      </c>
      <c r="R11" s="48">
        <f>IF('Weekday 99 &amp; 00 vs AVG'!$J$2="East",AVERAGE(H6:H12,H29),AVERAGE(H6:H11,H28:H29))</f>
        <v>0.65652583803990772</v>
      </c>
    </row>
    <row r="12" spans="1:18" x14ac:dyDescent="0.2">
      <c r="A12" s="9">
        <v>700</v>
      </c>
      <c r="B12" s="6"/>
      <c r="C12" s="18">
        <v>0.8389861909805193</v>
      </c>
      <c r="D12" s="18">
        <v>1.0075838622341773</v>
      </c>
      <c r="E12" s="18">
        <v>0.79233972239160799</v>
      </c>
      <c r="F12" s="18">
        <v>0.84365606240380142</v>
      </c>
      <c r="G12" s="18">
        <v>0.59774547059814331</v>
      </c>
      <c r="H12" s="18">
        <v>0.49430865203648455</v>
      </c>
      <c r="I12" s="18">
        <v>0.32091155056189907</v>
      </c>
      <c r="J12" s="18">
        <v>0.21691388909647569</v>
      </c>
      <c r="K12" s="18">
        <v>0.39739209202682463</v>
      </c>
      <c r="L12" s="18">
        <v>0.5637746545623743</v>
      </c>
      <c r="M12" s="18">
        <v>0.82423456304930531</v>
      </c>
      <c r="N12" s="18">
        <v>0.72125301514810458</v>
      </c>
      <c r="P12" s="28" t="s">
        <v>6</v>
      </c>
      <c r="Q12" s="29">
        <f>IF('Weekday 99 &amp; 00 vs AVG'!$J$2="East",AVERAGE(I13:I28),AVERAGE(I12:I27))</f>
        <v>1.1947176045682764</v>
      </c>
      <c r="R12" s="48">
        <f>IF('Weekday 99 &amp; 00 vs AVG'!$J$2="East",AVERAGE(I6:I12,I29),AVERAGE(I6:I11,I28:I29))</f>
        <v>0.61056479086344773</v>
      </c>
    </row>
    <row r="13" spans="1:18" x14ac:dyDescent="0.2">
      <c r="A13" s="9">
        <v>800</v>
      </c>
      <c r="B13" s="6"/>
      <c r="C13" s="18">
        <v>0.84832628826096423</v>
      </c>
      <c r="D13" s="18">
        <v>1.0138620930812254</v>
      </c>
      <c r="E13" s="18">
        <v>0.9406019888269701</v>
      </c>
      <c r="F13" s="18">
        <v>0.9847301994311447</v>
      </c>
      <c r="G13" s="18">
        <v>0.79733915119929422</v>
      </c>
      <c r="H13" s="18">
        <v>0.56104548345262195</v>
      </c>
      <c r="I13" s="18">
        <v>0.37377120896560218</v>
      </c>
      <c r="J13" s="18">
        <v>0.21658003274728915</v>
      </c>
      <c r="K13" s="18">
        <v>0.50362177182463397</v>
      </c>
      <c r="L13" s="18">
        <v>0.59811029616736178</v>
      </c>
      <c r="M13" s="18">
        <v>0.96224848921700068</v>
      </c>
      <c r="N13" s="18">
        <v>0.84311710031196785</v>
      </c>
      <c r="P13" s="28" t="s">
        <v>7</v>
      </c>
      <c r="Q13" s="29">
        <f>IF('Weekday 99 &amp; 00 vs AVG'!$J$2="East",AVERAGE(J13:J28),AVERAGE(J12:J27))</f>
        <v>1.245616647746852</v>
      </c>
      <c r="R13" s="48">
        <f>IF('Weekday 99 &amp; 00 vs AVG'!$J$2="East",AVERAGE(J6:J12,J29),AVERAGE(J6:J11,J28:J29))</f>
        <v>0.50876670450629546</v>
      </c>
    </row>
    <row r="14" spans="1:18" x14ac:dyDescent="0.2">
      <c r="A14" s="9">
        <v>900</v>
      </c>
      <c r="B14" s="6"/>
      <c r="C14" s="18">
        <v>0.99687938728811276</v>
      </c>
      <c r="D14" s="18">
        <v>1.0331675435590546</v>
      </c>
      <c r="E14" s="18">
        <v>1.041341260361111</v>
      </c>
      <c r="F14" s="18">
        <v>1.0980234620731166</v>
      </c>
      <c r="G14" s="18">
        <v>0.98704588096847989</v>
      </c>
      <c r="H14" s="18">
        <v>0.65043110013794858</v>
      </c>
      <c r="I14" s="18">
        <v>0.58581890597417419</v>
      </c>
      <c r="J14" s="18">
        <v>0.61652677029454384</v>
      </c>
      <c r="K14" s="18">
        <v>0.76205228019085691</v>
      </c>
      <c r="L14" s="18">
        <v>0.65645325257664122</v>
      </c>
      <c r="M14" s="18">
        <v>0.99215221149728294</v>
      </c>
      <c r="N14" s="18">
        <v>0.9925423728813566</v>
      </c>
      <c r="P14" s="28" t="s">
        <v>8</v>
      </c>
      <c r="Q14" s="29">
        <f>IF('Weekday 99 &amp; 00 vs AVG'!$J$2="East",AVERAGE(K13:K28),AVERAGE(K12:K27))</f>
        <v>1.1276966106132622</v>
      </c>
      <c r="R14" s="48">
        <f>IF('Weekday 99 &amp; 00 vs AVG'!$J$2="East",AVERAGE(K6:K12,K29),AVERAGE(K6:K11,K28:K29))</f>
        <v>0.7446067787734747</v>
      </c>
    </row>
    <row r="15" spans="1:18" x14ac:dyDescent="0.2">
      <c r="A15" s="9">
        <v>1000</v>
      </c>
      <c r="B15" s="6"/>
      <c r="C15" s="18">
        <v>1.0174343776755488</v>
      </c>
      <c r="D15" s="18">
        <v>1.0331745436770721</v>
      </c>
      <c r="E15" s="18">
        <v>1.1175188794773145</v>
      </c>
      <c r="F15" s="18">
        <v>1.1849881070314829</v>
      </c>
      <c r="G15" s="18">
        <v>1.0993783657928975</v>
      </c>
      <c r="H15" s="18">
        <v>0.79267865548735084</v>
      </c>
      <c r="I15" s="18">
        <v>0.78459735374196826</v>
      </c>
      <c r="J15" s="18">
        <v>0.94139162609449023</v>
      </c>
      <c r="K15" s="18">
        <v>0.82610379822807734</v>
      </c>
      <c r="L15" s="18">
        <v>0.79873545355344533</v>
      </c>
      <c r="M15" s="18">
        <v>0.91136563503994361</v>
      </c>
      <c r="N15" s="18">
        <v>0.99348920978998567</v>
      </c>
      <c r="P15" s="28" t="s">
        <v>9</v>
      </c>
      <c r="Q15" s="29">
        <f>IF('Weekday 99 &amp; 00 vs AVG'!$J$2="East",AVERAGE(L13:L28),AVERAGE(L12:L27))</f>
        <v>0.98491572050787746</v>
      </c>
      <c r="R15" s="48">
        <f>IF('Weekday 99 &amp; 00 vs AVG'!$J$2="East",AVERAGE(L6:L12,L29),AVERAGE(L6:L11,L28:L29))</f>
        <v>1.0301685589842453</v>
      </c>
    </row>
    <row r="16" spans="1:18" x14ac:dyDescent="0.2">
      <c r="A16" s="9">
        <v>1100</v>
      </c>
      <c r="B16" s="6"/>
      <c r="C16" s="18">
        <v>1.0574149633741883</v>
      </c>
      <c r="D16" s="18">
        <v>1.0430578353031918</v>
      </c>
      <c r="E16" s="18">
        <v>1.1458553525231987</v>
      </c>
      <c r="F16" s="18">
        <v>1.2782395704308409</v>
      </c>
      <c r="G16" s="18">
        <v>1.1512076029471268</v>
      </c>
      <c r="H16" s="18">
        <v>1.0802412508487322</v>
      </c>
      <c r="I16" s="18">
        <v>0.99690448254872843</v>
      </c>
      <c r="J16" s="18">
        <v>1.1366588259369594</v>
      </c>
      <c r="K16" s="18">
        <v>1.1070441298835136</v>
      </c>
      <c r="L16" s="18">
        <v>0.94561186009711395</v>
      </c>
      <c r="M16" s="18">
        <v>0.94458964331598561</v>
      </c>
      <c r="N16" s="18">
        <v>0.9946933393368288</v>
      </c>
      <c r="P16" s="28" t="s">
        <v>10</v>
      </c>
      <c r="Q16" s="29">
        <f>IF('Weekday 99 &amp; 00 vs AVG'!$J$2="East",AVERAGE(M13:M28),AVERAGE(M12:M27))</f>
        <v>1.0774803893405422</v>
      </c>
      <c r="R16" s="48">
        <f>IF('Weekday 99 &amp; 00 vs AVG'!$J$2="East",AVERAGE(M6:M12,M29),AVERAGE(M6:M11,M28:M29))</f>
        <v>0.84503922131891462</v>
      </c>
    </row>
    <row r="17" spans="1:18" x14ac:dyDescent="0.2">
      <c r="A17" s="9">
        <v>1200</v>
      </c>
      <c r="B17" s="6"/>
      <c r="C17" s="18">
        <v>1.0013216745879616</v>
      </c>
      <c r="D17" s="18">
        <v>1.0305179988893873</v>
      </c>
      <c r="E17" s="18">
        <v>1.1109857933082679</v>
      </c>
      <c r="F17" s="18">
        <v>1.2553466193932981</v>
      </c>
      <c r="G17" s="18">
        <v>1.1485988448469437</v>
      </c>
      <c r="H17" s="18">
        <v>1.1692159476500974</v>
      </c>
      <c r="I17" s="18">
        <v>1.1892164638898264</v>
      </c>
      <c r="J17" s="18">
        <v>1.3662868921892064</v>
      </c>
      <c r="K17" s="18">
        <v>1.2741809156721755</v>
      </c>
      <c r="L17" s="18">
        <v>0.99151937286676017</v>
      </c>
      <c r="M17" s="18">
        <v>0.8911478426071644</v>
      </c>
      <c r="N17" s="18">
        <v>0.99753385006271589</v>
      </c>
      <c r="P17" s="28" t="s">
        <v>11</v>
      </c>
      <c r="Q17" s="29">
        <f>IF('Weekday 99 &amp; 00 vs AVG'!$J$2="East",AVERAGE(N13:N28),AVERAGE(N12:N27))</f>
        <v>0.98833435178336027</v>
      </c>
      <c r="R17" s="48">
        <f>IF('Weekday 99 &amp; 00 vs AVG'!$J$2="East",AVERAGE(N6:N12,N29),AVERAGE(N6:N11,N28:N29))</f>
        <v>1.0233312964332815</v>
      </c>
    </row>
    <row r="18" spans="1:18" x14ac:dyDescent="0.2">
      <c r="A18" s="9">
        <v>1300</v>
      </c>
      <c r="B18" s="6"/>
      <c r="C18" s="18">
        <v>1.0211990279296581</v>
      </c>
      <c r="D18" s="18">
        <v>1.0181470403227577</v>
      </c>
      <c r="E18" s="18">
        <v>1.1094303875926772</v>
      </c>
      <c r="F18" s="18">
        <v>1.1875617784616881</v>
      </c>
      <c r="G18" s="18">
        <v>1.1949692997433996</v>
      </c>
      <c r="H18" s="18">
        <v>1.2679967849284051</v>
      </c>
      <c r="I18" s="18">
        <v>1.3587849958435612</v>
      </c>
      <c r="J18" s="18">
        <v>1.6357219492852109</v>
      </c>
      <c r="K18" s="18">
        <v>1.3490916666512776</v>
      </c>
      <c r="L18" s="18">
        <v>1.0889196397451979</v>
      </c>
      <c r="M18" s="18">
        <v>0.83592958314901966</v>
      </c>
      <c r="N18" s="18">
        <v>0.98497796931785364</v>
      </c>
    </row>
    <row r="19" spans="1:18" x14ac:dyDescent="0.2">
      <c r="A19" s="9">
        <v>1400</v>
      </c>
      <c r="B19" s="6"/>
      <c r="C19" s="18">
        <v>1.0096039051470016</v>
      </c>
      <c r="D19" s="18">
        <v>0.9958639146431858</v>
      </c>
      <c r="E19" s="18">
        <v>1.095928548788792</v>
      </c>
      <c r="F19" s="18">
        <v>1.1896330298232214</v>
      </c>
      <c r="G19" s="18">
        <v>1.2456153417119882</v>
      </c>
      <c r="H19" s="18">
        <v>1.3934159877524359</v>
      </c>
      <c r="I19" s="18">
        <v>1.5438240816170719</v>
      </c>
      <c r="J19" s="18">
        <v>1.6436093055347427</v>
      </c>
      <c r="K19" s="18">
        <v>1.3921029925162767</v>
      </c>
      <c r="L19" s="18">
        <v>1.0695807977406182</v>
      </c>
      <c r="M19" s="18">
        <v>0.79934299224032923</v>
      </c>
      <c r="N19" s="18">
        <v>0.89906281156530465</v>
      </c>
    </row>
    <row r="20" spans="1:18" x14ac:dyDescent="0.2">
      <c r="A20" s="9">
        <v>1500</v>
      </c>
      <c r="B20" s="6"/>
      <c r="C20" s="18">
        <v>0.96555749717392436</v>
      </c>
      <c r="D20" s="18">
        <v>0.96756331251272165</v>
      </c>
      <c r="E20" s="18">
        <v>1.0246330692344234</v>
      </c>
      <c r="F20" s="18">
        <v>1.1596438057896044</v>
      </c>
      <c r="G20" s="18">
        <v>1.2643674430642968</v>
      </c>
      <c r="H20" s="18">
        <v>1.5441220384724279</v>
      </c>
      <c r="I20" s="18">
        <v>1.6914504390501983</v>
      </c>
      <c r="J20" s="18">
        <v>1.7191190798362586</v>
      </c>
      <c r="K20" s="18">
        <v>1.3757533748962227</v>
      </c>
      <c r="L20" s="18">
        <v>1.046830499030899</v>
      </c>
      <c r="M20" s="18">
        <v>0.7464298994926164</v>
      </c>
      <c r="N20" s="18">
        <v>0.67312900009648524</v>
      </c>
    </row>
    <row r="21" spans="1:18" x14ac:dyDescent="0.2">
      <c r="A21" s="9">
        <v>1600</v>
      </c>
      <c r="B21" s="6"/>
      <c r="C21" s="18">
        <v>0.92873921768873635</v>
      </c>
      <c r="D21" s="18">
        <v>0.94416891809785342</v>
      </c>
      <c r="E21" s="18">
        <v>0.93703831356950551</v>
      </c>
      <c r="F21" s="18">
        <v>1.1227134678987678</v>
      </c>
      <c r="G21" s="18">
        <v>1.328254474731408</v>
      </c>
      <c r="H21" s="18">
        <v>1.7364278110577465</v>
      </c>
      <c r="I21" s="18">
        <v>1.9030939550619241</v>
      </c>
      <c r="J21" s="18">
        <v>1.7613890031582653</v>
      </c>
      <c r="K21" s="18">
        <v>1.3845871532316603</v>
      </c>
      <c r="L21" s="18">
        <v>0.9517259532199337</v>
      </c>
      <c r="M21" s="18">
        <v>0.68776446412804582</v>
      </c>
      <c r="N21" s="18">
        <v>0.62391406425883689</v>
      </c>
    </row>
    <row r="22" spans="1:18" x14ac:dyDescent="0.2">
      <c r="A22" s="9">
        <v>1700</v>
      </c>
      <c r="B22" s="6"/>
      <c r="C22" s="18">
        <v>1.0577161353945173</v>
      </c>
      <c r="D22" s="18">
        <v>0.97200838745390716</v>
      </c>
      <c r="E22" s="18">
        <v>0.99242336844222212</v>
      </c>
      <c r="F22" s="18">
        <v>1.0949933436524193</v>
      </c>
      <c r="G22" s="18">
        <v>1.2904671424525731</v>
      </c>
      <c r="H22" s="18">
        <v>1.8294777143732461</v>
      </c>
      <c r="I22" s="18">
        <v>1.9972088531745416</v>
      </c>
      <c r="J22" s="18">
        <v>1.7497967688115106</v>
      </c>
      <c r="K22" s="18">
        <v>1.3764122301956798</v>
      </c>
      <c r="L22" s="18">
        <v>0.99271144831121494</v>
      </c>
      <c r="M22" s="18">
        <v>0.93503060337914845</v>
      </c>
      <c r="N22" s="18">
        <v>0.97362621811983463</v>
      </c>
    </row>
    <row r="23" spans="1:18" x14ac:dyDescent="0.2">
      <c r="A23" s="9">
        <v>1800</v>
      </c>
      <c r="B23" s="6"/>
      <c r="C23" s="18">
        <v>1.2581129860010543</v>
      </c>
      <c r="D23" s="18">
        <v>1.0637064334256507</v>
      </c>
      <c r="E23" s="18">
        <v>1.1056393250131544</v>
      </c>
      <c r="F23" s="18">
        <v>1.0949514753133633</v>
      </c>
      <c r="G23" s="18">
        <v>1.2906918834375554</v>
      </c>
      <c r="H23" s="18">
        <v>1.5408067110316712</v>
      </c>
      <c r="I23" s="18">
        <v>1.6959172618734746</v>
      </c>
      <c r="J23" s="18">
        <v>1.6382516530332971</v>
      </c>
      <c r="K23" s="18">
        <v>1.3728981829639715</v>
      </c>
      <c r="L23" s="18">
        <v>1.0391194876873564</v>
      </c>
      <c r="M23" s="18">
        <v>1.6695117029507187</v>
      </c>
      <c r="N23" s="18">
        <v>1.2734853504004124</v>
      </c>
    </row>
    <row r="24" spans="1:18" x14ac:dyDescent="0.2">
      <c r="A24" s="9">
        <v>1900</v>
      </c>
      <c r="B24" s="6"/>
      <c r="C24" s="18">
        <v>1.2860406674461378</v>
      </c>
      <c r="D24" s="18">
        <v>1.1143724126223937</v>
      </c>
      <c r="E24" s="18">
        <v>1.2834371026842448</v>
      </c>
      <c r="F24" s="18">
        <v>1.1149563319038691</v>
      </c>
      <c r="G24" s="18">
        <v>1.2347748942010921</v>
      </c>
      <c r="H24" s="18">
        <v>1.3151656544985615</v>
      </c>
      <c r="I24" s="18">
        <v>1.3951636479353724</v>
      </c>
      <c r="J24" s="18">
        <v>1.4731212948803973</v>
      </c>
      <c r="K24" s="18">
        <v>1.2678623928315444</v>
      </c>
      <c r="L24" s="18">
        <v>1.2254784277868604</v>
      </c>
      <c r="M24" s="18">
        <v>1.7042583901547523</v>
      </c>
      <c r="N24" s="18">
        <v>1.3133142507959998</v>
      </c>
    </row>
    <row r="25" spans="1:18" x14ac:dyDescent="0.2">
      <c r="A25" s="9">
        <v>2000</v>
      </c>
      <c r="B25" s="6"/>
      <c r="C25" s="18">
        <v>1.2230482806042304</v>
      </c>
      <c r="D25" s="18">
        <v>1.0684551384858503</v>
      </c>
      <c r="E25" s="18">
        <v>1.2683483296705338</v>
      </c>
      <c r="F25" s="18">
        <v>1.2008003830816196</v>
      </c>
      <c r="G25" s="18">
        <v>1.2205495610217789</v>
      </c>
      <c r="H25" s="18">
        <v>1.1432359144839146</v>
      </c>
      <c r="I25" s="18">
        <v>1.1706542046340251</v>
      </c>
      <c r="J25" s="18">
        <v>1.2781156158447913</v>
      </c>
      <c r="K25" s="18">
        <v>1.3537852110782342</v>
      </c>
      <c r="L25" s="18">
        <v>1.2892919431106087</v>
      </c>
      <c r="M25" s="18">
        <v>1.5910091448853667</v>
      </c>
      <c r="N25" s="18">
        <v>1.2089975235583579</v>
      </c>
    </row>
    <row r="26" spans="1:18" x14ac:dyDescent="0.2">
      <c r="A26" s="9">
        <v>2100</v>
      </c>
      <c r="B26" s="6"/>
      <c r="C26" s="18">
        <v>1.1886213069604525</v>
      </c>
      <c r="D26" s="18">
        <v>1.0510125944154587</v>
      </c>
      <c r="E26" s="18">
        <v>1.2011076055565624</v>
      </c>
      <c r="F26" s="18">
        <v>1.3341773133052621</v>
      </c>
      <c r="G26" s="18">
        <v>1.2579755450502503</v>
      </c>
      <c r="H26" s="18">
        <v>1.2074870033140366</v>
      </c>
      <c r="I26" s="18">
        <v>1.1517650784934208</v>
      </c>
      <c r="J26" s="18">
        <v>1.3402969173080326</v>
      </c>
      <c r="K26" s="18">
        <v>1.2438020664503007</v>
      </c>
      <c r="L26" s="18">
        <v>1.3137217175696585</v>
      </c>
      <c r="M26" s="18">
        <v>1.432777426284892</v>
      </c>
      <c r="N26" s="18">
        <v>1.1361734152381573</v>
      </c>
    </row>
    <row r="27" spans="1:18" x14ac:dyDescent="0.2">
      <c r="A27" s="9">
        <v>2200</v>
      </c>
      <c r="B27" s="6"/>
      <c r="C27" s="18">
        <v>1.1169898007154153</v>
      </c>
      <c r="D27" s="18">
        <v>1.0457047549286025</v>
      </c>
      <c r="E27" s="18">
        <v>1.1376245047100459</v>
      </c>
      <c r="F27" s="18">
        <v>1.2014678136630415</v>
      </c>
      <c r="G27" s="18">
        <v>1.1451203171014506</v>
      </c>
      <c r="H27" s="18">
        <v>1.0217365861550547</v>
      </c>
      <c r="I27" s="18">
        <v>0.95639918972662941</v>
      </c>
      <c r="J27" s="18">
        <v>1.1960867398981596</v>
      </c>
      <c r="K27" s="18">
        <v>1.0564555111709459</v>
      </c>
      <c r="L27" s="18">
        <v>1.1870667240999935</v>
      </c>
      <c r="M27" s="18">
        <v>1.3118936380571036</v>
      </c>
      <c r="N27" s="18">
        <v>1.1840401376515624</v>
      </c>
    </row>
    <row r="28" spans="1:18" x14ac:dyDescent="0.2">
      <c r="A28" s="9">
        <v>2300</v>
      </c>
      <c r="B28" s="6"/>
      <c r="C28" s="18">
        <v>1.0538159577312602</v>
      </c>
      <c r="D28" s="18">
        <v>0.99913559480166847</v>
      </c>
      <c r="E28" s="18">
        <v>1.1086469522813849</v>
      </c>
      <c r="F28" s="18">
        <v>1.1085767463586944</v>
      </c>
      <c r="G28" s="18">
        <v>1.0896307764050512</v>
      </c>
      <c r="H28" s="18">
        <v>0.9811054304245943</v>
      </c>
      <c r="I28" s="18">
        <v>0.86559075847237832</v>
      </c>
      <c r="J28" s="18">
        <v>0.75714502433866859</v>
      </c>
      <c r="K28" s="18">
        <v>0.86507243914883591</v>
      </c>
      <c r="L28" s="18">
        <v>1.1385339510064247</v>
      </c>
      <c r="M28" s="18">
        <v>1.1401269956522577</v>
      </c>
      <c r="N28" s="18">
        <v>1.2418795227221568</v>
      </c>
    </row>
    <row r="29" spans="1:18" x14ac:dyDescent="0.2">
      <c r="A29" s="9">
        <v>2400</v>
      </c>
      <c r="B29" s="6"/>
      <c r="C29" s="18">
        <v>0.92522077556124582</v>
      </c>
      <c r="D29" s="18">
        <v>0.93916908380377206</v>
      </c>
      <c r="E29" s="18">
        <v>0.93598736376167402</v>
      </c>
      <c r="F29" s="18">
        <v>0.84525034307922664</v>
      </c>
      <c r="G29" s="18">
        <v>0.92315223927239887</v>
      </c>
      <c r="H29" s="18">
        <v>0.78300159979071049</v>
      </c>
      <c r="I29" s="18">
        <v>0.76184960912615773</v>
      </c>
      <c r="J29" s="18">
        <v>0.63444892102187533</v>
      </c>
      <c r="K29" s="18">
        <v>0.80097523073023857</v>
      </c>
      <c r="L29" s="18">
        <v>1.1003640476125502</v>
      </c>
      <c r="M29" s="18">
        <v>0.95968954268523698</v>
      </c>
      <c r="N29" s="18">
        <v>1.1264683369247106</v>
      </c>
    </row>
    <row r="31" spans="1:18" x14ac:dyDescent="0.2">
      <c r="A31" s="52" t="s">
        <v>48</v>
      </c>
      <c r="B31" s="52"/>
      <c r="C31" s="52"/>
    </row>
    <row r="32" spans="1:18" x14ac:dyDescent="0.2">
      <c r="C32" s="10" t="s">
        <v>49</v>
      </c>
      <c r="E32" t="s">
        <v>53</v>
      </c>
    </row>
    <row r="33" spans="1:15" x14ac:dyDescent="0.2">
      <c r="C33" t="s">
        <v>50</v>
      </c>
      <c r="E33" t="s">
        <v>54</v>
      </c>
    </row>
    <row r="34" spans="1:15" x14ac:dyDescent="0.2">
      <c r="C34" t="s">
        <v>52</v>
      </c>
      <c r="E34" t="s">
        <v>55</v>
      </c>
    </row>
    <row r="35" spans="1:15" ht="13.5" thickBo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</row>
    <row r="38" spans="1:15" ht="6.75" customHeight="1" x14ac:dyDescent="0.2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">
      <c r="A39" s="15" t="s">
        <v>18</v>
      </c>
      <c r="C39" s="13">
        <f>IF('Weekday 99 &amp; 00 vs AVG'!$J$2="East",AVERAGE(C6:C8,C29),AVERAGE(C6:C7,C28:C29))</f>
        <v>0.98089599993675414</v>
      </c>
      <c r="D39" s="13">
        <f>IF('Weekday 99 &amp; 00 vs AVG'!$J$2="East",AVERAGE(D6:D8,D29),AVERAGE(D6:D7,D28:D29))</f>
        <v>0.9679975385835019</v>
      </c>
      <c r="E39" s="13">
        <f>IF('Weekday 99 &amp; 00 vs AVG'!$J$2="East",AVERAGE(E6:E8,E29),AVERAGE(E6:E7,E28:E29))</f>
        <v>0.94699056939744009</v>
      </c>
      <c r="F39" s="13">
        <f>IF('Weekday 99 &amp; 00 vs AVG'!$J$2="East",AVERAGE(F6:F8,F29),AVERAGE(F6:F7,F28:F29))</f>
        <v>0.87435910057093147</v>
      </c>
      <c r="G39" s="13">
        <f>IF('Weekday 99 &amp; 00 vs AVG'!$J$2="East",AVERAGE(G6:G8,G29),AVERAGE(G6:G7,G28:G29))</f>
        <v>0.88980161352184217</v>
      </c>
      <c r="H39" s="13">
        <f>IF('Weekday 99 &amp; 00 vs AVG'!$J$2="East",AVERAGE(H6:H8,H29),AVERAGE(H6:H7,H28:H29))</f>
        <v>0.78807441651527876</v>
      </c>
      <c r="I39" s="13">
        <f>IF('Weekday 99 &amp; 00 vs AVG'!$J$2="East",AVERAGE(I6:I8,I29),AVERAGE(I6:I7,I28:I29))</f>
        <v>0.73749829466008077</v>
      </c>
      <c r="J39" s="13">
        <f>IF('Weekday 99 &amp; 00 vs AVG'!$J$2="East",AVERAGE(J6:J8,J29),AVERAGE(J6:J7,J28:J29))</f>
        <v>0.62583644732948518</v>
      </c>
      <c r="K39" s="13">
        <f>IF('Weekday 99 &amp; 00 vs AVG'!$J$2="East",AVERAGE(K6:K8,K29),AVERAGE(K6:K7,K28:K29))</f>
        <v>0.83066095686662356</v>
      </c>
      <c r="L39" s="13">
        <f>IF('Weekday 99 &amp; 00 vs AVG'!$J$2="East",AVERAGE(L6:L8,L29),AVERAGE(L6:L7,L28:L29))</f>
        <v>1.1078339495210801</v>
      </c>
      <c r="M39" s="13">
        <f>IF('Weekday 99 &amp; 00 vs AVG'!$J$2="East",AVERAGE(M6:M8,M29),AVERAGE(M6:M7,M28:M29))</f>
        <v>0.98393080270204991</v>
      </c>
      <c r="N39" s="13">
        <f>IF('Weekday 99 &amp; 00 vs AVG'!$J$2="East",AVERAGE(N6:N8,N29),AVERAGE(N6:N7,N28:N29))</f>
        <v>1.1055787476280841</v>
      </c>
    </row>
    <row r="40" spans="1:15" x14ac:dyDescent="0.2">
      <c r="A40" s="15" t="s">
        <v>19</v>
      </c>
      <c r="C40" s="13">
        <f>IF('Weekday 99 &amp; 00 vs AVG'!$J$2="East",AVERAGE(C9:C12),AVERAGE(C8:C11))</f>
        <v>0.81510607325614115</v>
      </c>
      <c r="D40" s="13">
        <f>IF('Weekday 99 &amp; 00 vs AVG'!$J$2="East",AVERAGE(D9:D12),AVERAGE(D8:D11))</f>
        <v>0.93141076550337454</v>
      </c>
      <c r="E40" s="13">
        <f>IF('Weekday 99 &amp; 00 vs AVG'!$J$2="East",AVERAGE(E9:E12),AVERAGE(E8:E11))</f>
        <v>0.72694604256490014</v>
      </c>
      <c r="F40" s="13">
        <f>IF('Weekday 99 &amp; 00 vs AVG'!$J$2="East",AVERAGE(F9:F12),AVERAGE(F8:F11))</f>
        <v>0.53917020851493236</v>
      </c>
      <c r="G40" s="13">
        <f>IF('Weekday 99 &amp; 00 vs AVG'!$J$2="East",AVERAGE(G9:G12),AVERAGE(G8:G11))</f>
        <v>0.54667308176098572</v>
      </c>
      <c r="H40" s="13">
        <f>IF('Weekday 99 &amp; 00 vs AVG'!$J$2="East",AVERAGE(H9:H12),AVERAGE(H8:H11))</f>
        <v>0.52497725956453678</v>
      </c>
      <c r="I40" s="13">
        <f>IF('Weekday 99 &amp; 00 vs AVG'!$J$2="East",AVERAGE(I9:I12),AVERAGE(I8:I11))</f>
        <v>0.4836312870668148</v>
      </c>
      <c r="J40" s="13">
        <f>IF('Weekday 99 &amp; 00 vs AVG'!$J$2="East",AVERAGE(J9:J12),AVERAGE(J8:J11))</f>
        <v>0.39169696168310575</v>
      </c>
      <c r="K40" s="13">
        <f>IF('Weekday 99 &amp; 00 vs AVG'!$J$2="East",AVERAGE(K9:K12),AVERAGE(K8:K11))</f>
        <v>0.65855260068032573</v>
      </c>
      <c r="L40" s="13">
        <f>IF('Weekday 99 &amp; 00 vs AVG'!$J$2="East",AVERAGE(L9:L12),AVERAGE(L8:L11))</f>
        <v>0.95250316844741079</v>
      </c>
      <c r="M40" s="13">
        <f>IF('Weekday 99 &amp; 00 vs AVG'!$J$2="East",AVERAGE(M9:M12),AVERAGE(M8:M11))</f>
        <v>0.70614763993577934</v>
      </c>
      <c r="N40" s="13">
        <f>IF('Weekday 99 &amp; 00 vs AVG'!$J$2="East",AVERAGE(N9:N12),AVERAGE(N8:N11))</f>
        <v>0.94108384523847866</v>
      </c>
    </row>
    <row r="41" spans="1:15" x14ac:dyDescent="0.2">
      <c r="A41" s="15" t="s">
        <v>20</v>
      </c>
      <c r="C41" s="13">
        <f>IF('Weekday 99 &amp; 00 vs AVG'!$J$2="East",AVERAGE(C13:C16),AVERAGE(C12:C15))</f>
        <v>0.92540656105128627</v>
      </c>
      <c r="D41" s="13">
        <f>IF('Weekday 99 &amp; 00 vs AVG'!$J$2="East",AVERAGE(D13:D16),AVERAGE(D12:D15))</f>
        <v>1.0219470106378823</v>
      </c>
      <c r="E41" s="13">
        <f>IF('Weekday 99 &amp; 00 vs AVG'!$J$2="East",AVERAGE(E13:E16),AVERAGE(E12:E15))</f>
        <v>0.9729504627642509</v>
      </c>
      <c r="F41" s="13">
        <f>IF('Weekday 99 &amp; 00 vs AVG'!$J$2="East",AVERAGE(F13:F16),AVERAGE(F12:F15))</f>
        <v>1.0278494577348865</v>
      </c>
      <c r="G41" s="13">
        <f>IF('Weekday 99 &amp; 00 vs AVG'!$J$2="East",AVERAGE(G13:G16),AVERAGE(G12:G15))</f>
        <v>0.87037721713970373</v>
      </c>
      <c r="H41" s="13">
        <f>IF('Weekday 99 &amp; 00 vs AVG'!$J$2="East",AVERAGE(H13:H16),AVERAGE(H12:H15))</f>
        <v>0.62461597277860148</v>
      </c>
      <c r="I41" s="13">
        <f>IF('Weekday 99 &amp; 00 vs AVG'!$J$2="East",AVERAGE(I13:I16),AVERAGE(I12:I15))</f>
        <v>0.5162747548109109</v>
      </c>
      <c r="J41" s="13">
        <f>IF('Weekday 99 &amp; 00 vs AVG'!$J$2="East",AVERAGE(J13:J16),AVERAGE(J12:J15))</f>
        <v>0.49785307955819968</v>
      </c>
      <c r="K41" s="13">
        <f>IF('Weekday 99 &amp; 00 vs AVG'!$J$2="East",AVERAGE(K13:K16),AVERAGE(K12:K15))</f>
        <v>0.6222924855675982</v>
      </c>
      <c r="L41" s="13">
        <f>IF('Weekday 99 &amp; 00 vs AVG'!$J$2="East",AVERAGE(L13:L16),AVERAGE(L12:L15))</f>
        <v>0.65426841421495563</v>
      </c>
      <c r="M41" s="13">
        <f>IF('Weekday 99 &amp; 00 vs AVG'!$J$2="East",AVERAGE(M13:M16),AVERAGE(M12:M15))</f>
        <v>0.92250022470088322</v>
      </c>
      <c r="N41" s="13">
        <f>IF('Weekday 99 &amp; 00 vs AVG'!$J$2="East",AVERAGE(N13:N16),AVERAGE(N12:N15))</f>
        <v>0.8876004245328537</v>
      </c>
    </row>
    <row r="42" spans="1:15" x14ac:dyDescent="0.2">
      <c r="A42" s="15" t="s">
        <v>21</v>
      </c>
      <c r="C42" s="13">
        <f>IF('Weekday 99 &amp; 00 vs AVG'!$J$2="East",AVERAGE(C17:C20),AVERAGE(C16:C19))</f>
        <v>1.0223848927597023</v>
      </c>
      <c r="D42" s="13">
        <f>IF('Weekday 99 &amp; 00 vs AVG'!$J$2="East",AVERAGE(D17:D20),AVERAGE(D16:D19))</f>
        <v>1.0218966972896306</v>
      </c>
      <c r="E42" s="13">
        <f>IF('Weekday 99 &amp; 00 vs AVG'!$J$2="East",AVERAGE(E17:E20),AVERAGE(E16:E19))</f>
        <v>1.115550020553234</v>
      </c>
      <c r="F42" s="13">
        <f>IF('Weekday 99 &amp; 00 vs AVG'!$J$2="East",AVERAGE(F17:F20),AVERAGE(F16:F19))</f>
        <v>1.2276952495272622</v>
      </c>
      <c r="G42" s="13">
        <f>IF('Weekday 99 &amp; 00 vs AVG'!$J$2="East",AVERAGE(G17:G20),AVERAGE(G16:G19))</f>
        <v>1.1850977723123646</v>
      </c>
      <c r="H42" s="13">
        <f>IF('Weekday 99 &amp; 00 vs AVG'!$J$2="East",AVERAGE(H17:H20),AVERAGE(H16:H19))</f>
        <v>1.2277174927949175</v>
      </c>
      <c r="I42" s="13">
        <f>IF('Weekday 99 &amp; 00 vs AVG'!$J$2="East",AVERAGE(I17:I20),AVERAGE(I16:I19))</f>
        <v>1.2721825059747971</v>
      </c>
      <c r="J42" s="13">
        <f>IF('Weekday 99 &amp; 00 vs AVG'!$J$2="East",AVERAGE(J17:J20),AVERAGE(J16:J19))</f>
        <v>1.4455692432365299</v>
      </c>
      <c r="K42" s="13">
        <f>IF('Weekday 99 &amp; 00 vs AVG'!$J$2="East",AVERAGE(K17:K20),AVERAGE(K16:K19))</f>
        <v>1.2806049261808108</v>
      </c>
      <c r="L42" s="13">
        <f>IF('Weekday 99 &amp; 00 vs AVG'!$J$2="East",AVERAGE(L17:L20),AVERAGE(L16:L19))</f>
        <v>1.0239079176124224</v>
      </c>
      <c r="M42" s="13">
        <f>IF('Weekday 99 &amp; 00 vs AVG'!$J$2="East",AVERAGE(M17:M20),AVERAGE(M16:M19))</f>
        <v>0.8677525153281247</v>
      </c>
      <c r="N42" s="13">
        <f>IF('Weekday 99 &amp; 00 vs AVG'!$J$2="East",AVERAGE(N17:N20),AVERAGE(N16:N19))</f>
        <v>0.96906699257067574</v>
      </c>
    </row>
    <row r="43" spans="1:15" x14ac:dyDescent="0.2">
      <c r="A43" s="15" t="s">
        <v>22</v>
      </c>
      <c r="C43" s="13">
        <f>IF('Weekday 99 &amp; 00 vs AVG'!$J$2="East",AVERAGE(C21:C24),AVERAGE(C20:C23))</f>
        <v>1.052531459064558</v>
      </c>
      <c r="D43" s="13">
        <f>IF('Weekday 99 &amp; 00 vs AVG'!$J$2="East",AVERAGE(D21:D24),AVERAGE(D20:D23))</f>
        <v>0.98686176287253324</v>
      </c>
      <c r="E43" s="13">
        <f>IF('Weekday 99 &amp; 00 vs AVG'!$J$2="East",AVERAGE(E21:E24),AVERAGE(E20:E23))</f>
        <v>1.0149335190648263</v>
      </c>
      <c r="F43" s="13">
        <f>IF('Weekday 99 &amp; 00 vs AVG'!$J$2="East",AVERAGE(F21:F24),AVERAGE(F20:F23))</f>
        <v>1.1180755231635389</v>
      </c>
      <c r="G43" s="13">
        <f>IF('Weekday 99 &amp; 00 vs AVG'!$J$2="East",AVERAGE(G21:G24),AVERAGE(G20:G23))</f>
        <v>1.2934452359214581</v>
      </c>
      <c r="H43" s="13">
        <f>IF('Weekday 99 &amp; 00 vs AVG'!$J$2="East",AVERAGE(H21:H24),AVERAGE(H20:H23))</f>
        <v>1.6627085687337728</v>
      </c>
      <c r="I43" s="13">
        <f>IF('Weekday 99 &amp; 00 vs AVG'!$J$2="East",AVERAGE(I21:I24),AVERAGE(I20:I23))</f>
        <v>1.8219176272900346</v>
      </c>
      <c r="J43" s="13">
        <f>IF('Weekday 99 &amp; 00 vs AVG'!$J$2="East",AVERAGE(J21:J24),AVERAGE(J20:J23))</f>
        <v>1.7171391262098328</v>
      </c>
      <c r="K43" s="13">
        <f>IF('Weekday 99 &amp; 00 vs AVG'!$J$2="East",AVERAGE(K21:K24),AVERAGE(K20:K23))</f>
        <v>1.3774127353218835</v>
      </c>
      <c r="L43" s="13">
        <f>IF('Weekday 99 &amp; 00 vs AVG'!$J$2="East",AVERAGE(L21:L24),AVERAGE(L20:L23))</f>
        <v>1.0075968470623511</v>
      </c>
      <c r="M43" s="13">
        <f>IF('Weekday 99 &amp; 00 vs AVG'!$J$2="East",AVERAGE(M21:M24),AVERAGE(M20:M23))</f>
        <v>1.0096841674876325</v>
      </c>
      <c r="N43" s="13">
        <f>IF('Weekday 99 &amp; 00 vs AVG'!$J$2="East",AVERAGE(N21:N24),AVERAGE(N20:N23))</f>
        <v>0.88603865821889238</v>
      </c>
    </row>
    <row r="44" spans="1:15" x14ac:dyDescent="0.2">
      <c r="A44" s="15" t="s">
        <v>23</v>
      </c>
      <c r="C44" s="13">
        <f>IF('Weekday 99 &amp; 00 vs AVG'!$J$2="East",AVERAGE(C25:C28),AVERAGE(C24:C27))</f>
        <v>1.2036750139315591</v>
      </c>
      <c r="D44" s="13">
        <f>IF('Weekday 99 &amp; 00 vs AVG'!$J$2="East",AVERAGE(D25:D28),AVERAGE(D24:D27))</f>
        <v>1.0698862251130763</v>
      </c>
      <c r="E44" s="13">
        <f>IF('Weekday 99 &amp; 00 vs AVG'!$J$2="East",AVERAGE(E25:E28),AVERAGE(E24:E27))</f>
        <v>1.2226293856553467</v>
      </c>
      <c r="F44" s="13">
        <f>IF('Weekday 99 &amp; 00 vs AVG'!$J$2="East",AVERAGE(F25:F28),AVERAGE(F24:F27))</f>
        <v>1.2128504604884482</v>
      </c>
      <c r="G44" s="13">
        <f>IF('Weekday 99 &amp; 00 vs AVG'!$J$2="East",AVERAGE(G25:G28),AVERAGE(G24:G27))</f>
        <v>1.2146050793436429</v>
      </c>
      <c r="H44" s="13">
        <f>IF('Weekday 99 &amp; 00 vs AVG'!$J$2="East",AVERAGE(H25:H28),AVERAGE(H24:H27))</f>
        <v>1.1719062896128918</v>
      </c>
      <c r="I44" s="13">
        <f>IF('Weekday 99 &amp; 00 vs AVG'!$J$2="East",AVERAGE(I25:I28),AVERAGE(I24:I27))</f>
        <v>1.1684955301973619</v>
      </c>
      <c r="J44" s="13">
        <f>IF('Weekday 99 &amp; 00 vs AVG'!$J$2="East",AVERAGE(J25:J28),AVERAGE(J24:J27))</f>
        <v>1.3219051419828451</v>
      </c>
      <c r="K44" s="13">
        <f>IF('Weekday 99 &amp; 00 vs AVG'!$J$2="East",AVERAGE(K25:K28),AVERAGE(K24:K27))</f>
        <v>1.2304762953827564</v>
      </c>
      <c r="L44" s="13">
        <f>IF('Weekday 99 &amp; 00 vs AVG'!$J$2="East",AVERAGE(L25:L28),AVERAGE(L24:L27))</f>
        <v>1.2538897031417804</v>
      </c>
      <c r="M44" s="13">
        <f>IF('Weekday 99 &amp; 00 vs AVG'!$J$2="East",AVERAGE(M25:M28),AVERAGE(M24:M27))</f>
        <v>1.5099846498455287</v>
      </c>
      <c r="N44" s="13">
        <f>IF('Weekday 99 &amp; 00 vs AVG'!$J$2="East",AVERAGE(N25:N28),AVERAGE(N24:N27))</f>
        <v>1.2106313318110193</v>
      </c>
    </row>
    <row r="46" spans="1:15" x14ac:dyDescent="0.2">
      <c r="A46" s="53" t="s">
        <v>27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O102" zoomScale="75" zoomScaleNormal="75" zoomScaleSheetLayoutView="100" workbookViewId="0">
      <selection activeCell="Q139" sqref="Q139"/>
    </sheetView>
  </sheetViews>
  <sheetFormatPr defaultRowHeight="12.75" x14ac:dyDescent="0.2"/>
  <cols>
    <col min="1" max="1" width="11" customWidth="1"/>
    <col min="3" max="4" width="10.5703125" bestFit="1" customWidth="1"/>
    <col min="5" max="8" width="10.42578125" bestFit="1" customWidth="1"/>
    <col min="9" max="9" width="16" bestFit="1" customWidth="1"/>
    <col min="10" max="10" width="24.28515625" customWidth="1"/>
    <col min="11" max="14" width="10.42578125" bestFit="1" customWidth="1"/>
  </cols>
  <sheetData>
    <row r="1" spans="1:17" ht="18.75" thickBot="1" x14ac:dyDescent="0.3">
      <c r="A1" s="59" t="s">
        <v>36</v>
      </c>
      <c r="B1" s="59"/>
      <c r="C1" s="59"/>
      <c r="D1" s="59"/>
      <c r="E1" s="59"/>
      <c r="F1" s="59"/>
      <c r="G1" s="59"/>
      <c r="H1" s="59"/>
      <c r="I1" s="59"/>
      <c r="J1" s="59"/>
      <c r="K1" s="59"/>
      <c r="P1" s="17" t="str">
        <f>CONCATENATE("Justification for Weekday Scaler to Simulate an Hourly California Price Exchange - Using ",'Weekend 99 &amp; 00 vs AVG'!$J$3," block price quotes")</f>
        <v>Justification for Weekday Scaler to Simulate an Hourly California Price Exchange - Using SP 15 Dow Jones block price quotes</v>
      </c>
    </row>
    <row r="2" spans="1:17" ht="13.5" thickBot="1" x14ac:dyDescent="0.25">
      <c r="I2" s="30" t="s">
        <v>38</v>
      </c>
      <c r="J2" s="31" t="s">
        <v>40</v>
      </c>
    </row>
    <row r="3" spans="1:17" ht="13.5" thickBot="1" x14ac:dyDescent="0.25">
      <c r="I3" s="30" t="s">
        <v>43</v>
      </c>
      <c r="J3" s="31" t="s">
        <v>46</v>
      </c>
    </row>
    <row r="5" spans="1:17" x14ac:dyDescent="0.2">
      <c r="A5" s="53" t="s">
        <v>30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7" ht="13.5" thickBo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7" ht="13.5" thickBot="1" x14ac:dyDescent="0.25">
      <c r="A7" s="25"/>
      <c r="B7" s="5"/>
      <c r="C7" s="60" t="s">
        <v>37</v>
      </c>
      <c r="D7" s="61"/>
      <c r="E7" s="25"/>
      <c r="F7" s="25"/>
      <c r="G7" s="25"/>
      <c r="H7" s="25"/>
      <c r="I7" s="25"/>
      <c r="J7" s="25"/>
      <c r="K7" s="25"/>
      <c r="L7" s="25"/>
      <c r="M7" s="25"/>
      <c r="N7" s="25"/>
      <c r="Q7" t="s">
        <v>39</v>
      </c>
    </row>
    <row r="8" spans="1:17" ht="13.5" thickBot="1" x14ac:dyDescent="0.25">
      <c r="A8" s="25"/>
      <c r="B8" s="36"/>
      <c r="C8" s="40" t="s">
        <v>0</v>
      </c>
      <c r="D8" s="42" t="s">
        <v>1</v>
      </c>
      <c r="E8" s="42" t="s">
        <v>2</v>
      </c>
      <c r="F8" s="42" t="s">
        <v>3</v>
      </c>
      <c r="G8" s="42" t="s">
        <v>4</v>
      </c>
      <c r="H8" s="42" t="s">
        <v>5</v>
      </c>
      <c r="I8" s="42" t="s">
        <v>6</v>
      </c>
      <c r="J8" s="42" t="s">
        <v>7</v>
      </c>
      <c r="K8" s="42" t="s">
        <v>8</v>
      </c>
      <c r="L8" s="42" t="s">
        <v>9</v>
      </c>
      <c r="M8" s="42" t="s">
        <v>10</v>
      </c>
      <c r="N8" s="43" t="s">
        <v>11</v>
      </c>
      <c r="Q8" t="s">
        <v>40</v>
      </c>
    </row>
    <row r="9" spans="1:17" x14ac:dyDescent="0.2">
      <c r="A9" s="25"/>
      <c r="B9" s="40" t="s">
        <v>41</v>
      </c>
      <c r="C9" s="32">
        <v>80</v>
      </c>
      <c r="D9" s="44">
        <v>60</v>
      </c>
      <c r="E9" s="44">
        <v>60</v>
      </c>
      <c r="F9" s="44">
        <v>90</v>
      </c>
      <c r="G9" s="46">
        <v>90</v>
      </c>
      <c r="H9" s="46">
        <v>100</v>
      </c>
      <c r="I9" s="44">
        <v>100</v>
      </c>
      <c r="J9" s="44">
        <v>110</v>
      </c>
      <c r="K9" s="44">
        <v>90</v>
      </c>
      <c r="L9" s="44">
        <v>80</v>
      </c>
      <c r="M9" s="44">
        <v>80</v>
      </c>
      <c r="N9" s="33">
        <v>80</v>
      </c>
    </row>
    <row r="10" spans="1:17" ht="13.5" thickBot="1" x14ac:dyDescent="0.25">
      <c r="A10" s="25"/>
      <c r="B10" s="41" t="s">
        <v>42</v>
      </c>
      <c r="C10" s="34">
        <v>70</v>
      </c>
      <c r="D10" s="45">
        <v>55</v>
      </c>
      <c r="E10" s="45">
        <v>50</v>
      </c>
      <c r="F10" s="45">
        <v>60</v>
      </c>
      <c r="G10" s="45">
        <v>60</v>
      </c>
      <c r="H10" s="45">
        <v>70</v>
      </c>
      <c r="I10" s="45">
        <v>70</v>
      </c>
      <c r="J10" s="45">
        <v>80</v>
      </c>
      <c r="K10" s="45">
        <v>60</v>
      </c>
      <c r="L10" s="45">
        <v>50</v>
      </c>
      <c r="M10" s="45">
        <v>50</v>
      </c>
      <c r="N10" s="35">
        <v>50</v>
      </c>
    </row>
    <row r="11" spans="1:17" x14ac:dyDescent="0.2">
      <c r="A11" s="25"/>
      <c r="B11" s="37"/>
      <c r="C11" s="38"/>
      <c r="D11" s="38"/>
      <c r="E11" s="39"/>
      <c r="F11" s="25"/>
      <c r="G11" s="25"/>
      <c r="H11" s="25"/>
      <c r="I11" s="25"/>
      <c r="J11" s="25"/>
      <c r="K11" s="25"/>
      <c r="L11" s="25"/>
      <c r="M11" s="25"/>
      <c r="N11" s="25"/>
    </row>
    <row r="12" spans="1:17" x14ac:dyDescent="0.2">
      <c r="A12" s="25"/>
      <c r="B12" s="37"/>
      <c r="C12" s="38"/>
      <c r="D12" s="38"/>
      <c r="E12" s="39"/>
      <c r="F12" s="25"/>
      <c r="G12" s="25"/>
      <c r="H12" s="25"/>
      <c r="I12" s="25"/>
      <c r="J12" s="25"/>
      <c r="K12" s="25"/>
      <c r="L12" s="25"/>
      <c r="M12" s="25"/>
      <c r="N12" s="25"/>
    </row>
    <row r="13" spans="1:17" x14ac:dyDescent="0.2">
      <c r="A13" s="25"/>
      <c r="B13" s="37"/>
      <c r="C13" s="38"/>
      <c r="D13" s="38"/>
      <c r="E13" s="39"/>
      <c r="F13" s="25"/>
      <c r="G13" s="25"/>
      <c r="H13" s="25"/>
      <c r="I13" s="25"/>
      <c r="J13" s="25"/>
      <c r="K13" s="25"/>
      <c r="L13" s="25"/>
      <c r="M13" s="25"/>
      <c r="N13" s="25"/>
    </row>
    <row r="14" spans="1:17" x14ac:dyDescent="0.2">
      <c r="A14" s="25"/>
      <c r="B14" s="37"/>
      <c r="C14" s="38"/>
      <c r="D14" s="38"/>
      <c r="E14" s="39"/>
      <c r="F14" s="25"/>
      <c r="G14" s="25"/>
      <c r="H14" s="25"/>
      <c r="I14" s="25"/>
      <c r="J14" s="25"/>
      <c r="K14" s="25"/>
      <c r="L14" s="25"/>
      <c r="M14" s="25"/>
      <c r="N14" s="25"/>
    </row>
    <row r="15" spans="1:17" x14ac:dyDescent="0.2">
      <c r="A15" s="25"/>
      <c r="B15" s="37"/>
      <c r="C15" s="38"/>
      <c r="D15" s="38"/>
      <c r="E15" s="39"/>
      <c r="F15" s="25"/>
      <c r="G15" s="25"/>
      <c r="H15" s="25"/>
      <c r="I15" s="25"/>
      <c r="J15" s="25"/>
      <c r="K15" s="25"/>
      <c r="L15" s="25"/>
      <c r="M15" s="25"/>
      <c r="N15" s="25"/>
    </row>
    <row r="16" spans="1:17" x14ac:dyDescent="0.2">
      <c r="A16" s="25"/>
      <c r="B16" s="37"/>
      <c r="C16" s="38"/>
      <c r="D16" s="38"/>
      <c r="E16" s="39"/>
      <c r="F16" s="25"/>
      <c r="G16" s="25"/>
      <c r="H16" s="25"/>
      <c r="I16" s="25"/>
      <c r="J16" s="25"/>
      <c r="K16" s="25"/>
      <c r="L16" s="25"/>
      <c r="M16" s="25"/>
      <c r="N16" s="25"/>
    </row>
    <row r="17" spans="1:14" x14ac:dyDescent="0.2">
      <c r="A17" s="25"/>
      <c r="B17" s="37"/>
      <c r="C17" s="38"/>
      <c r="D17" s="38"/>
      <c r="E17" s="39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2">
      <c r="A18" s="25"/>
      <c r="B18" s="37"/>
      <c r="C18" s="38"/>
      <c r="D18" s="38"/>
      <c r="E18" s="39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2">
      <c r="A19" s="25"/>
      <c r="B19" s="37"/>
      <c r="C19" s="38"/>
      <c r="D19" s="38"/>
      <c r="E19" s="39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2">
      <c r="A20" s="25"/>
      <c r="B20" s="37"/>
      <c r="C20" s="38"/>
      <c r="D20" s="38"/>
      <c r="E20" s="39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x14ac:dyDescent="0.2">
      <c r="A24" s="20"/>
      <c r="B24" s="20"/>
    </row>
    <row r="25" spans="1:14" x14ac:dyDescent="0.2">
      <c r="A25" s="21"/>
      <c r="B25" s="21"/>
    </row>
    <row r="26" spans="1:14" x14ac:dyDescent="0.2">
      <c r="A26" s="20"/>
      <c r="B26" s="20"/>
    </row>
    <row r="27" spans="1:14" ht="15.75" x14ac:dyDescent="0.25">
      <c r="A27" s="24" t="s">
        <v>25</v>
      </c>
      <c r="B27" s="2"/>
    </row>
    <row r="28" spans="1:14" x14ac:dyDescent="0.2">
      <c r="A28" s="2"/>
      <c r="B28" s="2"/>
    </row>
    <row r="29" spans="1:14" x14ac:dyDescent="0.2">
      <c r="A29" s="2"/>
      <c r="B29" s="2"/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L29" s="2" t="s">
        <v>9</v>
      </c>
      <c r="M29" s="2" t="s">
        <v>10</v>
      </c>
      <c r="N29" s="2" t="s">
        <v>11</v>
      </c>
    </row>
    <row r="30" spans="1:14" x14ac:dyDescent="0.2">
      <c r="A30" s="2" t="s">
        <v>26</v>
      </c>
    </row>
    <row r="31" spans="1:14" x14ac:dyDescent="0.2">
      <c r="A31" s="2">
        <v>1</v>
      </c>
      <c r="C31" s="22">
        <f>'AVG WD'!C8*IF(J2="East",(IF(AND($A31&gt;7,$A31&lt;24),HLOOKUP(C$29,$C$8:$N$10,2,FALSE),HLOOKUP(C$29,$C$8:$N$10,3,FALSE))),IF(AND($A31&gt;6,$A31&lt;23),HLOOKUP(C$29,$C$8:$N$10,2,FALSE),HLOOKUP(C$29,$C$8:$N$10,3,FALSE)))</f>
        <v>68.98563342988821</v>
      </c>
      <c r="D31" s="22">
        <f>'AVG WD'!D8*IF(K2="East",(IF(AND($A31&gt;7,$A31&lt;24),HLOOKUP(D$29,$C$8:$N$10,2,FALSE),HLOOKUP(D$29,$C$8:$N$10,3,FALSE))),IF(AND($A31&gt;6,$A31&lt;23),HLOOKUP(D$29,$C$8:$N$10,2,FALSE),HLOOKUP(D$29,$C$8:$N$10,3,FALSE)))</f>
        <v>53.274477509700532</v>
      </c>
      <c r="E31" s="22">
        <f>'AVG WD'!E8*IF(L2="East",(IF(AND($A31&gt;7,$A31&lt;24),HLOOKUP(E$29,$C$8:$N$10,2,FALSE),HLOOKUP(E$29,$C$8:$N$10,3,FALSE))),IF(AND($A31&gt;6,$A31&lt;23),HLOOKUP(E$29,$C$8:$N$10,2,FALSE),HLOOKUP(E$29,$C$8:$N$10,3,FALSE)))</f>
        <v>49.324467697662634</v>
      </c>
      <c r="F31" s="22">
        <f>'AVG WD'!F8*IF(M2="East",(IF(AND($A31&gt;7,$A31&lt;24),HLOOKUP(F$29,$C$8:$N$10,2,FALSE),HLOOKUP(F$29,$C$8:$N$10,3,FALSE))),IF(AND($A31&gt;6,$A31&lt;23),HLOOKUP(F$29,$C$8:$N$10,2,FALSE),HLOOKUP(F$29,$C$8:$N$10,3,FALSE)))</f>
        <v>61.953867238227794</v>
      </c>
      <c r="G31" s="22">
        <f>'AVG WD'!G8*IF(N2="East",(IF(AND($A31&gt;7,$A31&lt;24),HLOOKUP(G$29,$C$8:$N$10,2,FALSE),HLOOKUP(G$29,$C$8:$N$10,3,FALSE))),IF(AND($A31&gt;6,$A31&lt;23),HLOOKUP(G$29,$C$8:$N$10,2,FALSE),HLOOKUP(G$29,$C$8:$N$10,3,FALSE)))</f>
        <v>66.255458606684343</v>
      </c>
      <c r="H31" s="22">
        <f>'AVG WD'!H8*IF(O2="East",(IF(AND($A31&gt;7,$A31&lt;24),HLOOKUP(H$29,$C$8:$N$10,2,FALSE),HLOOKUP(H$29,$C$8:$N$10,3,FALSE))),IF(AND($A31&gt;6,$A31&lt;23),HLOOKUP(H$29,$C$8:$N$10,2,FALSE),HLOOKUP(H$29,$C$8:$N$10,3,FALSE)))</f>
        <v>76.635163433800571</v>
      </c>
      <c r="I31" s="22">
        <f>'AVG WD'!I8*IF(P2="East",(IF(AND($A31&gt;7,$A31&lt;24),HLOOKUP(I$29,$C$8:$N$10,2,FALSE),HLOOKUP(I$29,$C$8:$N$10,3,FALSE))),IF(AND($A31&gt;6,$A31&lt;23),HLOOKUP(I$29,$C$8:$N$10,2,FALSE),HLOOKUP(I$29,$C$8:$N$10,3,FALSE)))</f>
        <v>77.41121027264262</v>
      </c>
      <c r="J31" s="22">
        <f>'AVG WD'!J8*IF(Q2="East",(IF(AND($A31&gt;7,$A31&lt;24),HLOOKUP(J$29,$C$8:$N$10,2,FALSE),HLOOKUP(J$29,$C$8:$N$10,3,FALSE))),IF(AND($A31&gt;6,$A31&lt;23),HLOOKUP(J$29,$C$8:$N$10,2,FALSE),HLOOKUP(J$29,$C$8:$N$10,3,FALSE)))</f>
        <v>81.922578238850733</v>
      </c>
      <c r="K31" s="22">
        <f>'AVG WD'!K8*IF(R2="East",(IF(AND($A31&gt;7,$A31&lt;24),HLOOKUP(K$29,$C$8:$N$10,2,FALSE),HLOOKUP(K$29,$C$8:$N$10,3,FALSE))),IF(AND($A31&gt;6,$A31&lt;23),HLOOKUP(K$29,$C$8:$N$10,2,FALSE),HLOOKUP(K$29,$C$8:$N$10,3,FALSE)))</f>
        <v>68.768675067285471</v>
      </c>
      <c r="L31" s="22">
        <f>'AVG WD'!L8*IF(S2="East",(IF(AND($A31&gt;7,$A31&lt;24),HLOOKUP(L$29,$C$8:$N$10,2,FALSE),HLOOKUP(L$29,$C$8:$N$10,3,FALSE))),IF(AND($A31&gt;6,$A31&lt;23),HLOOKUP(L$29,$C$8:$N$10,2,FALSE),HLOOKUP(L$29,$C$8:$N$10,3,FALSE)))</f>
        <v>50.797755509442197</v>
      </c>
      <c r="M31" s="22">
        <f>'AVG WD'!M8*IF(T2="East",(IF(AND($A31&gt;7,$A31&lt;24),HLOOKUP(M$29,$C$8:$N$10,2,FALSE),HLOOKUP(M$29,$C$8:$N$10,3,FALSE))),IF(AND($A31&gt;6,$A31&lt;23),HLOOKUP(M$29,$C$8:$N$10,2,FALSE),HLOOKUP(M$29,$C$8:$N$10,3,FALSE)))</f>
        <v>50.05191092435777</v>
      </c>
      <c r="N31" s="22">
        <f>'AVG WD'!N8*IF(U2="East",(IF(AND($A31&gt;7,$A31&lt;24),HLOOKUP(N$29,$C$8:$N$10,2,FALSE),HLOOKUP(N$29,$C$8:$N$10,3,FALSE))),IF(AND($A31&gt;6,$A31&lt;23),HLOOKUP(N$29,$C$8:$N$10,2,FALSE),HLOOKUP(N$29,$C$8:$N$10,3,FALSE)))</f>
        <v>51.471003989944521</v>
      </c>
    </row>
    <row r="32" spans="1:14" x14ac:dyDescent="0.2">
      <c r="A32" s="2">
        <v>2</v>
      </c>
      <c r="C32" s="22">
        <f>'AVG WD'!C9*IF(J3="East",(IF(AND($A32&gt;7,$A32&lt;24),HLOOKUP(C$29,$C$8:$N$10,2,FALSE),HLOOKUP(C$29,$C$8:$N$10,3,FALSE))),IF(AND($A32&gt;6,$A32&lt;23),HLOOKUP(C$29,$C$8:$N$10,2,FALSE),HLOOKUP(C$29,$C$8:$N$10,3,FALSE)))</f>
        <v>62.176088429989392</v>
      </c>
      <c r="D32" s="22">
        <f>'AVG WD'!D9*IF(K3="East",(IF(AND($A32&gt;7,$A32&lt;24),HLOOKUP(D$29,$C$8:$N$10,2,FALSE),HLOOKUP(D$29,$C$8:$N$10,3,FALSE))),IF(AND($A32&gt;6,$A32&lt;23),HLOOKUP(D$29,$C$8:$N$10,2,FALSE),HLOOKUP(D$29,$C$8:$N$10,3,FALSE)))</f>
        <v>50.284683524677867</v>
      </c>
      <c r="E32" s="22">
        <f>'AVG WD'!E9*IF(L3="East",(IF(AND($A32&gt;7,$A32&lt;24),HLOOKUP(E$29,$C$8:$N$10,2,FALSE),HLOOKUP(E$29,$C$8:$N$10,3,FALSE))),IF(AND($A32&gt;6,$A32&lt;23),HLOOKUP(E$29,$C$8:$N$10,2,FALSE),HLOOKUP(E$29,$C$8:$N$10,3,FALSE)))</f>
        <v>42.935168513831016</v>
      </c>
      <c r="F32" s="22">
        <f>'AVG WD'!F9*IF(M3="East",(IF(AND($A32&gt;7,$A32&lt;24),HLOOKUP(F$29,$C$8:$N$10,2,FALSE),HLOOKUP(F$29,$C$8:$N$10,3,FALSE))),IF(AND($A32&gt;6,$A32&lt;23),HLOOKUP(F$29,$C$8:$N$10,2,FALSE),HLOOKUP(F$29,$C$8:$N$10,3,FALSE)))</f>
        <v>53.192102526227117</v>
      </c>
      <c r="G32" s="22">
        <f>'AVG WD'!G9*IF(N3="East",(IF(AND($A32&gt;7,$A32&lt;24),HLOOKUP(G$29,$C$8:$N$10,2,FALSE),HLOOKUP(G$29,$C$8:$N$10,3,FALSE))),IF(AND($A32&gt;6,$A32&lt;23),HLOOKUP(G$29,$C$8:$N$10,2,FALSE),HLOOKUP(G$29,$C$8:$N$10,3,FALSE)))</f>
        <v>54.954777192326311</v>
      </c>
      <c r="H32" s="22">
        <f>'AVG WD'!H9*IF(O3="East",(IF(AND($A32&gt;7,$A32&lt;24),HLOOKUP(H$29,$C$8:$N$10,2,FALSE),HLOOKUP(H$29,$C$8:$N$10,3,FALSE))),IF(AND($A32&gt;6,$A32&lt;23),HLOOKUP(H$29,$C$8:$N$10,2,FALSE),HLOOKUP(H$29,$C$8:$N$10,3,FALSE)))</f>
        <v>60.705843263094117</v>
      </c>
      <c r="I32" s="22">
        <f>'AVG WD'!I9*IF(P3="East",(IF(AND($A32&gt;7,$A32&lt;24),HLOOKUP(I$29,$C$8:$N$10,2,FALSE),HLOOKUP(I$29,$C$8:$N$10,3,FALSE))),IF(AND($A32&gt;6,$A32&lt;23),HLOOKUP(I$29,$C$8:$N$10,2,FALSE),HLOOKUP(I$29,$C$8:$N$10,3,FALSE)))</f>
        <v>64.611005656612946</v>
      </c>
      <c r="J32" s="22">
        <f>'AVG WD'!J9*IF(Q3="East",(IF(AND($A32&gt;7,$A32&lt;24),HLOOKUP(J$29,$C$8:$N$10,2,FALSE),HLOOKUP(J$29,$C$8:$N$10,3,FALSE))),IF(AND($A32&gt;6,$A32&lt;23),HLOOKUP(J$29,$C$8:$N$10,2,FALSE),HLOOKUP(J$29,$C$8:$N$10,3,FALSE)))</f>
        <v>73.253425793353131</v>
      </c>
      <c r="K32" s="22">
        <f>'AVG WD'!K9*IF(R3="East",(IF(AND($A32&gt;7,$A32&lt;24),HLOOKUP(K$29,$C$8:$N$10,2,FALSE),HLOOKUP(K$29,$C$8:$N$10,3,FALSE))),IF(AND($A32&gt;6,$A32&lt;23),HLOOKUP(K$29,$C$8:$N$10,2,FALSE),HLOOKUP(K$29,$C$8:$N$10,3,FALSE)))</f>
        <v>56.008037488402103</v>
      </c>
      <c r="L32" s="22">
        <f>'AVG WD'!L9*IF(S3="East",(IF(AND($A32&gt;7,$A32&lt;24),HLOOKUP(L$29,$C$8:$N$10,2,FALSE),HLOOKUP(L$29,$C$8:$N$10,3,FALSE))),IF(AND($A32&gt;6,$A32&lt;23),HLOOKUP(L$29,$C$8:$N$10,2,FALSE),HLOOKUP(L$29,$C$8:$N$10,3,FALSE)))</f>
        <v>45.235533459465103</v>
      </c>
      <c r="M32" s="22">
        <f>'AVG WD'!M9*IF(T3="East",(IF(AND($A32&gt;7,$A32&lt;24),HLOOKUP(M$29,$C$8:$N$10,2,FALSE),HLOOKUP(M$29,$C$8:$N$10,3,FALSE))),IF(AND($A32&gt;6,$A32&lt;23),HLOOKUP(M$29,$C$8:$N$10,2,FALSE),HLOOKUP(M$29,$C$8:$N$10,3,FALSE)))</f>
        <v>41.643631257124369</v>
      </c>
      <c r="N32" s="22">
        <f>'AVG WD'!N9*IF(U3="East",(IF(AND($A32&gt;7,$A32&lt;24),HLOOKUP(N$29,$C$8:$N$10,2,FALSE),HLOOKUP(N$29,$C$8:$N$10,3,FALSE))),IF(AND($A32&gt;6,$A32&lt;23),HLOOKUP(N$29,$C$8:$N$10,2,FALSE),HLOOKUP(N$29,$C$8:$N$10,3,FALSE)))</f>
        <v>45.657668106707327</v>
      </c>
    </row>
    <row r="33" spans="1:14" x14ac:dyDescent="0.2">
      <c r="A33" s="2">
        <v>3</v>
      </c>
      <c r="C33" s="22">
        <f>'AVG WD'!C10*IF(J4="East",(IF(AND($A33&gt;7,$A33&lt;24),HLOOKUP(C$29,$C$8:$N$10,2,FALSE),HLOOKUP(C$29,$C$8:$N$10,3,FALSE))),IF(AND($A33&gt;6,$A33&lt;23),HLOOKUP(C$29,$C$8:$N$10,2,FALSE),HLOOKUP(C$29,$C$8:$N$10,3,FALSE)))</f>
        <v>59.217954396157033</v>
      </c>
      <c r="D33" s="22">
        <f>'AVG WD'!D10*IF(K4="East",(IF(AND($A33&gt;7,$A33&lt;24),HLOOKUP(D$29,$C$8:$N$10,2,FALSE),HLOOKUP(D$29,$C$8:$N$10,3,FALSE))),IF(AND($A33&gt;6,$A33&lt;23),HLOOKUP(D$29,$C$8:$N$10,2,FALSE),HLOOKUP(D$29,$C$8:$N$10,3,FALSE)))</f>
        <v>47.77541235114267</v>
      </c>
      <c r="E33" s="22">
        <f>'AVG WD'!E10*IF(L4="East",(IF(AND($A33&gt;7,$A33&lt;24),HLOOKUP(E$29,$C$8:$N$10,2,FALSE),HLOOKUP(E$29,$C$8:$N$10,3,FALSE))),IF(AND($A33&gt;6,$A33&lt;23),HLOOKUP(E$29,$C$8:$N$10,2,FALSE),HLOOKUP(E$29,$C$8:$N$10,3,FALSE)))</f>
        <v>39.381032084971231</v>
      </c>
      <c r="F33" s="22">
        <f>'AVG WD'!F10*IF(M4="East",(IF(AND($A33&gt;7,$A33&lt;24),HLOOKUP(F$29,$C$8:$N$10,2,FALSE),HLOOKUP(F$29,$C$8:$N$10,3,FALSE))),IF(AND($A33&gt;6,$A33&lt;23),HLOOKUP(F$29,$C$8:$N$10,2,FALSE),HLOOKUP(F$29,$C$8:$N$10,3,FALSE)))</f>
        <v>44.821639095646525</v>
      </c>
      <c r="G33" s="22">
        <f>'AVG WD'!G10*IF(N4="East",(IF(AND($A33&gt;7,$A33&lt;24),HLOOKUP(G$29,$C$8:$N$10,2,FALSE),HLOOKUP(G$29,$C$8:$N$10,3,FALSE))),IF(AND($A33&gt;6,$A33&lt;23),HLOOKUP(G$29,$C$8:$N$10,2,FALSE),HLOOKUP(G$29,$C$8:$N$10,3,FALSE)))</f>
        <v>45.90053898970308</v>
      </c>
      <c r="H33" s="22">
        <f>'AVG WD'!H10*IF(O4="East",(IF(AND($A33&gt;7,$A33&lt;24),HLOOKUP(H$29,$C$8:$N$10,2,FALSE),HLOOKUP(H$29,$C$8:$N$10,3,FALSE))),IF(AND($A33&gt;6,$A33&lt;23),HLOOKUP(H$29,$C$8:$N$10,2,FALSE),HLOOKUP(H$29,$C$8:$N$10,3,FALSE)))</f>
        <v>51.945918967761308</v>
      </c>
      <c r="I33" s="22">
        <f>'AVG WD'!I10*IF(P4="East",(IF(AND($A33&gt;7,$A33&lt;24),HLOOKUP(I$29,$C$8:$N$10,2,FALSE),HLOOKUP(I$29,$C$8:$N$10,3,FALSE))),IF(AND($A33&gt;6,$A33&lt;23),HLOOKUP(I$29,$C$8:$N$10,2,FALSE),HLOOKUP(I$29,$C$8:$N$10,3,FALSE)))</f>
        <v>57.755364605157837</v>
      </c>
      <c r="J33" s="22">
        <f>'AVG WD'!J10*IF(Q4="East",(IF(AND($A33&gt;7,$A33&lt;24),HLOOKUP(J$29,$C$8:$N$10,2,FALSE),HLOOKUP(J$29,$C$8:$N$10,3,FALSE))),IF(AND($A33&gt;6,$A33&lt;23),HLOOKUP(J$29,$C$8:$N$10,2,FALSE),HLOOKUP(J$29,$C$8:$N$10,3,FALSE)))</f>
        <v>63.002245092078873</v>
      </c>
      <c r="K33" s="22">
        <f>'AVG WD'!K10*IF(R4="East",(IF(AND($A33&gt;7,$A33&lt;24),HLOOKUP(K$29,$C$8:$N$10,2,FALSE),HLOOKUP(K$29,$C$8:$N$10,3,FALSE))),IF(AND($A33&gt;6,$A33&lt;23),HLOOKUP(K$29,$C$8:$N$10,2,FALSE),HLOOKUP(K$29,$C$8:$N$10,3,FALSE)))</f>
        <v>45.142371852727727</v>
      </c>
      <c r="L33" s="22">
        <f>'AVG WD'!L10*IF(S4="East",(IF(AND($A33&gt;7,$A33&lt;24),HLOOKUP(L$29,$C$8:$N$10,2,FALSE),HLOOKUP(L$29,$C$8:$N$10,3,FALSE))),IF(AND($A33&gt;6,$A33&lt;23),HLOOKUP(L$29,$C$8:$N$10,2,FALSE),HLOOKUP(L$29,$C$8:$N$10,3,FALSE)))</f>
        <v>42.541523649205438</v>
      </c>
      <c r="M33" s="22">
        <f>'AVG WD'!M10*IF(T4="East",(IF(AND($A33&gt;7,$A33&lt;24),HLOOKUP(M$29,$C$8:$N$10,2,FALSE),HLOOKUP(M$29,$C$8:$N$10,3,FALSE))),IF(AND($A33&gt;6,$A33&lt;23),HLOOKUP(M$29,$C$8:$N$10,2,FALSE),HLOOKUP(M$29,$C$8:$N$10,3,FALSE)))</f>
        <v>35.629084776032933</v>
      </c>
      <c r="N33" s="22">
        <f>'AVG WD'!N10*IF(U4="East",(IF(AND($A33&gt;7,$A33&lt;24),HLOOKUP(N$29,$C$8:$N$10,2,FALSE),HLOOKUP(N$29,$C$8:$N$10,3,FALSE))),IF(AND($A33&gt;6,$A33&lt;23),HLOOKUP(N$29,$C$8:$N$10,2,FALSE),HLOOKUP(N$29,$C$8:$N$10,3,FALSE)))</f>
        <v>41.881119339957614</v>
      </c>
    </row>
    <row r="34" spans="1:14" x14ac:dyDescent="0.2">
      <c r="A34" s="2">
        <v>4</v>
      </c>
      <c r="C34" s="22">
        <f>'AVG WD'!C11*IF(J5="East",(IF(AND($A34&gt;7,$A34&lt;24),HLOOKUP(C$29,$C$8:$N$10,2,FALSE),HLOOKUP(C$29,$C$8:$N$10,3,FALSE))),IF(AND($A34&gt;6,$A34&lt;23),HLOOKUP(C$29,$C$8:$N$10,2,FALSE),HLOOKUP(C$29,$C$8:$N$10,3,FALSE)))</f>
        <v>58.036643254842744</v>
      </c>
      <c r="D34" s="22">
        <f>'AVG WD'!D11*IF(K5="East",(IF(AND($A34&gt;7,$A34&lt;24),HLOOKUP(D$29,$C$8:$N$10,2,FALSE),HLOOKUP(D$29,$C$8:$N$10,3,FALSE))),IF(AND($A34&gt;6,$A34&lt;23),HLOOKUP(D$29,$C$8:$N$10,2,FALSE),HLOOKUP(D$29,$C$8:$N$10,3,FALSE)))</f>
        <v>48.011142621374219</v>
      </c>
      <c r="E34" s="22">
        <f>'AVG WD'!E11*IF(L5="East",(IF(AND($A34&gt;7,$A34&lt;24),HLOOKUP(E$29,$C$8:$N$10,2,FALSE),HLOOKUP(E$29,$C$8:$N$10,3,FALSE))),IF(AND($A34&gt;6,$A34&lt;23),HLOOKUP(E$29,$C$8:$N$10,2,FALSE),HLOOKUP(E$29,$C$8:$N$10,3,FALSE)))</f>
        <v>39.942377930453681</v>
      </c>
      <c r="F34" s="22">
        <f>'AVG WD'!F11*IF(M5="East",(IF(AND($A34&gt;7,$A34&lt;24),HLOOKUP(F$29,$C$8:$N$10,2,FALSE),HLOOKUP(F$29,$C$8:$N$10,3,FALSE))),IF(AND($A34&gt;6,$A34&lt;23),HLOOKUP(F$29,$C$8:$N$10,2,FALSE),HLOOKUP(F$29,$C$8:$N$10,3,FALSE)))</f>
        <v>46.432270185533788</v>
      </c>
      <c r="G34" s="22">
        <f>'AVG WD'!G11*IF(N5="East",(IF(AND($A34&gt;7,$A34&lt;24),HLOOKUP(G$29,$C$8:$N$10,2,FALSE),HLOOKUP(G$29,$C$8:$N$10,3,FALSE))),IF(AND($A34&gt;6,$A34&lt;23),HLOOKUP(G$29,$C$8:$N$10,2,FALSE),HLOOKUP(G$29,$C$8:$N$10,3,FALSE)))</f>
        <v>44.022594296111691</v>
      </c>
      <c r="H34" s="22">
        <f>'AVG WD'!H11*IF(O5="East",(IF(AND($A34&gt;7,$A34&lt;24),HLOOKUP(H$29,$C$8:$N$10,2,FALSE),HLOOKUP(H$29,$C$8:$N$10,3,FALSE))),IF(AND($A34&gt;6,$A34&lt;23),HLOOKUP(H$29,$C$8:$N$10,2,FALSE),HLOOKUP(H$29,$C$8:$N$10,3,FALSE)))</f>
        <v>49.047982832993853</v>
      </c>
      <c r="I34" s="22">
        <f>'AVG WD'!I11*IF(P5="East",(IF(AND($A34&gt;7,$A34&lt;24),HLOOKUP(I$29,$C$8:$N$10,2,FALSE),HLOOKUP(I$29,$C$8:$N$10,3,FALSE))),IF(AND($A34&gt;6,$A34&lt;23),HLOOKUP(I$29,$C$8:$N$10,2,FALSE),HLOOKUP(I$29,$C$8:$N$10,3,FALSE)))</f>
        <v>55.424982855146098</v>
      </c>
      <c r="J34" s="22">
        <f>'AVG WD'!J11*IF(Q5="East",(IF(AND($A34&gt;7,$A34&lt;24),HLOOKUP(J$29,$C$8:$N$10,2,FALSE),HLOOKUP(J$29,$C$8:$N$10,3,FALSE))),IF(AND($A34&gt;6,$A34&lt;23),HLOOKUP(J$29,$C$8:$N$10,2,FALSE),HLOOKUP(J$29,$C$8:$N$10,3,FALSE)))</f>
        <v>61.487402000340168</v>
      </c>
      <c r="K34" s="22">
        <f>'AVG WD'!K11*IF(R5="East",(IF(AND($A34&gt;7,$A34&lt;24),HLOOKUP(K$29,$C$8:$N$10,2,FALSE),HLOOKUP(K$29,$C$8:$N$10,3,FALSE))),IF(AND($A34&gt;6,$A34&lt;23),HLOOKUP(K$29,$C$8:$N$10,2,FALSE),HLOOKUP(K$29,$C$8:$N$10,3,FALSE)))</f>
        <v>42.502431210258727</v>
      </c>
      <c r="L34" s="22">
        <f>'AVG WD'!L11*IF(S5="East",(IF(AND($A34&gt;7,$A34&lt;24),HLOOKUP(L$29,$C$8:$N$10,2,FALSE),HLOOKUP(L$29,$C$8:$N$10,3,FALSE))),IF(AND($A34&gt;6,$A34&lt;23),HLOOKUP(L$29,$C$8:$N$10,2,FALSE),HLOOKUP(L$29,$C$8:$N$10,3,FALSE)))</f>
        <v>42.535097010751116</v>
      </c>
      <c r="M34" s="22">
        <f>'AVG WD'!M11*IF(T5="East",(IF(AND($A34&gt;7,$A34&lt;24),HLOOKUP(M$29,$C$8:$N$10,2,FALSE),HLOOKUP(M$29,$C$8:$N$10,3,FALSE))),IF(AND($A34&gt;6,$A34&lt;23),HLOOKUP(M$29,$C$8:$N$10,2,FALSE),HLOOKUP(M$29,$C$8:$N$10,3,FALSE)))</f>
        <v>36.007532164208492</v>
      </c>
      <c r="N34" s="22">
        <f>'AVG WD'!N11*IF(U5="East",(IF(AND($A34&gt;7,$A34&lt;24),HLOOKUP(N$29,$C$8:$N$10,2,FALSE),HLOOKUP(N$29,$C$8:$N$10,3,FALSE))),IF(AND($A34&gt;6,$A34&lt;23),HLOOKUP(N$29,$C$8:$N$10,2,FALSE),HLOOKUP(N$29,$C$8:$N$10,3,FALSE)))</f>
        <v>41.71594381915407</v>
      </c>
    </row>
    <row r="35" spans="1:14" x14ac:dyDescent="0.2">
      <c r="A35" s="2">
        <v>5</v>
      </c>
      <c r="C35" s="22">
        <f>'AVG WD'!C12*IF(J6="East",(IF(AND($A35&gt;7,$A35&lt;24),HLOOKUP(C$29,$C$8:$N$10,2,FALSE),HLOOKUP(C$29,$C$8:$N$10,3,FALSE))),IF(AND($A35&gt;6,$A35&lt;23),HLOOKUP(C$29,$C$8:$N$10,2,FALSE),HLOOKUP(C$29,$C$8:$N$10,3,FALSE)))</f>
        <v>65.025491234267264</v>
      </c>
      <c r="D35" s="22">
        <f>'AVG WD'!D12*IF(K6="East",(IF(AND($A35&gt;7,$A35&lt;24),HLOOKUP(D$29,$C$8:$N$10,2,FALSE),HLOOKUP(D$29,$C$8:$N$10,3,FALSE))),IF(AND($A35&gt;6,$A35&lt;23),HLOOKUP(D$29,$C$8:$N$10,2,FALSE),HLOOKUP(D$29,$C$8:$N$10,3,FALSE)))</f>
        <v>52.16380977634887</v>
      </c>
      <c r="E35" s="22">
        <f>'AVG WD'!E12*IF(L6="East",(IF(AND($A35&gt;7,$A35&lt;24),HLOOKUP(E$29,$C$8:$N$10,2,FALSE),HLOOKUP(E$29,$C$8:$N$10,3,FALSE))),IF(AND($A35&gt;6,$A35&lt;23),HLOOKUP(E$29,$C$8:$N$10,2,FALSE),HLOOKUP(E$29,$C$8:$N$10,3,FALSE)))</f>
        <v>46.61726278549024</v>
      </c>
      <c r="F35" s="22">
        <f>'AVG WD'!F12*IF(M6="East",(IF(AND($A35&gt;7,$A35&lt;24),HLOOKUP(F$29,$C$8:$N$10,2,FALSE),HLOOKUP(F$29,$C$8:$N$10,3,FALSE))),IF(AND($A35&gt;6,$A35&lt;23),HLOOKUP(F$29,$C$8:$N$10,2,FALSE),HLOOKUP(F$29,$C$8:$N$10,3,FALSE)))</f>
        <v>49.430155515957452</v>
      </c>
      <c r="G35" s="22">
        <f>'AVG WD'!G12*IF(N6="East",(IF(AND($A35&gt;7,$A35&lt;24),HLOOKUP(G$29,$C$8:$N$10,2,FALSE),HLOOKUP(G$29,$C$8:$N$10,3,FALSE))),IF(AND($A35&gt;6,$A35&lt;23),HLOOKUP(G$29,$C$8:$N$10,2,FALSE),HLOOKUP(G$29,$C$8:$N$10,3,FALSE)))</f>
        <v>47.181555333378263</v>
      </c>
      <c r="H35" s="22">
        <f>'AVG WD'!H12*IF(O6="East",(IF(AND($A35&gt;7,$A35&lt;24),HLOOKUP(H$29,$C$8:$N$10,2,FALSE),HLOOKUP(H$29,$C$8:$N$10,3,FALSE))),IF(AND($A35&gt;6,$A35&lt;23),HLOOKUP(H$29,$C$8:$N$10,2,FALSE),HLOOKUP(H$29,$C$8:$N$10,3,FALSE)))</f>
        <v>49.094547223224666</v>
      </c>
      <c r="I35" s="22">
        <f>'AVG WD'!I12*IF(P6="East",(IF(AND($A35&gt;7,$A35&lt;24),HLOOKUP(I$29,$C$8:$N$10,2,FALSE),HLOOKUP(I$29,$C$8:$N$10,3,FALSE))),IF(AND($A35&gt;6,$A35&lt;23),HLOOKUP(I$29,$C$8:$N$10,2,FALSE),HLOOKUP(I$29,$C$8:$N$10,3,FALSE)))</f>
        <v>54.273213753764651</v>
      </c>
      <c r="J35" s="22">
        <f>'AVG WD'!J12*IF(Q6="East",(IF(AND($A35&gt;7,$A35&lt;24),HLOOKUP(J$29,$C$8:$N$10,2,FALSE),HLOOKUP(J$29,$C$8:$N$10,3,FALSE))),IF(AND($A35&gt;6,$A35&lt;23),HLOOKUP(J$29,$C$8:$N$10,2,FALSE),HLOOKUP(J$29,$C$8:$N$10,3,FALSE)))</f>
        <v>63.772655292089631</v>
      </c>
      <c r="K35" s="22">
        <f>'AVG WD'!K12*IF(R6="East",(IF(AND($A35&gt;7,$A35&lt;24),HLOOKUP(K$29,$C$8:$N$10,2,FALSE),HLOOKUP(K$29,$C$8:$N$10,3,FALSE))),IF(AND($A35&gt;6,$A35&lt;23),HLOOKUP(K$29,$C$8:$N$10,2,FALSE),HLOOKUP(K$29,$C$8:$N$10,3,FALSE)))</f>
        <v>46.754983452482975</v>
      </c>
      <c r="L35" s="22">
        <f>'AVG WD'!L12*IF(S6="East",(IF(AND($A35&gt;7,$A35&lt;24),HLOOKUP(L$29,$C$8:$N$10,2,FALSE),HLOOKUP(L$29,$C$8:$N$10,3,FALSE))),IF(AND($A35&gt;6,$A35&lt;23),HLOOKUP(L$29,$C$8:$N$10,2,FALSE),HLOOKUP(L$29,$C$8:$N$10,3,FALSE)))</f>
        <v>44.116485701625876</v>
      </c>
      <c r="M35" s="22">
        <f>'AVG WD'!M12*IF(T6="East",(IF(AND($A35&gt;7,$A35&lt;24),HLOOKUP(M$29,$C$8:$N$10,2,FALSE),HLOOKUP(M$29,$C$8:$N$10,3,FALSE))),IF(AND($A35&gt;6,$A35&lt;23),HLOOKUP(M$29,$C$8:$N$10,2,FALSE),HLOOKUP(M$29,$C$8:$N$10,3,FALSE)))</f>
        <v>44.418476062405155</v>
      </c>
      <c r="N35" s="22">
        <f>'AVG WD'!N12*IF(U6="East",(IF(AND($A35&gt;7,$A35&lt;24),HLOOKUP(N$29,$C$8:$N$10,2,FALSE),HLOOKUP(N$29,$C$8:$N$10,3,FALSE))),IF(AND($A35&gt;6,$A35&lt;23),HLOOKUP(N$29,$C$8:$N$10,2,FALSE),HLOOKUP(N$29,$C$8:$N$10,3,FALSE)))</f>
        <v>45.598224658889379</v>
      </c>
    </row>
    <row r="36" spans="1:14" x14ac:dyDescent="0.2">
      <c r="A36" s="2">
        <v>6</v>
      </c>
      <c r="C36" s="22">
        <f>'AVG WD'!C13*IF(J7="East",(IF(AND($A36&gt;7,$A36&lt;24),HLOOKUP(C$29,$C$8:$N$10,2,FALSE),HLOOKUP(C$29,$C$8:$N$10,3,FALSE))),IF(AND($A36&gt;6,$A36&lt;23),HLOOKUP(C$29,$C$8:$N$10,2,FALSE),HLOOKUP(C$29,$C$8:$N$10,3,FALSE)))</f>
        <v>77.650955904132786</v>
      </c>
      <c r="D36" s="22">
        <f>'AVG WD'!D13*IF(K7="East",(IF(AND($A36&gt;7,$A36&lt;24),HLOOKUP(D$29,$C$8:$N$10,2,FALSE),HLOOKUP(D$29,$C$8:$N$10,3,FALSE))),IF(AND($A36&gt;6,$A36&lt;23),HLOOKUP(D$29,$C$8:$N$10,2,FALSE),HLOOKUP(D$29,$C$8:$N$10,3,FALSE)))</f>
        <v>61.538714710070501</v>
      </c>
      <c r="E36" s="22">
        <f>'AVG WD'!E13*IF(L7="East",(IF(AND($A36&gt;7,$A36&lt;24),HLOOKUP(E$29,$C$8:$N$10,2,FALSE),HLOOKUP(E$29,$C$8:$N$10,3,FALSE))),IF(AND($A36&gt;6,$A36&lt;23),HLOOKUP(E$29,$C$8:$N$10,2,FALSE),HLOOKUP(E$29,$C$8:$N$10,3,FALSE)))</f>
        <v>57.51765688080728</v>
      </c>
      <c r="F36" s="22">
        <f>'AVG WD'!F13*IF(M7="East",(IF(AND($A36&gt;7,$A36&lt;24),HLOOKUP(F$29,$C$8:$N$10,2,FALSE),HLOOKUP(F$29,$C$8:$N$10,3,FALSE))),IF(AND($A36&gt;6,$A36&lt;23),HLOOKUP(F$29,$C$8:$N$10,2,FALSE),HLOOKUP(F$29,$C$8:$N$10,3,FALSE)))</f>
        <v>62.149636794102761</v>
      </c>
      <c r="G36" s="22">
        <f>'AVG WD'!G13*IF(N7="East",(IF(AND($A36&gt;7,$A36&lt;24),HLOOKUP(G$29,$C$8:$N$10,2,FALSE),HLOOKUP(G$29,$C$8:$N$10,3,FALSE))),IF(AND($A36&gt;6,$A36&lt;23),HLOOKUP(G$29,$C$8:$N$10,2,FALSE),HLOOKUP(G$29,$C$8:$N$10,3,FALSE)))</f>
        <v>57.831618152198857</v>
      </c>
      <c r="H36" s="22">
        <f>'AVG WD'!H13*IF(O7="East",(IF(AND($A36&gt;7,$A36&lt;24),HLOOKUP(H$29,$C$8:$N$10,2,FALSE),HLOOKUP(H$29,$C$8:$N$10,3,FALSE))),IF(AND($A36&gt;6,$A36&lt;23),HLOOKUP(H$29,$C$8:$N$10,2,FALSE),HLOOKUP(H$29,$C$8:$N$10,3,FALSE)))</f>
        <v>50.755516213484803</v>
      </c>
      <c r="I36" s="22">
        <f>'AVG WD'!I13*IF(P7="East",(IF(AND($A36&gt;7,$A36&lt;24),HLOOKUP(I$29,$C$8:$N$10,2,FALSE),HLOOKUP(I$29,$C$8:$N$10,3,FALSE))),IF(AND($A36&gt;6,$A36&lt;23),HLOOKUP(I$29,$C$8:$N$10,2,FALSE),HLOOKUP(I$29,$C$8:$N$10,3,FALSE)))</f>
        <v>57.094421337372523</v>
      </c>
      <c r="J36" s="22">
        <f>'AVG WD'!J13*IF(Q7="East",(IF(AND($A36&gt;7,$A36&lt;24),HLOOKUP(J$29,$C$8:$N$10,2,FALSE),HLOOKUP(J$29,$C$8:$N$10,3,FALSE))),IF(AND($A36&gt;6,$A36&lt;23),HLOOKUP(J$29,$C$8:$N$10,2,FALSE),HLOOKUP(J$29,$C$8:$N$10,3,FALSE)))</f>
        <v>78.609199890281175</v>
      </c>
      <c r="K36" s="22">
        <f>'AVG WD'!K13*IF(R7="East",(IF(AND($A36&gt;7,$A36&lt;24),HLOOKUP(K$29,$C$8:$N$10,2,FALSE),HLOOKUP(K$29,$C$8:$N$10,3,FALSE))),IF(AND($A36&gt;6,$A36&lt;23),HLOOKUP(K$29,$C$8:$N$10,2,FALSE),HLOOKUP(K$29,$C$8:$N$10,3,FALSE)))</f>
        <v>60.853125631642243</v>
      </c>
      <c r="L36" s="22">
        <f>'AVG WD'!L13*IF(S7="East",(IF(AND($A36&gt;7,$A36&lt;24),HLOOKUP(L$29,$C$8:$N$10,2,FALSE),HLOOKUP(L$29,$C$8:$N$10,3,FALSE))),IF(AND($A36&gt;6,$A36&lt;23),HLOOKUP(L$29,$C$8:$N$10,2,FALSE),HLOOKUP(L$29,$C$8:$N$10,3,FALSE)))</f>
        <v>53.920979939025102</v>
      </c>
      <c r="M36" s="22">
        <f>'AVG WD'!M13*IF(T7="East",(IF(AND($A36&gt;7,$A36&lt;24),HLOOKUP(M$29,$C$8:$N$10,2,FALSE),HLOOKUP(M$29,$C$8:$N$10,3,FALSE))),IF(AND($A36&gt;6,$A36&lt;23),HLOOKUP(M$29,$C$8:$N$10,2,FALSE),HLOOKUP(M$29,$C$8:$N$10,3,FALSE)))</f>
        <v>62.226867287730968</v>
      </c>
      <c r="N36" s="22">
        <f>'AVG WD'!N13*IF(U7="East",(IF(AND($A36&gt;7,$A36&lt;24),HLOOKUP(N$29,$C$8:$N$10,2,FALSE),HLOOKUP(N$29,$C$8:$N$10,3,FALSE))),IF(AND($A36&gt;6,$A36&lt;23),HLOOKUP(N$29,$C$8:$N$10,2,FALSE),HLOOKUP(N$29,$C$8:$N$10,3,FALSE)))</f>
        <v>54.43132160624932</v>
      </c>
    </row>
    <row r="37" spans="1:14" x14ac:dyDescent="0.2">
      <c r="A37" s="2">
        <v>7</v>
      </c>
      <c r="C37" s="22">
        <f>'AVG WD'!C14*IF(J8="East",(IF(AND($A37&gt;7,$A37&lt;24),HLOOKUP(C$29,$C$8:$N$10,2,FALSE),HLOOKUP(C$29,$C$8:$N$10,3,FALSE))),IF(AND($A37&gt;6,$A37&lt;23),HLOOKUP(C$29,$C$8:$N$10,2,FALSE),HLOOKUP(C$29,$C$8:$N$10,3,FALSE)))</f>
        <v>73.158284794670706</v>
      </c>
      <c r="D37" s="22">
        <f>'AVG WD'!D14*IF(K8="East",(IF(AND($A37&gt;7,$A37&lt;24),HLOOKUP(D$29,$C$8:$N$10,2,FALSE),HLOOKUP(D$29,$C$8:$N$10,3,FALSE))),IF(AND($A37&gt;6,$A37&lt;23),HLOOKUP(D$29,$C$8:$N$10,2,FALSE),HLOOKUP(D$29,$C$8:$N$10,3,FALSE)))</f>
        <v>57.944333397540078</v>
      </c>
      <c r="E37" s="22">
        <f>'AVG WD'!E14*IF(L8="East",(IF(AND($A37&gt;7,$A37&lt;24),HLOOKUP(E$29,$C$8:$N$10,2,FALSE),HLOOKUP(E$29,$C$8:$N$10,3,FALSE))),IF(AND($A37&gt;6,$A37&lt;23),HLOOKUP(E$29,$C$8:$N$10,2,FALSE),HLOOKUP(E$29,$C$8:$N$10,3,FALSE)))</f>
        <v>53.308260266921664</v>
      </c>
      <c r="F37" s="22">
        <f>'AVG WD'!F14*IF(M8="East",(IF(AND($A37&gt;7,$A37&lt;24),HLOOKUP(F$29,$C$8:$N$10,2,FALSE),HLOOKUP(F$29,$C$8:$N$10,3,FALSE))),IF(AND($A37&gt;6,$A37&lt;23),HLOOKUP(F$29,$C$8:$N$10,2,FALSE),HLOOKUP(F$29,$C$8:$N$10,3,FALSE)))</f>
        <v>68.442156828102668</v>
      </c>
      <c r="G37" s="22">
        <f>'AVG WD'!G14*IF(N8="East",(IF(AND($A37&gt;7,$A37&lt;24),HLOOKUP(G$29,$C$8:$N$10,2,FALSE),HLOOKUP(G$29,$C$8:$N$10,3,FALSE))),IF(AND($A37&gt;6,$A37&lt;23),HLOOKUP(G$29,$C$8:$N$10,2,FALSE),HLOOKUP(G$29,$C$8:$N$10,3,FALSE)))</f>
        <v>52.65287347605004</v>
      </c>
      <c r="H37" s="22">
        <f>'AVG WD'!H14*IF(O8="East",(IF(AND($A37&gt;7,$A37&lt;24),HLOOKUP(H$29,$C$8:$N$10,2,FALSE),HLOOKUP(H$29,$C$8:$N$10,3,FALSE))),IF(AND($A37&gt;6,$A37&lt;23),HLOOKUP(H$29,$C$8:$N$10,2,FALSE),HLOOKUP(H$29,$C$8:$N$10,3,FALSE)))</f>
        <v>30.43234090023287</v>
      </c>
      <c r="I37" s="22">
        <f>'AVG WD'!I14*IF(P8="East",(IF(AND($A37&gt;7,$A37&lt;24),HLOOKUP(I$29,$C$8:$N$10,2,FALSE),HLOOKUP(I$29,$C$8:$N$10,3,FALSE))),IF(AND($A37&gt;6,$A37&lt;23),HLOOKUP(I$29,$C$8:$N$10,2,FALSE),HLOOKUP(I$29,$C$8:$N$10,3,FALSE)))</f>
        <v>31.813108164449787</v>
      </c>
      <c r="J37" s="22">
        <f>'AVG WD'!J14*IF(Q8="East",(IF(AND($A37&gt;7,$A37&lt;24),HLOOKUP(J$29,$C$8:$N$10,2,FALSE),HLOOKUP(J$29,$C$8:$N$10,3,FALSE))),IF(AND($A37&gt;6,$A37&lt;23),HLOOKUP(J$29,$C$8:$N$10,2,FALSE),HLOOKUP(J$29,$C$8:$N$10,3,FALSE)))</f>
        <v>40.599598981430546</v>
      </c>
      <c r="K37" s="22">
        <f>'AVG WD'!K14*IF(R8="East",(IF(AND($A37&gt;7,$A37&lt;24),HLOOKUP(K$29,$C$8:$N$10,2,FALSE),HLOOKUP(K$29,$C$8:$N$10,3,FALSE))),IF(AND($A37&gt;6,$A37&lt;23),HLOOKUP(K$29,$C$8:$N$10,2,FALSE),HLOOKUP(K$29,$C$8:$N$10,3,FALSE)))</f>
        <v>47.029815144405717</v>
      </c>
      <c r="L37" s="22">
        <f>'AVG WD'!L14*IF(S8="East",(IF(AND($A37&gt;7,$A37&lt;24),HLOOKUP(L$29,$C$8:$N$10,2,FALSE),HLOOKUP(L$29,$C$8:$N$10,3,FALSE))),IF(AND($A37&gt;6,$A37&lt;23),HLOOKUP(L$29,$C$8:$N$10,2,FALSE),HLOOKUP(L$29,$C$8:$N$10,3,FALSE)))</f>
        <v>57.027827630328062</v>
      </c>
      <c r="M37" s="22">
        <f>'AVG WD'!M14*IF(T8="East",(IF(AND($A37&gt;7,$A37&lt;24),HLOOKUP(M$29,$C$8:$N$10,2,FALSE),HLOOKUP(M$29,$C$8:$N$10,3,FALSE))),IF(AND($A37&gt;6,$A37&lt;23),HLOOKUP(M$29,$C$8:$N$10,2,FALSE),HLOOKUP(M$29,$C$8:$N$10,3,FALSE)))</f>
        <v>61.584845407720124</v>
      </c>
      <c r="N37" s="22">
        <f>'AVG WD'!N14*IF(U8="East",(IF(AND($A37&gt;7,$A37&lt;24),HLOOKUP(N$29,$C$8:$N$10,2,FALSE),HLOOKUP(N$29,$C$8:$N$10,3,FALSE))),IF(AND($A37&gt;6,$A37&lt;23),HLOOKUP(N$29,$C$8:$N$10,2,FALSE),HLOOKUP(N$29,$C$8:$N$10,3,FALSE)))</f>
        <v>72.125272989621735</v>
      </c>
    </row>
    <row r="38" spans="1:14" x14ac:dyDescent="0.2">
      <c r="A38" s="2">
        <v>8</v>
      </c>
      <c r="C38" s="22">
        <f>'AVG WD'!C15*IF(J9="East",(IF(AND($A38&gt;7,$A38&lt;24),HLOOKUP(C$29,$C$8:$N$10,2,FALSE),HLOOKUP(C$29,$C$8:$N$10,3,FALSE))),IF(AND($A38&gt;6,$A38&lt;23),HLOOKUP(C$29,$C$8:$N$10,2,FALSE),HLOOKUP(C$29,$C$8:$N$10,3,FALSE)))</f>
        <v>77.20369716085159</v>
      </c>
      <c r="D38" s="22">
        <f>'AVG WD'!D15*IF(K9="East",(IF(AND($A38&gt;7,$A38&lt;24),HLOOKUP(D$29,$C$8:$N$10,2,FALSE),HLOOKUP(D$29,$C$8:$N$10,3,FALSE))),IF(AND($A38&gt;6,$A38&lt;23),HLOOKUP(D$29,$C$8:$N$10,2,FALSE),HLOOKUP(D$29,$C$8:$N$10,3,FALSE)))</f>
        <v>59.728444038136956</v>
      </c>
      <c r="E38" s="22">
        <f>'AVG WD'!E15*IF(L9="East",(IF(AND($A38&gt;7,$A38&lt;24),HLOOKUP(E$29,$C$8:$N$10,2,FALSE),HLOOKUP(E$29,$C$8:$N$10,3,FALSE))),IF(AND($A38&gt;6,$A38&lt;23),HLOOKUP(E$29,$C$8:$N$10,2,FALSE),HLOOKUP(E$29,$C$8:$N$10,3,FALSE)))</f>
        <v>57.073000863446893</v>
      </c>
      <c r="F38" s="22">
        <f>'AVG WD'!F15*IF(M9="East",(IF(AND($A38&gt;7,$A38&lt;24),HLOOKUP(F$29,$C$8:$N$10,2,FALSE),HLOOKUP(F$29,$C$8:$N$10,3,FALSE))),IF(AND($A38&gt;6,$A38&lt;23),HLOOKUP(F$29,$C$8:$N$10,2,FALSE),HLOOKUP(F$29,$C$8:$N$10,3,FALSE)))</f>
        <v>76.280099854938712</v>
      </c>
      <c r="G38" s="22">
        <f>'AVG WD'!G15*IF(N9="East",(IF(AND($A38&gt;7,$A38&lt;24),HLOOKUP(G$29,$C$8:$N$10,2,FALSE),HLOOKUP(G$29,$C$8:$N$10,3,FALSE))),IF(AND($A38&gt;6,$A38&lt;23),HLOOKUP(G$29,$C$8:$N$10,2,FALSE),HLOOKUP(G$29,$C$8:$N$10,3,FALSE)))</f>
        <v>62.914230548991007</v>
      </c>
      <c r="H38" s="22">
        <f>'AVG WD'!H15*IF(O9="East",(IF(AND($A38&gt;7,$A38&lt;24),HLOOKUP(H$29,$C$8:$N$10,2,FALSE),HLOOKUP(H$29,$C$8:$N$10,3,FALSE))),IF(AND($A38&gt;6,$A38&lt;23),HLOOKUP(H$29,$C$8:$N$10,2,FALSE),HLOOKUP(H$29,$C$8:$N$10,3,FALSE)))</f>
        <v>47.653191555985984</v>
      </c>
      <c r="I38" s="22">
        <f>'AVG WD'!I15*IF(P9="East",(IF(AND($A38&gt;7,$A38&lt;24),HLOOKUP(I$29,$C$8:$N$10,2,FALSE),HLOOKUP(I$29,$C$8:$N$10,3,FALSE))),IF(AND($A38&gt;6,$A38&lt;23),HLOOKUP(I$29,$C$8:$N$10,2,FALSE),HLOOKUP(I$29,$C$8:$N$10,3,FALSE)))</f>
        <v>44.678083510949165</v>
      </c>
      <c r="J38" s="22">
        <f>'AVG WD'!J15*IF(Q9="East",(IF(AND($A38&gt;7,$A38&lt;24),HLOOKUP(J$29,$C$8:$N$10,2,FALSE),HLOOKUP(J$29,$C$8:$N$10,3,FALSE))),IF(AND($A38&gt;6,$A38&lt;23),HLOOKUP(J$29,$C$8:$N$10,2,FALSE),HLOOKUP(J$29,$C$8:$N$10,3,FALSE)))</f>
        <v>51.131039925158397</v>
      </c>
      <c r="K38" s="22">
        <f>'AVG WD'!K15*IF(R9="East",(IF(AND($A38&gt;7,$A38&lt;24),HLOOKUP(K$29,$C$8:$N$10,2,FALSE),HLOOKUP(K$29,$C$8:$N$10,3,FALSE))),IF(AND($A38&gt;6,$A38&lt;23),HLOOKUP(K$29,$C$8:$N$10,2,FALSE),HLOOKUP(K$29,$C$8:$N$10,3,FALSE)))</f>
        <v>58.964198982074208</v>
      </c>
      <c r="L38" s="22">
        <f>'AVG WD'!L15*IF(S9="East",(IF(AND($A38&gt;7,$A38&lt;24),HLOOKUP(L$29,$C$8:$N$10,2,FALSE),HLOOKUP(L$29,$C$8:$N$10,3,FALSE))),IF(AND($A38&gt;6,$A38&lt;23),HLOOKUP(L$29,$C$8:$N$10,2,FALSE),HLOOKUP(L$29,$C$8:$N$10,3,FALSE)))</f>
        <v>61.426761962349275</v>
      </c>
      <c r="M38" s="22">
        <f>'AVG WD'!M15*IF(T9="East",(IF(AND($A38&gt;7,$A38&lt;24),HLOOKUP(M$29,$C$8:$N$10,2,FALSE),HLOOKUP(M$29,$C$8:$N$10,3,FALSE))),IF(AND($A38&gt;6,$A38&lt;23),HLOOKUP(M$29,$C$8:$N$10,2,FALSE),HLOOKUP(M$29,$C$8:$N$10,3,FALSE)))</f>
        <v>71.639162042758755</v>
      </c>
      <c r="N38" s="22">
        <f>'AVG WD'!N15*IF(U9="East",(IF(AND($A38&gt;7,$A38&lt;24),HLOOKUP(N$29,$C$8:$N$10,2,FALSE),HLOOKUP(N$29,$C$8:$N$10,3,FALSE))),IF(AND($A38&gt;6,$A38&lt;23),HLOOKUP(N$29,$C$8:$N$10,2,FALSE),HLOOKUP(N$29,$C$8:$N$10,3,FALSE)))</f>
        <v>78.101515059687486</v>
      </c>
    </row>
    <row r="39" spans="1:14" x14ac:dyDescent="0.2">
      <c r="A39" s="2">
        <v>9</v>
      </c>
      <c r="C39" s="22">
        <f>'AVG WD'!C16*IF(J10="East",(IF(AND($A39&gt;7,$A39&lt;24),HLOOKUP(C$29,$C$8:$N$10,2,FALSE),HLOOKUP(C$29,$C$8:$N$10,3,FALSE))),IF(AND($A39&gt;6,$A39&lt;23),HLOOKUP(C$29,$C$8:$N$10,2,FALSE),HLOOKUP(C$29,$C$8:$N$10,3,FALSE)))</f>
        <v>79.973187210411496</v>
      </c>
      <c r="D39" s="22">
        <f>'AVG WD'!D16*IF(K10="East",(IF(AND($A39&gt;7,$A39&lt;24),HLOOKUP(D$29,$C$8:$N$10,2,FALSE),HLOOKUP(D$29,$C$8:$N$10,3,FALSE))),IF(AND($A39&gt;6,$A39&lt;23),HLOOKUP(D$29,$C$8:$N$10,2,FALSE),HLOOKUP(D$29,$C$8:$N$10,3,FALSE)))</f>
        <v>60.106977433154377</v>
      </c>
      <c r="E39" s="22">
        <f>'AVG WD'!E16*IF(L10="East",(IF(AND($A39&gt;7,$A39&lt;24),HLOOKUP(E$29,$C$8:$N$10,2,FALSE),HLOOKUP(E$29,$C$8:$N$10,3,FALSE))),IF(AND($A39&gt;6,$A39&lt;23),HLOOKUP(E$29,$C$8:$N$10,2,FALSE),HLOOKUP(E$29,$C$8:$N$10,3,FALSE)))</f>
        <v>58.29837544618043</v>
      </c>
      <c r="F39" s="22">
        <f>'AVG WD'!F16*IF(M10="East",(IF(AND($A39&gt;7,$A39&lt;24),HLOOKUP(F$29,$C$8:$N$10,2,FALSE),HLOOKUP(F$29,$C$8:$N$10,3,FALSE))),IF(AND($A39&gt;6,$A39&lt;23),HLOOKUP(F$29,$C$8:$N$10,2,FALSE),HLOOKUP(F$29,$C$8:$N$10,3,FALSE)))</f>
        <v>79.38340610530409</v>
      </c>
      <c r="G39" s="22">
        <f>'AVG WD'!G16*IF(N10="East",(IF(AND($A39&gt;7,$A39&lt;24),HLOOKUP(G$29,$C$8:$N$10,2,FALSE),HLOOKUP(G$29,$C$8:$N$10,3,FALSE))),IF(AND($A39&gt;6,$A39&lt;23),HLOOKUP(G$29,$C$8:$N$10,2,FALSE),HLOOKUP(G$29,$C$8:$N$10,3,FALSE)))</f>
        <v>71.891308215215034</v>
      </c>
      <c r="H39" s="22">
        <f>'AVG WD'!H16*IF(O10="East",(IF(AND($A39&gt;7,$A39&lt;24),HLOOKUP(H$29,$C$8:$N$10,2,FALSE),HLOOKUP(H$29,$C$8:$N$10,3,FALSE))),IF(AND($A39&gt;6,$A39&lt;23),HLOOKUP(H$29,$C$8:$N$10,2,FALSE),HLOOKUP(H$29,$C$8:$N$10,3,FALSE)))</f>
        <v>59.243982829105825</v>
      </c>
      <c r="I39" s="22">
        <f>'AVG WD'!I16*IF(P10="East",(IF(AND($A39&gt;7,$A39&lt;24),HLOOKUP(I$29,$C$8:$N$10,2,FALSE),HLOOKUP(I$29,$C$8:$N$10,3,FALSE))),IF(AND($A39&gt;6,$A39&lt;23),HLOOKUP(I$29,$C$8:$N$10,2,FALSE),HLOOKUP(I$29,$C$8:$N$10,3,FALSE)))</f>
        <v>52.924757674578828</v>
      </c>
      <c r="J39" s="22">
        <f>'AVG WD'!J16*IF(Q10="East",(IF(AND($A39&gt;7,$A39&lt;24),HLOOKUP(J$29,$C$8:$N$10,2,FALSE),HLOOKUP(J$29,$C$8:$N$10,3,FALSE))),IF(AND($A39&gt;6,$A39&lt;23),HLOOKUP(J$29,$C$8:$N$10,2,FALSE),HLOOKUP(J$29,$C$8:$N$10,3,FALSE)))</f>
        <v>64.456653594067035</v>
      </c>
      <c r="K39" s="22">
        <f>'AVG WD'!K16*IF(R10="East",(IF(AND($A39&gt;7,$A39&lt;24),HLOOKUP(K$29,$C$8:$N$10,2,FALSE),HLOOKUP(K$29,$C$8:$N$10,3,FALSE))),IF(AND($A39&gt;6,$A39&lt;23),HLOOKUP(K$29,$C$8:$N$10,2,FALSE),HLOOKUP(K$29,$C$8:$N$10,3,FALSE)))</f>
        <v>64.652483301555961</v>
      </c>
      <c r="L39" s="22">
        <f>'AVG WD'!L16*IF(S10="East",(IF(AND($A39&gt;7,$A39&lt;24),HLOOKUP(L$29,$C$8:$N$10,2,FALSE),HLOOKUP(L$29,$C$8:$N$10,3,FALSE))),IF(AND($A39&gt;6,$A39&lt;23),HLOOKUP(L$29,$C$8:$N$10,2,FALSE),HLOOKUP(L$29,$C$8:$N$10,3,FALSE)))</f>
        <v>59.478496473926427</v>
      </c>
      <c r="M39" s="22">
        <f>'AVG WD'!M16*IF(T10="East",(IF(AND($A39&gt;7,$A39&lt;24),HLOOKUP(M$29,$C$8:$N$10,2,FALSE),HLOOKUP(M$29,$C$8:$N$10,3,FALSE))),IF(AND($A39&gt;6,$A39&lt;23),HLOOKUP(M$29,$C$8:$N$10,2,FALSE),HLOOKUP(M$29,$C$8:$N$10,3,FALSE)))</f>
        <v>70.944568135338557</v>
      </c>
      <c r="N39" s="22">
        <f>'AVG WD'!N16*IF(U10="East",(IF(AND($A39&gt;7,$A39&lt;24),HLOOKUP(N$29,$C$8:$N$10,2,FALSE),HLOOKUP(N$29,$C$8:$N$10,3,FALSE))),IF(AND($A39&gt;6,$A39&lt;23),HLOOKUP(N$29,$C$8:$N$10,2,FALSE),HLOOKUP(N$29,$C$8:$N$10,3,FALSE)))</f>
        <v>78.430698480320302</v>
      </c>
    </row>
    <row r="40" spans="1:14" x14ac:dyDescent="0.2">
      <c r="A40" s="2">
        <v>10</v>
      </c>
      <c r="C40" s="22">
        <f>'AVG WD'!C17*IF(J11="East",(IF(AND($A40&gt;7,$A40&lt;24),HLOOKUP(C$29,$C$8:$N$10,2,FALSE),HLOOKUP(C$29,$C$8:$N$10,3,FALSE))),IF(AND($A40&gt;6,$A40&lt;23),HLOOKUP(C$29,$C$8:$N$10,2,FALSE),HLOOKUP(C$29,$C$8:$N$10,3,FALSE)))</f>
        <v>80.52115566626577</v>
      </c>
      <c r="D40" s="22">
        <f>'AVG WD'!D17*IF(K11="East",(IF(AND($A40&gt;7,$A40&lt;24),HLOOKUP(D$29,$C$8:$N$10,2,FALSE),HLOOKUP(D$29,$C$8:$N$10,3,FALSE))),IF(AND($A40&gt;6,$A40&lt;23),HLOOKUP(D$29,$C$8:$N$10,2,FALSE),HLOOKUP(D$29,$C$8:$N$10,3,FALSE)))</f>
        <v>59.614006100784529</v>
      </c>
      <c r="E40" s="22">
        <f>'AVG WD'!E17*IF(L11="East",(IF(AND($A40&gt;7,$A40&lt;24),HLOOKUP(E$29,$C$8:$N$10,2,FALSE),HLOOKUP(E$29,$C$8:$N$10,3,FALSE))),IF(AND($A40&gt;6,$A40&lt;23),HLOOKUP(E$29,$C$8:$N$10,2,FALSE),HLOOKUP(E$29,$C$8:$N$10,3,FALSE)))</f>
        <v>59.192361657877989</v>
      </c>
      <c r="F40" s="22">
        <f>'AVG WD'!F17*IF(M11="East",(IF(AND($A40&gt;7,$A40&lt;24),HLOOKUP(F$29,$C$8:$N$10,2,FALSE),HLOOKUP(F$29,$C$8:$N$10,3,FALSE))),IF(AND($A40&gt;6,$A40&lt;23),HLOOKUP(F$29,$C$8:$N$10,2,FALSE),HLOOKUP(F$29,$C$8:$N$10,3,FALSE)))</f>
        <v>81.690073008158691</v>
      </c>
      <c r="G40" s="22">
        <f>'AVG WD'!G17*IF(N11="East",(IF(AND($A40&gt;7,$A40&lt;24),HLOOKUP(G$29,$C$8:$N$10,2,FALSE),HLOOKUP(G$29,$C$8:$N$10,3,FALSE))),IF(AND($A40&gt;6,$A40&lt;23),HLOOKUP(G$29,$C$8:$N$10,2,FALSE),HLOOKUP(G$29,$C$8:$N$10,3,FALSE)))</f>
        <v>79.150128088432112</v>
      </c>
      <c r="H40" s="22">
        <f>'AVG WD'!H17*IF(O11="East",(IF(AND($A40&gt;7,$A40&lt;24),HLOOKUP(H$29,$C$8:$N$10,2,FALSE),HLOOKUP(H$29,$C$8:$N$10,3,FALSE))),IF(AND($A40&gt;6,$A40&lt;23),HLOOKUP(H$29,$C$8:$N$10,2,FALSE),HLOOKUP(H$29,$C$8:$N$10,3,FALSE)))</f>
        <v>74.490821675544041</v>
      </c>
      <c r="I40" s="22">
        <f>'AVG WD'!I17*IF(P11="East",(IF(AND($A40&gt;7,$A40&lt;24),HLOOKUP(I$29,$C$8:$N$10,2,FALSE),HLOOKUP(I$29,$C$8:$N$10,3,FALSE))),IF(AND($A40&gt;6,$A40&lt;23),HLOOKUP(I$29,$C$8:$N$10,2,FALSE),HLOOKUP(I$29,$C$8:$N$10,3,FALSE)))</f>
        <v>62.998120195809683</v>
      </c>
      <c r="J40" s="22">
        <f>'AVG WD'!J17*IF(Q11="East",(IF(AND($A40&gt;7,$A40&lt;24),HLOOKUP(J$29,$C$8:$N$10,2,FALSE),HLOOKUP(J$29,$C$8:$N$10,3,FALSE))),IF(AND($A40&gt;6,$A40&lt;23),HLOOKUP(J$29,$C$8:$N$10,2,FALSE),HLOOKUP(J$29,$C$8:$N$10,3,FALSE)))</f>
        <v>76.745704381837143</v>
      </c>
      <c r="K40" s="22">
        <f>'AVG WD'!K17*IF(R11="East",(IF(AND($A40&gt;7,$A40&lt;24),HLOOKUP(K$29,$C$8:$N$10,2,FALSE),HLOOKUP(K$29,$C$8:$N$10,3,FALSE))),IF(AND($A40&gt;6,$A40&lt;23),HLOOKUP(K$29,$C$8:$N$10,2,FALSE),HLOOKUP(K$29,$C$8:$N$10,3,FALSE)))</f>
        <v>73.602713198220542</v>
      </c>
      <c r="L40" s="22">
        <f>'AVG WD'!L17*IF(S11="East",(IF(AND($A40&gt;7,$A40&lt;24),HLOOKUP(L$29,$C$8:$N$10,2,FALSE),HLOOKUP(L$29,$C$8:$N$10,3,FALSE))),IF(AND($A40&gt;6,$A40&lt;23),HLOOKUP(L$29,$C$8:$N$10,2,FALSE),HLOOKUP(L$29,$C$8:$N$10,3,FALSE)))</f>
        <v>64.291859737964501</v>
      </c>
      <c r="M40" s="22">
        <f>'AVG WD'!M17*IF(T11="East",(IF(AND($A40&gt;7,$A40&lt;24),HLOOKUP(M$29,$C$8:$N$10,2,FALSE),HLOOKUP(M$29,$C$8:$N$10,3,FALSE))),IF(AND($A40&gt;6,$A40&lt;23),HLOOKUP(M$29,$C$8:$N$10,2,FALSE),HLOOKUP(M$29,$C$8:$N$10,3,FALSE)))</f>
        <v>73.604777684921473</v>
      </c>
      <c r="N40" s="22">
        <f>'AVG WD'!N17*IF(U11="East",(IF(AND($A40&gt;7,$A40&lt;24),HLOOKUP(N$29,$C$8:$N$10,2,FALSE),HLOOKUP(N$29,$C$8:$N$10,3,FALSE))),IF(AND($A40&gt;6,$A40&lt;23),HLOOKUP(N$29,$C$8:$N$10,2,FALSE),HLOOKUP(N$29,$C$8:$N$10,3,FALSE)))</f>
        <v>78.969230299224847</v>
      </c>
    </row>
    <row r="41" spans="1:14" x14ac:dyDescent="0.2">
      <c r="A41" s="2">
        <v>11</v>
      </c>
      <c r="C41" s="22">
        <f>'AVG WD'!C18*IF(J12="East",(IF(AND($A41&gt;7,$A41&lt;24),HLOOKUP(C$29,$C$8:$N$10,2,FALSE),HLOOKUP(C$29,$C$8:$N$10,3,FALSE))),IF(AND($A41&gt;6,$A41&lt;23),HLOOKUP(C$29,$C$8:$N$10,2,FALSE),HLOOKUP(C$29,$C$8:$N$10,3,FALSE)))</f>
        <v>79.815197967814896</v>
      </c>
      <c r="D41" s="22">
        <f>'AVG WD'!D18*IF(K12="East",(IF(AND($A41&gt;7,$A41&lt;24),HLOOKUP(D$29,$C$8:$N$10,2,FALSE),HLOOKUP(D$29,$C$8:$N$10,3,FALSE))),IF(AND($A41&gt;6,$A41&lt;23),HLOOKUP(D$29,$C$8:$N$10,2,FALSE),HLOOKUP(D$29,$C$8:$N$10,3,FALSE)))</f>
        <v>59.610812998633435</v>
      </c>
      <c r="E41" s="22">
        <f>'AVG WD'!E18*IF(L12="East",(IF(AND($A41&gt;7,$A41&lt;24),HLOOKUP(E$29,$C$8:$N$10,2,FALSE),HLOOKUP(E$29,$C$8:$N$10,3,FALSE))),IF(AND($A41&gt;6,$A41&lt;23),HLOOKUP(E$29,$C$8:$N$10,2,FALSE),HLOOKUP(E$29,$C$8:$N$10,3,FALSE)))</f>
        <v>60.293173494611608</v>
      </c>
      <c r="F41" s="22">
        <f>'AVG WD'!F18*IF(M12="East",(IF(AND($A41&gt;7,$A41&lt;24),HLOOKUP(F$29,$C$8:$N$10,2,FALSE),HLOOKUP(F$29,$C$8:$N$10,3,FALSE))),IF(AND($A41&gt;6,$A41&lt;23),HLOOKUP(F$29,$C$8:$N$10,2,FALSE),HLOOKUP(F$29,$C$8:$N$10,3,FALSE)))</f>
        <v>86.107473132569396</v>
      </c>
      <c r="G41" s="22">
        <f>'AVG WD'!G18*IF(N12="East",(IF(AND($A41&gt;7,$A41&lt;24),HLOOKUP(G$29,$C$8:$N$10,2,FALSE),HLOOKUP(G$29,$C$8:$N$10,3,FALSE))),IF(AND($A41&gt;6,$A41&lt;23),HLOOKUP(G$29,$C$8:$N$10,2,FALSE),HLOOKUP(G$29,$C$8:$N$10,3,FALSE)))</f>
        <v>87.248114065316472</v>
      </c>
      <c r="H41" s="22">
        <f>'AVG WD'!H18*IF(O12="East",(IF(AND($A41&gt;7,$A41&lt;24),HLOOKUP(H$29,$C$8:$N$10,2,FALSE),HLOOKUP(H$29,$C$8:$N$10,3,FALSE))),IF(AND($A41&gt;6,$A41&lt;23),HLOOKUP(H$29,$C$8:$N$10,2,FALSE),HLOOKUP(H$29,$C$8:$N$10,3,FALSE)))</f>
        <v>87.692645013680462</v>
      </c>
      <c r="I41" s="22">
        <f>'AVG WD'!I18*IF(P12="East",(IF(AND($A41&gt;7,$A41&lt;24),HLOOKUP(I$29,$C$8:$N$10,2,FALSE),HLOOKUP(I$29,$C$8:$N$10,3,FALSE))),IF(AND($A41&gt;6,$A41&lt;23),HLOOKUP(I$29,$C$8:$N$10,2,FALSE),HLOOKUP(I$29,$C$8:$N$10,3,FALSE)))</f>
        <v>78.066606095850332</v>
      </c>
      <c r="J41" s="22">
        <f>'AVG WD'!J18*IF(Q12="East",(IF(AND($A41&gt;7,$A41&lt;24),HLOOKUP(J$29,$C$8:$N$10,2,FALSE),HLOOKUP(J$29,$C$8:$N$10,3,FALSE))),IF(AND($A41&gt;6,$A41&lt;23),HLOOKUP(J$29,$C$8:$N$10,2,FALSE),HLOOKUP(J$29,$C$8:$N$10,3,FALSE)))</f>
        <v>95.015443054437952</v>
      </c>
      <c r="K41" s="22">
        <f>'AVG WD'!K18*IF(R12="East",(IF(AND($A41&gt;7,$A41&lt;24),HLOOKUP(K$29,$C$8:$N$10,2,FALSE),HLOOKUP(K$29,$C$8:$N$10,3,FALSE))),IF(AND($A41&gt;6,$A41&lt;23),HLOOKUP(K$29,$C$8:$N$10,2,FALSE),HLOOKUP(K$29,$C$8:$N$10,3,FALSE)))</f>
        <v>84.905231772790884</v>
      </c>
      <c r="L41" s="22">
        <f>'AVG WD'!L18*IF(S12="East",(IF(AND($A41&gt;7,$A41&lt;24),HLOOKUP(L$29,$C$8:$N$10,2,FALSE),HLOOKUP(L$29,$C$8:$N$10,3,FALSE))),IF(AND($A41&gt;6,$A41&lt;23),HLOOKUP(L$29,$C$8:$N$10,2,FALSE),HLOOKUP(L$29,$C$8:$N$10,3,FALSE)))</f>
        <v>73.00362742445445</v>
      </c>
      <c r="M41" s="22">
        <f>'AVG WD'!M18*IF(T12="East",(IF(AND($A41&gt;7,$A41&lt;24),HLOOKUP(M$29,$C$8:$N$10,2,FALSE),HLOOKUP(M$29,$C$8:$N$10,3,FALSE))),IF(AND($A41&gt;6,$A41&lt;23),HLOOKUP(M$29,$C$8:$N$10,2,FALSE),HLOOKUP(M$29,$C$8:$N$10,3,FALSE)))</f>
        <v>77.205819803376173</v>
      </c>
      <c r="N41" s="22">
        <f>'AVG WD'!N18*IF(U12="East",(IF(AND($A41&gt;7,$A41&lt;24),HLOOKUP(N$29,$C$8:$N$10,2,FALSE),HLOOKUP(N$29,$C$8:$N$10,3,FALSE))),IF(AND($A41&gt;6,$A41&lt;23),HLOOKUP(N$29,$C$8:$N$10,2,FALSE),HLOOKUP(N$29,$C$8:$N$10,3,FALSE)))</f>
        <v>74.535898006491593</v>
      </c>
    </row>
    <row r="42" spans="1:14" x14ac:dyDescent="0.2">
      <c r="A42" s="2">
        <v>12</v>
      </c>
      <c r="C42" s="22">
        <f>'AVG WD'!C19*IF(J13="East",(IF(AND($A42&gt;7,$A42&lt;24),HLOOKUP(C$29,$C$8:$N$10,2,FALSE),HLOOKUP(C$29,$C$8:$N$10,3,FALSE))),IF(AND($A42&gt;6,$A42&lt;23),HLOOKUP(C$29,$C$8:$N$10,2,FALSE),HLOOKUP(C$29,$C$8:$N$10,3,FALSE)))</f>
        <v>77.865352012477672</v>
      </c>
      <c r="D42" s="22">
        <f>'AVG WD'!D19*IF(K13="East",(IF(AND($A42&gt;7,$A42&lt;24),HLOOKUP(D$29,$C$8:$N$10,2,FALSE),HLOOKUP(D$29,$C$8:$N$10,3,FALSE))),IF(AND($A42&gt;6,$A42&lt;23),HLOOKUP(D$29,$C$8:$N$10,2,FALSE),HLOOKUP(D$29,$C$8:$N$10,3,FALSE)))</f>
        <v>58.963212055255354</v>
      </c>
      <c r="E42" s="22">
        <f>'AVG WD'!E19*IF(L13="East",(IF(AND($A42&gt;7,$A42&lt;24),HLOOKUP(E$29,$C$8:$N$10,2,FALSE),HLOOKUP(E$29,$C$8:$N$10,3,FALSE))),IF(AND($A42&gt;6,$A42&lt;23),HLOOKUP(E$29,$C$8:$N$10,2,FALSE),HLOOKUP(E$29,$C$8:$N$10,3,FALSE)))</f>
        <v>59.429258146467589</v>
      </c>
      <c r="F42" s="22">
        <f>'AVG WD'!F19*IF(M13="East",(IF(AND($A42&gt;7,$A42&lt;24),HLOOKUP(F$29,$C$8:$N$10,2,FALSE),HLOOKUP(F$29,$C$8:$N$10,3,FALSE))),IF(AND($A42&gt;6,$A42&lt;23),HLOOKUP(F$29,$C$8:$N$10,2,FALSE),HLOOKUP(F$29,$C$8:$N$10,3,FALSE)))</f>
        <v>90.303379067984409</v>
      </c>
      <c r="G42" s="22">
        <f>'AVG WD'!G19*IF(N13="East",(IF(AND($A42&gt;7,$A42&lt;24),HLOOKUP(G$29,$C$8:$N$10,2,FALSE),HLOOKUP(G$29,$C$8:$N$10,3,FALSE))),IF(AND($A42&gt;6,$A42&lt;23),HLOOKUP(G$29,$C$8:$N$10,2,FALSE),HLOOKUP(G$29,$C$8:$N$10,3,FALSE)))</f>
        <v>90.969633557135964</v>
      </c>
      <c r="H42" s="22">
        <f>'AVG WD'!H19*IF(O13="East",(IF(AND($A42&gt;7,$A42&lt;24),HLOOKUP(H$29,$C$8:$N$10,2,FALSE),HLOOKUP(H$29,$C$8:$N$10,3,FALSE))),IF(AND($A42&gt;6,$A42&lt;23),HLOOKUP(H$29,$C$8:$N$10,2,FALSE),HLOOKUP(H$29,$C$8:$N$10,3,FALSE)))</f>
        <v>102.73716173013538</v>
      </c>
      <c r="I42" s="22">
        <f>'AVG WD'!I19*IF(P13="East",(IF(AND($A42&gt;7,$A42&lt;24),HLOOKUP(I$29,$C$8:$N$10,2,FALSE),HLOOKUP(I$29,$C$8:$N$10,3,FALSE))),IF(AND($A42&gt;6,$A42&lt;23),HLOOKUP(I$29,$C$8:$N$10,2,FALSE),HLOOKUP(I$29,$C$8:$N$10,3,FALSE)))</f>
        <v>97.138824492463755</v>
      </c>
      <c r="J42" s="22">
        <f>'AVG WD'!J19*IF(Q13="East",(IF(AND($A42&gt;7,$A42&lt;24),HLOOKUP(J$29,$C$8:$N$10,2,FALSE),HLOOKUP(J$29,$C$8:$N$10,3,FALSE))),IF(AND($A42&gt;6,$A42&lt;23),HLOOKUP(J$29,$C$8:$N$10,2,FALSE),HLOOKUP(J$29,$C$8:$N$10,3,FALSE)))</f>
        <v>112.51552185626979</v>
      </c>
      <c r="K42" s="22">
        <f>'AVG WD'!K19*IF(R13="East",(IF(AND($A42&gt;7,$A42&lt;24),HLOOKUP(K$29,$C$8:$N$10,2,FALSE),HLOOKUP(K$29,$C$8:$N$10,3,FALSE))),IF(AND($A42&gt;6,$A42&lt;23),HLOOKUP(K$29,$C$8:$N$10,2,FALSE),HLOOKUP(K$29,$C$8:$N$10,3,FALSE)))</f>
        <v>91.64351495480409</v>
      </c>
      <c r="L42" s="22">
        <f>'AVG WD'!L19*IF(S13="East",(IF(AND($A42&gt;7,$A42&lt;24),HLOOKUP(L$29,$C$8:$N$10,2,FALSE),HLOOKUP(L$29,$C$8:$N$10,3,FALSE))),IF(AND($A42&gt;6,$A42&lt;23),HLOOKUP(L$29,$C$8:$N$10,2,FALSE),HLOOKUP(L$29,$C$8:$N$10,3,FALSE)))</f>
        <v>76.004774844246029</v>
      </c>
      <c r="M42" s="22">
        <f>'AVG WD'!M19*IF(T13="East",(IF(AND($A42&gt;7,$A42&lt;24),HLOOKUP(M$29,$C$8:$N$10,2,FALSE),HLOOKUP(M$29,$C$8:$N$10,3,FALSE))),IF(AND($A42&gt;6,$A42&lt;23),HLOOKUP(M$29,$C$8:$N$10,2,FALSE),HLOOKUP(M$29,$C$8:$N$10,3,FALSE)))</f>
        <v>76.409089301403014</v>
      </c>
      <c r="N42" s="22">
        <f>'AVG WD'!N19*IF(U13="East",(IF(AND($A42&gt;7,$A42&lt;24),HLOOKUP(N$29,$C$8:$N$10,2,FALSE),HLOOKUP(N$29,$C$8:$N$10,3,FALSE))),IF(AND($A42&gt;6,$A42&lt;23),HLOOKUP(N$29,$C$8:$N$10,2,FALSE),HLOOKUP(N$29,$C$8:$N$10,3,FALSE)))</f>
        <v>72.151988205260778</v>
      </c>
    </row>
    <row r="43" spans="1:14" x14ac:dyDescent="0.2">
      <c r="A43" s="2">
        <v>13</v>
      </c>
      <c r="C43" s="22">
        <f>'AVG WD'!C20*IF(J14="East",(IF(AND($A43&gt;7,$A43&lt;24),HLOOKUP(C$29,$C$8:$N$10,2,FALSE),HLOOKUP(C$29,$C$8:$N$10,3,FALSE))),IF(AND($A43&gt;6,$A43&lt;23),HLOOKUP(C$29,$C$8:$N$10,2,FALSE),HLOOKUP(C$29,$C$8:$N$10,3,FALSE)))</f>
        <v>76.669719818950057</v>
      </c>
      <c r="D43" s="22">
        <f>'AVG WD'!D20*IF(K14="East",(IF(AND($A43&gt;7,$A43&lt;24),HLOOKUP(D$29,$C$8:$N$10,2,FALSE),HLOOKUP(D$29,$C$8:$N$10,3,FALSE))),IF(AND($A43&gt;6,$A43&lt;23),HLOOKUP(D$29,$C$8:$N$10,2,FALSE),HLOOKUP(D$29,$C$8:$N$10,3,FALSE)))</f>
        <v>58.508459696824779</v>
      </c>
      <c r="E43" s="22">
        <f>'AVG WD'!E20*IF(L14="East",(IF(AND($A43&gt;7,$A43&lt;24),HLOOKUP(E$29,$C$8:$N$10,2,FALSE),HLOOKUP(E$29,$C$8:$N$10,3,FALSE))),IF(AND($A43&gt;6,$A43&lt;23),HLOOKUP(E$29,$C$8:$N$10,2,FALSE),HLOOKUP(E$29,$C$8:$N$10,3,FALSE)))</f>
        <v>59.063204545756946</v>
      </c>
      <c r="F43" s="22">
        <f>'AVG WD'!F20*IF(M14="East",(IF(AND($A43&gt;7,$A43&lt;24),HLOOKUP(F$29,$C$8:$N$10,2,FALSE),HLOOKUP(F$29,$C$8:$N$10,3,FALSE))),IF(AND($A43&gt;6,$A43&lt;23),HLOOKUP(F$29,$C$8:$N$10,2,FALSE),HLOOKUP(F$29,$C$8:$N$10,3,FALSE)))</f>
        <v>94.463762292837458</v>
      </c>
      <c r="G43" s="22">
        <f>'AVG WD'!G20*IF(N14="East",(IF(AND($A43&gt;7,$A43&lt;24),HLOOKUP(G$29,$C$8:$N$10,2,FALSE),HLOOKUP(G$29,$C$8:$N$10,3,FALSE))),IF(AND($A43&gt;6,$A43&lt;23),HLOOKUP(G$29,$C$8:$N$10,2,FALSE),HLOOKUP(G$29,$C$8:$N$10,3,FALSE)))</f>
        <v>96.757516833300883</v>
      </c>
      <c r="H43" s="22">
        <f>'AVG WD'!H20*IF(O14="East",(IF(AND($A43&gt;7,$A43&lt;24),HLOOKUP(H$29,$C$8:$N$10,2,FALSE),HLOOKUP(H$29,$C$8:$N$10,3,FALSE))),IF(AND($A43&gt;6,$A43&lt;23),HLOOKUP(H$29,$C$8:$N$10,2,FALSE),HLOOKUP(H$29,$C$8:$N$10,3,FALSE)))</f>
        <v>116.13625878444434</v>
      </c>
      <c r="I43" s="22">
        <f>'AVG WD'!I20*IF(P14="East",(IF(AND($A43&gt;7,$A43&lt;24),HLOOKUP(I$29,$C$8:$N$10,2,FALSE),HLOOKUP(I$29,$C$8:$N$10,3,FALSE))),IF(AND($A43&gt;6,$A43&lt;23),HLOOKUP(I$29,$C$8:$N$10,2,FALSE),HLOOKUP(I$29,$C$8:$N$10,3,FALSE)))</f>
        <v>117.1848646195173</v>
      </c>
      <c r="J43" s="22">
        <f>'AVG WD'!J20*IF(Q14="East",(IF(AND($A43&gt;7,$A43&lt;24),HLOOKUP(J$29,$C$8:$N$10,2,FALSE),HLOOKUP(J$29,$C$8:$N$10,3,FALSE))),IF(AND($A43&gt;6,$A43&lt;23),HLOOKUP(J$29,$C$8:$N$10,2,FALSE),HLOOKUP(J$29,$C$8:$N$10,3,FALSE)))</f>
        <v>121.70796983269452</v>
      </c>
      <c r="K43" s="22">
        <f>'AVG WD'!K20*IF(R14="East",(IF(AND($A43&gt;7,$A43&lt;24),HLOOKUP(K$29,$C$8:$N$10,2,FALSE),HLOOKUP(K$29,$C$8:$N$10,3,FALSE))),IF(AND($A43&gt;6,$A43&lt;23),HLOOKUP(K$29,$C$8:$N$10,2,FALSE),HLOOKUP(K$29,$C$8:$N$10,3,FALSE)))</f>
        <v>99.144400989219548</v>
      </c>
      <c r="L43" s="22">
        <f>'AVG WD'!L20*IF(S14="East",(IF(AND($A43&gt;7,$A43&lt;24),HLOOKUP(L$29,$C$8:$N$10,2,FALSE),HLOOKUP(L$29,$C$8:$N$10,3,FALSE))),IF(AND($A43&gt;6,$A43&lt;23),HLOOKUP(L$29,$C$8:$N$10,2,FALSE),HLOOKUP(L$29,$C$8:$N$10,3,FALSE)))</f>
        <v>80.571127291714049</v>
      </c>
      <c r="M43" s="22">
        <f>'AVG WD'!M20*IF(T14="East",(IF(AND($A43&gt;7,$A43&lt;24),HLOOKUP(M$29,$C$8:$N$10,2,FALSE),HLOOKUP(M$29,$C$8:$N$10,3,FALSE))),IF(AND($A43&gt;6,$A43&lt;23),HLOOKUP(M$29,$C$8:$N$10,2,FALSE),HLOOKUP(M$29,$C$8:$N$10,3,FALSE)))</f>
        <v>74.312956068425166</v>
      </c>
      <c r="N43" s="22">
        <f>'AVG WD'!N20*IF(U14="East",(IF(AND($A43&gt;7,$A43&lt;24),HLOOKUP(N$29,$C$8:$N$10,2,FALSE),HLOOKUP(N$29,$C$8:$N$10,3,FALSE))),IF(AND($A43&gt;6,$A43&lt;23),HLOOKUP(N$29,$C$8:$N$10,2,FALSE),HLOOKUP(N$29,$C$8:$N$10,3,FALSE)))</f>
        <v>70.56244024462552</v>
      </c>
    </row>
    <row r="44" spans="1:14" x14ac:dyDescent="0.2">
      <c r="A44" s="2">
        <v>14</v>
      </c>
      <c r="C44" s="22">
        <f>'AVG WD'!C21*IF(J15="East",(IF(AND($A44&gt;7,$A44&lt;24),HLOOKUP(C$29,$C$8:$N$10,2,FALSE),HLOOKUP(C$29,$C$8:$N$10,3,FALSE))),IF(AND($A44&gt;6,$A44&lt;23),HLOOKUP(C$29,$C$8:$N$10,2,FALSE),HLOOKUP(C$29,$C$8:$N$10,3,FALSE)))</f>
        <v>75.693402046633636</v>
      </c>
      <c r="D44" s="22">
        <f>'AVG WD'!D21*IF(K15="East",(IF(AND($A44&gt;7,$A44&lt;24),HLOOKUP(D$29,$C$8:$N$10,2,FALSE),HLOOKUP(D$29,$C$8:$N$10,3,FALSE))),IF(AND($A44&gt;6,$A44&lt;23),HLOOKUP(D$29,$C$8:$N$10,2,FALSE),HLOOKUP(D$29,$C$8:$N$10,3,FALSE)))</f>
        <v>57.866576866968273</v>
      </c>
      <c r="E44" s="22">
        <f>'AVG WD'!E21*IF(L15="East",(IF(AND($A44&gt;7,$A44&lt;24),HLOOKUP(E$29,$C$8:$N$10,2,FALSE),HLOOKUP(E$29,$C$8:$N$10,3,FALSE))),IF(AND($A44&gt;6,$A44&lt;23),HLOOKUP(E$29,$C$8:$N$10,2,FALSE),HLOOKUP(E$29,$C$8:$N$10,3,FALSE)))</f>
        <v>58.514617426618791</v>
      </c>
      <c r="F44" s="22">
        <f>'AVG WD'!F21*IF(M15="East",(IF(AND($A44&gt;7,$A44&lt;24),HLOOKUP(F$29,$C$8:$N$10,2,FALSE),HLOOKUP(F$29,$C$8:$N$10,3,FALSE))),IF(AND($A44&gt;6,$A44&lt;23),HLOOKUP(F$29,$C$8:$N$10,2,FALSE),HLOOKUP(F$29,$C$8:$N$10,3,FALSE)))</f>
        <v>100.90097639060706</v>
      </c>
      <c r="G44" s="22">
        <f>'AVG WD'!G21*IF(N15="East",(IF(AND($A44&gt;7,$A44&lt;24),HLOOKUP(G$29,$C$8:$N$10,2,FALSE),HLOOKUP(G$29,$C$8:$N$10,3,FALSE))),IF(AND($A44&gt;6,$A44&lt;23),HLOOKUP(G$29,$C$8:$N$10,2,FALSE),HLOOKUP(G$29,$C$8:$N$10,3,FALSE)))</f>
        <v>107.63888132661762</v>
      </c>
      <c r="H44" s="22">
        <f>'AVG WD'!H21*IF(O15="East",(IF(AND($A44&gt;7,$A44&lt;24),HLOOKUP(H$29,$C$8:$N$10,2,FALSE),HLOOKUP(H$29,$C$8:$N$10,3,FALSE))),IF(AND($A44&gt;6,$A44&lt;23),HLOOKUP(H$29,$C$8:$N$10,2,FALSE),HLOOKUP(H$29,$C$8:$N$10,3,FALSE)))</f>
        <v>130.67002609372344</v>
      </c>
      <c r="I44" s="22">
        <f>'AVG WD'!I21*IF(P15="East",(IF(AND($A44&gt;7,$A44&lt;24),HLOOKUP(I$29,$C$8:$N$10,2,FALSE),HLOOKUP(I$29,$C$8:$N$10,3,FALSE))),IF(AND($A44&gt;6,$A44&lt;23),HLOOKUP(I$29,$C$8:$N$10,2,FALSE),HLOOKUP(I$29,$C$8:$N$10,3,FALSE)))</f>
        <v>140.55498902591469</v>
      </c>
      <c r="J44" s="22">
        <f>'AVG WD'!J21*IF(Q15="East",(IF(AND($A44&gt;7,$A44&lt;24),HLOOKUP(J$29,$C$8:$N$10,2,FALSE),HLOOKUP(J$29,$C$8:$N$10,3,FALSE))),IF(AND($A44&gt;6,$A44&lt;23),HLOOKUP(J$29,$C$8:$N$10,2,FALSE),HLOOKUP(J$29,$C$8:$N$10,3,FALSE)))</f>
        <v>139.12580991955269</v>
      </c>
      <c r="K44" s="22">
        <f>'AVG WD'!K21*IF(R15="East",(IF(AND($A44&gt;7,$A44&lt;24),HLOOKUP(K$29,$C$8:$N$10,2,FALSE),HLOOKUP(K$29,$C$8:$N$10,3,FALSE))),IF(AND($A44&gt;6,$A44&lt;23),HLOOKUP(K$29,$C$8:$N$10,2,FALSE),HLOOKUP(K$29,$C$8:$N$10,3,FALSE)))</f>
        <v>104.25187985291893</v>
      </c>
      <c r="L44" s="22">
        <f>'AVG WD'!L21*IF(S15="East",(IF(AND($A44&gt;7,$A44&lt;24),HLOOKUP(L$29,$C$8:$N$10,2,FALSE),HLOOKUP(L$29,$C$8:$N$10,3,FALSE))),IF(AND($A44&gt;6,$A44&lt;23),HLOOKUP(L$29,$C$8:$N$10,2,FALSE),HLOOKUP(L$29,$C$8:$N$10,3,FALSE)))</f>
        <v>87.907770554165353</v>
      </c>
      <c r="M44" s="22">
        <f>'AVG WD'!M21*IF(T15="East",(IF(AND($A44&gt;7,$A44&lt;24),HLOOKUP(M$29,$C$8:$N$10,2,FALSE),HLOOKUP(M$29,$C$8:$N$10,3,FALSE))),IF(AND($A44&gt;6,$A44&lt;23),HLOOKUP(M$29,$C$8:$N$10,2,FALSE),HLOOKUP(M$29,$C$8:$N$10,3,FALSE)))</f>
        <v>74.25142599705535</v>
      </c>
      <c r="N44" s="22">
        <f>'AVG WD'!N21*IF(U15="East",(IF(AND($A44&gt;7,$A44&lt;24),HLOOKUP(N$29,$C$8:$N$10,2,FALSE),HLOOKUP(N$29,$C$8:$N$10,3,FALSE))),IF(AND($A44&gt;6,$A44&lt;23),HLOOKUP(N$29,$C$8:$N$10,2,FALSE),HLOOKUP(N$29,$C$8:$N$10,3,FALSE)))</f>
        <v>69.862533682132309</v>
      </c>
    </row>
    <row r="45" spans="1:14" x14ac:dyDescent="0.2">
      <c r="A45" s="2">
        <v>15</v>
      </c>
      <c r="C45" s="22">
        <f>'AVG WD'!C22*IF(J16="East",(IF(AND($A45&gt;7,$A45&lt;24),HLOOKUP(C$29,$C$8:$N$10,2,FALSE),HLOOKUP(C$29,$C$8:$N$10,3,FALSE))),IF(AND($A45&gt;6,$A45&lt;23),HLOOKUP(C$29,$C$8:$N$10,2,FALSE),HLOOKUP(C$29,$C$8:$N$10,3,FALSE)))</f>
        <v>73.928867878894991</v>
      </c>
      <c r="D45" s="22">
        <f>'AVG WD'!D22*IF(K16="East",(IF(AND($A45&gt;7,$A45&lt;24),HLOOKUP(D$29,$C$8:$N$10,2,FALSE),HLOOKUP(D$29,$C$8:$N$10,3,FALSE))),IF(AND($A45&gt;6,$A45&lt;23),HLOOKUP(D$29,$C$8:$N$10,2,FALSE),HLOOKUP(D$29,$C$8:$N$10,3,FALSE)))</f>
        <v>56.86215230345033</v>
      </c>
      <c r="E45" s="22">
        <f>'AVG WD'!E22*IF(L16="East",(IF(AND($A45&gt;7,$A45&lt;24),HLOOKUP(E$29,$C$8:$N$10,2,FALSE),HLOOKUP(E$29,$C$8:$N$10,3,FALSE))),IF(AND($A45&gt;6,$A45&lt;23),HLOOKUP(E$29,$C$8:$N$10,2,FALSE),HLOOKUP(E$29,$C$8:$N$10,3,FALSE)))</f>
        <v>57.28486662346441</v>
      </c>
      <c r="F45" s="22">
        <f>'AVG WD'!F22*IF(M16="East",(IF(AND($A45&gt;7,$A45&lt;24),HLOOKUP(F$29,$C$8:$N$10,2,FALSE),HLOOKUP(F$29,$C$8:$N$10,3,FALSE))),IF(AND($A45&gt;6,$A45&lt;23),HLOOKUP(F$29,$C$8:$N$10,2,FALSE),HLOOKUP(F$29,$C$8:$N$10,3,FALSE)))</f>
        <v>99.182309784447796</v>
      </c>
      <c r="G45" s="22">
        <f>'AVG WD'!G22*IF(N16="East",(IF(AND($A45&gt;7,$A45&lt;24),HLOOKUP(G$29,$C$8:$N$10,2,FALSE),HLOOKUP(G$29,$C$8:$N$10,3,FALSE))),IF(AND($A45&gt;6,$A45&lt;23),HLOOKUP(G$29,$C$8:$N$10,2,FALSE),HLOOKUP(G$29,$C$8:$N$10,3,FALSE)))</f>
        <v>111.29924075444862</v>
      </c>
      <c r="H45" s="22">
        <f>'AVG WD'!H22*IF(O16="East",(IF(AND($A45&gt;7,$A45&lt;24),HLOOKUP(H$29,$C$8:$N$10,2,FALSE),HLOOKUP(H$29,$C$8:$N$10,3,FALSE))),IF(AND($A45&gt;6,$A45&lt;23),HLOOKUP(H$29,$C$8:$N$10,2,FALSE),HLOOKUP(H$29,$C$8:$N$10,3,FALSE)))</f>
        <v>140.08204579219046</v>
      </c>
      <c r="I45" s="22">
        <f>'AVG WD'!I22*IF(P16="East",(IF(AND($A45&gt;7,$A45&lt;24),HLOOKUP(I$29,$C$8:$N$10,2,FALSE),HLOOKUP(I$29,$C$8:$N$10,3,FALSE))),IF(AND($A45&gt;6,$A45&lt;23),HLOOKUP(I$29,$C$8:$N$10,2,FALSE),HLOOKUP(I$29,$C$8:$N$10,3,FALSE)))</f>
        <v>151.2030028173576</v>
      </c>
      <c r="J45" s="22">
        <f>'AVG WD'!J22*IF(Q16="East",(IF(AND($A45&gt;7,$A45&lt;24),HLOOKUP(J$29,$C$8:$N$10,2,FALSE),HLOOKUP(J$29,$C$8:$N$10,3,FALSE))),IF(AND($A45&gt;6,$A45&lt;23),HLOOKUP(J$29,$C$8:$N$10,2,FALSE),HLOOKUP(J$29,$C$8:$N$10,3,FALSE)))</f>
        <v>155.81910997432203</v>
      </c>
      <c r="K45" s="22">
        <f>'AVG WD'!K22*IF(R16="East",(IF(AND($A45&gt;7,$A45&lt;24),HLOOKUP(K$29,$C$8:$N$10,2,FALSE),HLOOKUP(K$29,$C$8:$N$10,3,FALSE))),IF(AND($A45&gt;6,$A45&lt;23),HLOOKUP(K$29,$C$8:$N$10,2,FALSE),HLOOKUP(K$29,$C$8:$N$10,3,FALSE)))</f>
        <v>109.77081895824496</v>
      </c>
      <c r="L45" s="22">
        <f>'AVG WD'!L22*IF(S16="East",(IF(AND($A45&gt;7,$A45&lt;24),HLOOKUP(L$29,$C$8:$N$10,2,FALSE),HLOOKUP(L$29,$C$8:$N$10,3,FALSE))),IF(AND($A45&gt;6,$A45&lt;23),HLOOKUP(L$29,$C$8:$N$10,2,FALSE),HLOOKUP(L$29,$C$8:$N$10,3,FALSE)))</f>
        <v>93.19876362828488</v>
      </c>
      <c r="M45" s="22">
        <f>'AVG WD'!M22*IF(T16="East",(IF(AND($A45&gt;7,$A45&lt;24),HLOOKUP(M$29,$C$8:$N$10,2,FALSE),HLOOKUP(M$29,$C$8:$N$10,3,FALSE))),IF(AND($A45&gt;6,$A45&lt;23),HLOOKUP(M$29,$C$8:$N$10,2,FALSE),HLOOKUP(M$29,$C$8:$N$10,3,FALSE)))</f>
        <v>72.347521479806488</v>
      </c>
      <c r="N45" s="22">
        <f>'AVG WD'!N22*IF(U16="East",(IF(AND($A45&gt;7,$A45&lt;24),HLOOKUP(N$29,$C$8:$N$10,2,FALSE),HLOOKUP(N$29,$C$8:$N$10,3,FALSE))),IF(AND($A45&gt;6,$A45&lt;23),HLOOKUP(N$29,$C$8:$N$10,2,FALSE),HLOOKUP(N$29,$C$8:$N$10,3,FALSE)))</f>
        <v>68.165348552404609</v>
      </c>
    </row>
    <row r="46" spans="1:14" x14ac:dyDescent="0.2">
      <c r="A46" s="2">
        <v>16</v>
      </c>
      <c r="C46" s="22">
        <f>'AVG WD'!C23*IF(J17="East",(IF(AND($A46&gt;7,$A46&lt;24),HLOOKUP(C$29,$C$8:$N$10,2,FALSE),HLOOKUP(C$29,$C$8:$N$10,3,FALSE))),IF(AND($A46&gt;6,$A46&lt;23),HLOOKUP(C$29,$C$8:$N$10,2,FALSE),HLOOKUP(C$29,$C$8:$N$10,3,FALSE)))</f>
        <v>72.312957818309286</v>
      </c>
      <c r="D46" s="22">
        <f>'AVG WD'!D23*IF(K17="East",(IF(AND($A46&gt;7,$A46&lt;24),HLOOKUP(D$29,$C$8:$N$10,2,FALSE),HLOOKUP(D$29,$C$8:$N$10,3,FALSE))),IF(AND($A46&gt;6,$A46&lt;23),HLOOKUP(D$29,$C$8:$N$10,2,FALSE),HLOOKUP(D$29,$C$8:$N$10,3,FALSE)))</f>
        <v>56.018098462693835</v>
      </c>
      <c r="E46" s="22">
        <f>'AVG WD'!E23*IF(L17="East",(IF(AND($A46&gt;7,$A46&lt;24),HLOOKUP(E$29,$C$8:$N$10,2,FALSE),HLOOKUP(E$29,$C$8:$N$10,3,FALSE))),IF(AND($A46&gt;6,$A46&lt;23),HLOOKUP(E$29,$C$8:$N$10,2,FALSE),HLOOKUP(E$29,$C$8:$N$10,3,FALSE)))</f>
        <v>56.237218507287935</v>
      </c>
      <c r="F46" s="22">
        <f>'AVG WD'!F23*IF(M17="East",(IF(AND($A46&gt;7,$A46&lt;24),HLOOKUP(F$29,$C$8:$N$10,2,FALSE),HLOOKUP(F$29,$C$8:$N$10,3,FALSE))),IF(AND($A46&gt;6,$A46&lt;23),HLOOKUP(F$29,$C$8:$N$10,2,FALSE),HLOOKUP(F$29,$C$8:$N$10,3,FALSE)))</f>
        <v>97.034756802756178</v>
      </c>
      <c r="G46" s="22">
        <f>'AVG WD'!G23*IF(N17="East",(IF(AND($A46&gt;7,$A46&lt;24),HLOOKUP(G$29,$C$8:$N$10,2,FALSE),HLOOKUP(G$29,$C$8:$N$10,3,FALSE))),IF(AND($A46&gt;6,$A46&lt;23),HLOOKUP(G$29,$C$8:$N$10,2,FALSE),HLOOKUP(G$29,$C$8:$N$10,3,FALSE)))</f>
        <v>122.84332125147345</v>
      </c>
      <c r="H46" s="22">
        <f>'AVG WD'!H23*IF(O17="East",(IF(AND($A46&gt;7,$A46&lt;24),HLOOKUP(H$29,$C$8:$N$10,2,FALSE),HLOOKUP(H$29,$C$8:$N$10,3,FALSE))),IF(AND($A46&gt;6,$A46&lt;23),HLOOKUP(H$29,$C$8:$N$10,2,FALSE),HLOOKUP(H$29,$C$8:$N$10,3,FALSE)))</f>
        <v>146.44380626501635</v>
      </c>
      <c r="I46" s="22">
        <f>'AVG WD'!I23*IF(P17="East",(IF(AND($A46&gt;7,$A46&lt;24),HLOOKUP(I$29,$C$8:$N$10,2,FALSE),HLOOKUP(I$29,$C$8:$N$10,3,FALSE))),IF(AND($A46&gt;6,$A46&lt;23),HLOOKUP(I$29,$C$8:$N$10,2,FALSE),HLOOKUP(I$29,$C$8:$N$10,3,FALSE)))</f>
        <v>159.90048113861758</v>
      </c>
      <c r="J46" s="22">
        <f>'AVG WD'!J23*IF(Q17="East",(IF(AND($A46&gt;7,$A46&lt;24),HLOOKUP(J$29,$C$8:$N$10,2,FALSE),HLOOKUP(J$29,$C$8:$N$10,3,FALSE))),IF(AND($A46&gt;6,$A46&lt;23),HLOOKUP(J$29,$C$8:$N$10,2,FALSE),HLOOKUP(J$29,$C$8:$N$10,3,FALSE)))</f>
        <v>164.85562802232741</v>
      </c>
      <c r="K46" s="22">
        <f>'AVG WD'!K23*IF(R17="East",(IF(AND($A46&gt;7,$A46&lt;24),HLOOKUP(K$29,$C$8:$N$10,2,FALSE),HLOOKUP(K$29,$C$8:$N$10,3,FALSE))),IF(AND($A46&gt;6,$A46&lt;23),HLOOKUP(K$29,$C$8:$N$10,2,FALSE),HLOOKUP(K$29,$C$8:$N$10,3,FALSE)))</f>
        <v>111.75406127531321</v>
      </c>
      <c r="L46" s="22">
        <f>'AVG WD'!L23*IF(S17="East",(IF(AND($A46&gt;7,$A46&lt;24),HLOOKUP(L$29,$C$8:$N$10,2,FALSE),HLOOKUP(L$29,$C$8:$N$10,3,FALSE))),IF(AND($A46&gt;6,$A46&lt;23),HLOOKUP(L$29,$C$8:$N$10,2,FALSE),HLOOKUP(L$29,$C$8:$N$10,3,FALSE)))</f>
        <v>93.80474881625949</v>
      </c>
      <c r="M46" s="22">
        <f>'AVG WD'!M23*IF(T17="East",(IF(AND($A46&gt;7,$A46&lt;24),HLOOKUP(M$29,$C$8:$N$10,2,FALSE),HLOOKUP(M$29,$C$8:$N$10,3,FALSE))),IF(AND($A46&gt;6,$A46&lt;23),HLOOKUP(M$29,$C$8:$N$10,2,FALSE),HLOOKUP(M$29,$C$8:$N$10,3,FALSE)))</f>
        <v>73.184660103219159</v>
      </c>
      <c r="N46" s="22">
        <f>'AVG WD'!N23*IF(U17="East",(IF(AND($A46&gt;7,$A46&lt;24),HLOOKUP(N$29,$C$8:$N$10,2,FALSE),HLOOKUP(N$29,$C$8:$N$10,3,FALSE))),IF(AND($A46&gt;6,$A46&lt;23),HLOOKUP(N$29,$C$8:$N$10,2,FALSE),HLOOKUP(N$29,$C$8:$N$10,3,FALSE)))</f>
        <v>67.455014186535351</v>
      </c>
    </row>
    <row r="47" spans="1:14" x14ac:dyDescent="0.2">
      <c r="A47" s="2">
        <v>17</v>
      </c>
      <c r="C47" s="22">
        <f>'AVG WD'!C24*IF(J18="East",(IF(AND($A47&gt;7,$A47&lt;24),HLOOKUP(C$29,$C$8:$N$10,2,FALSE),HLOOKUP(C$29,$C$8:$N$10,3,FALSE))),IF(AND($A47&gt;6,$A47&lt;23),HLOOKUP(C$29,$C$8:$N$10,2,FALSE),HLOOKUP(C$29,$C$8:$N$10,3,FALSE)))</f>
        <v>76.790884996282742</v>
      </c>
      <c r="D47" s="22">
        <f>'AVG WD'!D24*IF(K18="East",(IF(AND($A47&gt;7,$A47&lt;24),HLOOKUP(D$29,$C$8:$N$10,2,FALSE),HLOOKUP(D$29,$C$8:$N$10,3,FALSE))),IF(AND($A47&gt;6,$A47&lt;23),HLOOKUP(D$29,$C$8:$N$10,2,FALSE),HLOOKUP(D$29,$C$8:$N$10,3,FALSE)))</f>
        <v>56.839132884005927</v>
      </c>
      <c r="E47" s="22">
        <f>'AVG WD'!E24*IF(L18="East",(IF(AND($A47&gt;7,$A47&lt;24),HLOOKUP(E$29,$C$8:$N$10,2,FALSE),HLOOKUP(E$29,$C$8:$N$10,3,FALSE))),IF(AND($A47&gt;6,$A47&lt;23),HLOOKUP(E$29,$C$8:$N$10,2,FALSE),HLOOKUP(E$29,$C$8:$N$10,3,FALSE)))</f>
        <v>55.722692206387237</v>
      </c>
      <c r="F47" s="22">
        <f>'AVG WD'!F24*IF(M18="East",(IF(AND($A47&gt;7,$A47&lt;24),HLOOKUP(F$29,$C$8:$N$10,2,FALSE),HLOOKUP(F$29,$C$8:$N$10,3,FALSE))),IF(AND($A47&gt;6,$A47&lt;23),HLOOKUP(F$29,$C$8:$N$10,2,FALSE),HLOOKUP(F$29,$C$8:$N$10,3,FALSE)))</f>
        <v>90.586775854753867</v>
      </c>
      <c r="G47" s="22">
        <f>'AVG WD'!G24*IF(N18="East",(IF(AND($A47&gt;7,$A47&lt;24),HLOOKUP(G$29,$C$8:$N$10,2,FALSE),HLOOKUP(G$29,$C$8:$N$10,3,FALSE))),IF(AND($A47&gt;6,$A47&lt;23),HLOOKUP(G$29,$C$8:$N$10,2,FALSE),HLOOKUP(G$29,$C$8:$N$10,3,FALSE)))</f>
        <v>104.17506828262616</v>
      </c>
      <c r="H47" s="22">
        <f>'AVG WD'!H24*IF(O18="East",(IF(AND($A47&gt;7,$A47&lt;24),HLOOKUP(H$29,$C$8:$N$10,2,FALSE),HLOOKUP(H$29,$C$8:$N$10,3,FALSE))),IF(AND($A47&gt;6,$A47&lt;23),HLOOKUP(H$29,$C$8:$N$10,2,FALSE),HLOOKUP(H$29,$C$8:$N$10,3,FALSE)))</f>
        <v>141.91795948422288</v>
      </c>
      <c r="I47" s="22">
        <f>'AVG WD'!I24*IF(P18="East",(IF(AND($A47&gt;7,$A47&lt;24),HLOOKUP(I$29,$C$8:$N$10,2,FALSE),HLOOKUP(I$29,$C$8:$N$10,3,FALSE))),IF(AND($A47&gt;6,$A47&lt;23),HLOOKUP(I$29,$C$8:$N$10,2,FALSE),HLOOKUP(I$29,$C$8:$N$10,3,FALSE)))</f>
        <v>154.8148316396219</v>
      </c>
      <c r="J47" s="22">
        <f>'AVG WD'!J24*IF(Q18="East",(IF(AND($A47&gt;7,$A47&lt;24),HLOOKUP(J$29,$C$8:$N$10,2,FALSE),HLOOKUP(J$29,$C$8:$N$10,3,FALSE))),IF(AND($A47&gt;6,$A47&lt;23),HLOOKUP(J$29,$C$8:$N$10,2,FALSE),HLOOKUP(J$29,$C$8:$N$10,3,FALSE)))</f>
        <v>160.98038376281633</v>
      </c>
      <c r="K47" s="22">
        <f>'AVG WD'!K24*IF(R18="East",(IF(AND($A47&gt;7,$A47&lt;24),HLOOKUP(K$29,$C$8:$N$10,2,FALSE),HLOOKUP(K$29,$C$8:$N$10,3,FALSE))),IF(AND($A47&gt;6,$A47&lt;23),HLOOKUP(K$29,$C$8:$N$10,2,FALSE),HLOOKUP(K$29,$C$8:$N$10,3,FALSE)))</f>
        <v>108.64742459038381</v>
      </c>
      <c r="L47" s="22">
        <f>'AVG WD'!L24*IF(S18="East",(IF(AND($A47&gt;7,$A47&lt;24),HLOOKUP(L$29,$C$8:$N$10,2,FALSE),HLOOKUP(L$29,$C$8:$N$10,3,FALSE))),IF(AND($A47&gt;6,$A47&lt;23),HLOOKUP(L$29,$C$8:$N$10,2,FALSE),HLOOKUP(L$29,$C$8:$N$10,3,FALSE)))</f>
        <v>92.00929801906581</v>
      </c>
      <c r="M47" s="22">
        <f>'AVG WD'!M24*IF(T18="East",(IF(AND($A47&gt;7,$A47&lt;24),HLOOKUP(M$29,$C$8:$N$10,2,FALSE),HLOOKUP(M$29,$C$8:$N$10,3,FALSE))),IF(AND($A47&gt;6,$A47&lt;23),HLOOKUP(M$29,$C$8:$N$10,2,FALSE),HLOOKUP(M$29,$C$8:$N$10,3,FALSE)))</f>
        <v>81.713407838517824</v>
      </c>
      <c r="N47" s="22">
        <f>'AVG WD'!N24*IF(U18="East",(IF(AND($A47&gt;7,$A47&lt;24),HLOOKUP(N$29,$C$8:$N$10,2,FALSE),HLOOKUP(N$29,$C$8:$N$10,3,FALSE))),IF(AND($A47&gt;6,$A47&lt;23),HLOOKUP(N$29,$C$8:$N$10,2,FALSE),HLOOKUP(N$29,$C$8:$N$10,3,FALSE)))</f>
        <v>79.343573222474276</v>
      </c>
    </row>
    <row r="48" spans="1:14" x14ac:dyDescent="0.2">
      <c r="A48" s="2">
        <v>18</v>
      </c>
      <c r="C48" s="22">
        <f>'AVG WD'!C25*IF(J19="East",(IF(AND($A48&gt;7,$A48&lt;24),HLOOKUP(C$29,$C$8:$N$10,2,FALSE),HLOOKUP(C$29,$C$8:$N$10,3,FALSE))),IF(AND($A48&gt;6,$A48&lt;23),HLOOKUP(C$29,$C$8:$N$10,2,FALSE),HLOOKUP(C$29,$C$8:$N$10,3,FALSE)))</f>
        <v>95.080765834004325</v>
      </c>
      <c r="D48" s="22">
        <f>'AVG WD'!D25*IF(K19="East",(IF(AND($A48&gt;7,$A48&lt;24),HLOOKUP(D$29,$C$8:$N$10,2,FALSE),HLOOKUP(D$29,$C$8:$N$10,3,FALSE))),IF(AND($A48&gt;6,$A48&lt;23),HLOOKUP(D$29,$C$8:$N$10,2,FALSE),HLOOKUP(D$29,$C$8:$N$10,3,FALSE)))</f>
        <v>63.376264165205406</v>
      </c>
      <c r="E48" s="22">
        <f>'AVG WD'!E25*IF(L19="East",(IF(AND($A48&gt;7,$A48&lt;24),HLOOKUP(E$29,$C$8:$N$10,2,FALSE),HLOOKUP(E$29,$C$8:$N$10,3,FALSE))),IF(AND($A48&gt;6,$A48&lt;23),HLOOKUP(E$29,$C$8:$N$10,2,FALSE),HLOOKUP(E$29,$C$8:$N$10,3,FALSE)))</f>
        <v>58.460501420538051</v>
      </c>
      <c r="F48" s="22">
        <f>'AVG WD'!F25*IF(M19="East",(IF(AND($A48&gt;7,$A48&lt;24),HLOOKUP(F$29,$C$8:$N$10,2,FALSE),HLOOKUP(F$29,$C$8:$N$10,3,FALSE))),IF(AND($A48&gt;6,$A48&lt;23),HLOOKUP(F$29,$C$8:$N$10,2,FALSE),HLOOKUP(F$29,$C$8:$N$10,3,FALSE)))</f>
        <v>86.030527636632939</v>
      </c>
      <c r="G48" s="22">
        <f>'AVG WD'!G25*IF(N19="East",(IF(AND($A48&gt;7,$A48&lt;24),HLOOKUP(G$29,$C$8:$N$10,2,FALSE),HLOOKUP(G$29,$C$8:$N$10,3,FALSE))),IF(AND($A48&gt;6,$A48&lt;23),HLOOKUP(G$29,$C$8:$N$10,2,FALSE),HLOOKUP(G$29,$C$8:$N$10,3,FALSE)))</f>
        <v>92.004896618428717</v>
      </c>
      <c r="H48" s="22">
        <f>'AVG WD'!H25*IF(O19="East",(IF(AND($A48&gt;7,$A48&lt;24),HLOOKUP(H$29,$C$8:$N$10,2,FALSE),HLOOKUP(H$29,$C$8:$N$10,3,FALSE))),IF(AND($A48&gt;6,$A48&lt;23),HLOOKUP(H$29,$C$8:$N$10,2,FALSE),HLOOKUP(H$29,$C$8:$N$10,3,FALSE)))</f>
        <v>128.05288188560243</v>
      </c>
      <c r="I48" s="22">
        <f>'AVG WD'!I25*IF(P19="East",(IF(AND($A48&gt;7,$A48&lt;24),HLOOKUP(I$29,$C$8:$N$10,2,FALSE),HLOOKUP(I$29,$C$8:$N$10,3,FALSE))),IF(AND($A48&gt;6,$A48&lt;23),HLOOKUP(I$29,$C$8:$N$10,2,FALSE),HLOOKUP(I$29,$C$8:$N$10,3,FALSE)))</f>
        <v>138.94432584178793</v>
      </c>
      <c r="J48" s="22">
        <f>'AVG WD'!J25*IF(Q19="East",(IF(AND($A48&gt;7,$A48&lt;24),HLOOKUP(J$29,$C$8:$N$10,2,FALSE),HLOOKUP(J$29,$C$8:$N$10,3,FALSE))),IF(AND($A48&gt;6,$A48&lt;23),HLOOKUP(J$29,$C$8:$N$10,2,FALSE),HLOOKUP(J$29,$C$8:$N$10,3,FALSE)))</f>
        <v>144.88382826732249</v>
      </c>
      <c r="K48" s="22">
        <f>'AVG WD'!K25*IF(R19="East",(IF(AND($A48&gt;7,$A48&lt;24),HLOOKUP(K$29,$C$8:$N$10,2,FALSE),HLOOKUP(K$29,$C$8:$N$10,3,FALSE))),IF(AND($A48&gt;6,$A48&lt;23),HLOOKUP(K$29,$C$8:$N$10,2,FALSE),HLOOKUP(K$29,$C$8:$N$10,3,FALSE)))</f>
        <v>104.81191443614098</v>
      </c>
      <c r="L48" s="22">
        <f>'AVG WD'!L25*IF(S19="East",(IF(AND($A48&gt;7,$A48&lt;24),HLOOKUP(L$29,$C$8:$N$10,2,FALSE),HLOOKUP(L$29,$C$8:$N$10,3,FALSE))),IF(AND($A48&gt;6,$A48&lt;23),HLOOKUP(L$29,$C$8:$N$10,2,FALSE),HLOOKUP(L$29,$C$8:$N$10,3,FALSE)))</f>
        <v>89.016096390364069</v>
      </c>
      <c r="M48" s="22">
        <f>'AVG WD'!M25*IF(T19="East",(IF(AND($A48&gt;7,$A48&lt;24),HLOOKUP(M$29,$C$8:$N$10,2,FALSE),HLOOKUP(M$29,$C$8:$N$10,3,FALSE))),IF(AND($A48&gt;6,$A48&lt;23),HLOOKUP(M$29,$C$8:$N$10,2,FALSE),HLOOKUP(M$29,$C$8:$N$10,3,FALSE)))</f>
        <v>106.41833292521687</v>
      </c>
      <c r="N48" s="22">
        <f>'AVG WD'!N25*IF(U19="East",(IF(AND($A48&gt;7,$A48&lt;24),HLOOKUP(N$29,$C$8:$N$10,2,FALSE),HLOOKUP(N$29,$C$8:$N$10,3,FALSE))),IF(AND($A48&gt;6,$A48&lt;23),HLOOKUP(N$29,$C$8:$N$10,2,FALSE),HLOOKUP(N$29,$C$8:$N$10,3,FALSE)))</f>
        <v>98.176991739988622</v>
      </c>
    </row>
    <row r="49" spans="1:14" x14ac:dyDescent="0.2">
      <c r="A49" s="2">
        <v>19</v>
      </c>
      <c r="C49" s="22">
        <f>'AVG WD'!C26*IF(J20="East",(IF(AND($A49&gt;7,$A49&lt;24),HLOOKUP(C$29,$C$8:$N$10,2,FALSE),HLOOKUP(C$29,$C$8:$N$10,3,FALSE))),IF(AND($A49&gt;6,$A49&lt;23),HLOOKUP(C$29,$C$8:$N$10,2,FALSE),HLOOKUP(C$29,$C$8:$N$10,3,FALSE)))</f>
        <v>94.903648500196368</v>
      </c>
      <c r="D49" s="22">
        <f>'AVG WD'!D26*IF(K20="East",(IF(AND($A49&gt;7,$A49&lt;24),HLOOKUP(D$29,$C$8:$N$10,2,FALSE),HLOOKUP(D$29,$C$8:$N$10,3,FALSE))),IF(AND($A49&gt;6,$A49&lt;23),HLOOKUP(D$29,$C$8:$N$10,2,FALSE),HLOOKUP(D$29,$C$8:$N$10,3,FALSE)))</f>
        <v>69.499753880891106</v>
      </c>
      <c r="E49" s="22">
        <f>'AVG WD'!E26*IF(L20="East",(IF(AND($A49&gt;7,$A49&lt;24),HLOOKUP(E$29,$C$8:$N$10,2,FALSE),HLOOKUP(E$29,$C$8:$N$10,3,FALSE))),IF(AND($A49&gt;6,$A49&lt;23),HLOOKUP(E$29,$C$8:$N$10,2,FALSE),HLOOKUP(E$29,$C$8:$N$10,3,FALSE)))</f>
        <v>75.804422275048196</v>
      </c>
      <c r="F49" s="22">
        <f>'AVG WD'!F26*IF(M20="East",(IF(AND($A49&gt;7,$A49&lt;24),HLOOKUP(F$29,$C$8:$N$10,2,FALSE),HLOOKUP(F$29,$C$8:$N$10,3,FALSE))),IF(AND($A49&gt;6,$A49&lt;23),HLOOKUP(F$29,$C$8:$N$10,2,FALSE),HLOOKUP(F$29,$C$8:$N$10,3,FALSE)))</f>
        <v>86.018088744071505</v>
      </c>
      <c r="G49" s="22">
        <f>'AVG WD'!G26*IF(N20="East",(IF(AND($A49&gt;7,$A49&lt;24),HLOOKUP(G$29,$C$8:$N$10,2,FALSE),HLOOKUP(G$29,$C$8:$N$10,3,FALSE))),IF(AND($A49&gt;6,$A49&lt;23),HLOOKUP(G$29,$C$8:$N$10,2,FALSE),HLOOKUP(G$29,$C$8:$N$10,3,FALSE)))</f>
        <v>86.927392386287408</v>
      </c>
      <c r="H49" s="22">
        <f>'AVG WD'!H26*IF(O20="East",(IF(AND($A49&gt;7,$A49&lt;24),HLOOKUP(H$29,$C$8:$N$10,2,FALSE),HLOOKUP(H$29,$C$8:$N$10,3,FALSE))),IF(AND($A49&gt;6,$A49&lt;23),HLOOKUP(H$29,$C$8:$N$10,2,FALSE),HLOOKUP(H$29,$C$8:$N$10,3,FALSE)))</f>
        <v>114.55786573788325</v>
      </c>
      <c r="I49" s="22">
        <f>'AVG WD'!I26*IF(P20="East",(IF(AND($A49&gt;7,$A49&lt;24),HLOOKUP(I$29,$C$8:$N$10,2,FALSE),HLOOKUP(I$29,$C$8:$N$10,3,FALSE))),IF(AND($A49&gt;6,$A49&lt;23),HLOOKUP(I$29,$C$8:$N$10,2,FALSE),HLOOKUP(I$29,$C$8:$N$10,3,FALSE)))</f>
        <v>111.77428771561544</v>
      </c>
      <c r="J49" s="22">
        <f>'AVG WD'!J26*IF(Q20="East",(IF(AND($A49&gt;7,$A49&lt;24),HLOOKUP(J$29,$C$8:$N$10,2,FALSE),HLOOKUP(J$29,$C$8:$N$10,3,FALSE))),IF(AND($A49&gt;6,$A49&lt;23),HLOOKUP(J$29,$C$8:$N$10,2,FALSE),HLOOKUP(J$29,$C$8:$N$10,3,FALSE)))</f>
        <v>123.54042118296765</v>
      </c>
      <c r="K49" s="22">
        <f>'AVG WD'!K26*IF(R20="East",(IF(AND($A49&gt;7,$A49&lt;24),HLOOKUP(K$29,$C$8:$N$10,2,FALSE),HLOOKUP(K$29,$C$8:$N$10,3,FALSE))),IF(AND($A49&gt;6,$A49&lt;23),HLOOKUP(K$29,$C$8:$N$10,2,FALSE),HLOOKUP(K$29,$C$8:$N$10,3,FALSE)))</f>
        <v>99.843979668576253</v>
      </c>
      <c r="L49" s="22">
        <f>'AVG WD'!L26*IF(S20="East",(IF(AND($A49&gt;7,$A49&lt;24),HLOOKUP(L$29,$C$8:$N$10,2,FALSE),HLOOKUP(L$29,$C$8:$N$10,3,FALSE))),IF(AND($A49&gt;6,$A49&lt;23),HLOOKUP(L$29,$C$8:$N$10,2,FALSE),HLOOKUP(L$29,$C$8:$N$10,3,FALSE)))</f>
        <v>94.297426403982755</v>
      </c>
      <c r="M49" s="22">
        <f>'AVG WD'!M26*IF(T20="East",(IF(AND($A49&gt;7,$A49&lt;24),HLOOKUP(M$29,$C$8:$N$10,2,FALSE),HLOOKUP(M$29,$C$8:$N$10,3,FALSE))),IF(AND($A49&gt;6,$A49&lt;23),HLOOKUP(M$29,$C$8:$N$10,2,FALSE),HLOOKUP(M$29,$C$8:$N$10,3,FALSE)))</f>
        <v>105.25713878414437</v>
      </c>
      <c r="N49" s="22">
        <f>'AVG WD'!N26*IF(U20="East",(IF(AND($A49&gt;7,$A49&lt;24),HLOOKUP(N$29,$C$8:$N$10,2,FALSE),HLOOKUP(N$29,$C$8:$N$10,3,FALSE))),IF(AND($A49&gt;6,$A49&lt;23),HLOOKUP(N$29,$C$8:$N$10,2,FALSE),HLOOKUP(N$29,$C$8:$N$10,3,FALSE)))</f>
        <v>101.22457436346401</v>
      </c>
    </row>
    <row r="50" spans="1:14" x14ac:dyDescent="0.2">
      <c r="A50" s="2">
        <v>20</v>
      </c>
      <c r="C50" s="22">
        <f>'AVG WD'!C27*IF(J21="East",(IF(AND($A50&gt;7,$A50&lt;24),HLOOKUP(C$29,$C$8:$N$10,2,FALSE),HLOOKUP(C$29,$C$8:$N$10,3,FALSE))),IF(AND($A50&gt;6,$A50&lt;23),HLOOKUP(C$29,$C$8:$N$10,2,FALSE),HLOOKUP(C$29,$C$8:$N$10,3,FALSE)))</f>
        <v>88.190262033663174</v>
      </c>
      <c r="D50" s="22">
        <f>'AVG WD'!D27*IF(K21="East",(IF(AND($A50&gt;7,$A50&lt;24),HLOOKUP(D$29,$C$8:$N$10,2,FALSE),HLOOKUP(D$29,$C$8:$N$10,3,FALSE))),IF(AND($A50&gt;6,$A50&lt;23),HLOOKUP(D$29,$C$8:$N$10,2,FALSE),HLOOKUP(D$29,$C$8:$N$10,3,FALSE)))</f>
        <v>65.548525449891699</v>
      </c>
      <c r="E50" s="22">
        <f>'AVG WD'!E27*IF(L21="East",(IF(AND($A50&gt;7,$A50&lt;24),HLOOKUP(E$29,$C$8:$N$10,2,FALSE),HLOOKUP(E$29,$C$8:$N$10,3,FALSE))),IF(AND($A50&gt;6,$A50&lt;23),HLOOKUP(E$29,$C$8:$N$10,2,FALSE),HLOOKUP(E$29,$C$8:$N$10,3,FALSE)))</f>
        <v>69.921717124603845</v>
      </c>
      <c r="F50" s="22">
        <f>'AVG WD'!F27*IF(M21="East",(IF(AND($A50&gt;7,$A50&lt;24),HLOOKUP(F$29,$C$8:$N$10,2,FALSE),HLOOKUP(F$29,$C$8:$N$10,3,FALSE))),IF(AND($A50&gt;6,$A50&lt;23),HLOOKUP(F$29,$C$8:$N$10,2,FALSE),HLOOKUP(F$29,$C$8:$N$10,3,FALSE)))</f>
        <v>105.99060794165698</v>
      </c>
      <c r="G50" s="22">
        <f>'AVG WD'!G27*IF(N21="East",(IF(AND($A50&gt;7,$A50&lt;24),HLOOKUP(G$29,$C$8:$N$10,2,FALSE),HLOOKUP(G$29,$C$8:$N$10,3,FALSE))),IF(AND($A50&gt;6,$A50&lt;23),HLOOKUP(G$29,$C$8:$N$10,2,FALSE),HLOOKUP(G$29,$C$8:$N$10,3,FALSE)))</f>
        <v>88.544901678187145</v>
      </c>
      <c r="H50" s="22">
        <f>'AVG WD'!H27*IF(O21="East",(IF(AND($A50&gt;7,$A50&lt;24),HLOOKUP(H$29,$C$8:$N$10,2,FALSE),HLOOKUP(H$29,$C$8:$N$10,3,FALSE))),IF(AND($A50&gt;6,$A50&lt;23),HLOOKUP(H$29,$C$8:$N$10,2,FALSE),HLOOKUP(H$29,$C$8:$N$10,3,FALSE)))</f>
        <v>99.094099825164278</v>
      </c>
      <c r="I50" s="22">
        <f>'AVG WD'!I27*IF(P21="East",(IF(AND($A50&gt;7,$A50&lt;24),HLOOKUP(I$29,$C$8:$N$10,2,FALSE),HLOOKUP(I$29,$C$8:$N$10,3,FALSE))),IF(AND($A50&gt;6,$A50&lt;23),HLOOKUP(I$29,$C$8:$N$10,2,FALSE),HLOOKUP(I$29,$C$8:$N$10,3,FALSE)))</f>
        <v>95.807340978306058</v>
      </c>
      <c r="J50" s="22">
        <f>'AVG WD'!J27*IF(Q21="East",(IF(AND($A50&gt;7,$A50&lt;24),HLOOKUP(J$29,$C$8:$N$10,2,FALSE),HLOOKUP(J$29,$C$8:$N$10,3,FALSE))),IF(AND($A50&gt;6,$A50&lt;23),HLOOKUP(J$29,$C$8:$N$10,2,FALSE),HLOOKUP(J$29,$C$8:$N$10,3,FALSE)))</f>
        <v>112.85558575653138</v>
      </c>
      <c r="K50" s="22">
        <f>'AVG WD'!K27*IF(R21="East",(IF(AND($A50&gt;7,$A50&lt;24),HLOOKUP(K$29,$C$8:$N$10,2,FALSE),HLOOKUP(K$29,$C$8:$N$10,3,FALSE))),IF(AND($A50&gt;6,$A50&lt;23),HLOOKUP(K$29,$C$8:$N$10,2,FALSE),HLOOKUP(K$29,$C$8:$N$10,3,FALSE)))</f>
        <v>100.28718717617814</v>
      </c>
      <c r="L50" s="22">
        <f>'AVG WD'!L27*IF(S21="East",(IF(AND($A50&gt;7,$A50&lt;24),HLOOKUP(L$29,$C$8:$N$10,2,FALSE),HLOOKUP(L$29,$C$8:$N$10,3,FALSE))),IF(AND($A50&gt;6,$A50&lt;23),HLOOKUP(L$29,$C$8:$N$10,2,FALSE),HLOOKUP(L$29,$C$8:$N$10,3,FALSE)))</f>
        <v>98.810695535161344</v>
      </c>
      <c r="M50" s="22">
        <f>'AVG WD'!M27*IF(T21="East",(IF(AND($A50&gt;7,$A50&lt;24),HLOOKUP(M$29,$C$8:$N$10,2,FALSE),HLOOKUP(M$29,$C$8:$N$10,3,FALSE))),IF(AND($A50&gt;6,$A50&lt;23),HLOOKUP(M$29,$C$8:$N$10,2,FALSE),HLOOKUP(M$29,$C$8:$N$10,3,FALSE)))</f>
        <v>97.759228977433025</v>
      </c>
      <c r="N50" s="22">
        <f>'AVG WD'!N27*IF(U21="East",(IF(AND($A50&gt;7,$A50&lt;24),HLOOKUP(N$29,$C$8:$N$10,2,FALSE),HLOOKUP(N$29,$C$8:$N$10,3,FALSE))),IF(AND($A50&gt;6,$A50&lt;23),HLOOKUP(N$29,$C$8:$N$10,2,FALSE),HLOOKUP(N$29,$C$8:$N$10,3,FALSE)))</f>
        <v>96.245960329256604</v>
      </c>
    </row>
    <row r="51" spans="1:14" x14ac:dyDescent="0.2">
      <c r="A51" s="2">
        <v>21</v>
      </c>
      <c r="C51" s="22">
        <f>'AVG WD'!C28*IF(J22="East",(IF(AND($A51&gt;7,$A51&lt;24),HLOOKUP(C$29,$C$8:$N$10,2,FALSE),HLOOKUP(C$29,$C$8:$N$10,3,FALSE))),IF(AND($A51&gt;6,$A51&lt;23),HLOOKUP(C$29,$C$8:$N$10,2,FALSE),HLOOKUP(C$29,$C$8:$N$10,3,FALSE)))</f>
        <v>82.879631699601859</v>
      </c>
      <c r="D51" s="22">
        <f>'AVG WD'!D28*IF(K22="East",(IF(AND($A51&gt;7,$A51&lt;24),HLOOKUP(D$29,$C$8:$N$10,2,FALSE),HLOOKUP(D$29,$C$8:$N$10,3,FALSE))),IF(AND($A51&gt;6,$A51&lt;23),HLOOKUP(D$29,$C$8:$N$10,2,FALSE),HLOOKUP(D$29,$C$8:$N$10,3,FALSE)))</f>
        <v>61.743827427831505</v>
      </c>
      <c r="E51" s="22">
        <f>'AVG WD'!E28*IF(L22="East",(IF(AND($A51&gt;7,$A51&lt;24),HLOOKUP(E$29,$C$8:$N$10,2,FALSE),HLOOKUP(E$29,$C$8:$N$10,3,FALSE))),IF(AND($A51&gt;6,$A51&lt;23),HLOOKUP(E$29,$C$8:$N$10,2,FALSE),HLOOKUP(E$29,$C$8:$N$10,3,FALSE)))</f>
        <v>63.513430998874995</v>
      </c>
      <c r="F51" s="22">
        <f>'AVG WD'!F28*IF(M22="East",(IF(AND($A51&gt;7,$A51&lt;24),HLOOKUP(F$29,$C$8:$N$10,2,FALSE),HLOOKUP(F$29,$C$8:$N$10,3,FALSE))),IF(AND($A51&gt;6,$A51&lt;23),HLOOKUP(F$29,$C$8:$N$10,2,FALSE),HLOOKUP(F$29,$C$8:$N$10,3,FALSE)))</f>
        <v>111.76273657660087</v>
      </c>
      <c r="G51" s="22">
        <f>'AVG WD'!G28*IF(N22="East",(IF(AND($A51&gt;7,$A51&lt;24),HLOOKUP(G$29,$C$8:$N$10,2,FALSE),HLOOKUP(G$29,$C$8:$N$10,3,FALSE))),IF(AND($A51&gt;6,$A51&lt;23),HLOOKUP(G$29,$C$8:$N$10,2,FALSE),HLOOKUP(G$29,$C$8:$N$10,3,FALSE)))</f>
        <v>100.31182118855023</v>
      </c>
      <c r="H51" s="22">
        <f>'AVG WD'!H28*IF(O22="East",(IF(AND($A51&gt;7,$A51&lt;24),HLOOKUP(H$29,$C$8:$N$10,2,FALSE),HLOOKUP(H$29,$C$8:$N$10,3,FALSE))),IF(AND($A51&gt;6,$A51&lt;23),HLOOKUP(H$29,$C$8:$N$10,2,FALSE),HLOOKUP(H$29,$C$8:$N$10,3,FALSE)))</f>
        <v>98.477148516732882</v>
      </c>
      <c r="I51" s="22">
        <f>'AVG WD'!I28*IF(P22="East",(IF(AND($A51&gt;7,$A51&lt;24),HLOOKUP(I$29,$C$8:$N$10,2,FALSE),HLOOKUP(I$29,$C$8:$N$10,3,FALSE))),IF(AND($A51&gt;6,$A51&lt;23),HLOOKUP(I$29,$C$8:$N$10,2,FALSE),HLOOKUP(I$29,$C$8:$N$10,3,FALSE)))</f>
        <v>91.63762376519567</v>
      </c>
      <c r="J51" s="22">
        <f>'AVG WD'!J28*IF(Q22="East",(IF(AND($A51&gt;7,$A51&lt;24),HLOOKUP(J$29,$C$8:$N$10,2,FALSE),HLOOKUP(J$29,$C$8:$N$10,3,FALSE))),IF(AND($A51&gt;6,$A51&lt;23),HLOOKUP(J$29,$C$8:$N$10,2,FALSE),HLOOKUP(J$29,$C$8:$N$10,3,FALSE)))</f>
        <v>110.29191058446888</v>
      </c>
      <c r="K51" s="22">
        <f>'AVG WD'!K28*IF(R22="East",(IF(AND($A51&gt;7,$A51&lt;24),HLOOKUP(K$29,$C$8:$N$10,2,FALSE),HLOOKUP(K$29,$C$8:$N$10,3,FALSE))),IF(AND($A51&gt;6,$A51&lt;23),HLOOKUP(K$29,$C$8:$N$10,2,FALSE),HLOOKUP(K$29,$C$8:$N$10,3,FALSE)))</f>
        <v>98.940399468039303</v>
      </c>
      <c r="L51" s="22">
        <f>'AVG WD'!L28*IF(S22="East",(IF(AND($A51&gt;7,$A51&lt;24),HLOOKUP(L$29,$C$8:$N$10,2,FALSE),HLOOKUP(L$29,$C$8:$N$10,3,FALSE))),IF(AND($A51&gt;6,$A51&lt;23),HLOOKUP(L$29,$C$8:$N$10,2,FALSE),HLOOKUP(L$29,$C$8:$N$10,3,FALSE)))</f>
        <v>88.873338201227028</v>
      </c>
      <c r="M51" s="22">
        <f>'AVG WD'!M28*IF(T22="East",(IF(AND($A51&gt;7,$A51&lt;24),HLOOKUP(M$29,$C$8:$N$10,2,FALSE),HLOOKUP(M$29,$C$8:$N$10,3,FALSE))),IF(AND($A51&gt;6,$A51&lt;23),HLOOKUP(M$29,$C$8:$N$10,2,FALSE),HLOOKUP(M$29,$C$8:$N$10,3,FALSE)))</f>
        <v>87.35145463706381</v>
      </c>
      <c r="N51" s="22">
        <f>'AVG WD'!N28*IF(U22="East",(IF(AND($A51&gt;7,$A51&lt;24),HLOOKUP(N$29,$C$8:$N$10,2,FALSE),HLOOKUP(N$29,$C$8:$N$10,3,FALSE))),IF(AND($A51&gt;6,$A51&lt;23),HLOOKUP(N$29,$C$8:$N$10,2,FALSE),HLOOKUP(N$29,$C$8:$N$10,3,FALSE)))</f>
        <v>90.019769418247478</v>
      </c>
    </row>
    <row r="52" spans="1:14" x14ac:dyDescent="0.2">
      <c r="A52" s="2">
        <v>22</v>
      </c>
      <c r="C52" s="22">
        <f>'AVG WD'!C29*IF(J23="East",(IF(AND($A52&gt;7,$A52&lt;24),HLOOKUP(C$29,$C$8:$N$10,2,FALSE),HLOOKUP(C$29,$C$8:$N$10,3,FALSE))),IF(AND($A52&gt;6,$A52&lt;23),HLOOKUP(C$29,$C$8:$N$10,2,FALSE),HLOOKUP(C$29,$C$8:$N$10,3,FALSE)))</f>
        <v>75.012984560972228</v>
      </c>
      <c r="D52" s="22">
        <f>'AVG WD'!D29*IF(K23="East",(IF(AND($A52&gt;7,$A52&lt;24),HLOOKUP(D$29,$C$8:$N$10,2,FALSE),HLOOKUP(D$29,$C$8:$N$10,3,FALSE))),IF(AND($A52&gt;6,$A52&lt;23),HLOOKUP(D$29,$C$8:$N$10,2,FALSE),HLOOKUP(D$29,$C$8:$N$10,3,FALSE)))</f>
        <v>57.769422838733107</v>
      </c>
      <c r="E52" s="22">
        <f>'AVG WD'!E29*IF(L23="East",(IF(AND($A52&gt;7,$A52&lt;24),HLOOKUP(E$29,$C$8:$N$10,2,FALSE),HLOOKUP(E$29,$C$8:$N$10,3,FALSE))),IF(AND($A52&gt;6,$A52&lt;23),HLOOKUP(E$29,$C$8:$N$10,2,FALSE),HLOOKUP(E$29,$C$8:$N$10,3,FALSE)))</f>
        <v>57.88289899591399</v>
      </c>
      <c r="F52" s="22">
        <f>'AVG WD'!F29*IF(M23="East",(IF(AND($A52&gt;7,$A52&lt;24),HLOOKUP(F$29,$C$8:$N$10,2,FALSE),HLOOKUP(F$29,$C$8:$N$10,3,FALSE))),IF(AND($A52&gt;6,$A52&lt;23),HLOOKUP(F$29,$C$8:$N$10,2,FALSE),HLOOKUP(F$29,$C$8:$N$10,3,FALSE)))</f>
        <v>85.82286997857706</v>
      </c>
      <c r="G52" s="22">
        <f>'AVG WD'!G29*IF(N23="East",(IF(AND($A52&gt;7,$A52&lt;24),HLOOKUP(G$29,$C$8:$N$10,2,FALSE),HLOOKUP(G$29,$C$8:$N$10,3,FALSE))),IF(AND($A52&gt;6,$A52&lt;23),HLOOKUP(G$29,$C$8:$N$10,2,FALSE),HLOOKUP(G$29,$C$8:$N$10,3,FALSE)))</f>
        <v>84.670671728939311</v>
      </c>
      <c r="H52" s="22">
        <f>'AVG WD'!H29*IF(O23="East",(IF(AND($A52&gt;7,$A52&lt;24),HLOOKUP(H$29,$C$8:$N$10,2,FALSE),HLOOKUP(H$29,$C$8:$N$10,3,FALSE))),IF(AND($A52&gt;6,$A52&lt;23),HLOOKUP(H$29,$C$8:$N$10,2,FALSE),HLOOKUP(H$29,$C$8:$N$10,3,FALSE)))</f>
        <v>82.317763910335202</v>
      </c>
      <c r="I52" s="22">
        <f>'AVG WD'!I29*IF(P23="East",(IF(AND($A52&gt;7,$A52&lt;24),HLOOKUP(I$29,$C$8:$N$10,2,FALSE),HLOOKUP(I$29,$C$8:$N$10,3,FALSE))),IF(AND($A52&gt;6,$A52&lt;23),HLOOKUP(I$29,$C$8:$N$10,2,FALSE),HLOOKUP(I$29,$C$8:$N$10,3,FALSE)))</f>
        <v>70.558752323964441</v>
      </c>
      <c r="J52" s="22">
        <f>'AVG WD'!J29*IF(Q23="East",(IF(AND($A52&gt;7,$A52&lt;24),HLOOKUP(J$29,$C$8:$N$10,2,FALSE),HLOOKUP(J$29,$C$8:$N$10,3,FALSE))),IF(AND($A52&gt;6,$A52&lt;23),HLOOKUP(J$29,$C$8:$N$10,2,FALSE),HLOOKUP(J$29,$C$8:$N$10,3,FALSE)))</f>
        <v>85.475390903795983</v>
      </c>
      <c r="K52" s="22">
        <f>'AVG WD'!K29*IF(R23="East",(IF(AND($A52&gt;7,$A52&lt;24),HLOOKUP(K$29,$C$8:$N$10,2,FALSE),HLOOKUP(K$29,$C$8:$N$10,3,FALSE))),IF(AND($A52&gt;6,$A52&lt;23),HLOOKUP(K$29,$C$8:$N$10,2,FALSE),HLOOKUP(K$29,$C$8:$N$10,3,FALSE)))</f>
        <v>81.749976231133559</v>
      </c>
      <c r="L52" s="22">
        <f>'AVG WD'!L29*IF(S23="East",(IF(AND($A52&gt;7,$A52&lt;24),HLOOKUP(L$29,$C$8:$N$10,2,FALSE),HLOOKUP(L$29,$C$8:$N$10,3,FALSE))),IF(AND($A52&gt;6,$A52&lt;23),HLOOKUP(L$29,$C$8:$N$10,2,FALSE),HLOOKUP(L$29,$C$8:$N$10,3,FALSE)))</f>
        <v>70.277387086507545</v>
      </c>
      <c r="M52" s="22">
        <f>'AVG WD'!M29*IF(T23="East",(IF(AND($A52&gt;7,$A52&lt;24),HLOOKUP(M$29,$C$8:$N$10,2,FALSE),HLOOKUP(M$29,$C$8:$N$10,3,FALSE))),IF(AND($A52&gt;6,$A52&lt;23),HLOOKUP(M$29,$C$8:$N$10,2,FALSE),HLOOKUP(M$29,$C$8:$N$10,3,FALSE)))</f>
        <v>76.015610813600659</v>
      </c>
      <c r="N52" s="22">
        <f>'AVG WD'!N29*IF(U23="East",(IF(AND($A52&gt;7,$A52&lt;24),HLOOKUP(N$29,$C$8:$N$10,2,FALSE),HLOOKUP(N$29,$C$8:$N$10,3,FALSE))),IF(AND($A52&gt;6,$A52&lt;23),HLOOKUP(N$29,$C$8:$N$10,2,FALSE),HLOOKUP(N$29,$C$8:$N$10,3,FALSE)))</f>
        <v>84.629191220263976</v>
      </c>
    </row>
    <row r="53" spans="1:14" x14ac:dyDescent="0.2">
      <c r="A53" s="2">
        <v>23</v>
      </c>
      <c r="C53" s="22">
        <f>'AVG WD'!C30*IF(J24="East",(IF(AND($A53&gt;7,$A53&lt;24),HLOOKUP(C$29,$C$8:$N$10,2,FALSE),HLOOKUP(C$29,$C$8:$N$10,3,FALSE))),IF(AND($A53&gt;6,$A53&lt;23),HLOOKUP(C$29,$C$8:$N$10,2,FALSE),HLOOKUP(C$29,$C$8:$N$10,3,FALSE)))</f>
        <v>90.520095084876459</v>
      </c>
      <c r="D53" s="22">
        <f>'AVG WD'!D30*IF(K24="East",(IF(AND($A53&gt;7,$A53&lt;24),HLOOKUP(D$29,$C$8:$N$10,2,FALSE),HLOOKUP(D$29,$C$8:$N$10,3,FALSE))),IF(AND($A53&gt;6,$A53&lt;23),HLOOKUP(D$29,$C$8:$N$10,2,FALSE),HLOOKUP(D$29,$C$8:$N$10,3,FALSE)))</f>
        <v>67.981443681992161</v>
      </c>
      <c r="E53" s="22">
        <f>'AVG WD'!E30*IF(L24="East",(IF(AND($A53&gt;7,$A53&lt;24),HLOOKUP(E$29,$C$8:$N$10,2,FALSE),HLOOKUP(E$29,$C$8:$N$10,3,FALSE))),IF(AND($A53&gt;6,$A53&lt;23),HLOOKUP(E$29,$C$8:$N$10,2,FALSE),HLOOKUP(E$29,$C$8:$N$10,3,FALSE)))</f>
        <v>67.468013382871973</v>
      </c>
      <c r="F53" s="22">
        <f>'AVG WD'!F30*IF(M24="East",(IF(AND($A53&gt;7,$A53&lt;24),HLOOKUP(F$29,$C$8:$N$10,2,FALSE),HLOOKUP(F$29,$C$8:$N$10,3,FALSE))),IF(AND($A53&gt;6,$A53&lt;23),HLOOKUP(F$29,$C$8:$N$10,2,FALSE),HLOOKUP(F$29,$C$8:$N$10,3,FALSE)))</f>
        <v>90.317423843688161</v>
      </c>
      <c r="G53" s="22">
        <f>'AVG WD'!G30*IF(N24="East",(IF(AND($A53&gt;7,$A53&lt;24),HLOOKUP(G$29,$C$8:$N$10,2,FALSE),HLOOKUP(G$29,$C$8:$N$10,3,FALSE))),IF(AND($A53&gt;6,$A53&lt;23),HLOOKUP(G$29,$C$8:$N$10,2,FALSE),HLOOKUP(G$29,$C$8:$N$10,3,FALSE)))</f>
        <v>90.381887218974953</v>
      </c>
      <c r="H53" s="22">
        <f>'AVG WD'!H30*IF(O24="East",(IF(AND($A53&gt;7,$A53&lt;24),HLOOKUP(H$29,$C$8:$N$10,2,FALSE),HLOOKUP(H$29,$C$8:$N$10,3,FALSE))),IF(AND($A53&gt;6,$A53&lt;23),HLOOKUP(H$29,$C$8:$N$10,2,FALSE),HLOOKUP(H$29,$C$8:$N$10,3,FALSE)))</f>
        <v>126.75234435029974</v>
      </c>
      <c r="I53" s="22">
        <f>'AVG WD'!I30*IF(P24="East",(IF(AND($A53&gt;7,$A53&lt;24),HLOOKUP(I$29,$C$8:$N$10,2,FALSE),HLOOKUP(I$29,$C$8:$N$10,3,FALSE))),IF(AND($A53&gt;6,$A53&lt;23),HLOOKUP(I$29,$C$8:$N$10,2,FALSE),HLOOKUP(I$29,$C$8:$N$10,3,FALSE)))</f>
        <v>107.14833690506276</v>
      </c>
      <c r="J53" s="22">
        <f>'AVG WD'!J30*IF(Q24="East",(IF(AND($A53&gt;7,$A53&lt;24),HLOOKUP(J$29,$C$8:$N$10,2,FALSE),HLOOKUP(J$29,$C$8:$N$10,3,FALSE))),IF(AND($A53&gt;6,$A53&lt;23),HLOOKUP(J$29,$C$8:$N$10,2,FALSE),HLOOKUP(J$29,$C$8:$N$10,3,FALSE)))</f>
        <v>122.32901464297152</v>
      </c>
      <c r="K53" s="22">
        <f>'AVG WD'!K30*IF(R24="East",(IF(AND($A53&gt;7,$A53&lt;24),HLOOKUP(K$29,$C$8:$N$10,2,FALSE),HLOOKUP(K$29,$C$8:$N$10,3,FALSE))),IF(AND($A53&gt;6,$A53&lt;23),HLOOKUP(K$29,$C$8:$N$10,2,FALSE),HLOOKUP(K$29,$C$8:$N$10,3,FALSE)))</f>
        <v>85.597958217583738</v>
      </c>
      <c r="L53" s="22">
        <f>'AVG WD'!L30*IF(S24="East",(IF(AND($A53&gt;7,$A53&lt;24),HLOOKUP(L$29,$C$8:$N$10,2,FALSE),HLOOKUP(L$29,$C$8:$N$10,3,FALSE))),IF(AND($A53&gt;6,$A53&lt;23),HLOOKUP(L$29,$C$8:$N$10,2,FALSE),HLOOKUP(L$29,$C$8:$N$10,3,FALSE)))</f>
        <v>65.871648834076979</v>
      </c>
      <c r="M53" s="22">
        <f>'AVG WD'!M30*IF(T24="East",(IF(AND($A53&gt;7,$A53&lt;24),HLOOKUP(M$29,$C$8:$N$10,2,FALSE),HLOOKUP(M$29,$C$8:$N$10,3,FALSE))),IF(AND($A53&gt;6,$A53&lt;23),HLOOKUP(M$29,$C$8:$N$10,2,FALSE),HLOOKUP(M$29,$C$8:$N$10,3,FALSE)))</f>
        <v>71.21449357539106</v>
      </c>
      <c r="N53" s="22">
        <f>'AVG WD'!N30*IF(U24="East",(IF(AND($A53&gt;7,$A53&lt;24),HLOOKUP(N$29,$C$8:$N$10,2,FALSE),HLOOKUP(N$29,$C$8:$N$10,3,FALSE))),IF(AND($A53&gt;6,$A53&lt;23),HLOOKUP(N$29,$C$8:$N$10,2,FALSE),HLOOKUP(N$29,$C$8:$N$10,3,FALSE)))</f>
        <v>62.446498685425254</v>
      </c>
    </row>
    <row r="54" spans="1:14" x14ac:dyDescent="0.2">
      <c r="A54" s="2">
        <v>24</v>
      </c>
      <c r="C54" s="22">
        <f>'AVG WD'!C31*IF(J25="East",(IF(AND($A54&gt;7,$A54&lt;24),HLOOKUP(C$29,$C$8:$N$10,2,FALSE),HLOOKUP(C$29,$C$8:$N$10,3,FALSE))),IF(AND($A54&gt;6,$A54&lt;23),HLOOKUP(C$29,$C$8:$N$10,2,FALSE),HLOOKUP(C$29,$C$8:$N$10,3,FALSE)))</f>
        <v>78.387138265846588</v>
      </c>
      <c r="D54" s="22">
        <f>'AVG WD'!D31*IF(K25="East",(IF(AND($A54&gt;7,$A54&lt;24),HLOOKUP(D$29,$C$8:$N$10,2,FALSE),HLOOKUP(D$29,$C$8:$N$10,3,FALSE))),IF(AND($A54&gt;6,$A54&lt;23),HLOOKUP(D$29,$C$8:$N$10,2,FALSE),HLOOKUP(D$29,$C$8:$N$10,3,FALSE)))</f>
        <v>58.970315824693444</v>
      </c>
      <c r="E54" s="22">
        <f>'AVG WD'!E31*IF(L25="East",(IF(AND($A54&gt;7,$A54&lt;24),HLOOKUP(E$29,$C$8:$N$10,2,FALSE),HLOOKUP(E$29,$C$8:$N$10,3,FALSE))),IF(AND($A54&gt;6,$A54&lt;23),HLOOKUP(E$29,$C$8:$N$10,2,FALSE),HLOOKUP(E$29,$C$8:$N$10,3,FALSE)))</f>
        <v>56.814020723912165</v>
      </c>
      <c r="F54" s="22">
        <f>'AVG WD'!F31*IF(M25="East",(IF(AND($A54&gt;7,$A54&lt;24),HLOOKUP(F$29,$C$8:$N$10,2,FALSE),HLOOKUP(F$29,$C$8:$N$10,3,FALSE))),IF(AND($A54&gt;6,$A54&lt;23),HLOOKUP(F$29,$C$8:$N$10,2,FALSE),HLOOKUP(F$29,$C$8:$N$10,3,FALSE)))</f>
        <v>71.702904800616196</v>
      </c>
      <c r="G54" s="22">
        <f>'AVG WD'!G31*IF(N25="East",(IF(AND($A54&gt;7,$A54&lt;24),HLOOKUP(G$29,$C$8:$N$10,2,FALSE),HLOOKUP(G$29,$C$8:$N$10,3,FALSE))),IF(AND($A54&gt;6,$A54&lt;23),HLOOKUP(G$29,$C$8:$N$10,2,FALSE),HLOOKUP(G$29,$C$8:$N$10,3,FALSE)))</f>
        <v>73.471570210622573</v>
      </c>
      <c r="H54" s="22">
        <f>'AVG WD'!H31*IF(O25="East",(IF(AND($A54&gt;7,$A54&lt;24),HLOOKUP(H$29,$C$8:$N$10,2,FALSE),HLOOKUP(H$29,$C$8:$N$10,3,FALSE))),IF(AND($A54&gt;6,$A54&lt;23),HLOOKUP(H$29,$C$8:$N$10,2,FALSE),HLOOKUP(H$29,$C$8:$N$10,3,FALSE)))</f>
        <v>95.062683715341137</v>
      </c>
      <c r="I54" s="22">
        <f>'AVG WD'!I31*IF(P25="East",(IF(AND($A54&gt;7,$A54&lt;24),HLOOKUP(I$29,$C$8:$N$10,2,FALSE),HLOOKUP(I$29,$C$8:$N$10,3,FALSE))),IF(AND($A54&gt;6,$A54&lt;23),HLOOKUP(I$29,$C$8:$N$10,2,FALSE),HLOOKUP(I$29,$C$8:$N$10,3,FALSE)))</f>
        <v>86.281464614240576</v>
      </c>
      <c r="J54" s="22">
        <f>'AVG WD'!J31*IF(Q25="East",(IF(AND($A54&gt;7,$A54&lt;24),HLOOKUP(J$29,$C$8:$N$10,2,FALSE),HLOOKUP(J$29,$C$8:$N$10,3,FALSE))),IF(AND($A54&gt;6,$A54&lt;23),HLOOKUP(J$29,$C$8:$N$10,2,FALSE),HLOOKUP(J$29,$C$8:$N$10,3,FALSE)))</f>
        <v>95.623479050035172</v>
      </c>
      <c r="K54" s="22">
        <f>'AVG WD'!K31*IF(R25="East",(IF(AND($A54&gt;7,$A54&lt;24),HLOOKUP(K$29,$C$8:$N$10,2,FALSE),HLOOKUP(K$29,$C$8:$N$10,3,FALSE))),IF(AND($A54&gt;6,$A54&lt;23),HLOOKUP(K$29,$C$8:$N$10,2,FALSE),HLOOKUP(K$29,$C$8:$N$10,3,FALSE)))</f>
        <v>74.372417079617136</v>
      </c>
      <c r="L54" s="22">
        <f>'AVG WD'!L31*IF(S25="East",(IF(AND($A54&gt;7,$A54&lt;24),HLOOKUP(L$29,$C$8:$N$10,2,FALSE),HLOOKUP(L$29,$C$8:$N$10,3,FALSE))),IF(AND($A54&gt;6,$A54&lt;23),HLOOKUP(L$29,$C$8:$N$10,2,FALSE),HLOOKUP(L$29,$C$8:$N$10,3,FALSE)))</f>
        <v>54.98097589640841</v>
      </c>
      <c r="M54" s="22">
        <f>'AVG WD'!M31*IF(T25="East",(IF(AND($A54&gt;7,$A54&lt;24),HLOOKUP(M$29,$C$8:$N$10,2,FALSE),HLOOKUP(M$29,$C$8:$N$10,3,FALSE))),IF(AND($A54&gt;6,$A54&lt;23),HLOOKUP(M$29,$C$8:$N$10,2,FALSE),HLOOKUP(M$29,$C$8:$N$10,3,FALSE)))</f>
        <v>58.808003952749189</v>
      </c>
      <c r="N54" s="22">
        <f>'AVG WD'!N31*IF(U25="East",(IF(AND($A54&gt;7,$A54&lt;24),HLOOKUP(N$29,$C$8:$N$10,2,FALSE),HLOOKUP(N$29,$C$8:$N$10,3,FALSE))),IF(AND($A54&gt;6,$A54&lt;23),HLOOKUP(N$29,$C$8:$N$10,2,FALSE),HLOOKUP(N$29,$C$8:$N$10,3,FALSE)))</f>
        <v>57.824524218543559</v>
      </c>
    </row>
    <row r="56" spans="1:14" ht="15.75" x14ac:dyDescent="0.25">
      <c r="A56" s="58" t="s">
        <v>31</v>
      </c>
      <c r="B56" s="58"/>
      <c r="C56" s="58"/>
      <c r="D56" s="58"/>
    </row>
    <row r="58" spans="1:14" x14ac:dyDescent="0.2">
      <c r="C58" s="2" t="s">
        <v>0</v>
      </c>
      <c r="D58" s="2" t="s">
        <v>1</v>
      </c>
      <c r="E58" s="2" t="s">
        <v>2</v>
      </c>
      <c r="F58" s="2" t="s">
        <v>3</v>
      </c>
      <c r="G58" s="2" t="s">
        <v>4</v>
      </c>
      <c r="H58" s="2" t="s">
        <v>5</v>
      </c>
      <c r="I58" s="2" t="s">
        <v>6</v>
      </c>
      <c r="J58" s="2" t="s">
        <v>7</v>
      </c>
      <c r="K58" s="2" t="s">
        <v>8</v>
      </c>
      <c r="L58" s="2" t="s">
        <v>9</v>
      </c>
      <c r="M58" s="2" t="s">
        <v>10</v>
      </c>
      <c r="N58" s="2" t="s">
        <v>11</v>
      </c>
    </row>
    <row r="59" spans="1:14" x14ac:dyDescent="0.2">
      <c r="A59" s="2" t="s">
        <v>26</v>
      </c>
    </row>
    <row r="60" spans="1:14" x14ac:dyDescent="0.2">
      <c r="A60" s="2">
        <v>1</v>
      </c>
      <c r="C60" s="22">
        <f>IF(J2="East",(IF(AND($A31&gt;7,$A31&lt;24),HLOOKUP(C$29,$C$8:$N$10,2,FALSE),HLOOKUP(C$29,$C$8:$N$10,3,FALSE))),IF(AND($A31&gt;6,$A31&lt;23),HLOOKUP(C$29,$C$8:$N$10,2,FALSE),HLOOKUP(C$29,$C$8:$N$10,3,FALSE)))*'Historical 99 Scalers WD'!C6</f>
        <v>68.350694907089505</v>
      </c>
      <c r="D60" s="22">
        <f>IF(K2="East",(IF(AND($A31&gt;7,$A31&lt;24),HLOOKUP(D$29,$C$8:$N$10,2,FALSE),HLOOKUP(D$29,$C$8:$N$10,3,FALSE))),IF(AND($A31&gt;6,$A31&lt;23),HLOOKUP(D$29,$C$8:$N$10,2,FALSE),HLOOKUP(D$29,$C$8:$N$10,3,FALSE)))*'Historical 99 Scalers WD'!D6</f>
        <v>51.492810908043026</v>
      </c>
      <c r="E60" s="22">
        <f>IF(L2="East",(IF(AND($A31&gt;7,$A31&lt;24),HLOOKUP(E$29,$C$8:$N$10,2,FALSE),HLOOKUP(E$29,$C$8:$N$10,3,FALSE))),IF(AND($A31&gt;6,$A31&lt;23),HLOOKUP(E$29,$C$8:$N$10,2,FALSE),HLOOKUP(E$29,$C$8:$N$10,3,FALSE)))*'Historical 99 Scalers WD'!E6</f>
        <v>48.479611260657798</v>
      </c>
      <c r="F60" s="22">
        <f>IF(M2="East",(IF(AND($A31&gt;7,$A31&lt;24),HLOOKUP(F$29,$C$8:$N$10,2,FALSE),HLOOKUP(F$29,$C$8:$N$10,3,FALSE))),IF(AND($A31&gt;6,$A31&lt;23),HLOOKUP(F$29,$C$8:$N$10,2,FALSE),HLOOKUP(F$29,$C$8:$N$10,3,FALSE)))*'Historical 99 Scalers WD'!F6</f>
        <v>59.126307021977603</v>
      </c>
      <c r="G60" s="22">
        <f>IF(N2="East",(IF(AND($A31&gt;7,$A31&lt;24),HLOOKUP(G$29,$C$8:$N$10,2,FALSE),HLOOKUP(G$29,$C$8:$N$10,3,FALSE))),IF(AND($A31&gt;6,$A31&lt;23),HLOOKUP(G$29,$C$8:$N$10,2,FALSE),HLOOKUP(G$29,$C$8:$N$10,3,FALSE)))*'Historical 99 Scalers WD'!G6</f>
        <v>63.968571020693879</v>
      </c>
      <c r="H60" s="22">
        <f>IF(O2="East",(IF(AND($A31&gt;7,$A31&lt;24),HLOOKUP(H$29,$C$8:$N$10,2,FALSE),HLOOKUP(H$29,$C$8:$N$10,3,FALSE))),IF(AND($A31&gt;6,$A31&lt;23),HLOOKUP(H$29,$C$8:$N$10,2,FALSE),HLOOKUP(H$29,$C$8:$N$10,3,FALSE)))*'Historical 99 Scalers WD'!H6</f>
        <v>79.096325504448117</v>
      </c>
      <c r="I60" s="22">
        <f>IF(P2="East",(IF(AND($A31&gt;7,$A31&lt;24),HLOOKUP(I$29,$C$8:$N$10,2,FALSE),HLOOKUP(I$29,$C$8:$N$10,3,FALSE))),IF(AND($A31&gt;6,$A31&lt;23),HLOOKUP(I$29,$C$8:$N$10,2,FALSE),HLOOKUP(I$29,$C$8:$N$10,3,FALSE)))*'Historical 99 Scalers WD'!I6</f>
        <v>78.542007603068342</v>
      </c>
      <c r="J60" s="22">
        <f>IF(Q2="East",(IF(AND($A31&gt;7,$A31&lt;24),HLOOKUP(J$29,$C$8:$N$10,2,FALSE),HLOOKUP(J$29,$C$8:$N$10,3,FALSE))),IF(AND($A31&gt;6,$A31&lt;23),HLOOKUP(J$29,$C$8:$N$10,2,FALSE),HLOOKUP(J$29,$C$8:$N$10,3,FALSE)))*'Historical 99 Scalers WD'!J6</f>
        <v>88.062220444090315</v>
      </c>
      <c r="K60" s="22">
        <f>IF(R2="East",(IF(AND($A31&gt;7,$A31&lt;24),HLOOKUP(K$29,$C$8:$N$10,2,FALSE),HLOOKUP(K$29,$C$8:$N$10,3,FALSE))),IF(AND($A31&gt;6,$A31&lt;23),HLOOKUP(K$29,$C$8:$N$10,2,FALSE),HLOOKUP(K$29,$C$8:$N$10,3,FALSE)))*'Historical 99 Scalers WD'!K6</f>
        <v>74.260662008866362</v>
      </c>
      <c r="L60" s="22">
        <f>IF(S2="East",(IF(AND($A31&gt;7,$A31&lt;24),HLOOKUP(L$29,$C$8:$N$10,2,FALSE),HLOOKUP(L$29,$C$8:$N$10,3,FALSE))),IF(AND($A31&gt;6,$A31&lt;23),HLOOKUP(L$29,$C$8:$N$10,2,FALSE),HLOOKUP(L$29,$C$8:$N$10,3,FALSE)))*'Historical 99 Scalers WD'!L6</f>
        <v>50.973113815937765</v>
      </c>
      <c r="M60" s="22">
        <f>IF(T2="East",(IF(AND($A31&gt;7,$A31&lt;24),HLOOKUP(M$29,$C$8:$N$10,2,FALSE),HLOOKUP(M$29,$C$8:$N$10,3,FALSE))),IF(AND($A31&gt;6,$A31&lt;23),HLOOKUP(M$29,$C$8:$N$10,2,FALSE),HLOOKUP(M$29,$C$8:$N$10,3,FALSE)))*'Historical 99 Scalers WD'!M6</f>
        <v>52.680575267405281</v>
      </c>
      <c r="N60" s="22">
        <f>IF(U2="East",(IF(AND($A31&gt;7,$A31&lt;24),HLOOKUP(N$29,$C$8:$N$10,2,FALSE),HLOOKUP(N$29,$C$8:$N$10,3,FALSE))),IF(AND($A31&gt;6,$A31&lt;23),HLOOKUP(N$29,$C$8:$N$10,2,FALSE),HLOOKUP(N$29,$C$8:$N$10,3,FALSE)))*'Historical 99 Scalers WD'!N6</f>
        <v>52.462407514783571</v>
      </c>
    </row>
    <row r="61" spans="1:14" x14ac:dyDescent="0.2">
      <c r="A61" s="2">
        <v>2</v>
      </c>
      <c r="C61" s="22">
        <f>IF(J3="East",(IF(AND($A32&gt;7,$A32&lt;24),HLOOKUP(C$29,$C$8:$N$10,2,FALSE),HLOOKUP(C$29,$C$8:$N$10,3,FALSE))),IF(AND($A32&gt;6,$A32&lt;23),HLOOKUP(C$29,$C$8:$N$10,2,FALSE),HLOOKUP(C$29,$C$8:$N$10,3,FALSE)))*'Historical 99 Scalers WD'!C7</f>
        <v>59.798407760820787</v>
      </c>
      <c r="D61" s="22">
        <f>IF(K3="East",(IF(AND($A32&gt;7,$A32&lt;24),HLOOKUP(D$29,$C$8:$N$10,2,FALSE),HLOOKUP(D$29,$C$8:$N$10,3,FALSE))),IF(AND($A32&gt;6,$A32&lt;23),HLOOKUP(D$29,$C$8:$N$10,2,FALSE),HLOOKUP(D$29,$C$8:$N$10,3,FALSE)))*'Historical 99 Scalers WD'!D7</f>
        <v>48.967077739790888</v>
      </c>
      <c r="E61" s="22">
        <f>IF(L3="East",(IF(AND($A32&gt;7,$A32&lt;24),HLOOKUP(E$29,$C$8:$N$10,2,FALSE),HLOOKUP(E$29,$C$8:$N$10,3,FALSE))),IF(AND($A32&gt;6,$A32&lt;23),HLOOKUP(E$29,$C$8:$N$10,2,FALSE),HLOOKUP(E$29,$C$8:$N$10,3,FALSE)))*'Historical 99 Scalers WD'!E7</f>
        <v>42.320695207542094</v>
      </c>
      <c r="F61" s="22">
        <f>IF(M3="East",(IF(AND($A32&gt;7,$A32&lt;24),HLOOKUP(F$29,$C$8:$N$10,2,FALSE),HLOOKUP(F$29,$C$8:$N$10,3,FALSE))),IF(AND($A32&gt;6,$A32&lt;23),HLOOKUP(F$29,$C$8:$N$10,2,FALSE),HLOOKUP(F$29,$C$8:$N$10,3,FALSE)))*'Historical 99 Scalers WD'!F7</f>
        <v>55.723782204844198</v>
      </c>
      <c r="G61" s="22">
        <f>IF(N3="East",(IF(AND($A32&gt;7,$A32&lt;24),HLOOKUP(G$29,$C$8:$N$10,2,FALSE),HLOOKUP(G$29,$C$8:$N$10,3,FALSE))),IF(AND($A32&gt;6,$A32&lt;23),HLOOKUP(G$29,$C$8:$N$10,2,FALSE),HLOOKUP(G$29,$C$8:$N$10,3,FALSE)))*'Historical 99 Scalers WD'!G7</f>
        <v>54.968968635350677</v>
      </c>
      <c r="H61" s="22">
        <f>IF(O3="East",(IF(AND($A32&gt;7,$A32&lt;24),HLOOKUP(H$29,$C$8:$N$10,2,FALSE),HLOOKUP(H$29,$C$8:$N$10,3,FALSE))),IF(AND($A32&gt;6,$A32&lt;23),HLOOKUP(H$29,$C$8:$N$10,2,FALSE),HLOOKUP(H$29,$C$8:$N$10,3,FALSE)))*'Historical 99 Scalers WD'!H7</f>
        <v>58.497426077995065</v>
      </c>
      <c r="I61" s="22">
        <f>IF(P3="East",(IF(AND($A32&gt;7,$A32&lt;24),HLOOKUP(I$29,$C$8:$N$10,2,FALSE),HLOOKUP(I$29,$C$8:$N$10,3,FALSE))),IF(AND($A32&gt;6,$A32&lt;23),HLOOKUP(I$29,$C$8:$N$10,2,FALSE),HLOOKUP(I$29,$C$8:$N$10,3,FALSE)))*'Historical 99 Scalers WD'!I7</f>
        <v>62.898154992940256</v>
      </c>
      <c r="J61" s="22">
        <f>IF(Q3="East",(IF(AND($A32&gt;7,$A32&lt;24),HLOOKUP(J$29,$C$8:$N$10,2,FALSE),HLOOKUP(J$29,$C$8:$N$10,3,FALSE))),IF(AND($A32&gt;6,$A32&lt;23),HLOOKUP(J$29,$C$8:$N$10,2,FALSE),HLOOKUP(J$29,$C$8:$N$10,3,FALSE)))*'Historical 99 Scalers WD'!J7</f>
        <v>77.744838661983408</v>
      </c>
      <c r="K61" s="22">
        <f>IF(R3="East",(IF(AND($A32&gt;7,$A32&lt;24),HLOOKUP(K$29,$C$8:$N$10,2,FALSE),HLOOKUP(K$29,$C$8:$N$10,3,FALSE))),IF(AND($A32&gt;6,$A32&lt;23),HLOOKUP(K$29,$C$8:$N$10,2,FALSE),HLOOKUP(K$29,$C$8:$N$10,3,FALSE)))*'Historical 99 Scalers WD'!K7</f>
        <v>54.987073011142982</v>
      </c>
      <c r="L61" s="22">
        <f>IF(S3="East",(IF(AND($A32&gt;7,$A32&lt;24),HLOOKUP(L$29,$C$8:$N$10,2,FALSE),HLOOKUP(L$29,$C$8:$N$10,3,FALSE))),IF(AND($A32&gt;6,$A32&lt;23),HLOOKUP(L$29,$C$8:$N$10,2,FALSE),HLOOKUP(L$29,$C$8:$N$10,3,FALSE)))*'Historical 99 Scalers WD'!L7</f>
        <v>46.457088745295337</v>
      </c>
      <c r="M61" s="22">
        <f>IF(T3="East",(IF(AND($A32&gt;7,$A32&lt;24),HLOOKUP(M$29,$C$8:$N$10,2,FALSE),HLOOKUP(M$29,$C$8:$N$10,3,FALSE))),IF(AND($A32&gt;6,$A32&lt;23),HLOOKUP(M$29,$C$8:$N$10,2,FALSE),HLOOKUP(M$29,$C$8:$N$10,3,FALSE)))*'Historical 99 Scalers WD'!M7</f>
        <v>41.351397215238954</v>
      </c>
      <c r="N61" s="22">
        <f>IF(U3="East",(IF(AND($A32&gt;7,$A32&lt;24),HLOOKUP(N$29,$C$8:$N$10,2,FALSE),HLOOKUP(N$29,$C$8:$N$10,3,FALSE))),IF(AND($A32&gt;6,$A32&lt;23),HLOOKUP(N$29,$C$8:$N$10,2,FALSE),HLOOKUP(N$29,$C$8:$N$10,3,FALSE)))*'Historical 99 Scalers WD'!N7</f>
        <v>44.013595157397297</v>
      </c>
    </row>
    <row r="62" spans="1:14" x14ac:dyDescent="0.2">
      <c r="A62" s="2">
        <v>3</v>
      </c>
      <c r="C62" s="22">
        <f>IF(J4="East",(IF(AND($A33&gt;7,$A33&lt;24),HLOOKUP(C$29,$C$8:$N$10,2,FALSE),HLOOKUP(C$29,$C$8:$N$10,3,FALSE))),IF(AND($A33&gt;6,$A33&lt;23),HLOOKUP(C$29,$C$8:$N$10,2,FALSE),HLOOKUP(C$29,$C$8:$N$10,3,FALSE)))*'Historical 99 Scalers WD'!C8</f>
        <v>56.19604476923552</v>
      </c>
      <c r="D62" s="22">
        <f>IF(K4="East",(IF(AND($A33&gt;7,$A33&lt;24),HLOOKUP(D$29,$C$8:$N$10,2,FALSE),HLOOKUP(D$29,$C$8:$N$10,3,FALSE))),IF(AND($A33&gt;6,$A33&lt;23),HLOOKUP(D$29,$C$8:$N$10,2,FALSE),HLOOKUP(D$29,$C$8:$N$10,3,FALSE)))*'Historical 99 Scalers WD'!D8</f>
        <v>46.762591373207421</v>
      </c>
      <c r="E62" s="22">
        <f>IF(L4="East",(IF(AND($A33&gt;7,$A33&lt;24),HLOOKUP(E$29,$C$8:$N$10,2,FALSE),HLOOKUP(E$29,$C$8:$N$10,3,FALSE))),IF(AND($A33&gt;6,$A33&lt;23),HLOOKUP(E$29,$C$8:$N$10,2,FALSE),HLOOKUP(E$29,$C$8:$N$10,3,FALSE)))*'Historical 99 Scalers WD'!E8</f>
        <v>39.987052947707866</v>
      </c>
      <c r="F62" s="22">
        <f>IF(M4="East",(IF(AND($A33&gt;7,$A33&lt;24),HLOOKUP(F$29,$C$8:$N$10,2,FALSE),HLOOKUP(F$29,$C$8:$N$10,3,FALSE))),IF(AND($A33&gt;6,$A33&lt;23),HLOOKUP(F$29,$C$8:$N$10,2,FALSE),HLOOKUP(F$29,$C$8:$N$10,3,FALSE)))*'Historical 99 Scalers WD'!F8</f>
        <v>51.644612041237266</v>
      </c>
      <c r="G62" s="22">
        <f>IF(N4="East",(IF(AND($A33&gt;7,$A33&lt;24),HLOOKUP(G$29,$C$8:$N$10,2,FALSE),HLOOKUP(G$29,$C$8:$N$10,3,FALSE))),IF(AND($A33&gt;6,$A33&lt;23),HLOOKUP(G$29,$C$8:$N$10,2,FALSE),HLOOKUP(G$29,$C$8:$N$10,3,FALSE)))*'Historical 99 Scalers WD'!G8</f>
        <v>47.967360509064967</v>
      </c>
      <c r="H62" s="22">
        <f>IF(O4="East",(IF(AND($A33&gt;7,$A33&lt;24),HLOOKUP(H$29,$C$8:$N$10,2,FALSE),HLOOKUP(H$29,$C$8:$N$10,3,FALSE))),IF(AND($A33&gt;6,$A33&lt;23),HLOOKUP(H$29,$C$8:$N$10,2,FALSE),HLOOKUP(H$29,$C$8:$N$10,3,FALSE)))*'Historical 99 Scalers WD'!H8</f>
        <v>49.700917552695721</v>
      </c>
      <c r="I62" s="22">
        <f>IF(P4="East",(IF(AND($A33&gt;7,$A33&lt;24),HLOOKUP(I$29,$C$8:$N$10,2,FALSE),HLOOKUP(I$29,$C$8:$N$10,3,FALSE))),IF(AND($A33&gt;6,$A33&lt;23),HLOOKUP(I$29,$C$8:$N$10,2,FALSE),HLOOKUP(I$29,$C$8:$N$10,3,FALSE)))*'Historical 99 Scalers WD'!I8</f>
        <v>53.278288084258733</v>
      </c>
      <c r="J62" s="22">
        <f>IF(Q4="East",(IF(AND($A33&gt;7,$A33&lt;24),HLOOKUP(J$29,$C$8:$N$10,2,FALSE),HLOOKUP(J$29,$C$8:$N$10,3,FALSE))),IF(AND($A33&gt;6,$A33&lt;23),HLOOKUP(J$29,$C$8:$N$10,2,FALSE),HLOOKUP(J$29,$C$8:$N$10,3,FALSE)))*'Historical 99 Scalers WD'!J8</f>
        <v>65.731207189205946</v>
      </c>
      <c r="K62" s="22">
        <f>IF(R4="East",(IF(AND($A33&gt;7,$A33&lt;24),HLOOKUP(K$29,$C$8:$N$10,2,FALSE),HLOOKUP(K$29,$C$8:$N$10,3,FALSE))),IF(AND($A33&gt;6,$A33&lt;23),HLOOKUP(K$29,$C$8:$N$10,2,FALSE),HLOOKUP(K$29,$C$8:$N$10,3,FALSE)))*'Historical 99 Scalers WD'!K8</f>
        <v>42.265445607396948</v>
      </c>
      <c r="L62" s="22">
        <f>IF(S4="East",(IF(AND($A33&gt;7,$A33&lt;24),HLOOKUP(L$29,$C$8:$N$10,2,FALSE),HLOOKUP(L$29,$C$8:$N$10,3,FALSE))),IF(AND($A33&gt;6,$A33&lt;23),HLOOKUP(L$29,$C$8:$N$10,2,FALSE),HLOOKUP(L$29,$C$8:$N$10,3,FALSE)))*'Historical 99 Scalers WD'!L8</f>
        <v>42.121988704610274</v>
      </c>
      <c r="M62" s="22">
        <f>IF(T4="East",(IF(AND($A33&gt;7,$A33&lt;24),HLOOKUP(M$29,$C$8:$N$10,2,FALSE),HLOOKUP(M$29,$C$8:$N$10,3,FALSE))),IF(AND($A33&gt;6,$A33&lt;23),HLOOKUP(M$29,$C$8:$N$10,2,FALSE),HLOOKUP(M$29,$C$8:$N$10,3,FALSE)))*'Historical 99 Scalers WD'!M8</f>
        <v>32.926899669650346</v>
      </c>
      <c r="N62" s="22">
        <f>IF(U4="East",(IF(AND($A33&gt;7,$A33&lt;24),HLOOKUP(N$29,$C$8:$N$10,2,FALSE),HLOOKUP(N$29,$C$8:$N$10,3,FALSE))),IF(AND($A33&gt;6,$A33&lt;23),HLOOKUP(N$29,$C$8:$N$10,2,FALSE),HLOOKUP(N$29,$C$8:$N$10,3,FALSE)))*'Historical 99 Scalers WD'!N8</f>
        <v>40.56130723847135</v>
      </c>
    </row>
    <row r="63" spans="1:14" x14ac:dyDescent="0.2">
      <c r="A63" s="2">
        <v>4</v>
      </c>
      <c r="C63" s="22">
        <f>IF(J5="East",(IF(AND($A34&gt;7,$A34&lt;24),HLOOKUP(C$29,$C$8:$N$10,2,FALSE),HLOOKUP(C$29,$C$8:$N$10,3,FALSE))),IF(AND($A34&gt;6,$A34&lt;23),HLOOKUP(C$29,$C$8:$N$10,2,FALSE),HLOOKUP(C$29,$C$8:$N$10,3,FALSE)))*'Historical 99 Scalers WD'!C9</f>
        <v>56.128173460288863</v>
      </c>
      <c r="D63" s="22">
        <f>IF(K5="East",(IF(AND($A34&gt;7,$A34&lt;24),HLOOKUP(D$29,$C$8:$N$10,2,FALSE),HLOOKUP(D$29,$C$8:$N$10,3,FALSE))),IF(AND($A34&gt;6,$A34&lt;23),HLOOKUP(D$29,$C$8:$N$10,2,FALSE),HLOOKUP(D$29,$C$8:$N$10,3,FALSE)))*'Historical 99 Scalers WD'!D9</f>
        <v>47.126832959720275</v>
      </c>
      <c r="E63" s="22">
        <f>IF(L5="East",(IF(AND($A34&gt;7,$A34&lt;24),HLOOKUP(E$29,$C$8:$N$10,2,FALSE),HLOOKUP(E$29,$C$8:$N$10,3,FALSE))),IF(AND($A34&gt;6,$A34&lt;23),HLOOKUP(E$29,$C$8:$N$10,2,FALSE),HLOOKUP(E$29,$C$8:$N$10,3,FALSE)))*'Historical 99 Scalers WD'!E9</f>
        <v>39.825670399187146</v>
      </c>
      <c r="F63" s="22">
        <f>IF(M5="East",(IF(AND($A34&gt;7,$A34&lt;24),HLOOKUP(F$29,$C$8:$N$10,2,FALSE),HLOOKUP(F$29,$C$8:$N$10,3,FALSE))),IF(AND($A34&gt;6,$A34&lt;23),HLOOKUP(F$29,$C$8:$N$10,2,FALSE),HLOOKUP(F$29,$C$8:$N$10,3,FALSE)))*'Historical 99 Scalers WD'!F9</f>
        <v>52.916973266012597</v>
      </c>
      <c r="G63" s="22">
        <f>IF(N5="East",(IF(AND($A34&gt;7,$A34&lt;24),HLOOKUP(G$29,$C$8:$N$10,2,FALSE),HLOOKUP(G$29,$C$8:$N$10,3,FALSE))),IF(AND($A34&gt;6,$A34&lt;23),HLOOKUP(G$29,$C$8:$N$10,2,FALSE),HLOOKUP(G$29,$C$8:$N$10,3,FALSE)))*'Historical 99 Scalers WD'!G9</f>
        <v>45.226541550916309</v>
      </c>
      <c r="H63" s="22">
        <f>IF(O5="East",(IF(AND($A34&gt;7,$A34&lt;24),HLOOKUP(H$29,$C$8:$N$10,2,FALSE),HLOOKUP(H$29,$C$8:$N$10,3,FALSE))),IF(AND($A34&gt;6,$A34&lt;23),HLOOKUP(H$29,$C$8:$N$10,2,FALSE),HLOOKUP(H$29,$C$8:$N$10,3,FALSE)))*'Historical 99 Scalers WD'!H9</f>
        <v>45.468812167408736</v>
      </c>
      <c r="I63" s="22">
        <f>IF(P5="East",(IF(AND($A34&gt;7,$A34&lt;24),HLOOKUP(I$29,$C$8:$N$10,2,FALSE),HLOOKUP(I$29,$C$8:$N$10,3,FALSE))),IF(AND($A34&gt;6,$A34&lt;23),HLOOKUP(I$29,$C$8:$N$10,2,FALSE),HLOOKUP(I$29,$C$8:$N$10,3,FALSE)))*'Historical 99 Scalers WD'!I9</f>
        <v>49.499396290256819</v>
      </c>
      <c r="J63" s="22">
        <f>IF(Q5="East",(IF(AND($A34&gt;7,$A34&lt;24),HLOOKUP(J$29,$C$8:$N$10,2,FALSE),HLOOKUP(J$29,$C$8:$N$10,3,FALSE))),IF(AND($A34&gt;6,$A34&lt;23),HLOOKUP(J$29,$C$8:$N$10,2,FALSE),HLOOKUP(J$29,$C$8:$N$10,3,FALSE)))*'Historical 99 Scalers WD'!J9</f>
        <v>62.504241720486576</v>
      </c>
      <c r="K63" s="22">
        <f>IF(R5="East",(IF(AND($A34&gt;7,$A34&lt;24),HLOOKUP(K$29,$C$8:$N$10,2,FALSE),HLOOKUP(K$29,$C$8:$N$10,3,FALSE))),IF(AND($A34&gt;6,$A34&lt;23),HLOOKUP(K$29,$C$8:$N$10,2,FALSE),HLOOKUP(K$29,$C$8:$N$10,3,FALSE)))*'Historical 99 Scalers WD'!K9</f>
        <v>37.427345421395358</v>
      </c>
      <c r="L63" s="22">
        <f>IF(S5="East",(IF(AND($A34&gt;7,$A34&lt;24),HLOOKUP(L$29,$C$8:$N$10,2,FALSE),HLOOKUP(L$29,$C$8:$N$10,3,FALSE))),IF(AND($A34&gt;6,$A34&lt;23),HLOOKUP(L$29,$C$8:$N$10,2,FALSE),HLOOKUP(L$29,$C$8:$N$10,3,FALSE)))*'Historical 99 Scalers WD'!L9</f>
        <v>40.559795219726055</v>
      </c>
      <c r="M63" s="22">
        <f>IF(T5="East",(IF(AND($A34&gt;7,$A34&lt;24),HLOOKUP(M$29,$C$8:$N$10,2,FALSE),HLOOKUP(M$29,$C$8:$N$10,3,FALSE))),IF(AND($A34&gt;6,$A34&lt;23),HLOOKUP(M$29,$C$8:$N$10,2,FALSE),HLOOKUP(M$29,$C$8:$N$10,3,FALSE)))*'Historical 99 Scalers WD'!M9</f>
        <v>32.154782405264889</v>
      </c>
      <c r="N63" s="22">
        <f>IF(U5="East",(IF(AND($A34&gt;7,$A34&lt;24),HLOOKUP(N$29,$C$8:$N$10,2,FALSE),HLOOKUP(N$29,$C$8:$N$10,3,FALSE))),IF(AND($A34&gt;6,$A34&lt;23),HLOOKUP(N$29,$C$8:$N$10,2,FALSE),HLOOKUP(N$29,$C$8:$N$10,3,FALSE)))*'Historical 99 Scalers WD'!N9</f>
        <v>38.034222639229043</v>
      </c>
    </row>
    <row r="64" spans="1:14" x14ac:dyDescent="0.2">
      <c r="A64" s="2">
        <v>5</v>
      </c>
      <c r="C64" s="22">
        <f>IF(J6="East",(IF(AND($A35&gt;7,$A35&lt;24),HLOOKUP(C$29,$C$8:$N$10,2,FALSE),HLOOKUP(C$29,$C$8:$N$10,3,FALSE))),IF(AND($A35&gt;6,$A35&lt;23),HLOOKUP(C$29,$C$8:$N$10,2,FALSE),HLOOKUP(C$29,$C$8:$N$10,3,FALSE)))*'Historical 99 Scalers WD'!C10</f>
        <v>63.743212356637002</v>
      </c>
      <c r="D64" s="22">
        <f>IF(K6="East",(IF(AND($A35&gt;7,$A35&lt;24),HLOOKUP(D$29,$C$8:$N$10,2,FALSE),HLOOKUP(D$29,$C$8:$N$10,3,FALSE))),IF(AND($A35&gt;6,$A35&lt;23),HLOOKUP(D$29,$C$8:$N$10,2,FALSE),HLOOKUP(D$29,$C$8:$N$10,3,FALSE)))*'Historical 99 Scalers WD'!D10</f>
        <v>50.840653190792978</v>
      </c>
      <c r="E64" s="22">
        <f>IF(L6="East",(IF(AND($A35&gt;7,$A35&lt;24),HLOOKUP(E$29,$C$8:$N$10,2,FALSE),HLOOKUP(E$29,$C$8:$N$10,3,FALSE))),IF(AND($A35&gt;6,$A35&lt;23),HLOOKUP(E$29,$C$8:$N$10,2,FALSE),HLOOKUP(E$29,$C$8:$N$10,3,FALSE)))*'Historical 99 Scalers WD'!E10</f>
        <v>47.401983848962011</v>
      </c>
      <c r="F64" s="22">
        <f>IF(M6="East",(IF(AND($A35&gt;7,$A35&lt;24),HLOOKUP(F$29,$C$8:$N$10,2,FALSE),HLOOKUP(F$29,$C$8:$N$10,3,FALSE))),IF(AND($A35&gt;6,$A35&lt;23),HLOOKUP(F$29,$C$8:$N$10,2,FALSE),HLOOKUP(F$29,$C$8:$N$10,3,FALSE)))*'Historical 99 Scalers WD'!F10</f>
        <v>53.846456019690343</v>
      </c>
      <c r="G64" s="22">
        <f>IF(N6="East",(IF(AND($A35&gt;7,$A35&lt;24),HLOOKUP(G$29,$C$8:$N$10,2,FALSE),HLOOKUP(G$29,$C$8:$N$10,3,FALSE))),IF(AND($A35&gt;6,$A35&lt;23),HLOOKUP(G$29,$C$8:$N$10,2,FALSE),HLOOKUP(G$29,$C$8:$N$10,3,FALSE)))*'Historical 99 Scalers WD'!G10</f>
        <v>48.134680007000576</v>
      </c>
      <c r="H64" s="22">
        <f>IF(O6="East",(IF(AND($A35&gt;7,$A35&lt;24),HLOOKUP(H$29,$C$8:$N$10,2,FALSE),HLOOKUP(H$29,$C$8:$N$10,3,FALSE))),IF(AND($A35&gt;6,$A35&lt;23),HLOOKUP(H$29,$C$8:$N$10,2,FALSE),HLOOKUP(H$29,$C$8:$N$10,3,FALSE)))*'Historical 99 Scalers WD'!H10</f>
        <v>45.598067513492865</v>
      </c>
      <c r="I64" s="22">
        <f>IF(P6="East",(IF(AND($A35&gt;7,$A35&lt;24),HLOOKUP(I$29,$C$8:$N$10,2,FALSE),HLOOKUP(I$29,$C$8:$N$10,3,FALSE))),IF(AND($A35&gt;6,$A35&lt;23),HLOOKUP(I$29,$C$8:$N$10,2,FALSE),HLOOKUP(I$29,$C$8:$N$10,3,FALSE)))*'Historical 99 Scalers WD'!I10</f>
        <v>49.776911083383716</v>
      </c>
      <c r="J64" s="22">
        <f>IF(Q6="East",(IF(AND($A35&gt;7,$A35&lt;24),HLOOKUP(J$29,$C$8:$N$10,2,FALSE),HLOOKUP(J$29,$C$8:$N$10,3,FALSE))),IF(AND($A35&gt;6,$A35&lt;23),HLOOKUP(J$29,$C$8:$N$10,2,FALSE),HLOOKUP(J$29,$C$8:$N$10,3,FALSE)))*'Historical 99 Scalers WD'!J10</f>
        <v>63.523730727967127</v>
      </c>
      <c r="K64" s="22">
        <f>IF(R6="East",(IF(AND($A35&gt;7,$A35&lt;24),HLOOKUP(K$29,$C$8:$N$10,2,FALSE),HLOOKUP(K$29,$C$8:$N$10,3,FALSE))),IF(AND($A35&gt;6,$A35&lt;23),HLOOKUP(K$29,$C$8:$N$10,2,FALSE),HLOOKUP(K$29,$C$8:$N$10,3,FALSE)))*'Historical 99 Scalers WD'!K10</f>
        <v>43.720522176831437</v>
      </c>
      <c r="L64" s="22">
        <f>IF(S6="East",(IF(AND($A35&gt;7,$A35&lt;24),HLOOKUP(L$29,$C$8:$N$10,2,FALSE),HLOOKUP(L$29,$C$8:$N$10,3,FALSE))),IF(AND($A35&gt;6,$A35&lt;23),HLOOKUP(L$29,$C$8:$N$10,2,FALSE),HLOOKUP(L$29,$C$8:$N$10,3,FALSE)))*'Historical 99 Scalers WD'!L10</f>
        <v>45.536618270664938</v>
      </c>
      <c r="M64" s="22">
        <f>IF(T6="East",(IF(AND($A35&gt;7,$A35&lt;24),HLOOKUP(M$29,$C$8:$N$10,2,FALSE),HLOOKUP(M$29,$C$8:$N$10,3,FALSE))),IF(AND($A35&gt;6,$A35&lt;23),HLOOKUP(M$29,$C$8:$N$10,2,FALSE),HLOOKUP(M$29,$C$8:$N$10,3,FALSE)))*'Historical 99 Scalers WD'!M10</f>
        <v>42.93054130117622</v>
      </c>
      <c r="N64" s="22">
        <f>IF(U6="East",(IF(AND($A35&gt;7,$A35&lt;24),HLOOKUP(N$29,$C$8:$N$10,2,FALSE),HLOOKUP(N$29,$C$8:$N$10,3,FALSE))),IF(AND($A35&gt;6,$A35&lt;23),HLOOKUP(N$29,$C$8:$N$10,2,FALSE),HLOOKUP(N$29,$C$8:$N$10,3,FALSE)))*'Historical 99 Scalers WD'!N10</f>
        <v>42.748067935760517</v>
      </c>
    </row>
    <row r="65" spans="1:14" x14ac:dyDescent="0.2">
      <c r="A65" s="2">
        <v>6</v>
      </c>
      <c r="C65" s="22">
        <f>IF(J7="East",(IF(AND($A36&gt;7,$A36&lt;24),HLOOKUP(C$29,$C$8:$N$10,2,FALSE),HLOOKUP(C$29,$C$8:$N$10,3,FALSE))),IF(AND($A36&gt;6,$A36&lt;23),HLOOKUP(C$29,$C$8:$N$10,2,FALSE),HLOOKUP(C$29,$C$8:$N$10,3,FALSE)))*'Historical 99 Scalers WD'!C11</f>
        <v>79.450093269240682</v>
      </c>
      <c r="D65" s="22">
        <f>IF(K7="East",(IF(AND($A36&gt;7,$A36&lt;24),HLOOKUP(D$29,$C$8:$N$10,2,FALSE),HLOOKUP(D$29,$C$8:$N$10,3,FALSE))),IF(AND($A36&gt;6,$A36&lt;23),HLOOKUP(D$29,$C$8:$N$10,2,FALSE),HLOOKUP(D$29,$C$8:$N$10,3,FALSE)))*'Historical 99 Scalers WD'!D11</f>
        <v>63.448323461292155</v>
      </c>
      <c r="E65" s="22">
        <f>IF(L7="East",(IF(AND($A36&gt;7,$A36&lt;24),HLOOKUP(E$29,$C$8:$N$10,2,FALSE),HLOOKUP(E$29,$C$8:$N$10,3,FALSE))),IF(AND($A36&gt;6,$A36&lt;23),HLOOKUP(E$29,$C$8:$N$10,2,FALSE),HLOOKUP(E$29,$C$8:$N$10,3,FALSE)))*'Historical 99 Scalers WD'!E11</f>
        <v>56.20240012127622</v>
      </c>
      <c r="F65" s="22">
        <f>IF(M7="East",(IF(AND($A36&gt;7,$A36&lt;24),HLOOKUP(F$29,$C$8:$N$10,2,FALSE),HLOOKUP(F$29,$C$8:$N$10,3,FALSE))),IF(AND($A36&gt;6,$A36&lt;23),HLOOKUP(F$29,$C$8:$N$10,2,FALSE),HLOOKUP(F$29,$C$8:$N$10,3,FALSE)))*'Historical 99 Scalers WD'!F11</f>
        <v>61.341462179365493</v>
      </c>
      <c r="G65" s="22">
        <f>IF(N7="East",(IF(AND($A36&gt;7,$A36&lt;24),HLOOKUP(G$29,$C$8:$N$10,2,FALSE),HLOOKUP(G$29,$C$8:$N$10,3,FALSE))),IF(AND($A36&gt;6,$A36&lt;23),HLOOKUP(G$29,$C$8:$N$10,2,FALSE),HLOOKUP(G$29,$C$8:$N$10,3,FALSE)))*'Historical 99 Scalers WD'!G11</f>
        <v>59.519083872191807</v>
      </c>
      <c r="H65" s="22">
        <f>IF(O7="East",(IF(AND($A36&gt;7,$A36&lt;24),HLOOKUP(H$29,$C$8:$N$10,2,FALSE),HLOOKUP(H$29,$C$8:$N$10,3,FALSE))),IF(AND($A36&gt;6,$A36&lt;23),HLOOKUP(H$29,$C$8:$N$10,2,FALSE),HLOOKUP(H$29,$C$8:$N$10,3,FALSE)))*'Historical 99 Scalers WD'!H11</f>
        <v>47.389412613803763</v>
      </c>
      <c r="I65" s="22">
        <f>IF(P7="East",(IF(AND($A36&gt;7,$A36&lt;24),HLOOKUP(I$29,$C$8:$N$10,2,FALSE),HLOOKUP(I$29,$C$8:$N$10,3,FALSE))),IF(AND($A36&gt;6,$A36&lt;23),HLOOKUP(I$29,$C$8:$N$10,2,FALSE),HLOOKUP(I$29,$C$8:$N$10,3,FALSE)))*'Historical 99 Scalers WD'!I11</f>
        <v>58.610463009644313</v>
      </c>
      <c r="J65" s="22">
        <f>IF(Q7="East",(IF(AND($A36&gt;7,$A36&lt;24),HLOOKUP(J$29,$C$8:$N$10,2,FALSE),HLOOKUP(J$29,$C$8:$N$10,3,FALSE))),IF(AND($A36&gt;6,$A36&lt;23),HLOOKUP(J$29,$C$8:$N$10,2,FALSE),HLOOKUP(J$29,$C$8:$N$10,3,FALSE)))*'Historical 99 Scalers WD'!J11</f>
        <v>78.796937539680229</v>
      </c>
      <c r="K65" s="22">
        <f>IF(R7="East",(IF(AND($A36&gt;7,$A36&lt;24),HLOOKUP(K$29,$C$8:$N$10,2,FALSE),HLOOKUP(K$29,$C$8:$N$10,3,FALSE))),IF(AND($A36&gt;6,$A36&lt;23),HLOOKUP(K$29,$C$8:$N$10,2,FALSE),HLOOKUP(K$29,$C$8:$N$10,3,FALSE)))*'Historical 99 Scalers WD'!K11</f>
        <v>61.653135193022656</v>
      </c>
      <c r="L65" s="22">
        <f>IF(S7="East",(IF(AND($A36&gt;7,$A36&lt;24),HLOOKUP(L$29,$C$8:$N$10,2,FALSE),HLOOKUP(L$29,$C$8:$N$10,3,FALSE))),IF(AND($A36&gt;6,$A36&lt;23),HLOOKUP(L$29,$C$8:$N$10,2,FALSE),HLOOKUP(L$29,$C$8:$N$10,3,FALSE)))*'Historical 99 Scalers WD'!L11</f>
        <v>54.637379962258969</v>
      </c>
      <c r="M65" s="22">
        <f>IF(T7="East",(IF(AND($A36&gt;7,$A36&lt;24),HLOOKUP(M$29,$C$8:$N$10,2,FALSE),HLOOKUP(M$29,$C$8:$N$10,3,FALSE))),IF(AND($A36&gt;6,$A36&lt;23),HLOOKUP(M$29,$C$8:$N$10,2,FALSE),HLOOKUP(M$29,$C$8:$N$10,3,FALSE)))*'Historical 99 Scalers WD'!M11</f>
        <v>60.249788662417977</v>
      </c>
      <c r="N65" s="22">
        <f>IF(U7="East",(IF(AND($A36&gt;7,$A36&lt;24),HLOOKUP(N$29,$C$8:$N$10,2,FALSE),HLOOKUP(N$29,$C$8:$N$10,3,FALSE))),IF(AND($A36&gt;6,$A36&lt;23),HLOOKUP(N$29,$C$8:$N$10,2,FALSE),HLOOKUP(N$29,$C$8:$N$10,3,FALSE)))*'Historical 99 Scalers WD'!N11</f>
        <v>54.735323670139749</v>
      </c>
    </row>
    <row r="66" spans="1:14" x14ac:dyDescent="0.2">
      <c r="A66" s="2">
        <v>7</v>
      </c>
      <c r="C66" s="22">
        <f>IF(J8="East",(IF(AND($A37&gt;7,$A37&lt;24),HLOOKUP(C$29,$C$8:$N$10,2,FALSE),HLOOKUP(C$29,$C$8:$N$10,3,FALSE))),IF(AND($A37&gt;6,$A37&lt;23),HLOOKUP(C$29,$C$8:$N$10,2,FALSE),HLOOKUP(C$29,$C$8:$N$10,3,FALSE)))*'Historical 99 Scalers WD'!C12</f>
        <v>72.79855519782538</v>
      </c>
      <c r="D66" s="22">
        <f>IF(K8="East",(IF(AND($A37&gt;7,$A37&lt;24),HLOOKUP(D$29,$C$8:$N$10,2,FALSE),HLOOKUP(D$29,$C$8:$N$10,3,FALSE))),IF(AND($A37&gt;6,$A37&lt;23),HLOOKUP(D$29,$C$8:$N$10,2,FALSE),HLOOKUP(D$29,$C$8:$N$10,3,FALSE)))*'Historical 99 Scalers WD'!D12</f>
        <v>55.432152402724867</v>
      </c>
      <c r="E66" s="22">
        <f>IF(L8="East",(IF(AND($A37&gt;7,$A37&lt;24),HLOOKUP(E$29,$C$8:$N$10,2,FALSE),HLOOKUP(E$29,$C$8:$N$10,3,FALSE))),IF(AND($A37&gt;6,$A37&lt;23),HLOOKUP(E$29,$C$8:$N$10,2,FALSE),HLOOKUP(E$29,$C$8:$N$10,3,FALSE)))*'Historical 99 Scalers WD'!E12</f>
        <v>52.875750587325768</v>
      </c>
      <c r="F66" s="22">
        <f>IF(M8="East",(IF(AND($A37&gt;7,$A37&lt;24),HLOOKUP(F$29,$C$8:$N$10,2,FALSE),HLOOKUP(F$29,$C$8:$N$10,3,FALSE))),IF(AND($A37&gt;6,$A37&lt;23),HLOOKUP(F$29,$C$8:$N$10,2,FALSE),HLOOKUP(F$29,$C$8:$N$10,3,FALSE)))*'Historical 99 Scalers WD'!F12</f>
        <v>76.172755268067249</v>
      </c>
      <c r="G66" s="22">
        <f>IF(N8="East",(IF(AND($A37&gt;7,$A37&lt;24),HLOOKUP(G$29,$C$8:$N$10,2,FALSE),HLOOKUP(G$29,$C$8:$N$10,3,FALSE))),IF(AND($A37&gt;6,$A37&lt;23),HLOOKUP(G$29,$C$8:$N$10,2,FALSE),HLOOKUP(G$29,$C$8:$N$10,3,FALSE)))*'Historical 99 Scalers WD'!G12</f>
        <v>64.655159797685641</v>
      </c>
      <c r="H66" s="22">
        <f>IF(O8="East",(IF(AND($A37&gt;7,$A37&lt;24),HLOOKUP(H$29,$C$8:$N$10,2,FALSE),HLOOKUP(H$29,$C$8:$N$10,3,FALSE))),IF(AND($A37&gt;6,$A37&lt;23),HLOOKUP(H$29,$C$8:$N$10,2,FALSE),HLOOKUP(H$29,$C$8:$N$10,3,FALSE)))*'Historical 99 Scalers WD'!H12</f>
        <v>41.233775241225402</v>
      </c>
      <c r="I66" s="22">
        <f>IF(P8="East",(IF(AND($A37&gt;7,$A37&lt;24),HLOOKUP(I$29,$C$8:$N$10,2,FALSE),HLOOKUP(I$29,$C$8:$N$10,3,FALSE))),IF(AND($A37&gt;6,$A37&lt;23),HLOOKUP(I$29,$C$8:$N$10,2,FALSE),HLOOKUP(I$29,$C$8:$N$10,3,FALSE)))*'Historical 99 Scalers WD'!I12</f>
        <v>40.153944940041072</v>
      </c>
      <c r="J66" s="22">
        <f>IF(Q8="East",(IF(AND($A37&gt;7,$A37&lt;24),HLOOKUP(J$29,$C$8:$N$10,2,FALSE),HLOOKUP(J$29,$C$8:$N$10,3,FALSE))),IF(AND($A37&gt;6,$A37&lt;23),HLOOKUP(J$29,$C$8:$N$10,2,FALSE),HLOOKUP(J$29,$C$8:$N$10,3,FALSE)))*'Historical 99 Scalers WD'!J12</f>
        <v>55.333102527522726</v>
      </c>
      <c r="K66" s="22">
        <f>IF(R8="East",(IF(AND($A37&gt;7,$A37&lt;24),HLOOKUP(K$29,$C$8:$N$10,2,FALSE),HLOOKUP(K$29,$C$8:$N$10,3,FALSE))),IF(AND($A37&gt;6,$A37&lt;23),HLOOKUP(K$29,$C$8:$N$10,2,FALSE),HLOOKUP(K$29,$C$8:$N$10,3,FALSE)))*'Historical 99 Scalers WD'!K12</f>
        <v>57.722058620987376</v>
      </c>
      <c r="L66" s="22">
        <f>IF(S8="East",(IF(AND($A37&gt;7,$A37&lt;24),HLOOKUP(L$29,$C$8:$N$10,2,FALSE),HLOOKUP(L$29,$C$8:$N$10,3,FALSE))),IF(AND($A37&gt;6,$A37&lt;23),HLOOKUP(L$29,$C$8:$N$10,2,FALSE),HLOOKUP(L$29,$C$8:$N$10,3,FALSE)))*'Historical 99 Scalers WD'!L12</f>
        <v>57.188338667168068</v>
      </c>
      <c r="M66" s="22">
        <f>IF(T8="East",(IF(AND($A37&gt;7,$A37&lt;24),HLOOKUP(M$29,$C$8:$N$10,2,FALSE),HLOOKUP(M$29,$C$8:$N$10,3,FALSE))),IF(AND($A37&gt;6,$A37&lt;23),HLOOKUP(M$29,$C$8:$N$10,2,FALSE),HLOOKUP(M$29,$C$8:$N$10,3,FALSE)))*'Historical 99 Scalers WD'!M12</f>
        <v>51.214472682958309</v>
      </c>
      <c r="N66" s="22">
        <f>IF(U8="East",(IF(AND($A37&gt;7,$A37&lt;24),HLOOKUP(N$29,$C$8:$N$10,2,FALSE),HLOOKUP(N$29,$C$8:$N$10,3,FALSE))),IF(AND($A37&gt;6,$A37&lt;23),HLOOKUP(N$29,$C$8:$N$10,2,FALSE),HLOOKUP(N$29,$C$8:$N$10,3,FALSE)))*'Historical 99 Scalers WD'!N12</f>
        <v>69.600395825172001</v>
      </c>
    </row>
    <row r="67" spans="1:14" x14ac:dyDescent="0.2">
      <c r="A67" s="2">
        <v>8</v>
      </c>
      <c r="C67" s="22">
        <f>IF(J9="East",(IF(AND($A38&gt;7,$A38&lt;24),HLOOKUP(C$29,$C$8:$N$10,2,FALSE),HLOOKUP(C$29,$C$8:$N$10,3,FALSE))),IF(AND($A38&gt;6,$A38&lt;23),HLOOKUP(C$29,$C$8:$N$10,2,FALSE),HLOOKUP(C$29,$C$8:$N$10,3,FALSE)))*'Historical 99 Scalers WD'!C13</f>
        <v>77.939570971073465</v>
      </c>
      <c r="D67" s="22">
        <f>IF(K9="East",(IF(AND($A38&gt;7,$A38&lt;24),HLOOKUP(D$29,$C$8:$N$10,2,FALSE),HLOOKUP(D$29,$C$8:$N$10,3,FALSE))),IF(AND($A38&gt;6,$A38&lt;23),HLOOKUP(D$29,$C$8:$N$10,2,FALSE),HLOOKUP(D$29,$C$8:$N$10,3,FALSE)))*'Historical 99 Scalers WD'!D13</f>
        <v>59.482642983742849</v>
      </c>
      <c r="E67" s="22">
        <f>IF(L9="East",(IF(AND($A38&gt;7,$A38&lt;24),HLOOKUP(E$29,$C$8:$N$10,2,FALSE),HLOOKUP(E$29,$C$8:$N$10,3,FALSE))),IF(AND($A38&gt;6,$A38&lt;23),HLOOKUP(E$29,$C$8:$N$10,2,FALSE),HLOOKUP(E$29,$C$8:$N$10,3,FALSE)))*'Historical 99 Scalers WD'!E13</f>
        <v>57.05211202425842</v>
      </c>
      <c r="F67" s="22">
        <f>IF(M9="East",(IF(AND($A38&gt;7,$A38&lt;24),HLOOKUP(F$29,$C$8:$N$10,2,FALSE),HLOOKUP(F$29,$C$8:$N$10,3,FALSE))),IF(AND($A38&gt;6,$A38&lt;23),HLOOKUP(F$29,$C$8:$N$10,2,FALSE),HLOOKUP(F$29,$C$8:$N$10,3,FALSE)))*'Historical 99 Scalers WD'!F13</f>
        <v>85.982089841248154</v>
      </c>
      <c r="G67" s="22">
        <f>IF(N9="East",(IF(AND($A38&gt;7,$A38&lt;24),HLOOKUP(G$29,$C$8:$N$10,2,FALSE),HLOOKUP(G$29,$C$8:$N$10,3,FALSE))),IF(AND($A38&gt;6,$A38&lt;23),HLOOKUP(G$29,$C$8:$N$10,2,FALSE),HLOOKUP(G$29,$C$8:$N$10,3,FALSE)))*'Historical 99 Scalers WD'!G13</f>
        <v>76.758622167342935</v>
      </c>
      <c r="H67" s="22">
        <f>IF(O9="East",(IF(AND($A38&gt;7,$A38&lt;24),HLOOKUP(H$29,$C$8:$N$10,2,FALSE),HLOOKUP(H$29,$C$8:$N$10,3,FALSE))),IF(AND($A38&gt;6,$A38&lt;23),HLOOKUP(H$29,$C$8:$N$10,2,FALSE),HLOOKUP(H$29,$C$8:$N$10,3,FALSE)))*'Historical 99 Scalers WD'!H13</f>
        <v>65.008437171949268</v>
      </c>
      <c r="I67" s="22">
        <f>IF(P9="East",(IF(AND($A38&gt;7,$A38&lt;24),HLOOKUP(I$29,$C$8:$N$10,2,FALSE),HLOOKUP(I$29,$C$8:$N$10,3,FALSE))),IF(AND($A38&gt;6,$A38&lt;23),HLOOKUP(I$29,$C$8:$N$10,2,FALSE),HLOOKUP(I$29,$C$8:$N$10,3,FALSE)))*'Historical 99 Scalers WD'!I13</f>
        <v>57.343648677028</v>
      </c>
      <c r="J67" s="22">
        <f>IF(Q9="East",(IF(AND($A38&gt;7,$A38&lt;24),HLOOKUP(J$29,$C$8:$N$10,2,FALSE),HLOOKUP(J$29,$C$8:$N$10,3,FALSE))),IF(AND($A38&gt;6,$A38&lt;23),HLOOKUP(J$29,$C$8:$N$10,2,FALSE),HLOOKUP(J$29,$C$8:$N$10,3,FALSE)))*'Historical 99 Scalers WD'!J13</f>
        <v>64.846712369402937</v>
      </c>
      <c r="K67" s="22">
        <f>IF(R9="East",(IF(AND($A38&gt;7,$A38&lt;24),HLOOKUP(K$29,$C$8:$N$10,2,FALSE),HLOOKUP(K$29,$C$8:$N$10,3,FALSE))),IF(AND($A38&gt;6,$A38&lt;23),HLOOKUP(K$29,$C$8:$N$10,2,FALSE),HLOOKUP(K$29,$C$8:$N$10,3,FALSE)))*'Historical 99 Scalers WD'!K13</f>
        <v>66.633016029349108</v>
      </c>
      <c r="L67" s="22">
        <f>IF(S9="East",(IF(AND($A38&gt;7,$A38&lt;24),HLOOKUP(L$29,$C$8:$N$10,2,FALSE),HLOOKUP(L$29,$C$8:$N$10,3,FALSE))),IF(AND($A38&gt;6,$A38&lt;23),HLOOKUP(L$29,$C$8:$N$10,2,FALSE),HLOOKUP(L$29,$C$8:$N$10,3,FALSE)))*'Historical 99 Scalers WD'!L13</f>
        <v>56.984959603100066</v>
      </c>
      <c r="M67" s="22">
        <f>IF(T9="East",(IF(AND($A38&gt;7,$A38&lt;24),HLOOKUP(M$29,$C$8:$N$10,2,FALSE),HLOOKUP(M$29,$C$8:$N$10,3,FALSE))),IF(AND($A38&gt;6,$A38&lt;23),HLOOKUP(M$29,$C$8:$N$10,2,FALSE),HLOOKUP(M$29,$C$8:$N$10,3,FALSE)))*'Historical 99 Scalers WD'!M13</f>
        <v>65.985583346821358</v>
      </c>
      <c r="N67" s="22">
        <f>IF(U9="East",(IF(AND($A38&gt;7,$A38&lt;24),HLOOKUP(N$29,$C$8:$N$10,2,FALSE),HLOOKUP(N$29,$C$8:$N$10,3,FALSE))),IF(AND($A38&gt;6,$A38&lt;23),HLOOKUP(N$29,$C$8:$N$10,2,FALSE),HLOOKUP(N$29,$C$8:$N$10,3,FALSE)))*'Historical 99 Scalers WD'!N13</f>
        <v>73.373253384233735</v>
      </c>
    </row>
    <row r="68" spans="1:14" x14ac:dyDescent="0.2">
      <c r="A68" s="2">
        <v>9</v>
      </c>
      <c r="C68" s="22">
        <f>IF(J10="East",(IF(AND($A39&gt;7,$A39&lt;24),HLOOKUP(C$29,$C$8:$N$10,2,FALSE),HLOOKUP(C$29,$C$8:$N$10,3,FALSE))),IF(AND($A39&gt;6,$A39&lt;23),HLOOKUP(C$29,$C$8:$N$10,2,FALSE),HLOOKUP(C$29,$C$8:$N$10,3,FALSE)))*'Historical 99 Scalers WD'!C14</f>
        <v>80.116469561022882</v>
      </c>
      <c r="D68" s="22">
        <f>IF(K10="East",(IF(AND($A39&gt;7,$A39&lt;24),HLOOKUP(D$29,$C$8:$N$10,2,FALSE),HLOOKUP(D$29,$C$8:$N$10,3,FALSE))),IF(AND($A39&gt;6,$A39&lt;23),HLOOKUP(D$29,$C$8:$N$10,2,FALSE),HLOOKUP(D$29,$C$8:$N$10,3,FALSE)))*'Historical 99 Scalers WD'!D14</f>
        <v>60.262734794511395</v>
      </c>
      <c r="E68" s="22">
        <f>IF(L10="East",(IF(AND($A39&gt;7,$A39&lt;24),HLOOKUP(E$29,$C$8:$N$10,2,FALSE),HLOOKUP(E$29,$C$8:$N$10,3,FALSE))),IF(AND($A39&gt;6,$A39&lt;23),HLOOKUP(E$29,$C$8:$N$10,2,FALSE),HLOOKUP(E$29,$C$8:$N$10,3,FALSE)))*'Historical 99 Scalers WD'!E14</f>
        <v>58.651211419568902</v>
      </c>
      <c r="F68" s="22">
        <f>IF(M10="East",(IF(AND($A39&gt;7,$A39&lt;24),HLOOKUP(F$29,$C$8:$N$10,2,FALSE),HLOOKUP(F$29,$C$8:$N$10,3,FALSE))),IF(AND($A39&gt;6,$A39&lt;23),HLOOKUP(F$29,$C$8:$N$10,2,FALSE),HLOOKUP(F$29,$C$8:$N$10,3,FALSE)))*'Historical 99 Scalers WD'!F14</f>
        <v>88.064426384147637</v>
      </c>
      <c r="G68" s="22">
        <f>IF(N10="East",(IF(AND($A39&gt;7,$A39&lt;24),HLOOKUP(G$29,$C$8:$N$10,2,FALSE),HLOOKUP(G$29,$C$8:$N$10,3,FALSE))),IF(AND($A39&gt;6,$A39&lt;23),HLOOKUP(G$29,$C$8:$N$10,2,FALSE),HLOOKUP(G$29,$C$8:$N$10,3,FALSE)))*'Historical 99 Scalers WD'!G14</f>
        <v>83.808412571975794</v>
      </c>
      <c r="H68" s="22">
        <f>IF(O10="East",(IF(AND($A39&gt;7,$A39&lt;24),HLOOKUP(H$29,$C$8:$N$10,2,FALSE),HLOOKUP(H$29,$C$8:$N$10,3,FALSE))),IF(AND($A39&gt;6,$A39&lt;23),HLOOKUP(H$29,$C$8:$N$10,2,FALSE),HLOOKUP(H$29,$C$8:$N$10,3,FALSE)))*'Historical 99 Scalers WD'!H14</f>
        <v>75.416815402453025</v>
      </c>
      <c r="I68" s="22">
        <f>IF(P10="East",(IF(AND($A39&gt;7,$A39&lt;24),HLOOKUP(I$29,$C$8:$N$10,2,FALSE),HLOOKUP(I$29,$C$8:$N$10,3,FALSE))),IF(AND($A39&gt;6,$A39&lt;23),HLOOKUP(I$29,$C$8:$N$10,2,FALSE),HLOOKUP(I$29,$C$8:$N$10,3,FALSE)))*'Historical 99 Scalers WD'!I14</f>
        <v>64.810416468180904</v>
      </c>
      <c r="J68" s="22">
        <f>IF(Q10="East",(IF(AND($A39&gt;7,$A39&lt;24),HLOOKUP(J$29,$C$8:$N$10,2,FALSE),HLOOKUP(J$29,$C$8:$N$10,3,FALSE))),IF(AND($A39&gt;6,$A39&lt;23),HLOOKUP(J$29,$C$8:$N$10,2,FALSE),HLOOKUP(J$29,$C$8:$N$10,3,FALSE)))*'Historical 99 Scalers WD'!J14</f>
        <v>75.665730641701373</v>
      </c>
      <c r="K68" s="22">
        <f>IF(R10="East",(IF(AND($A39&gt;7,$A39&lt;24),HLOOKUP(K$29,$C$8:$N$10,2,FALSE),HLOOKUP(K$29,$C$8:$N$10,3,FALSE))),IF(AND($A39&gt;6,$A39&lt;23),HLOOKUP(K$29,$C$8:$N$10,2,FALSE),HLOOKUP(K$29,$C$8:$N$10,3,FALSE)))*'Historical 99 Scalers WD'!K14</f>
        <v>64.907262988333372</v>
      </c>
      <c r="L68" s="22">
        <f>IF(S10="East",(IF(AND($A39&gt;7,$A39&lt;24),HLOOKUP(L$29,$C$8:$N$10,2,FALSE),HLOOKUP(L$29,$C$8:$N$10,3,FALSE))),IF(AND($A39&gt;6,$A39&lt;23),HLOOKUP(L$29,$C$8:$N$10,2,FALSE),HLOOKUP(L$29,$C$8:$N$10,3,FALSE)))*'Historical 99 Scalers WD'!L14</f>
        <v>52.647637032425322</v>
      </c>
      <c r="M68" s="22">
        <f>IF(T10="East",(IF(AND($A39&gt;7,$A39&lt;24),HLOOKUP(M$29,$C$8:$N$10,2,FALSE),HLOOKUP(M$29,$C$8:$N$10,3,FALSE))),IF(AND($A39&gt;6,$A39&lt;23),HLOOKUP(M$29,$C$8:$N$10,2,FALSE),HLOOKUP(M$29,$C$8:$N$10,3,FALSE)))*'Historical 99 Scalers WD'!M14</f>
        <v>65.159956933892119</v>
      </c>
      <c r="N68" s="22">
        <f>IF(U10="East",(IF(AND($A39&gt;7,$A39&lt;24),HLOOKUP(N$29,$C$8:$N$10,2,FALSE),HLOOKUP(N$29,$C$8:$N$10,3,FALSE))),IF(AND($A39&gt;6,$A39&lt;23),HLOOKUP(N$29,$C$8:$N$10,2,FALSE),HLOOKUP(N$29,$C$8:$N$10,3,FALSE)))*'Historical 99 Scalers WD'!N14</f>
        <v>77.144749345271904</v>
      </c>
    </row>
    <row r="69" spans="1:14" x14ac:dyDescent="0.2">
      <c r="A69" s="2">
        <v>10</v>
      </c>
      <c r="C69" s="22">
        <f>IF(J11="East",(IF(AND($A40&gt;7,$A40&lt;24),HLOOKUP(C$29,$C$8:$N$10,2,FALSE),HLOOKUP(C$29,$C$8:$N$10,3,FALSE))),IF(AND($A40&gt;6,$A40&lt;23),HLOOKUP(C$29,$C$8:$N$10,2,FALSE),HLOOKUP(C$29,$C$8:$N$10,3,FALSE)))*'Historical 99 Scalers WD'!C15</f>
        <v>80.911020290551164</v>
      </c>
      <c r="D69" s="22">
        <f>IF(K11="East",(IF(AND($A40&gt;7,$A40&lt;24),HLOOKUP(D$29,$C$8:$N$10,2,FALSE),HLOOKUP(D$29,$C$8:$N$10,3,FALSE))),IF(AND($A40&gt;6,$A40&lt;23),HLOOKUP(D$29,$C$8:$N$10,2,FALSE),HLOOKUP(D$29,$C$8:$N$10,3,FALSE)))*'Historical 99 Scalers WD'!D15</f>
        <v>59.984750448224311</v>
      </c>
      <c r="E69" s="22">
        <f>IF(L11="East",(IF(AND($A40&gt;7,$A40&lt;24),HLOOKUP(E$29,$C$8:$N$10,2,FALSE),HLOOKUP(E$29,$C$8:$N$10,3,FALSE))),IF(AND($A40&gt;6,$A40&lt;23),HLOOKUP(E$29,$C$8:$N$10,2,FALSE),HLOOKUP(E$29,$C$8:$N$10,3,FALSE)))*'Historical 99 Scalers WD'!E15</f>
        <v>60.342534706313998</v>
      </c>
      <c r="F69" s="22">
        <f>IF(M11="East",(IF(AND($A40&gt;7,$A40&lt;24),HLOOKUP(F$29,$C$8:$N$10,2,FALSE),HLOOKUP(F$29,$C$8:$N$10,3,FALSE))),IF(AND($A40&gt;6,$A40&lt;23),HLOOKUP(F$29,$C$8:$N$10,2,FALSE),HLOOKUP(F$29,$C$8:$N$10,3,FALSE)))*'Historical 99 Scalers WD'!F15</f>
        <v>90.327437419256981</v>
      </c>
      <c r="G69" s="22">
        <f>IF(N11="East",(IF(AND($A40&gt;7,$A40&lt;24),HLOOKUP(G$29,$C$8:$N$10,2,FALSE),HLOOKUP(G$29,$C$8:$N$10,3,FALSE))),IF(AND($A40&gt;6,$A40&lt;23),HLOOKUP(G$29,$C$8:$N$10,2,FALSE),HLOOKUP(G$29,$C$8:$N$10,3,FALSE)))*'Historical 99 Scalers WD'!G15</f>
        <v>86.715115648372503</v>
      </c>
      <c r="H69" s="22">
        <f>IF(O11="East",(IF(AND($A40&gt;7,$A40&lt;24),HLOOKUP(H$29,$C$8:$N$10,2,FALSE),HLOOKUP(H$29,$C$8:$N$10,3,FALSE))),IF(AND($A40&gt;6,$A40&lt;23),HLOOKUP(H$29,$C$8:$N$10,2,FALSE),HLOOKUP(H$29,$C$8:$N$10,3,FALSE)))*'Historical 99 Scalers WD'!H15</f>
        <v>89.38197649669597</v>
      </c>
      <c r="I69" s="22">
        <f>IF(P11="East",(IF(AND($A40&gt;7,$A40&lt;24),HLOOKUP(I$29,$C$8:$N$10,2,FALSE),HLOOKUP(I$29,$C$8:$N$10,3,FALSE))),IF(AND($A40&gt;6,$A40&lt;23),HLOOKUP(I$29,$C$8:$N$10,2,FALSE),HLOOKUP(I$29,$C$8:$N$10,3,FALSE)))*'Historical 99 Scalers WD'!I15</f>
        <v>73.484831965341684</v>
      </c>
      <c r="J69" s="22">
        <f>IF(Q11="East",(IF(AND($A40&gt;7,$A40&lt;24),HLOOKUP(J$29,$C$8:$N$10,2,FALSE),HLOOKUP(J$29,$C$8:$N$10,3,FALSE))),IF(AND($A40&gt;6,$A40&lt;23),HLOOKUP(J$29,$C$8:$N$10,2,FALSE),HLOOKUP(J$29,$C$8:$N$10,3,FALSE)))*'Historical 99 Scalers WD'!J15</f>
        <v>83.065422554712512</v>
      </c>
      <c r="K69" s="22">
        <f>IF(R11="East",(IF(AND($A40&gt;7,$A40&lt;24),HLOOKUP(K$29,$C$8:$N$10,2,FALSE),HLOOKUP(K$29,$C$8:$N$10,3,FALSE))),IF(AND($A40&gt;6,$A40&lt;23),HLOOKUP(K$29,$C$8:$N$10,2,FALSE),HLOOKUP(K$29,$C$8:$N$10,3,FALSE)))*'Historical 99 Scalers WD'!K15</f>
        <v>72.869769345227766</v>
      </c>
      <c r="L69" s="22">
        <f>IF(S11="East",(IF(AND($A40&gt;7,$A40&lt;24),HLOOKUP(L$29,$C$8:$N$10,2,FALSE),HLOOKUP(L$29,$C$8:$N$10,3,FALSE))),IF(AND($A40&gt;6,$A40&lt;23),HLOOKUP(L$29,$C$8:$N$10,2,FALSE),HLOOKUP(L$29,$C$8:$N$10,3,FALSE)))*'Historical 99 Scalers WD'!L15</f>
        <v>59.003360129932133</v>
      </c>
      <c r="M69" s="22">
        <f>IF(T11="East",(IF(AND($A40&gt;7,$A40&lt;24),HLOOKUP(M$29,$C$8:$N$10,2,FALSE),HLOOKUP(M$29,$C$8:$N$10,3,FALSE))),IF(AND($A40&gt;6,$A40&lt;23),HLOOKUP(M$29,$C$8:$N$10,2,FALSE),HLOOKUP(M$29,$C$8:$N$10,3,FALSE)))*'Historical 99 Scalers WD'!M15</f>
        <v>70.454387963158098</v>
      </c>
      <c r="N69" s="22">
        <f>IF(U11="East",(IF(AND($A40&gt;7,$A40&lt;24),HLOOKUP(N$29,$C$8:$N$10,2,FALSE),HLOOKUP(N$29,$C$8:$N$10,3,FALSE))),IF(AND($A40&gt;6,$A40&lt;23),HLOOKUP(N$29,$C$8:$N$10,2,FALSE),HLOOKUP(N$29,$C$8:$N$10,3,FALSE)))*'Historical 99 Scalers WD'!N15</f>
        <v>77.937497827421282</v>
      </c>
    </row>
    <row r="70" spans="1:14" x14ac:dyDescent="0.2">
      <c r="A70" s="2">
        <v>11</v>
      </c>
      <c r="C70" s="22">
        <f>IF(J12="East",(IF(AND($A41&gt;7,$A41&lt;24),HLOOKUP(C$29,$C$8:$N$10,2,FALSE),HLOOKUP(C$29,$C$8:$N$10,3,FALSE))),IF(AND($A41&gt;6,$A41&lt;23),HLOOKUP(C$29,$C$8:$N$10,2,FALSE),HLOOKUP(C$29,$C$8:$N$10,3,FALSE)))*'Historical 99 Scalers WD'!C16</f>
        <v>80.495857041832949</v>
      </c>
      <c r="D70" s="22">
        <f>IF(K12="East",(IF(AND($A41&gt;7,$A41&lt;24),HLOOKUP(D$29,$C$8:$N$10,2,FALSE),HLOOKUP(D$29,$C$8:$N$10,3,FALSE))),IF(AND($A41&gt;6,$A41&lt;23),HLOOKUP(D$29,$C$8:$N$10,2,FALSE),HLOOKUP(D$29,$C$8:$N$10,3,FALSE)))*'Historical 99 Scalers WD'!D16</f>
        <v>59.494352926406215</v>
      </c>
      <c r="E70" s="22">
        <f>IF(L12="East",(IF(AND($A41&gt;7,$A41&lt;24),HLOOKUP(E$29,$C$8:$N$10,2,FALSE),HLOOKUP(E$29,$C$8:$N$10,3,FALSE))),IF(AND($A41&gt;6,$A41&lt;23),HLOOKUP(E$29,$C$8:$N$10,2,FALSE),HLOOKUP(E$29,$C$8:$N$10,3,FALSE)))*'Historical 99 Scalers WD'!E16</f>
        <v>61.321949082262563</v>
      </c>
      <c r="F70" s="22">
        <f>IF(M12="East",(IF(AND($A41&gt;7,$A41&lt;24),HLOOKUP(F$29,$C$8:$N$10,2,FALSE),HLOOKUP(F$29,$C$8:$N$10,3,FALSE))),IF(AND($A41&gt;6,$A41&lt;23),HLOOKUP(F$29,$C$8:$N$10,2,FALSE),HLOOKUP(F$29,$C$8:$N$10,3,FALSE)))*'Historical 99 Scalers WD'!F16</f>
        <v>92.263567141412608</v>
      </c>
      <c r="G70" s="22">
        <f>IF(N12="East",(IF(AND($A41&gt;7,$A41&lt;24),HLOOKUP(G$29,$C$8:$N$10,2,FALSE),HLOOKUP(G$29,$C$8:$N$10,3,FALSE))),IF(AND($A41&gt;6,$A41&lt;23),HLOOKUP(G$29,$C$8:$N$10,2,FALSE),HLOOKUP(G$29,$C$8:$N$10,3,FALSE)))*'Historical 99 Scalers WD'!G16</f>
        <v>94.7955597881448</v>
      </c>
      <c r="H70" s="22">
        <f>IF(O12="East",(IF(AND($A41&gt;7,$A41&lt;24),HLOOKUP(H$29,$C$8:$N$10,2,FALSE),HLOOKUP(H$29,$C$8:$N$10,3,FALSE))),IF(AND($A41&gt;6,$A41&lt;23),HLOOKUP(H$29,$C$8:$N$10,2,FALSE),HLOOKUP(H$29,$C$8:$N$10,3,FALSE)))*'Historical 99 Scalers WD'!H16</f>
        <v>98.280055809970051</v>
      </c>
      <c r="I70" s="22">
        <f>IF(P12="East",(IF(AND($A41&gt;7,$A41&lt;24),HLOOKUP(I$29,$C$8:$N$10,2,FALSE),HLOOKUP(I$29,$C$8:$N$10,3,FALSE))),IF(AND($A41&gt;6,$A41&lt;23),HLOOKUP(I$29,$C$8:$N$10,2,FALSE),HLOOKUP(I$29,$C$8:$N$10,3,FALSE)))*'Historical 99 Scalers WD'!I16</f>
        <v>84.804834509085197</v>
      </c>
      <c r="J70" s="22">
        <f>IF(Q12="East",(IF(AND($A41&gt;7,$A41&lt;24),HLOOKUP(J$29,$C$8:$N$10,2,FALSE),HLOOKUP(J$29,$C$8:$N$10,3,FALSE))),IF(AND($A41&gt;6,$A41&lt;23),HLOOKUP(J$29,$C$8:$N$10,2,FALSE),HLOOKUP(J$29,$C$8:$N$10,3,FALSE)))*'Historical 99 Scalers WD'!J16</f>
        <v>90.663935882319151</v>
      </c>
      <c r="K70" s="22">
        <f>IF(R12="East",(IF(AND($A41&gt;7,$A41&lt;24),HLOOKUP(K$29,$C$8:$N$10,2,FALSE),HLOOKUP(K$29,$C$8:$N$10,3,FALSE))),IF(AND($A41&gt;6,$A41&lt;23),HLOOKUP(K$29,$C$8:$N$10,2,FALSE),HLOOKUP(K$29,$C$8:$N$10,3,FALSE)))*'Historical 99 Scalers WD'!K16</f>
        <v>80.11866561347361</v>
      </c>
      <c r="L70" s="22">
        <f>IF(S12="East",(IF(AND($A41&gt;7,$A41&lt;24),HLOOKUP(L$29,$C$8:$N$10,2,FALSE),HLOOKUP(L$29,$C$8:$N$10,3,FALSE))),IF(AND($A41&gt;6,$A41&lt;23),HLOOKUP(L$29,$C$8:$N$10,2,FALSE),HLOOKUP(L$29,$C$8:$N$10,3,FALSE)))*'Historical 99 Scalers WD'!L16</f>
        <v>66.353932515320665</v>
      </c>
      <c r="M70" s="22">
        <f>IF(T12="East",(IF(AND($A41&gt;7,$A41&lt;24),HLOOKUP(M$29,$C$8:$N$10,2,FALSE),HLOOKUP(M$29,$C$8:$N$10,3,FALSE))),IF(AND($A41&gt;6,$A41&lt;23),HLOOKUP(M$29,$C$8:$N$10,2,FALSE),HLOOKUP(M$29,$C$8:$N$10,3,FALSE)))*'Historical 99 Scalers WD'!M16</f>
        <v>75.400809503659488</v>
      </c>
      <c r="N70" s="22">
        <f>IF(U12="East",(IF(AND($A41&gt;7,$A41&lt;24),HLOOKUP(N$29,$C$8:$N$10,2,FALSE),HLOOKUP(N$29,$C$8:$N$10,3,FALSE))),IF(AND($A41&gt;6,$A41&lt;23),HLOOKUP(N$29,$C$8:$N$10,2,FALSE),HLOOKUP(N$29,$C$8:$N$10,3,FALSE)))*'Historical 99 Scalers WD'!N16</f>
        <v>77.099406265884923</v>
      </c>
    </row>
    <row r="71" spans="1:14" x14ac:dyDescent="0.2">
      <c r="A71" s="2">
        <v>12</v>
      </c>
      <c r="C71" s="22">
        <f>IF(J13="East",(IF(AND($A42&gt;7,$A42&lt;24),HLOOKUP(C$29,$C$8:$N$10,2,FALSE),HLOOKUP(C$29,$C$8:$N$10,3,FALSE))),IF(AND($A42&gt;6,$A42&lt;23),HLOOKUP(C$29,$C$8:$N$10,2,FALSE),HLOOKUP(C$29,$C$8:$N$10,3,FALSE)))*'Historical 99 Scalers WD'!C17</f>
        <v>78.315621065760624</v>
      </c>
      <c r="D71" s="22">
        <f>IF(K13="East",(IF(AND($A42&gt;7,$A42&lt;24),HLOOKUP(D$29,$C$8:$N$10,2,FALSE),HLOOKUP(D$29,$C$8:$N$10,3,FALSE))),IF(AND($A42&gt;6,$A42&lt;23),HLOOKUP(D$29,$C$8:$N$10,2,FALSE),HLOOKUP(D$29,$C$8:$N$10,3,FALSE)))*'Historical 99 Scalers WD'!D17</f>
        <v>58.83267917874074</v>
      </c>
      <c r="E71" s="22">
        <f>IF(L13="East",(IF(AND($A42&gt;7,$A42&lt;24),HLOOKUP(E$29,$C$8:$N$10,2,FALSE),HLOOKUP(E$29,$C$8:$N$10,3,FALSE))),IF(AND($A42&gt;6,$A42&lt;23),HLOOKUP(E$29,$C$8:$N$10,2,FALSE),HLOOKUP(E$29,$C$8:$N$10,3,FALSE)))*'Historical 99 Scalers WD'!E17</f>
        <v>60.353938258990055</v>
      </c>
      <c r="F71" s="22">
        <f>IF(M13="East",(IF(AND($A42&gt;7,$A42&lt;24),HLOOKUP(F$29,$C$8:$N$10,2,FALSE),HLOOKUP(F$29,$C$8:$N$10,3,FALSE))),IF(AND($A42&gt;6,$A42&lt;23),HLOOKUP(F$29,$C$8:$N$10,2,FALSE),HLOOKUP(F$29,$C$8:$N$10,3,FALSE)))*'Historical 99 Scalers WD'!F17</f>
        <v>92.785860933542551</v>
      </c>
      <c r="G71" s="22">
        <f>IF(N13="East",(IF(AND($A42&gt;7,$A42&lt;24),HLOOKUP(G$29,$C$8:$N$10,2,FALSE),HLOOKUP(G$29,$C$8:$N$10,3,FALSE))),IF(AND($A42&gt;6,$A42&lt;23),HLOOKUP(G$29,$C$8:$N$10,2,FALSE),HLOOKUP(G$29,$C$8:$N$10,3,FALSE)))*'Historical 99 Scalers WD'!G17</f>
        <v>95.796984581160359</v>
      </c>
      <c r="H71" s="22">
        <f>IF(O13="East",(IF(AND($A42&gt;7,$A42&lt;24),HLOOKUP(H$29,$C$8:$N$10,2,FALSE),HLOOKUP(H$29,$C$8:$N$10,3,FALSE))),IF(AND($A42&gt;6,$A42&lt;23),HLOOKUP(H$29,$C$8:$N$10,2,FALSE),HLOOKUP(H$29,$C$8:$N$10,3,FALSE)))*'Historical 99 Scalers WD'!H17</f>
        <v>102.18835339256702</v>
      </c>
      <c r="I71" s="22">
        <f>IF(P13="East",(IF(AND($A42&gt;7,$A42&lt;24),HLOOKUP(I$29,$C$8:$N$10,2,FALSE),HLOOKUP(I$29,$C$8:$N$10,3,FALSE))),IF(AND($A42&gt;6,$A42&lt;23),HLOOKUP(I$29,$C$8:$N$10,2,FALSE),HLOOKUP(I$29,$C$8:$N$10,3,FALSE)))*'Historical 99 Scalers WD'!I17</f>
        <v>93.945616879035583</v>
      </c>
      <c r="J71" s="22">
        <f>IF(Q13="East",(IF(AND($A42&gt;7,$A42&lt;24),HLOOKUP(J$29,$C$8:$N$10,2,FALSE),HLOOKUP(J$29,$C$8:$N$10,3,FALSE))),IF(AND($A42&gt;6,$A42&lt;23),HLOOKUP(J$29,$C$8:$N$10,2,FALSE),HLOOKUP(J$29,$C$8:$N$10,3,FALSE)))*'Historical 99 Scalers WD'!J17</f>
        <v>95.565971137233234</v>
      </c>
      <c r="K71" s="22">
        <f>IF(R13="East",(IF(AND($A42&gt;7,$A42&lt;24),HLOOKUP(K$29,$C$8:$N$10,2,FALSE),HLOOKUP(K$29,$C$8:$N$10,3,FALSE))),IF(AND($A42&gt;6,$A42&lt;23),HLOOKUP(K$29,$C$8:$N$10,2,FALSE),HLOOKUP(K$29,$C$8:$N$10,3,FALSE)))*'Historical 99 Scalers WD'!K17</f>
        <v>86.472584724657565</v>
      </c>
      <c r="L71" s="22">
        <f>IF(S13="East",(IF(AND($A42&gt;7,$A42&lt;24),HLOOKUP(L$29,$C$8:$N$10,2,FALSE),HLOOKUP(L$29,$C$8:$N$10,3,FALSE))),IF(AND($A42&gt;6,$A42&lt;23),HLOOKUP(L$29,$C$8:$N$10,2,FALSE),HLOOKUP(L$29,$C$8:$N$10,3,FALSE)))*'Historical 99 Scalers WD'!L17</f>
        <v>71.195060582522387</v>
      </c>
      <c r="M71" s="22">
        <f>IF(T13="East",(IF(AND($A42&gt;7,$A42&lt;24),HLOOKUP(M$29,$C$8:$N$10,2,FALSE),HLOOKUP(M$29,$C$8:$N$10,3,FALSE))),IF(AND($A42&gt;6,$A42&lt;23),HLOOKUP(M$29,$C$8:$N$10,2,FALSE),HLOOKUP(M$29,$C$8:$N$10,3,FALSE)))*'Historical 99 Scalers WD'!M17</f>
        <v>77.274238927618299</v>
      </c>
      <c r="N71" s="22">
        <f>IF(U13="East",(IF(AND($A42&gt;7,$A42&lt;24),HLOOKUP(N$29,$C$8:$N$10,2,FALSE),HLOOKUP(N$29,$C$8:$N$10,3,FALSE))),IF(AND($A42&gt;6,$A42&lt;23),HLOOKUP(N$29,$C$8:$N$10,2,FALSE),HLOOKUP(N$29,$C$8:$N$10,3,FALSE)))*'Historical 99 Scalers WD'!N17</f>
        <v>74.426552041601781</v>
      </c>
    </row>
    <row r="72" spans="1:14" x14ac:dyDescent="0.2">
      <c r="A72" s="2">
        <v>13</v>
      </c>
      <c r="C72" s="22">
        <f>IF(J14="East",(IF(AND($A43&gt;7,$A43&lt;24),HLOOKUP(C$29,$C$8:$N$10,2,FALSE),HLOOKUP(C$29,$C$8:$N$10,3,FALSE))),IF(AND($A43&gt;6,$A43&lt;23),HLOOKUP(C$29,$C$8:$N$10,2,FALSE),HLOOKUP(C$29,$C$8:$N$10,3,FALSE)))*'Historical 99 Scalers WD'!C18</f>
        <v>76.821584544749811</v>
      </c>
      <c r="D72" s="22">
        <f>IF(K14="East",(IF(AND($A43&gt;7,$A43&lt;24),HLOOKUP(D$29,$C$8:$N$10,2,FALSE),HLOOKUP(D$29,$C$8:$N$10,3,FALSE))),IF(AND($A43&gt;6,$A43&lt;23),HLOOKUP(D$29,$C$8:$N$10,2,FALSE),HLOOKUP(D$29,$C$8:$N$10,3,FALSE)))*'Historical 99 Scalers WD'!D18</f>
        <v>58.547819890177763</v>
      </c>
      <c r="E72" s="22">
        <f>IF(L14="East",(IF(AND($A43&gt;7,$A43&lt;24),HLOOKUP(E$29,$C$8:$N$10,2,FALSE),HLOOKUP(E$29,$C$8:$N$10,3,FALSE))),IF(AND($A43&gt;6,$A43&lt;23),HLOOKUP(E$29,$C$8:$N$10,2,FALSE),HLOOKUP(E$29,$C$8:$N$10,3,FALSE)))*'Historical 99 Scalers WD'!E18</f>
        <v>59.92574816179161</v>
      </c>
      <c r="F72" s="22">
        <f>IF(M14="East",(IF(AND($A43&gt;7,$A43&lt;24),HLOOKUP(F$29,$C$8:$N$10,2,FALSE),HLOOKUP(F$29,$C$8:$N$10,3,FALSE))),IF(AND($A43&gt;6,$A43&lt;23),HLOOKUP(F$29,$C$8:$N$10,2,FALSE),HLOOKUP(F$29,$C$8:$N$10,3,FALSE)))*'Historical 99 Scalers WD'!F18</f>
        <v>92.742183580128113</v>
      </c>
      <c r="G72" s="22">
        <f>IF(N14="East",(IF(AND($A43&gt;7,$A43&lt;24),HLOOKUP(G$29,$C$8:$N$10,2,FALSE),HLOOKUP(G$29,$C$8:$N$10,3,FALSE))),IF(AND($A43&gt;6,$A43&lt;23),HLOOKUP(G$29,$C$8:$N$10,2,FALSE),HLOOKUP(G$29,$C$8:$N$10,3,FALSE)))*'Historical 99 Scalers WD'!G18</f>
        <v>95.731856191448699</v>
      </c>
      <c r="H72" s="22">
        <f>IF(O14="East",(IF(AND($A43&gt;7,$A43&lt;24),HLOOKUP(H$29,$C$8:$N$10,2,FALSE),HLOOKUP(H$29,$C$8:$N$10,3,FALSE))),IF(AND($A43&gt;6,$A43&lt;23),HLOOKUP(H$29,$C$8:$N$10,2,FALSE),HLOOKUP(H$29,$C$8:$N$10,3,FALSE)))*'Historical 99 Scalers WD'!H18</f>
        <v>107.62556777733137</v>
      </c>
      <c r="I72" s="22">
        <f>IF(P14="East",(IF(AND($A43&gt;7,$A43&lt;24),HLOOKUP(I$29,$C$8:$N$10,2,FALSE),HLOOKUP(I$29,$C$8:$N$10,3,FALSE))),IF(AND($A43&gt;6,$A43&lt;23),HLOOKUP(I$29,$C$8:$N$10,2,FALSE),HLOOKUP(I$29,$C$8:$N$10,3,FALSE)))*'Historical 99 Scalers WD'!I18</f>
        <v>111.13659196673599</v>
      </c>
      <c r="J72" s="22">
        <f>IF(Q14="East",(IF(AND($A43&gt;7,$A43&lt;24),HLOOKUP(J$29,$C$8:$N$10,2,FALSE),HLOOKUP(J$29,$C$8:$N$10,3,FALSE))),IF(AND($A43&gt;6,$A43&lt;23),HLOOKUP(J$29,$C$8:$N$10,2,FALSE),HLOOKUP(J$29,$C$8:$N$10,3,FALSE)))*'Historical 99 Scalers WD'!J18</f>
        <v>105.15984133968659</v>
      </c>
      <c r="K72" s="22">
        <f>IF(R14="East",(IF(AND($A43&gt;7,$A43&lt;24),HLOOKUP(K$29,$C$8:$N$10,2,FALSE),HLOOKUP(K$29,$C$8:$N$10,3,FALSE))),IF(AND($A43&gt;6,$A43&lt;23),HLOOKUP(K$29,$C$8:$N$10,2,FALSE),HLOOKUP(K$29,$C$8:$N$10,3,FALSE)))*'Historical 99 Scalers WD'!K18</f>
        <v>98.032430426760229</v>
      </c>
      <c r="L72" s="22">
        <f>IF(S14="East",(IF(AND($A43&gt;7,$A43&lt;24),HLOOKUP(L$29,$C$8:$N$10,2,FALSE),HLOOKUP(L$29,$C$8:$N$10,3,FALSE))),IF(AND($A43&gt;6,$A43&lt;23),HLOOKUP(L$29,$C$8:$N$10,2,FALSE),HLOOKUP(L$29,$C$8:$N$10,3,FALSE)))*'Historical 99 Scalers WD'!L18</f>
        <v>78.145510383124218</v>
      </c>
      <c r="M72" s="22">
        <f>IF(T14="East",(IF(AND($A43&gt;7,$A43&lt;24),HLOOKUP(M$29,$C$8:$N$10,2,FALSE),HLOOKUP(M$29,$C$8:$N$10,3,FALSE))),IF(AND($A43&gt;6,$A43&lt;23),HLOOKUP(M$29,$C$8:$N$10,2,FALSE),HLOOKUP(M$29,$C$8:$N$10,3,FALSE)))*'Historical 99 Scalers WD'!M18</f>
        <v>75.970862995276008</v>
      </c>
      <c r="N72" s="22">
        <f>IF(U14="East",(IF(AND($A43&gt;7,$A43&lt;24),HLOOKUP(N$29,$C$8:$N$10,2,FALSE),HLOOKUP(N$29,$C$8:$N$10,3,FALSE))),IF(AND($A43&gt;6,$A43&lt;23),HLOOKUP(N$29,$C$8:$N$10,2,FALSE),HLOOKUP(N$29,$C$8:$N$10,3,FALSE)))*'Historical 99 Scalers WD'!N18</f>
        <v>72.876270105638127</v>
      </c>
    </row>
    <row r="73" spans="1:14" x14ac:dyDescent="0.2">
      <c r="A73" s="2">
        <v>14</v>
      </c>
      <c r="C73" s="22">
        <f>IF(J15="East",(IF(AND($A44&gt;7,$A44&lt;24),HLOOKUP(C$29,$C$8:$N$10,2,FALSE),HLOOKUP(C$29,$C$8:$N$10,3,FALSE))),IF(AND($A44&gt;6,$A44&lt;23),HLOOKUP(C$29,$C$8:$N$10,2,FALSE),HLOOKUP(C$29,$C$8:$N$10,3,FALSE)))*'Historical 99 Scalers WD'!C19</f>
        <v>76.069345297620373</v>
      </c>
      <c r="D73" s="22">
        <f>IF(K15="East",(IF(AND($A44&gt;7,$A44&lt;24),HLOOKUP(D$29,$C$8:$N$10,2,FALSE),HLOOKUP(D$29,$C$8:$N$10,3,FALSE))),IF(AND($A44&gt;6,$A44&lt;23),HLOOKUP(D$29,$C$8:$N$10,2,FALSE),HLOOKUP(D$29,$C$8:$N$10,3,FALSE)))*'Historical 99 Scalers WD'!D19</f>
        <v>57.651755692492735</v>
      </c>
      <c r="E73" s="22">
        <f>IF(L15="East",(IF(AND($A44&gt;7,$A44&lt;24),HLOOKUP(E$29,$C$8:$N$10,2,FALSE),HLOOKUP(E$29,$C$8:$N$10,3,FALSE))),IF(AND($A44&gt;6,$A44&lt;23),HLOOKUP(E$29,$C$8:$N$10,2,FALSE),HLOOKUP(E$29,$C$8:$N$10,3,FALSE)))*'Historical 99 Scalers WD'!E19</f>
        <v>59.446690531869578</v>
      </c>
      <c r="F73" s="22">
        <f>IF(M15="East",(IF(AND($A44&gt;7,$A44&lt;24),HLOOKUP(F$29,$C$8:$N$10,2,FALSE),HLOOKUP(F$29,$C$8:$N$10,3,FALSE))),IF(AND($A44&gt;6,$A44&lt;23),HLOOKUP(F$29,$C$8:$N$10,2,FALSE),HLOOKUP(F$29,$C$8:$N$10,3,FALSE)))*'Historical 99 Scalers WD'!F19</f>
        <v>92.987500555391335</v>
      </c>
      <c r="G73" s="22">
        <f>IF(N15="East",(IF(AND($A44&gt;7,$A44&lt;24),HLOOKUP(G$29,$C$8:$N$10,2,FALSE),HLOOKUP(G$29,$C$8:$N$10,3,FALSE))),IF(AND($A44&gt;6,$A44&lt;23),HLOOKUP(G$29,$C$8:$N$10,2,FALSE),HLOOKUP(G$29,$C$8:$N$10,3,FALSE)))*'Historical 99 Scalers WD'!G19</f>
        <v>98.668333978598085</v>
      </c>
      <c r="H73" s="22">
        <f>IF(O15="East",(IF(AND($A44&gt;7,$A44&lt;24),HLOOKUP(H$29,$C$8:$N$10,2,FALSE),HLOOKUP(H$29,$C$8:$N$10,3,FALSE))),IF(AND($A44&gt;6,$A44&lt;23),HLOOKUP(H$29,$C$8:$N$10,2,FALSE),HLOOKUP(H$29,$C$8:$N$10,3,FALSE)))*'Historical 99 Scalers WD'!H19</f>
        <v>117.94109543514777</v>
      </c>
      <c r="I73" s="22">
        <f>IF(P15="East",(IF(AND($A44&gt;7,$A44&lt;24),HLOOKUP(I$29,$C$8:$N$10,2,FALSE),HLOOKUP(I$29,$C$8:$N$10,3,FALSE))),IF(AND($A44&gt;6,$A44&lt;23),HLOOKUP(I$29,$C$8:$N$10,2,FALSE),HLOOKUP(I$29,$C$8:$N$10,3,FALSE)))*'Historical 99 Scalers WD'!I19</f>
        <v>130.12218279558709</v>
      </c>
      <c r="J73" s="22">
        <f>IF(Q15="East",(IF(AND($A44&gt;7,$A44&lt;24),HLOOKUP(J$29,$C$8:$N$10,2,FALSE),HLOOKUP(J$29,$C$8:$N$10,3,FALSE))),IF(AND($A44&gt;6,$A44&lt;23),HLOOKUP(J$29,$C$8:$N$10,2,FALSE),HLOOKUP(J$29,$C$8:$N$10,3,FALSE)))*'Historical 99 Scalers WD'!J19</f>
        <v>133.03685058502526</v>
      </c>
      <c r="K73" s="22">
        <f>IF(R15="East",(IF(AND($A44&gt;7,$A44&lt;24),HLOOKUP(K$29,$C$8:$N$10,2,FALSE),HLOOKUP(K$29,$C$8:$N$10,3,FALSE))),IF(AND($A44&gt;6,$A44&lt;23),HLOOKUP(K$29,$C$8:$N$10,2,FALSE),HLOOKUP(K$29,$C$8:$N$10,3,FALSE)))*'Historical 99 Scalers WD'!K19</f>
        <v>103.59058789957453</v>
      </c>
      <c r="L73" s="22">
        <f>IF(S15="East",(IF(AND($A44&gt;7,$A44&lt;24),HLOOKUP(L$29,$C$8:$N$10,2,FALSE),HLOOKUP(L$29,$C$8:$N$10,3,FALSE))),IF(AND($A44&gt;6,$A44&lt;23),HLOOKUP(L$29,$C$8:$N$10,2,FALSE),HLOOKUP(L$29,$C$8:$N$10,3,FALSE)))*'Historical 99 Scalers WD'!L19</f>
        <v>88.836043102442673</v>
      </c>
      <c r="M73" s="22">
        <f>IF(T15="East",(IF(AND($A44&gt;7,$A44&lt;24),HLOOKUP(M$29,$C$8:$N$10,2,FALSE),HLOOKUP(M$29,$C$8:$N$10,3,FALSE))),IF(AND($A44&gt;6,$A44&lt;23),HLOOKUP(M$29,$C$8:$N$10,2,FALSE),HLOOKUP(M$29,$C$8:$N$10,3,FALSE)))*'Historical 99 Scalers WD'!M19</f>
        <v>76.942768486161953</v>
      </c>
      <c r="N73" s="22">
        <f>IF(U15="East",(IF(AND($A44&gt;7,$A44&lt;24),HLOOKUP(N$29,$C$8:$N$10,2,FALSE),HLOOKUP(N$29,$C$8:$N$10,3,FALSE))),IF(AND($A44&gt;6,$A44&lt;23),HLOOKUP(N$29,$C$8:$N$10,2,FALSE),HLOOKUP(N$29,$C$8:$N$10,3,FALSE)))*'Historical 99 Scalers WD'!N19</f>
        <v>71.819632735308275</v>
      </c>
    </row>
    <row r="74" spans="1:14" x14ac:dyDescent="0.2">
      <c r="A74" s="2">
        <v>15</v>
      </c>
      <c r="C74" s="22">
        <f>IF(J16="East",(IF(AND($A45&gt;7,$A45&lt;24),HLOOKUP(C$29,$C$8:$N$10,2,FALSE),HLOOKUP(C$29,$C$8:$N$10,3,FALSE))),IF(AND($A45&gt;6,$A45&lt;23),HLOOKUP(C$29,$C$8:$N$10,2,FALSE),HLOOKUP(C$29,$C$8:$N$10,3,FALSE)))*'Historical 99 Scalers WD'!C20</f>
        <v>74.701320385976629</v>
      </c>
      <c r="D74" s="22">
        <f>IF(K16="East",(IF(AND($A45&gt;7,$A45&lt;24),HLOOKUP(D$29,$C$8:$N$10,2,FALSE),HLOOKUP(D$29,$C$8:$N$10,3,FALSE))),IF(AND($A45&gt;6,$A45&lt;23),HLOOKUP(D$29,$C$8:$N$10,2,FALSE),HLOOKUP(D$29,$C$8:$N$10,3,FALSE)))*'Historical 99 Scalers WD'!D20</f>
        <v>56.420160500552178</v>
      </c>
      <c r="E74" s="22">
        <f>IF(L16="East",(IF(AND($A45&gt;7,$A45&lt;24),HLOOKUP(E$29,$C$8:$N$10,2,FALSE),HLOOKUP(E$29,$C$8:$N$10,3,FALSE))),IF(AND($A45&gt;6,$A45&lt;23),HLOOKUP(E$29,$C$8:$N$10,2,FALSE),HLOOKUP(E$29,$C$8:$N$10,3,FALSE)))*'Historical 99 Scalers WD'!E20</f>
        <v>57.791913808065559</v>
      </c>
      <c r="F74" s="22">
        <f>IF(M16="East",(IF(AND($A45&gt;7,$A45&lt;24),HLOOKUP(F$29,$C$8:$N$10,2,FALSE),HLOOKUP(F$29,$C$8:$N$10,3,FALSE))),IF(AND($A45&gt;6,$A45&lt;23),HLOOKUP(F$29,$C$8:$N$10,2,FALSE),HLOOKUP(F$29,$C$8:$N$10,3,FALSE)))*'Historical 99 Scalers WD'!F20</f>
        <v>92.531708653645822</v>
      </c>
      <c r="G74" s="22">
        <f>IF(N16="East",(IF(AND($A45&gt;7,$A45&lt;24),HLOOKUP(G$29,$C$8:$N$10,2,FALSE),HLOOKUP(G$29,$C$8:$N$10,3,FALSE))),IF(AND($A45&gt;6,$A45&lt;23),HLOOKUP(G$29,$C$8:$N$10,2,FALSE),HLOOKUP(G$29,$C$8:$N$10,3,FALSE)))*'Historical 99 Scalers WD'!G20</f>
        <v>98.54549965252734</v>
      </c>
      <c r="H74" s="22">
        <f>IF(O16="East",(IF(AND($A45&gt;7,$A45&lt;24),HLOOKUP(H$29,$C$8:$N$10,2,FALSE),HLOOKUP(H$29,$C$8:$N$10,3,FALSE))),IF(AND($A45&gt;6,$A45&lt;23),HLOOKUP(H$29,$C$8:$N$10,2,FALSE),HLOOKUP(H$29,$C$8:$N$10,3,FALSE)))*'Historical 99 Scalers WD'!H20</f>
        <v>126.73536212599403</v>
      </c>
      <c r="I74" s="22">
        <f>IF(P16="East",(IF(AND($A45&gt;7,$A45&lt;24),HLOOKUP(I$29,$C$8:$N$10,2,FALSE),HLOOKUP(I$29,$C$8:$N$10,3,FALSE))),IF(AND($A45&gt;6,$A45&lt;23),HLOOKUP(I$29,$C$8:$N$10,2,FALSE),HLOOKUP(I$29,$C$8:$N$10,3,FALSE)))*'Historical 99 Scalers WD'!I20</f>
        <v>147.74794940638986</v>
      </c>
      <c r="J74" s="22">
        <f>IF(Q16="East",(IF(AND($A45&gt;7,$A45&lt;24),HLOOKUP(J$29,$C$8:$N$10,2,FALSE),HLOOKUP(J$29,$C$8:$N$10,3,FALSE))),IF(AND($A45&gt;6,$A45&lt;23),HLOOKUP(J$29,$C$8:$N$10,2,FALSE),HLOOKUP(J$29,$C$8:$N$10,3,FALSE)))*'Historical 99 Scalers WD'!J20</f>
        <v>164.526730436581</v>
      </c>
      <c r="K74" s="22">
        <f>IF(R16="East",(IF(AND($A45&gt;7,$A45&lt;24),HLOOKUP(K$29,$C$8:$N$10,2,FALSE),HLOOKUP(K$29,$C$8:$N$10,3,FALSE))),IF(AND($A45&gt;6,$A45&lt;23),HLOOKUP(K$29,$C$8:$N$10,2,FALSE),HLOOKUP(K$29,$C$8:$N$10,3,FALSE)))*'Historical 99 Scalers WD'!K20</f>
        <v>111.24867305002485</v>
      </c>
      <c r="L74" s="22">
        <f>IF(S16="East",(IF(AND($A45&gt;7,$A45&lt;24),HLOOKUP(L$29,$C$8:$N$10,2,FALSE),HLOOKUP(L$29,$C$8:$N$10,3,FALSE))),IF(AND($A45&gt;6,$A45&lt;23),HLOOKUP(L$29,$C$8:$N$10,2,FALSE),HLOOKUP(L$29,$C$8:$N$10,3,FALSE)))*'Historical 99 Scalers WD'!L20</f>
        <v>100.32351340729048</v>
      </c>
      <c r="M74" s="22">
        <f>IF(T16="East",(IF(AND($A45&gt;7,$A45&lt;24),HLOOKUP(M$29,$C$8:$N$10,2,FALSE),HLOOKUP(M$29,$C$8:$N$10,3,FALSE))),IF(AND($A45&gt;6,$A45&lt;23),HLOOKUP(M$29,$C$8:$N$10,2,FALSE),HLOOKUP(M$29,$C$8:$N$10,3,FALSE)))*'Historical 99 Scalers WD'!M20</f>
        <v>77.098727017246659</v>
      </c>
      <c r="N74" s="22">
        <f>IF(U16="East",(IF(AND($A45&gt;7,$A45&lt;24),HLOOKUP(N$29,$C$8:$N$10,2,FALSE),HLOOKUP(N$29,$C$8:$N$10,3,FALSE))),IF(AND($A45&gt;6,$A45&lt;23),HLOOKUP(N$29,$C$8:$N$10,2,FALSE),HLOOKUP(N$29,$C$8:$N$10,3,FALSE)))*'Historical 99 Scalers WD'!N20</f>
        <v>70.815221042593976</v>
      </c>
    </row>
    <row r="75" spans="1:14" x14ac:dyDescent="0.2">
      <c r="A75" s="2">
        <v>16</v>
      </c>
      <c r="C75" s="22">
        <f>IF(J17="East",(IF(AND($A46&gt;7,$A46&lt;24),HLOOKUP(C$29,$C$8:$N$10,2,FALSE),HLOOKUP(C$29,$C$8:$N$10,3,FALSE))),IF(AND($A46&gt;6,$A46&lt;23),HLOOKUP(C$29,$C$8:$N$10,2,FALSE),HLOOKUP(C$29,$C$8:$N$10,3,FALSE)))*'Historical 99 Scalers WD'!C21</f>
        <v>73.028518799951769</v>
      </c>
      <c r="D75" s="22">
        <f>IF(K17="East",(IF(AND($A46&gt;7,$A46&lt;24),HLOOKUP(D$29,$C$8:$N$10,2,FALSE),HLOOKUP(D$29,$C$8:$N$10,3,FALSE))),IF(AND($A46&gt;6,$A46&lt;23),HLOOKUP(D$29,$C$8:$N$10,2,FALSE),HLOOKUP(D$29,$C$8:$N$10,3,FALSE)))*'Historical 99 Scalers WD'!D21</f>
        <v>55.597252450921069</v>
      </c>
      <c r="E75" s="22">
        <f>IF(L17="East",(IF(AND($A46&gt;7,$A46&lt;24),HLOOKUP(E$29,$C$8:$N$10,2,FALSE),HLOOKUP(E$29,$C$8:$N$10,3,FALSE))),IF(AND($A46&gt;6,$A46&lt;23),HLOOKUP(E$29,$C$8:$N$10,2,FALSE),HLOOKUP(E$29,$C$8:$N$10,3,FALSE)))*'Historical 99 Scalers WD'!E21</f>
        <v>56.773971785262439</v>
      </c>
      <c r="F75" s="22">
        <f>IF(M17="East",(IF(AND($A46&gt;7,$A46&lt;24),HLOOKUP(F$29,$C$8:$N$10,2,FALSE),HLOOKUP(F$29,$C$8:$N$10,3,FALSE))),IF(AND($A46&gt;6,$A46&lt;23),HLOOKUP(F$29,$C$8:$N$10,2,FALSE),HLOOKUP(F$29,$C$8:$N$10,3,FALSE)))*'Historical 99 Scalers WD'!F21</f>
        <v>90.243801527090227</v>
      </c>
      <c r="G75" s="22">
        <f>IF(N17="East",(IF(AND($A46&gt;7,$A46&lt;24),HLOOKUP(G$29,$C$8:$N$10,2,FALSE),HLOOKUP(G$29,$C$8:$N$10,3,FALSE))),IF(AND($A46&gt;6,$A46&lt;23),HLOOKUP(G$29,$C$8:$N$10,2,FALSE),HLOOKUP(G$29,$C$8:$N$10,3,FALSE)))*'Historical 99 Scalers WD'!G21</f>
        <v>98.200052366836871</v>
      </c>
      <c r="H75" s="22">
        <f>IF(O17="East",(IF(AND($A46&gt;7,$A46&lt;24),HLOOKUP(H$29,$C$8:$N$10,2,FALSE),HLOOKUP(H$29,$C$8:$N$10,3,FALSE))),IF(AND($A46&gt;6,$A46&lt;23),HLOOKUP(H$29,$C$8:$N$10,2,FALSE),HLOOKUP(H$29,$C$8:$N$10,3,FALSE)))*'Historical 99 Scalers WD'!H21</f>
        <v>132.69370129280298</v>
      </c>
      <c r="I75" s="22">
        <f>IF(P17="East",(IF(AND($A46&gt;7,$A46&lt;24),HLOOKUP(I$29,$C$8:$N$10,2,FALSE),HLOOKUP(I$29,$C$8:$N$10,3,FALSE))),IF(AND($A46&gt;6,$A46&lt;23),HLOOKUP(I$29,$C$8:$N$10,2,FALSE),HLOOKUP(I$29,$C$8:$N$10,3,FALSE)))*'Historical 99 Scalers WD'!I21</f>
        <v>154.55818960492061</v>
      </c>
      <c r="J75" s="22">
        <f>IF(Q17="East",(IF(AND($A46&gt;7,$A46&lt;24),HLOOKUP(J$29,$C$8:$N$10,2,FALSE),HLOOKUP(J$29,$C$8:$N$10,3,FALSE))),IF(AND($A46&gt;6,$A46&lt;23),HLOOKUP(J$29,$C$8:$N$10,2,FALSE),HLOOKUP(J$29,$C$8:$N$10,3,FALSE)))*'Historical 99 Scalers WD'!J21</f>
        <v>180.34822536790105</v>
      </c>
      <c r="K75" s="22">
        <f>IF(R17="East",(IF(AND($A46&gt;7,$A46&lt;24),HLOOKUP(K$29,$C$8:$N$10,2,FALSE),HLOOKUP(K$29,$C$8:$N$10,3,FALSE))),IF(AND($A46&gt;6,$A46&lt;23),HLOOKUP(K$29,$C$8:$N$10,2,FALSE),HLOOKUP(K$29,$C$8:$N$10,3,FALSE)))*'Historical 99 Scalers WD'!K21</f>
        <v>113.08164894084393</v>
      </c>
      <c r="L75" s="22">
        <f>IF(S17="East",(IF(AND($A46&gt;7,$A46&lt;24),HLOOKUP(L$29,$C$8:$N$10,2,FALSE),HLOOKUP(L$29,$C$8:$N$10,3,FALSE))),IF(AND($A46&gt;6,$A46&lt;23),HLOOKUP(L$29,$C$8:$N$10,2,FALSE),HLOOKUP(L$29,$C$8:$N$10,3,FALSE)))*'Historical 99 Scalers WD'!L21</f>
        <v>103.71284299874957</v>
      </c>
      <c r="M75" s="22">
        <f>IF(T17="East",(IF(AND($A46&gt;7,$A46&lt;24),HLOOKUP(M$29,$C$8:$N$10,2,FALSE),HLOOKUP(M$29,$C$8:$N$10,3,FALSE))),IF(AND($A46&gt;6,$A46&lt;23),HLOOKUP(M$29,$C$8:$N$10,2,FALSE),HLOOKUP(M$29,$C$8:$N$10,3,FALSE)))*'Historical 99 Scalers WD'!M21</f>
        <v>79.065096870600939</v>
      </c>
      <c r="N75" s="22">
        <f>IF(U17="East",(IF(AND($A46&gt;7,$A46&lt;24),HLOOKUP(N$29,$C$8:$N$10,2,FALSE),HLOOKUP(N$29,$C$8:$N$10,3,FALSE))),IF(AND($A46&gt;6,$A46&lt;23),HLOOKUP(N$29,$C$8:$N$10,2,FALSE),HLOOKUP(N$29,$C$8:$N$10,3,FALSE)))*'Historical 99 Scalers WD'!N21</f>
        <v>70.334996610904682</v>
      </c>
    </row>
    <row r="76" spans="1:14" x14ac:dyDescent="0.2">
      <c r="A76" s="2">
        <v>17</v>
      </c>
      <c r="C76" s="22">
        <f>IF(J18="East",(IF(AND($A47&gt;7,$A47&lt;24),HLOOKUP(C$29,$C$8:$N$10,2,FALSE),HLOOKUP(C$29,$C$8:$N$10,3,FALSE))),IF(AND($A47&gt;6,$A47&lt;23),HLOOKUP(C$29,$C$8:$N$10,2,FALSE),HLOOKUP(C$29,$C$8:$N$10,3,FALSE)))*'Historical 99 Scalers WD'!C22</f>
        <v>76.165497414478892</v>
      </c>
      <c r="D76" s="22">
        <f>IF(K18="East",(IF(AND($A47&gt;7,$A47&lt;24),HLOOKUP(D$29,$C$8:$N$10,2,FALSE),HLOOKUP(D$29,$C$8:$N$10,3,FALSE))),IF(AND($A47&gt;6,$A47&lt;23),HLOOKUP(D$29,$C$8:$N$10,2,FALSE),HLOOKUP(D$29,$C$8:$N$10,3,FALSE)))*'Historical 99 Scalers WD'!D22</f>
        <v>56.400606361455978</v>
      </c>
      <c r="E76" s="22">
        <f>IF(L18="East",(IF(AND($A47&gt;7,$A47&lt;24),HLOOKUP(E$29,$C$8:$N$10,2,FALSE),HLOOKUP(E$29,$C$8:$N$10,3,FALSE))),IF(AND($A47&gt;6,$A47&lt;23),HLOOKUP(E$29,$C$8:$N$10,2,FALSE),HLOOKUP(E$29,$C$8:$N$10,3,FALSE)))*'Historical 99 Scalers WD'!E22</f>
        <v>55.795375468840355</v>
      </c>
      <c r="F76" s="22">
        <f>IF(M18="East",(IF(AND($A47&gt;7,$A47&lt;24),HLOOKUP(F$29,$C$8:$N$10,2,FALSE),HLOOKUP(F$29,$C$8:$N$10,3,FALSE))),IF(AND($A47&gt;6,$A47&lt;23),HLOOKUP(F$29,$C$8:$N$10,2,FALSE),HLOOKUP(F$29,$C$8:$N$10,3,FALSE)))*'Historical 99 Scalers WD'!F22</f>
        <v>88.023269837987385</v>
      </c>
      <c r="G76" s="22">
        <f>IF(N18="East",(IF(AND($A47&gt;7,$A47&lt;24),HLOOKUP(G$29,$C$8:$N$10,2,FALSE),HLOOKUP(G$29,$C$8:$N$10,3,FALSE))),IF(AND($A47&gt;6,$A47&lt;23),HLOOKUP(G$29,$C$8:$N$10,2,FALSE),HLOOKUP(G$29,$C$8:$N$10,3,FALSE)))*'Historical 99 Scalers WD'!G22</f>
        <v>92.936853761093815</v>
      </c>
      <c r="H76" s="22">
        <f>IF(O18="East",(IF(AND($A47&gt;7,$A47&lt;24),HLOOKUP(H$29,$C$8:$N$10,2,FALSE),HLOOKUP(H$29,$C$8:$N$10,3,FALSE))),IF(AND($A47&gt;6,$A47&lt;23),HLOOKUP(H$29,$C$8:$N$10,2,FALSE),HLOOKUP(H$29,$C$8:$N$10,3,FALSE)))*'Historical 99 Scalers WD'!H22</f>
        <v>124.80122661816677</v>
      </c>
      <c r="I76" s="22">
        <f>IF(P18="East",(IF(AND($A47&gt;7,$A47&lt;24),HLOOKUP(I$29,$C$8:$N$10,2,FALSE),HLOOKUP(I$29,$C$8:$N$10,3,FALSE))),IF(AND($A47&gt;6,$A47&lt;23),HLOOKUP(I$29,$C$8:$N$10,2,FALSE),HLOOKUP(I$29,$C$8:$N$10,3,FALSE)))*'Historical 99 Scalers WD'!I22</f>
        <v>147.68485081155279</v>
      </c>
      <c r="J76" s="22">
        <f>IF(Q18="East",(IF(AND($A47&gt;7,$A47&lt;24),HLOOKUP(J$29,$C$8:$N$10,2,FALSE),HLOOKUP(J$29,$C$8:$N$10,3,FALSE))),IF(AND($A47&gt;6,$A47&lt;23),HLOOKUP(J$29,$C$8:$N$10,2,FALSE),HLOOKUP(J$29,$C$8:$N$10,3,FALSE)))*'Historical 99 Scalers WD'!J22</f>
        <v>173.13363629494808</v>
      </c>
      <c r="K76" s="22">
        <f>IF(R18="East",(IF(AND($A47&gt;7,$A47&lt;24),HLOOKUP(K$29,$C$8:$N$10,2,FALSE),HLOOKUP(K$29,$C$8:$N$10,3,FALSE))),IF(AND($A47&gt;6,$A47&lt;23),HLOOKUP(K$29,$C$8:$N$10,2,FALSE),HLOOKUP(K$29,$C$8:$N$10,3,FALSE)))*'Historical 99 Scalers WD'!K22</f>
        <v>108.43624571515392</v>
      </c>
      <c r="L76" s="22">
        <f>IF(S18="East",(IF(AND($A47&gt;7,$A47&lt;24),HLOOKUP(L$29,$C$8:$N$10,2,FALSE),HLOOKUP(L$29,$C$8:$N$10,3,FALSE))),IF(AND($A47&gt;6,$A47&lt;23),HLOOKUP(L$29,$C$8:$N$10,2,FALSE),HLOOKUP(L$29,$C$8:$N$10,3,FALSE)))*'Historical 99 Scalers WD'!L22</f>
        <v>100.49889007091927</v>
      </c>
      <c r="M76" s="22">
        <f>IF(T18="East",(IF(AND($A47&gt;7,$A47&lt;24),HLOOKUP(M$29,$C$8:$N$10,2,FALSE),HLOOKUP(M$29,$C$8:$N$10,3,FALSE))),IF(AND($A47&gt;6,$A47&lt;23),HLOOKUP(M$29,$C$8:$N$10,2,FALSE),HLOOKUP(M$29,$C$8:$N$10,3,FALSE)))*'Historical 99 Scalers WD'!M22</f>
        <v>84.24293247816955</v>
      </c>
      <c r="N76" s="22">
        <f>IF(U18="East",(IF(AND($A47&gt;7,$A47&lt;24),HLOOKUP(N$29,$C$8:$N$10,2,FALSE),HLOOKUP(N$29,$C$8:$N$10,3,FALSE))),IF(AND($A47&gt;6,$A47&lt;23),HLOOKUP(N$29,$C$8:$N$10,2,FALSE),HLOOKUP(N$29,$C$8:$N$10,3,FALSE)))*'Historical 99 Scalers WD'!N22</f>
        <v>77.795686460667199</v>
      </c>
    </row>
    <row r="77" spans="1:14" x14ac:dyDescent="0.2">
      <c r="A77" s="2">
        <v>18</v>
      </c>
      <c r="C77" s="22">
        <f>IF(J19="East",(IF(AND($A48&gt;7,$A48&lt;24),HLOOKUP(C$29,$C$8:$N$10,2,FALSE),HLOOKUP(C$29,$C$8:$N$10,3,FALSE))),IF(AND($A48&gt;6,$A48&lt;23),HLOOKUP(C$29,$C$8:$N$10,2,FALSE),HLOOKUP(C$29,$C$8:$N$10,3,FALSE)))*'Historical 99 Scalers WD'!C23</f>
        <v>95.230581115346595</v>
      </c>
      <c r="D77" s="22">
        <f>IF(K19="East",(IF(AND($A48&gt;7,$A48&lt;24),HLOOKUP(D$29,$C$8:$N$10,2,FALSE),HLOOKUP(D$29,$C$8:$N$10,3,FALSE))),IF(AND($A48&gt;6,$A48&lt;23),HLOOKUP(D$29,$C$8:$N$10,2,FALSE),HLOOKUP(D$29,$C$8:$N$10,3,FALSE)))*'Historical 99 Scalers WD'!D23</f>
        <v>64.677360637811546</v>
      </c>
      <c r="E77" s="22">
        <f>IF(L19="East",(IF(AND($A48&gt;7,$A48&lt;24),HLOOKUP(E$29,$C$8:$N$10,2,FALSE),HLOOKUP(E$29,$C$8:$N$10,3,FALSE))),IF(AND($A48&gt;6,$A48&lt;23),HLOOKUP(E$29,$C$8:$N$10,2,FALSE),HLOOKUP(E$29,$C$8:$N$10,3,FALSE)))*'Historical 99 Scalers WD'!E23</f>
        <v>57.931979397589714</v>
      </c>
      <c r="F77" s="22">
        <f>IF(M19="East",(IF(AND($A48&gt;7,$A48&lt;24),HLOOKUP(F$29,$C$8:$N$10,2,FALSE),HLOOKUP(F$29,$C$8:$N$10,3,FALSE))),IF(AND($A48&gt;6,$A48&lt;23),HLOOKUP(F$29,$C$8:$N$10,2,FALSE),HLOOKUP(F$29,$C$8:$N$10,3,FALSE)))*'Historical 99 Scalers WD'!F23</f>
        <v>85.71779193611539</v>
      </c>
      <c r="G77" s="22">
        <f>IF(N19="East",(IF(AND($A48&gt;7,$A48&lt;24),HLOOKUP(G$29,$C$8:$N$10,2,FALSE),HLOOKUP(G$29,$C$8:$N$10,3,FALSE))),IF(AND($A48&gt;6,$A48&lt;23),HLOOKUP(G$29,$C$8:$N$10,2,FALSE),HLOOKUP(G$29,$C$8:$N$10,3,FALSE)))*'Historical 99 Scalers WD'!G23</f>
        <v>88.740293235420239</v>
      </c>
      <c r="H77" s="22">
        <f>IF(O19="East",(IF(AND($A48&gt;7,$A48&lt;24),HLOOKUP(H$29,$C$8:$N$10,2,FALSE),HLOOKUP(H$29,$C$8:$N$10,3,FALSE))),IF(AND($A48&gt;6,$A48&lt;23),HLOOKUP(H$29,$C$8:$N$10,2,FALSE),HLOOKUP(H$29,$C$8:$N$10,3,FALSE)))*'Historical 99 Scalers WD'!H23</f>
        <v>114.96579148281579</v>
      </c>
      <c r="I77" s="22">
        <f>IF(P19="East",(IF(AND($A48&gt;7,$A48&lt;24),HLOOKUP(I$29,$C$8:$N$10,2,FALSE),HLOOKUP(I$29,$C$8:$N$10,3,FALSE))),IF(AND($A48&gt;6,$A48&lt;23),HLOOKUP(I$29,$C$8:$N$10,2,FALSE),HLOOKUP(I$29,$C$8:$N$10,3,FALSE)))*'Historical 99 Scalers WD'!I23</f>
        <v>130.74006966324544</v>
      </c>
      <c r="J77" s="22">
        <f>IF(Q19="East",(IF(AND($A48&gt;7,$A48&lt;24),HLOOKUP(J$29,$C$8:$N$10,2,FALSE),HLOOKUP(J$29,$C$8:$N$10,3,FALSE))),IF(AND($A48&gt;6,$A48&lt;23),HLOOKUP(J$29,$C$8:$N$10,2,FALSE),HLOOKUP(J$29,$C$8:$N$10,3,FALSE)))*'Historical 99 Scalers WD'!J23</f>
        <v>146.34451722530372</v>
      </c>
      <c r="K77" s="22">
        <f>IF(R19="East",(IF(AND($A48&gt;7,$A48&lt;24),HLOOKUP(K$29,$C$8:$N$10,2,FALSE),HLOOKUP(K$29,$C$8:$N$10,3,FALSE))),IF(AND($A48&gt;6,$A48&lt;23),HLOOKUP(K$29,$C$8:$N$10,2,FALSE),HLOOKUP(K$29,$C$8:$N$10,3,FALSE)))*'Historical 99 Scalers WD'!K23</f>
        <v>104.345294137972</v>
      </c>
      <c r="L77" s="22">
        <f>IF(S19="East",(IF(AND($A48&gt;7,$A48&lt;24),HLOOKUP(L$29,$C$8:$N$10,2,FALSE),HLOOKUP(L$29,$C$8:$N$10,3,FALSE))),IF(AND($A48&gt;6,$A48&lt;23),HLOOKUP(L$29,$C$8:$N$10,2,FALSE),HLOOKUP(L$29,$C$8:$N$10,3,FALSE)))*'Historical 99 Scalers WD'!L23</f>
        <v>93.866029464335966</v>
      </c>
      <c r="M77" s="22">
        <f>IF(T19="East",(IF(AND($A48&gt;7,$A48&lt;24),HLOOKUP(M$29,$C$8:$N$10,2,FALSE),HLOOKUP(M$29,$C$8:$N$10,3,FALSE))),IF(AND($A48&gt;6,$A48&lt;23),HLOOKUP(M$29,$C$8:$N$10,2,FALSE),HLOOKUP(M$29,$C$8:$N$10,3,FALSE)))*'Historical 99 Scalers WD'!M23</f>
        <v>114.57848001633192</v>
      </c>
      <c r="N77" s="22">
        <f>IF(U19="East",(IF(AND($A48&gt;7,$A48&lt;24),HLOOKUP(N$29,$C$8:$N$10,2,FALSE),HLOOKUP(N$29,$C$8:$N$10,3,FALSE))),IF(AND($A48&gt;6,$A48&lt;23),HLOOKUP(N$29,$C$8:$N$10,2,FALSE),HLOOKUP(N$29,$C$8:$N$10,3,FALSE)))*'Historical 99 Scalers WD'!N23</f>
        <v>102.68509214025188</v>
      </c>
    </row>
    <row r="78" spans="1:14" x14ac:dyDescent="0.2">
      <c r="A78" s="2">
        <v>19</v>
      </c>
      <c r="C78" s="22">
        <f>IF(J20="East",(IF(AND($A49&gt;7,$A49&lt;24),HLOOKUP(C$29,$C$8:$N$10,2,FALSE),HLOOKUP(C$29,$C$8:$N$10,3,FALSE))),IF(AND($A49&gt;6,$A49&lt;23),HLOOKUP(C$29,$C$8:$N$10,2,FALSE),HLOOKUP(C$29,$C$8:$N$10,3,FALSE)))*'Historical 99 Scalers WD'!C24</f>
        <v>93.130821654646525</v>
      </c>
      <c r="D78" s="22">
        <f>IF(K20="East",(IF(AND($A49&gt;7,$A49&lt;24),HLOOKUP(D$29,$C$8:$N$10,2,FALSE),HLOOKUP(D$29,$C$8:$N$10,3,FALSE))),IF(AND($A49&gt;6,$A49&lt;23),HLOOKUP(D$29,$C$8:$N$10,2,FALSE),HLOOKUP(D$29,$C$8:$N$10,3,FALSE)))*'Historical 99 Scalers WD'!D24</f>
        <v>71.207699249733238</v>
      </c>
      <c r="E78" s="22">
        <f>IF(L20="East",(IF(AND($A49&gt;7,$A49&lt;24),HLOOKUP(E$29,$C$8:$N$10,2,FALSE),HLOOKUP(E$29,$C$8:$N$10,3,FALSE))),IF(AND($A49&gt;6,$A49&lt;23),HLOOKUP(E$29,$C$8:$N$10,2,FALSE),HLOOKUP(E$29,$C$8:$N$10,3,FALSE)))*'Historical 99 Scalers WD'!E24</f>
        <v>73.841630636575672</v>
      </c>
      <c r="F78" s="22">
        <f>IF(M20="East",(IF(AND($A49&gt;7,$A49&lt;24),HLOOKUP(F$29,$C$8:$N$10,2,FALSE),HLOOKUP(F$29,$C$8:$N$10,3,FALSE))),IF(AND($A49&gt;6,$A49&lt;23),HLOOKUP(F$29,$C$8:$N$10,2,FALSE),HLOOKUP(F$29,$C$8:$N$10,3,FALSE)))*'Historical 99 Scalers WD'!F24</f>
        <v>87.708231327430894</v>
      </c>
      <c r="G78" s="22">
        <f>IF(N20="East",(IF(AND($A49&gt;7,$A49&lt;24),HLOOKUP(G$29,$C$8:$N$10,2,FALSE),HLOOKUP(G$29,$C$8:$N$10,3,FALSE))),IF(AND($A49&gt;6,$A49&lt;23),HLOOKUP(G$29,$C$8:$N$10,2,FALSE),HLOOKUP(G$29,$C$8:$N$10,3,FALSE)))*'Historical 99 Scalers WD'!G24</f>
        <v>86.051885482379333</v>
      </c>
      <c r="H78" s="22">
        <f>IF(O20="East",(IF(AND($A49&gt;7,$A49&lt;24),HLOOKUP(H$29,$C$8:$N$10,2,FALSE),HLOOKUP(H$29,$C$8:$N$10,3,FALSE))),IF(AND($A49&gt;6,$A49&lt;23),HLOOKUP(H$29,$C$8:$N$10,2,FALSE),HLOOKUP(H$29,$C$8:$N$10,3,FALSE)))*'Historical 99 Scalers WD'!H24</f>
        <v>104.90560918546856</v>
      </c>
      <c r="I78" s="22">
        <f>IF(P20="East",(IF(AND($A49&gt;7,$A49&lt;24),HLOOKUP(I$29,$C$8:$N$10,2,FALSE),HLOOKUP(I$29,$C$8:$N$10,3,FALSE))),IF(AND($A49&gt;6,$A49&lt;23),HLOOKUP(I$29,$C$8:$N$10,2,FALSE),HLOOKUP(I$29,$C$8:$N$10,3,FALSE)))*'Historical 99 Scalers WD'!I24</f>
        <v>104.46132336198374</v>
      </c>
      <c r="J78" s="22">
        <f>IF(Q20="East",(IF(AND($A49&gt;7,$A49&lt;24),HLOOKUP(J$29,$C$8:$N$10,2,FALSE),HLOOKUP(J$29,$C$8:$N$10,3,FALSE))),IF(AND($A49&gt;6,$A49&lt;23),HLOOKUP(J$29,$C$8:$N$10,2,FALSE),HLOOKUP(J$29,$C$8:$N$10,3,FALSE)))*'Historical 99 Scalers WD'!J24</f>
        <v>110.19437266949055</v>
      </c>
      <c r="K78" s="22">
        <f>IF(R20="East",(IF(AND($A49&gt;7,$A49&lt;24),HLOOKUP(K$29,$C$8:$N$10,2,FALSE),HLOOKUP(K$29,$C$8:$N$10,3,FALSE))),IF(AND($A49&gt;6,$A49&lt;23),HLOOKUP(K$29,$C$8:$N$10,2,FALSE),HLOOKUP(K$29,$C$8:$N$10,3,FALSE)))*'Historical 99 Scalers WD'!K24</f>
        <v>98.443880921568663</v>
      </c>
      <c r="L78" s="22">
        <f>IF(S20="East",(IF(AND($A49&gt;7,$A49&lt;24),HLOOKUP(L$29,$C$8:$N$10,2,FALSE),HLOOKUP(L$29,$C$8:$N$10,3,FALSE))),IF(AND($A49&gt;6,$A49&lt;23),HLOOKUP(L$29,$C$8:$N$10,2,FALSE),HLOOKUP(L$29,$C$8:$N$10,3,FALSE)))*'Historical 99 Scalers WD'!L24</f>
        <v>95.940108787869661</v>
      </c>
      <c r="M78" s="22">
        <f>IF(T20="East",(IF(AND($A49&gt;7,$A49&lt;24),HLOOKUP(M$29,$C$8:$N$10,2,FALSE),HLOOKUP(M$29,$C$8:$N$10,3,FALSE))),IF(AND($A49&gt;6,$A49&lt;23),HLOOKUP(M$29,$C$8:$N$10,2,FALSE),HLOOKUP(M$29,$C$8:$N$10,3,FALSE)))*'Historical 99 Scalers WD'!M24</f>
        <v>108.76098725145725</v>
      </c>
      <c r="N78" s="22">
        <f>IF(U20="East",(IF(AND($A49&gt;7,$A49&lt;24),HLOOKUP(N$29,$C$8:$N$10,2,FALSE),HLOOKUP(N$29,$C$8:$N$10,3,FALSE))),IF(AND($A49&gt;6,$A49&lt;23),HLOOKUP(N$29,$C$8:$N$10,2,FALSE),HLOOKUP(N$29,$C$8:$N$10,3,FALSE)))*'Historical 99 Scalers WD'!N24</f>
        <v>101.66980631537696</v>
      </c>
    </row>
    <row r="79" spans="1:14" x14ac:dyDescent="0.2">
      <c r="A79" s="2">
        <v>20</v>
      </c>
      <c r="C79" s="22">
        <f>IF(J21="East",(IF(AND($A50&gt;7,$A50&lt;24),HLOOKUP(C$29,$C$8:$N$10,2,FALSE),HLOOKUP(C$29,$C$8:$N$10,3,FALSE))),IF(AND($A50&gt;6,$A50&lt;23),HLOOKUP(C$29,$C$8:$N$10,2,FALSE),HLOOKUP(C$29,$C$8:$N$10,3,FALSE)))*'Historical 99 Scalers WD'!C25</f>
        <v>86.713495880063491</v>
      </c>
      <c r="D79" s="22">
        <f>IF(K21="East",(IF(AND($A50&gt;7,$A50&lt;24),HLOOKUP(D$29,$C$8:$N$10,2,FALSE),HLOOKUP(D$29,$C$8:$N$10,3,FALSE))),IF(AND($A50&gt;6,$A50&lt;23),HLOOKUP(D$29,$C$8:$N$10,2,FALSE),HLOOKUP(D$29,$C$8:$N$10,3,FALSE)))*'Historical 99 Scalers WD'!D25</f>
        <v>67.556146917469519</v>
      </c>
      <c r="E79" s="22">
        <f>IF(L21="East",(IF(AND($A50&gt;7,$A50&lt;24),HLOOKUP(E$29,$C$8:$N$10,2,FALSE),HLOOKUP(E$29,$C$8:$N$10,3,FALSE))),IF(AND($A50&gt;6,$A50&lt;23),HLOOKUP(E$29,$C$8:$N$10,2,FALSE),HLOOKUP(E$29,$C$8:$N$10,3,FALSE)))*'Historical 99 Scalers WD'!E25</f>
        <v>68.862841509436862</v>
      </c>
      <c r="F79" s="22">
        <f>IF(M21="East",(IF(AND($A50&gt;7,$A50&lt;24),HLOOKUP(F$29,$C$8:$N$10,2,FALSE),HLOOKUP(F$29,$C$8:$N$10,3,FALSE))),IF(AND($A50&gt;6,$A50&lt;23),HLOOKUP(F$29,$C$8:$N$10,2,FALSE),HLOOKUP(F$29,$C$8:$N$10,3,FALSE)))*'Historical 99 Scalers WD'!F25</f>
        <v>94.028044864649431</v>
      </c>
      <c r="G79" s="22">
        <f>IF(N21="East",(IF(AND($A50&gt;7,$A50&lt;24),HLOOKUP(G$29,$C$8:$N$10,2,FALSE),HLOOKUP(G$29,$C$8:$N$10,3,FALSE))),IF(AND($A50&gt;6,$A50&lt;23),HLOOKUP(G$29,$C$8:$N$10,2,FALSE),HLOOKUP(G$29,$C$8:$N$10,3,FALSE)))*'Historical 99 Scalers WD'!G25</f>
        <v>87.801073937903993</v>
      </c>
      <c r="H79" s="22">
        <f>IF(O21="East",(IF(AND($A50&gt;7,$A50&lt;24),HLOOKUP(H$29,$C$8:$N$10,2,FALSE),HLOOKUP(H$29,$C$8:$N$10,3,FALSE))),IF(AND($A50&gt;6,$A50&lt;23),HLOOKUP(H$29,$C$8:$N$10,2,FALSE),HLOOKUP(H$29,$C$8:$N$10,3,FALSE)))*'Historical 99 Scalers WD'!H25</f>
        <v>96.056481961287972</v>
      </c>
      <c r="I79" s="22">
        <f>IF(P21="East",(IF(AND($A50&gt;7,$A50&lt;24),HLOOKUP(I$29,$C$8:$N$10,2,FALSE),HLOOKUP(I$29,$C$8:$N$10,3,FALSE))),IF(AND($A50&gt;6,$A50&lt;23),HLOOKUP(I$29,$C$8:$N$10,2,FALSE),HLOOKUP(I$29,$C$8:$N$10,3,FALSE)))*'Historical 99 Scalers WD'!I25</f>
        <v>88.659465663279121</v>
      </c>
      <c r="J79" s="22">
        <f>IF(Q21="East",(IF(AND($A50&gt;7,$A50&lt;24),HLOOKUP(J$29,$C$8:$N$10,2,FALSE),HLOOKUP(J$29,$C$8:$N$10,3,FALSE))),IF(AND($A50&gt;6,$A50&lt;23),HLOOKUP(J$29,$C$8:$N$10,2,FALSE),HLOOKUP(J$29,$C$8:$N$10,3,FALSE)))*'Historical 99 Scalers WD'!J25</f>
        <v>97.715685166304041</v>
      </c>
      <c r="K79" s="22">
        <f>IF(R21="East",(IF(AND($A50&gt;7,$A50&lt;24),HLOOKUP(K$29,$C$8:$N$10,2,FALSE),HLOOKUP(K$29,$C$8:$N$10,3,FALSE))),IF(AND($A50&gt;6,$A50&lt;23),HLOOKUP(K$29,$C$8:$N$10,2,FALSE),HLOOKUP(K$29,$C$8:$N$10,3,FALSE)))*'Historical 99 Scalers WD'!K25</f>
        <v>93.724476101486985</v>
      </c>
      <c r="L79" s="22">
        <f>IF(S21="East",(IF(AND($A50&gt;7,$A50&lt;24),HLOOKUP(L$29,$C$8:$N$10,2,FALSE),HLOOKUP(L$29,$C$8:$N$10,3,FALSE))),IF(AND($A50&gt;6,$A50&lt;23),HLOOKUP(L$29,$C$8:$N$10,2,FALSE),HLOOKUP(L$29,$C$8:$N$10,3,FALSE)))*'Historical 99 Scalers WD'!L25</f>
        <v>97.943288994695848</v>
      </c>
      <c r="M79" s="22">
        <f>IF(T21="East",(IF(AND($A50&gt;7,$A50&lt;24),HLOOKUP(M$29,$C$8:$N$10,2,FALSE),HLOOKUP(M$29,$C$8:$N$10,3,FALSE))),IF(AND($A50&gt;6,$A50&lt;23),HLOOKUP(M$29,$C$8:$N$10,2,FALSE),HLOOKUP(M$29,$C$8:$N$10,3,FALSE)))*'Historical 99 Scalers WD'!M25</f>
        <v>100.6120722352118</v>
      </c>
      <c r="N79" s="22">
        <f>IF(U21="East",(IF(AND($A50&gt;7,$A50&lt;24),HLOOKUP(N$29,$C$8:$N$10,2,FALSE),HLOOKUP(N$29,$C$8:$N$10,3,FALSE))),IF(AND($A50&gt;6,$A50&lt;23),HLOOKUP(N$29,$C$8:$N$10,2,FALSE),HLOOKUP(N$29,$C$8:$N$10,3,FALSE)))*'Historical 99 Scalers WD'!N25</f>
        <v>93.059554693184225</v>
      </c>
    </row>
    <row r="80" spans="1:14" x14ac:dyDescent="0.2">
      <c r="A80" s="2">
        <v>21</v>
      </c>
      <c r="C80" s="22">
        <f>IF(J22="East",(IF(AND($A51&gt;7,$A51&lt;24),HLOOKUP(C$29,$C$8:$N$10,2,FALSE),HLOOKUP(C$29,$C$8:$N$10,3,FALSE))),IF(AND($A51&gt;6,$A51&lt;23),HLOOKUP(C$29,$C$8:$N$10,2,FALSE),HLOOKUP(C$29,$C$8:$N$10,3,FALSE)))*'Historical 99 Scalers WD'!C26</f>
        <v>82.737632395352932</v>
      </c>
      <c r="D80" s="22">
        <f>IF(K22="East",(IF(AND($A51&gt;7,$A51&lt;24),HLOOKUP(D$29,$C$8:$N$10,2,FALSE),HLOOKUP(D$29,$C$8:$N$10,3,FALSE))),IF(AND($A51&gt;6,$A51&lt;23),HLOOKUP(D$29,$C$8:$N$10,2,FALSE),HLOOKUP(D$29,$C$8:$N$10,3,FALSE)))*'Historical 99 Scalers WD'!D26</f>
        <v>61.756964051788621</v>
      </c>
      <c r="E80" s="22">
        <f>IF(L22="East",(IF(AND($A51&gt;7,$A51&lt;24),HLOOKUP(E$29,$C$8:$N$10,2,FALSE),HLOOKUP(E$29,$C$8:$N$10,3,FALSE))),IF(AND($A51&gt;6,$A51&lt;23),HLOOKUP(E$29,$C$8:$N$10,2,FALSE),HLOOKUP(E$29,$C$8:$N$10,3,FALSE)))*'Historical 99 Scalers WD'!E26</f>
        <v>61.74042102653226</v>
      </c>
      <c r="F80" s="22">
        <f>IF(M22="East",(IF(AND($A51&gt;7,$A51&lt;24),HLOOKUP(F$29,$C$8:$N$10,2,FALSE),HLOOKUP(F$29,$C$8:$N$10,3,FALSE))),IF(AND($A51&gt;6,$A51&lt;23),HLOOKUP(F$29,$C$8:$N$10,2,FALSE),HLOOKUP(F$29,$C$8:$N$10,3,FALSE)))*'Historical 99 Scalers WD'!F26</f>
        <v>99.600364175533116</v>
      </c>
      <c r="G80" s="22">
        <f>IF(N22="East",(IF(AND($A51&gt;7,$A51&lt;24),HLOOKUP(G$29,$C$8:$N$10,2,FALSE),HLOOKUP(G$29,$C$8:$N$10,3,FALSE))),IF(AND($A51&gt;6,$A51&lt;23),HLOOKUP(G$29,$C$8:$N$10,2,FALSE),HLOOKUP(G$29,$C$8:$N$10,3,FALSE)))*'Historical 99 Scalers WD'!G26</f>
        <v>103.65562835016037</v>
      </c>
      <c r="H80" s="22">
        <f>IF(O22="East",(IF(AND($A51&gt;7,$A51&lt;24),HLOOKUP(H$29,$C$8:$N$10,2,FALSE),HLOOKUP(H$29,$C$8:$N$10,3,FALSE))),IF(AND($A51&gt;6,$A51&lt;23),HLOOKUP(H$29,$C$8:$N$10,2,FALSE),HLOOKUP(H$29,$C$8:$N$10,3,FALSE)))*'Historical 99 Scalers WD'!H26</f>
        <v>106.10043489370975</v>
      </c>
      <c r="I80" s="22">
        <f>IF(P22="East",(IF(AND($A51&gt;7,$A51&lt;24),HLOOKUP(I$29,$C$8:$N$10,2,FALSE),HLOOKUP(I$29,$C$8:$N$10,3,FALSE))),IF(AND($A51&gt;6,$A51&lt;23),HLOOKUP(I$29,$C$8:$N$10,2,FALSE),HLOOKUP(I$29,$C$8:$N$10,3,FALSE)))*'Historical 99 Scalers WD'!I26</f>
        <v>90.832954337954106</v>
      </c>
      <c r="J80" s="22">
        <f>IF(Q22="East",(IF(AND($A51&gt;7,$A51&lt;24),HLOOKUP(J$29,$C$8:$N$10,2,FALSE),HLOOKUP(J$29,$C$8:$N$10,3,FALSE))),IF(AND($A51&gt;6,$A51&lt;23),HLOOKUP(J$29,$C$8:$N$10,2,FALSE),HLOOKUP(J$29,$C$8:$N$10,3,FALSE)))*'Historical 99 Scalers WD'!J26</f>
        <v>97.761035825931856</v>
      </c>
      <c r="K80" s="22">
        <f>IF(R22="East",(IF(AND($A51&gt;7,$A51&lt;24),HLOOKUP(K$29,$C$8:$N$10,2,FALSE),HLOOKUP(K$29,$C$8:$N$10,3,FALSE))),IF(AND($A51&gt;6,$A51&lt;23),HLOOKUP(K$29,$C$8:$N$10,2,FALSE),HLOOKUP(K$29,$C$8:$N$10,3,FALSE)))*'Historical 99 Scalers WD'!K26</f>
        <v>96.700819412921945</v>
      </c>
      <c r="L80" s="22">
        <f>IF(S22="East",(IF(AND($A51&gt;7,$A51&lt;24),HLOOKUP(L$29,$C$8:$N$10,2,FALSE),HLOOKUP(L$29,$C$8:$N$10,3,FALSE))),IF(AND($A51&gt;6,$A51&lt;23),HLOOKUP(L$29,$C$8:$N$10,2,FALSE),HLOOKUP(L$29,$C$8:$N$10,3,FALSE)))*'Historical 99 Scalers WD'!L26</f>
        <v>88.207996055773904</v>
      </c>
      <c r="M80" s="22">
        <f>IF(T22="East",(IF(AND($A51&gt;7,$A51&lt;24),HLOOKUP(M$29,$C$8:$N$10,2,FALSE),HLOOKUP(M$29,$C$8:$N$10,3,FALSE))),IF(AND($A51&gt;6,$A51&lt;23),HLOOKUP(M$29,$C$8:$N$10,2,FALSE),HLOOKUP(M$29,$C$8:$N$10,3,FALSE)))*'Historical 99 Scalers WD'!M26</f>
        <v>86.283149045159917</v>
      </c>
      <c r="N80" s="22">
        <f>IF(U22="East",(IF(AND($A51&gt;7,$A51&lt;24),HLOOKUP(N$29,$C$8:$N$10,2,FALSE),HLOOKUP(N$29,$C$8:$N$10,3,FALSE))),IF(AND($A51&gt;6,$A51&lt;23),HLOOKUP(N$29,$C$8:$N$10,2,FALSE),HLOOKUP(N$29,$C$8:$N$10,3,FALSE)))*'Historical 99 Scalers WD'!N26</f>
        <v>87.821216642187196</v>
      </c>
    </row>
    <row r="81" spans="1:14" x14ac:dyDescent="0.2">
      <c r="A81" s="2">
        <v>22</v>
      </c>
      <c r="C81" s="22">
        <f>IF(J23="East",(IF(AND($A52&gt;7,$A52&lt;24),HLOOKUP(C$29,$C$8:$N$10,2,FALSE),HLOOKUP(C$29,$C$8:$N$10,3,FALSE))),IF(AND($A52&gt;6,$A52&lt;23),HLOOKUP(C$29,$C$8:$N$10,2,FALSE),HLOOKUP(C$29,$C$8:$N$10,3,FALSE)))*'Historical 99 Scalers WD'!C27</f>
        <v>74.824108383747699</v>
      </c>
      <c r="D81" s="22">
        <f>IF(K23="East",(IF(AND($A52&gt;7,$A52&lt;24),HLOOKUP(D$29,$C$8:$N$10,2,FALSE),HLOOKUP(D$29,$C$8:$N$10,3,FALSE))),IF(AND($A52&gt;6,$A52&lt;23),HLOOKUP(D$29,$C$8:$N$10,2,FALSE),HLOOKUP(D$29,$C$8:$N$10,3,FALSE)))*'Historical 99 Scalers WD'!D27</f>
        <v>56.694921513247628</v>
      </c>
      <c r="E81" s="22">
        <f>IF(L23="East",(IF(AND($A52&gt;7,$A52&lt;24),HLOOKUP(E$29,$C$8:$N$10,2,FALSE),HLOOKUP(E$29,$C$8:$N$10,3,FALSE))),IF(AND($A52&gt;6,$A52&lt;23),HLOOKUP(E$29,$C$8:$N$10,2,FALSE),HLOOKUP(E$29,$C$8:$N$10,3,FALSE)))*'Historical 99 Scalers WD'!E27</f>
        <v>57.291931595316186</v>
      </c>
      <c r="F81" s="22">
        <f>IF(M23="East",(IF(AND($A52&gt;7,$A52&lt;24),HLOOKUP(F$29,$C$8:$N$10,2,FALSE),HLOOKUP(F$29,$C$8:$N$10,3,FALSE))),IF(AND($A52&gt;6,$A52&lt;23),HLOOKUP(F$29,$C$8:$N$10,2,FALSE),HLOOKUP(F$29,$C$8:$N$10,3,FALSE)))*'Historical 99 Scalers WD'!F27</f>
        <v>90.820966554352566</v>
      </c>
      <c r="G81" s="22">
        <f>IF(N23="East",(IF(AND($A52&gt;7,$A52&lt;24),HLOOKUP(G$29,$C$8:$N$10,2,FALSE),HLOOKUP(G$29,$C$8:$N$10,3,FALSE))),IF(AND($A52&gt;6,$A52&lt;23),HLOOKUP(G$29,$C$8:$N$10,2,FALSE),HLOOKUP(G$29,$C$8:$N$10,3,FALSE)))*'Historical 99 Scalers WD'!G27</f>
        <v>87.138668488949975</v>
      </c>
      <c r="H81" s="22">
        <f>IF(O23="East",(IF(AND($A52&gt;7,$A52&lt;24),HLOOKUP(H$29,$C$8:$N$10,2,FALSE),HLOOKUP(H$29,$C$8:$N$10,3,FALSE))),IF(AND($A52&gt;6,$A52&lt;23),HLOOKUP(H$29,$C$8:$N$10,2,FALSE),HLOOKUP(H$29,$C$8:$N$10,3,FALSE)))*'Historical 99 Scalers WD'!H27</f>
        <v>96.665315712414568</v>
      </c>
      <c r="I81" s="22">
        <f>IF(P23="East",(IF(AND($A52&gt;7,$A52&lt;24),HLOOKUP(I$29,$C$8:$N$10,2,FALSE),HLOOKUP(I$29,$C$8:$N$10,3,FALSE))),IF(AND($A52&gt;6,$A52&lt;23),HLOOKUP(I$29,$C$8:$N$10,2,FALSE),HLOOKUP(I$29,$C$8:$N$10,3,FALSE)))*'Historical 99 Scalers WD'!I27</f>
        <v>79.513128949637888</v>
      </c>
      <c r="J81" s="22">
        <f>IF(Q23="East",(IF(AND($A52&gt;7,$A52&lt;24),HLOOKUP(J$29,$C$8:$N$10,2,FALSE),HLOOKUP(J$29,$C$8:$N$10,3,FALSE))),IF(AND($A52&gt;6,$A52&lt;23),HLOOKUP(J$29,$C$8:$N$10,2,FALSE),HLOOKUP(J$29,$C$8:$N$10,3,FALSE)))*'Historical 99 Scalers WD'!J27</f>
        <v>86.638229975935673</v>
      </c>
      <c r="K81" s="22">
        <f>IF(R23="East",(IF(AND($A52&gt;7,$A52&lt;24),HLOOKUP(K$29,$C$8:$N$10,2,FALSE),HLOOKUP(K$29,$C$8:$N$10,3,FALSE))),IF(AND($A52&gt;6,$A52&lt;23),HLOOKUP(K$29,$C$8:$N$10,2,FALSE),HLOOKUP(K$29,$C$8:$N$10,3,FALSE)))*'Historical 99 Scalers WD'!K27</f>
        <v>83.672586071664071</v>
      </c>
      <c r="L81" s="22">
        <f>IF(S23="East",(IF(AND($A52&gt;7,$A52&lt;24),HLOOKUP(L$29,$C$8:$N$10,2,FALSE),HLOOKUP(L$29,$C$8:$N$10,3,FALSE))),IF(AND($A52&gt;6,$A52&lt;23),HLOOKUP(L$29,$C$8:$N$10,2,FALSE),HLOOKUP(L$29,$C$8:$N$10,3,FALSE)))*'Historical 99 Scalers WD'!L27</f>
        <v>69.152488204328904</v>
      </c>
      <c r="M81" s="22">
        <f>IF(T23="East",(IF(AND($A52&gt;7,$A52&lt;24),HLOOKUP(M$29,$C$8:$N$10,2,FALSE),HLOOKUP(M$29,$C$8:$N$10,3,FALSE))),IF(AND($A52&gt;6,$A52&lt;23),HLOOKUP(M$29,$C$8:$N$10,2,FALSE),HLOOKUP(M$29,$C$8:$N$10,3,FALSE)))*'Historical 99 Scalers WD'!M27</f>
        <v>70.955474246277021</v>
      </c>
      <c r="N81" s="22">
        <f>IF(U23="East",(IF(AND($A52&gt;7,$A52&lt;24),HLOOKUP(N$29,$C$8:$N$10,2,FALSE),HLOOKUP(N$29,$C$8:$N$10,3,FALSE))),IF(AND($A52&gt;6,$A52&lt;23),HLOOKUP(N$29,$C$8:$N$10,2,FALSE),HLOOKUP(N$29,$C$8:$N$10,3,FALSE)))*'Historical 99 Scalers WD'!N27</f>
        <v>81.540668564301626</v>
      </c>
    </row>
    <row r="82" spans="1:14" x14ac:dyDescent="0.2">
      <c r="A82" s="2">
        <v>23</v>
      </c>
      <c r="C82" s="22">
        <f>IF(J24="East",(IF(AND($A53&gt;7,$A53&lt;24),HLOOKUP(C$29,$C$8:$N$10,2,FALSE),HLOOKUP(C$29,$C$8:$N$10,3,FALSE))),IF(AND($A53&gt;6,$A53&lt;23),HLOOKUP(C$29,$C$8:$N$10,2,FALSE),HLOOKUP(C$29,$C$8:$N$10,3,FALSE)))*'Historical 99 Scalers WD'!C28</f>
        <v>96.229929176873355</v>
      </c>
      <c r="D82" s="22">
        <f>IF(K24="East",(IF(AND($A53&gt;7,$A53&lt;24),HLOOKUP(D$29,$C$8:$N$10,2,FALSE),HLOOKUP(D$29,$C$8:$N$10,3,FALSE))),IF(AND($A53&gt;6,$A53&lt;23),HLOOKUP(D$29,$C$8:$N$10,2,FALSE),HLOOKUP(D$29,$C$8:$N$10,3,FALSE)))*'Historical 99 Scalers WD'!D28</f>
        <v>72.554071743794651</v>
      </c>
      <c r="E82" s="22">
        <f>IF(L24="East",(IF(AND($A53&gt;7,$A53&lt;24),HLOOKUP(E$29,$C$8:$N$10,2,FALSE),HLOOKUP(E$29,$C$8:$N$10,3,FALSE))),IF(AND($A53&gt;6,$A53&lt;23),HLOOKUP(E$29,$C$8:$N$10,2,FALSE),HLOOKUP(E$29,$C$8:$N$10,3,FALSE)))*'Historical 99 Scalers WD'!E28</f>
        <v>68.742987081627916</v>
      </c>
      <c r="F82" s="22">
        <f>IF(M24="East",(IF(AND($A53&gt;7,$A53&lt;24),HLOOKUP(F$29,$C$8:$N$10,2,FALSE),HLOOKUP(F$29,$C$8:$N$10,3,FALSE))),IF(AND($A53&gt;6,$A53&lt;23),HLOOKUP(F$29,$C$8:$N$10,2,FALSE),HLOOKUP(F$29,$C$8:$N$10,3,FALSE)))*'Historical 99 Scalers WD'!F28</f>
        <v>79.210388781467543</v>
      </c>
      <c r="G82" s="22">
        <f>IF(N24="East",(IF(AND($A53&gt;7,$A53&lt;24),HLOOKUP(G$29,$C$8:$N$10,2,FALSE),HLOOKUP(G$29,$C$8:$N$10,3,FALSE))),IF(AND($A53&gt;6,$A53&lt;23),HLOOKUP(G$29,$C$8:$N$10,2,FALSE),HLOOKUP(G$29,$C$8:$N$10,3,FALSE)))*'Historical 99 Scalers WD'!G28</f>
        <v>89.408817368182497</v>
      </c>
      <c r="H82" s="22">
        <f>IF(O24="East",(IF(AND($A53&gt;7,$A53&lt;24),HLOOKUP(H$29,$C$8:$N$10,2,FALSE),HLOOKUP(H$29,$C$8:$N$10,3,FALSE))),IF(AND($A53&gt;6,$A53&lt;23),HLOOKUP(H$29,$C$8:$N$10,2,FALSE),HLOOKUP(H$29,$C$8:$N$10,3,FALSE)))*'Historical 99 Scalers WD'!H28</f>
        <v>135.61556829115068</v>
      </c>
      <c r="I82" s="22">
        <f>IF(P24="East",(IF(AND($A53&gt;7,$A53&lt;24),HLOOKUP(I$29,$C$8:$N$10,2,FALSE),HLOOKUP(I$29,$C$8:$N$10,3,FALSE))),IF(AND($A53&gt;6,$A53&lt;23),HLOOKUP(I$29,$C$8:$N$10,2,FALSE),HLOOKUP(I$29,$C$8:$N$10,3,FALSE)))*'Historical 99 Scalers WD'!I28</f>
        <v>118.19624941442937</v>
      </c>
      <c r="J82" s="22">
        <f>IF(Q24="East",(IF(AND($A53&gt;7,$A53&lt;24),HLOOKUP(J$29,$C$8:$N$10,2,FALSE),HLOOKUP(J$29,$C$8:$N$10,3,FALSE))),IF(AND($A53&gt;6,$A53&lt;23),HLOOKUP(J$29,$C$8:$N$10,2,FALSE),HLOOKUP(J$29,$C$8:$N$10,3,FALSE)))*'Historical 99 Scalers WD'!J28</f>
        <v>112.42600031008506</v>
      </c>
      <c r="K82" s="22">
        <f>IF(R24="East",(IF(AND($A53&gt;7,$A53&lt;24),HLOOKUP(K$29,$C$8:$N$10,2,FALSE),HLOOKUP(K$29,$C$8:$N$10,3,FALSE))),IF(AND($A53&gt;6,$A53&lt;23),HLOOKUP(K$29,$C$8:$N$10,2,FALSE),HLOOKUP(K$29,$C$8:$N$10,3,FALSE)))*'Historical 99 Scalers WD'!K28</f>
        <v>88.320912804703255</v>
      </c>
      <c r="L82" s="22">
        <f>IF(S24="East",(IF(AND($A53&gt;7,$A53&lt;24),HLOOKUP(L$29,$C$8:$N$10,2,FALSE),HLOOKUP(L$29,$C$8:$N$10,3,FALSE))),IF(AND($A53&gt;6,$A53&lt;23),HLOOKUP(L$29,$C$8:$N$10,2,FALSE),HLOOKUP(L$29,$C$8:$N$10,3,FALSE)))*'Historical 99 Scalers WD'!L28</f>
        <v>63.102792182083725</v>
      </c>
      <c r="M82" s="22">
        <f>IF(T24="East",(IF(AND($A53&gt;7,$A53&lt;24),HLOOKUP(M$29,$C$8:$N$10,2,FALSE),HLOOKUP(M$29,$C$8:$N$10,3,FALSE))),IF(AND($A53&gt;6,$A53&lt;23),HLOOKUP(M$29,$C$8:$N$10,2,FALSE),HLOOKUP(M$29,$C$8:$N$10,3,FALSE)))*'Historical 99 Scalers WD'!M28</f>
        <v>75.406204141900886</v>
      </c>
      <c r="N82" s="22">
        <f>IF(U24="East",(IF(AND($A53&gt;7,$A53&lt;24),HLOOKUP(N$29,$C$8:$N$10,2,FALSE),HLOOKUP(N$29,$C$8:$N$10,3,FALSE))),IF(AND($A53&gt;6,$A53&lt;23),HLOOKUP(N$29,$C$8:$N$10,2,FALSE),HLOOKUP(N$29,$C$8:$N$10,3,FALSE)))*'Historical 99 Scalers WD'!N28</f>
        <v>67.440243543369675</v>
      </c>
    </row>
    <row r="83" spans="1:14" x14ac:dyDescent="0.2">
      <c r="A83" s="2">
        <v>24</v>
      </c>
      <c r="C83" s="22">
        <f>IF(J25="East",(IF(AND($A54&gt;7,$A54&lt;24),HLOOKUP(C$29,$C$8:$N$10,2,FALSE),HLOOKUP(C$29,$C$8:$N$10,3,FALSE))),IF(AND($A54&gt;6,$A54&lt;23),HLOOKUP(C$29,$C$8:$N$10,2,FALSE),HLOOKUP(C$29,$C$8:$N$10,3,FALSE)))*'Historical 99 Scalers WD'!C29</f>
        <v>80.103444299814527</v>
      </c>
      <c r="D83" s="22">
        <f>IF(K25="East",(IF(AND($A54&gt;7,$A54&lt;24),HLOOKUP(D$29,$C$8:$N$10,2,FALSE),HLOOKUP(D$29,$C$8:$N$10,3,FALSE))),IF(AND($A54&gt;6,$A54&lt;23),HLOOKUP(D$29,$C$8:$N$10,2,FALSE),HLOOKUP(D$29,$C$8:$N$10,3,FALSE)))*'Historical 99 Scalers WD'!D29</f>
        <v>58.807638623359011</v>
      </c>
      <c r="E83" s="22">
        <f>IF(L25="East",(IF(AND($A54&gt;7,$A54&lt;24),HLOOKUP(E$29,$C$8:$N$10,2,FALSE),HLOOKUP(E$29,$C$8:$N$10,3,FALSE))),IF(AND($A54&gt;6,$A54&lt;23),HLOOKUP(E$29,$C$8:$N$10,2,FALSE),HLOOKUP(E$29,$C$8:$N$10,3,FALSE)))*'Historical 99 Scalers WD'!E29</f>
        <v>57.039599133039175</v>
      </c>
      <c r="F83" s="22">
        <f>IF(M25="East",(IF(AND($A54&gt;7,$A54&lt;24),HLOOKUP(F$29,$C$8:$N$10,2,FALSE),HLOOKUP(F$29,$C$8:$N$10,3,FALSE))),IF(AND($A54&gt;6,$A54&lt;23),HLOOKUP(F$29,$C$8:$N$10,2,FALSE),HLOOKUP(F$29,$C$8:$N$10,3,FALSE)))*'Historical 99 Scalers WD'!F29</f>
        <v>66.190018485405005</v>
      </c>
      <c r="G83" s="22">
        <f>IF(N25="East",(IF(AND($A54&gt;7,$A54&lt;24),HLOOKUP(G$29,$C$8:$N$10,2,FALSE),HLOOKUP(G$29,$C$8:$N$10,3,FALSE))),IF(AND($A54&gt;6,$A54&lt;23),HLOOKUP(G$29,$C$8:$N$10,2,FALSE),HLOOKUP(G$29,$C$8:$N$10,3,FALSE)))*'Historical 99 Scalers WD'!G29</f>
        <v>70.805977036599344</v>
      </c>
      <c r="H83" s="22">
        <f>IF(O25="East",(IF(AND($A54&gt;7,$A54&lt;24),HLOOKUP(H$29,$C$8:$N$10,2,FALSE),HLOOKUP(H$29,$C$8:$N$10,3,FALSE))),IF(AND($A54&gt;6,$A54&lt;23),HLOOKUP(H$29,$C$8:$N$10,2,FALSE),HLOOKUP(H$29,$C$8:$N$10,3,FALSE)))*'Historical 99 Scalers WD'!H29</f>
        <v>98.633470279005294</v>
      </c>
      <c r="I83" s="22">
        <f>IF(P25="East",(IF(AND($A54&gt;7,$A54&lt;24),HLOOKUP(I$29,$C$8:$N$10,2,FALSE),HLOOKUP(I$29,$C$8:$N$10,3,FALSE))),IF(AND($A54&gt;6,$A54&lt;23),HLOOKUP(I$29,$C$8:$N$10,2,FALSE),HLOOKUP(I$29,$C$8:$N$10,3,FALSE)))*'Historical 99 Scalers WD'!I29</f>
        <v>89.198529522018902</v>
      </c>
      <c r="J83" s="22">
        <f>IF(Q25="East",(IF(AND($A54&gt;7,$A54&lt;24),HLOOKUP(J$29,$C$8:$N$10,2,FALSE),HLOOKUP(J$29,$C$8:$N$10,3,FALSE))),IF(AND($A54&gt;6,$A54&lt;23),HLOOKUP(J$29,$C$8:$N$10,2,FALSE),HLOOKUP(J$29,$C$8:$N$10,3,FALSE)))*'Historical 99 Scalers WD'!J29</f>
        <v>91.210823406502044</v>
      </c>
      <c r="K83" s="22">
        <f>IF(R25="East",(IF(AND($A54&gt;7,$A54&lt;24),HLOOKUP(K$29,$C$8:$N$10,2,FALSE),HLOOKUP(K$29,$C$8:$N$10,3,FALSE))),IF(AND($A54&gt;6,$A54&lt;23),HLOOKUP(K$29,$C$8:$N$10,2,FALSE),HLOOKUP(K$29,$C$8:$N$10,3,FALSE)))*'Historical 99 Scalers WD'!K29</f>
        <v>77.364903776641285</v>
      </c>
      <c r="L83" s="22">
        <f>IF(S25="East",(IF(AND($A54&gt;7,$A54&lt;24),HLOOKUP(L$29,$C$8:$N$10,2,FALSE),HLOOKUP(L$29,$C$8:$N$10,3,FALSE))),IF(AND($A54&gt;6,$A54&lt;23),HLOOKUP(L$29,$C$8:$N$10,2,FALSE),HLOOKUP(L$29,$C$8:$N$10,3,FALSE)))*'Historical 99 Scalers WD'!L29</f>
        <v>56.611223099423377</v>
      </c>
      <c r="M83" s="22">
        <f>IF(T25="East",(IF(AND($A54&gt;7,$A54&lt;24),HLOOKUP(M$29,$C$8:$N$10,2,FALSE),HLOOKUP(M$29,$C$8:$N$10,3,FALSE))),IF(AND($A54&gt;6,$A54&lt;23),HLOOKUP(M$29,$C$8:$N$10,2,FALSE),HLOOKUP(M$29,$C$8:$N$10,3,FALSE)))*'Historical 99 Scalers WD'!M29</f>
        <v>62.299811336945425</v>
      </c>
      <c r="N83" s="22">
        <f>IF(U25="East",(IF(AND($A54&gt;7,$A54&lt;24),HLOOKUP(N$29,$C$8:$N$10,2,FALSE),HLOOKUP(N$29,$C$8:$N$10,3,FALSE))),IF(AND($A54&gt;6,$A54&lt;23),HLOOKUP(N$29,$C$8:$N$10,2,FALSE),HLOOKUP(N$29,$C$8:$N$10,3,FALSE)))*'Historical 99 Scalers WD'!N29</f>
        <v>60.004832300849301</v>
      </c>
    </row>
    <row r="85" spans="1:14" x14ac:dyDescent="0.2"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1:14" ht="15.75" x14ac:dyDescent="0.25">
      <c r="A86" s="24" t="s">
        <v>32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1:14" x14ac:dyDescent="0.2"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1:14" x14ac:dyDescent="0.2">
      <c r="C88" s="2" t="s">
        <v>0</v>
      </c>
      <c r="D88" s="2" t="s">
        <v>1</v>
      </c>
      <c r="E88" s="2" t="s">
        <v>2</v>
      </c>
      <c r="F88" s="2" t="s">
        <v>3</v>
      </c>
      <c r="G88" s="2" t="s">
        <v>4</v>
      </c>
      <c r="H88" s="2" t="s">
        <v>5</v>
      </c>
      <c r="I88" s="2" t="s">
        <v>6</v>
      </c>
      <c r="J88" s="2" t="s">
        <v>7</v>
      </c>
      <c r="K88" s="2" t="s">
        <v>8</v>
      </c>
      <c r="L88" s="2" t="s">
        <v>9</v>
      </c>
      <c r="M88" s="2" t="s">
        <v>10</v>
      </c>
      <c r="N88" s="2" t="s">
        <v>11</v>
      </c>
    </row>
    <row r="89" spans="1:14" x14ac:dyDescent="0.2">
      <c r="A89" s="2" t="s">
        <v>26</v>
      </c>
    </row>
    <row r="90" spans="1:14" x14ac:dyDescent="0.2">
      <c r="A90" s="2">
        <v>1</v>
      </c>
      <c r="C90" s="22">
        <f>IF(J2="East",(IF(AND($A31&gt;7,$A31&lt;24),HLOOKUP(C$29,$C$8:$N$10,2,FALSE),HLOOKUP(C$29,$C$8:$N$10,3,FALSE))),IF(AND($A31&gt;6,$A31&lt;23),HLOOKUP(C$29,$C$8:$N$10,2,FALSE),HLOOKUP(C$29,$C$8:$N$10,3,FALSE)))*'Historical 00 Scalers WD'!C6</f>
        <v>69.596151240271524</v>
      </c>
      <c r="D90" s="22">
        <f>IF(K2="East",(IF(AND($A31&gt;7,$A31&lt;24),HLOOKUP(D$29,$C$8:$N$10,2,FALSE),HLOOKUP(D$29,$C$8:$N$10,3,FALSE))),IF(AND($A31&gt;6,$A31&lt;23),HLOOKUP(D$29,$C$8:$N$10,2,FALSE),HLOOKUP(D$29,$C$8:$N$10,3,FALSE)))*'Historical 00 Scalers WD'!D6</f>
        <v>54.984877447291751</v>
      </c>
      <c r="E90" s="22">
        <f>IF(L2="East",(IF(AND($A31&gt;7,$A31&lt;24),HLOOKUP(E$29,$C$8:$N$10,2,FALSE),HLOOKUP(E$29,$C$8:$N$10,3,FALSE))),IF(AND($A31&gt;6,$A31&lt;23),HLOOKUP(E$29,$C$8:$N$10,2,FALSE),HLOOKUP(E$29,$C$8:$N$10,3,FALSE)))*'Historical 00 Scalers WD'!E6</f>
        <v>50.169324134667491</v>
      </c>
      <c r="F90" s="22">
        <f>IF(M2="East",(IF(AND($A31&gt;7,$A31&lt;24),HLOOKUP(F$29,$C$8:$N$10,2,FALSE),HLOOKUP(F$29,$C$8:$N$10,3,FALSE))),IF(AND($A31&gt;6,$A31&lt;23),HLOOKUP(F$29,$C$8:$N$10,2,FALSE),HLOOKUP(F$29,$C$8:$N$10,3,FALSE)))*'Historical 00 Scalers WD'!F6</f>
        <v>64.894529863127971</v>
      </c>
      <c r="G90" s="22">
        <f>IF(N2="East",(IF(AND($A31&gt;7,$A31&lt;24),HLOOKUP(G$29,$C$8:$N$10,2,FALSE),HLOOKUP(G$29,$C$8:$N$10,3,FALSE))),IF(AND($A31&gt;6,$A31&lt;23),HLOOKUP(G$29,$C$8:$N$10,2,FALSE),HLOOKUP(G$29,$C$8:$N$10,3,FALSE)))*'Historical 00 Scalers WD'!G6</f>
        <v>68.45438897782897</v>
      </c>
      <c r="H90" s="22">
        <f>IF(O2="East",(IF(AND($A31&gt;7,$A31&lt;24),HLOOKUP(H$29,$C$8:$N$10,2,FALSE),HLOOKUP(H$29,$C$8:$N$10,3,FALSE))),IF(AND($A31&gt;6,$A31&lt;23),HLOOKUP(H$29,$C$8:$N$10,2,FALSE),HLOOKUP(H$29,$C$8:$N$10,3,FALSE)))*'Historical 00 Scalers WD'!H6</f>
        <v>74.174001363153039</v>
      </c>
      <c r="I90" s="22">
        <f>IF(P2="East",(IF(AND($A31&gt;7,$A31&lt;24),HLOOKUP(I$29,$C$8:$N$10,2,FALSE),HLOOKUP(I$29,$C$8:$N$10,3,FALSE))),IF(AND($A31&gt;6,$A31&lt;23),HLOOKUP(I$29,$C$8:$N$10,2,FALSE),HLOOKUP(I$29,$C$8:$N$10,3,FALSE)))*'Historical 00 Scalers WD'!I6</f>
        <v>76.280412942216955</v>
      </c>
      <c r="J90" s="22">
        <f>IF(Q2="East",(IF(AND($A31&gt;7,$A31&lt;24),HLOOKUP(J$29,$C$8:$N$10,2,FALSE),HLOOKUP(J$29,$C$8:$N$10,3,FALSE))),IF(AND($A31&gt;6,$A31&lt;23),HLOOKUP(J$29,$C$8:$N$10,2,FALSE),HLOOKUP(J$29,$C$8:$N$10,3,FALSE)))*'Historical 00 Scalers WD'!J6</f>
        <v>75.782936033611179</v>
      </c>
      <c r="K90" s="22">
        <f>IF(R2="East",(IF(AND($A31&gt;7,$A31&lt;24),HLOOKUP(K$29,$C$8:$N$10,2,FALSE),HLOOKUP(K$29,$C$8:$N$10,3,FALSE))),IF(AND($A31&gt;6,$A31&lt;23),HLOOKUP(K$29,$C$8:$N$10,2,FALSE),HLOOKUP(K$29,$C$8:$N$10,3,FALSE)))*'Historical 00 Scalers WD'!K6</f>
        <v>63.047855336472011</v>
      </c>
      <c r="L90" s="22">
        <f>IF(S2="East",(IF(AND($A31&gt;7,$A31&lt;24),HLOOKUP(L$29,$C$8:$N$10,2,FALSE),HLOOKUP(L$29,$C$8:$N$10,3,FALSE))),IF(AND($A31&gt;6,$A31&lt;23),HLOOKUP(L$29,$C$8:$N$10,2,FALSE),HLOOKUP(L$29,$C$8:$N$10,3,FALSE)))*'Historical 00 Scalers WD'!L6</f>
        <v>50.628891955039059</v>
      </c>
      <c r="M90" s="22">
        <f>IF(T2="East",(IF(AND($A31&gt;7,$A31&lt;24),HLOOKUP(M$29,$C$8:$N$10,2,FALSE),HLOOKUP(M$29,$C$8:$N$10,3,FALSE))),IF(AND($A31&gt;6,$A31&lt;23),HLOOKUP(M$29,$C$8:$N$10,2,FALSE),HLOOKUP(M$29,$C$8:$N$10,3,FALSE)))*'Historical 00 Scalers WD'!M6</f>
        <v>47.423246581310252</v>
      </c>
      <c r="N90" s="22">
        <f>IF(U2="East",(IF(AND($A31&gt;7,$A31&lt;24),HLOOKUP(N$29,$C$8:$N$10,2,FALSE),HLOOKUP(N$29,$C$8:$N$10,3,FALSE))),IF(AND($A31&gt;6,$A31&lt;23),HLOOKUP(N$29,$C$8:$N$10,2,FALSE),HLOOKUP(N$29,$C$8:$N$10,3,FALSE)))*'Historical 00 Scalers WD'!N6</f>
        <v>50.355675024500592</v>
      </c>
    </row>
    <row r="91" spans="1:14" x14ac:dyDescent="0.2">
      <c r="A91" s="2">
        <v>2</v>
      </c>
      <c r="C91" s="22">
        <f>IF(J3="East",(IF(AND($A32&gt;7,$A32&lt;24),HLOOKUP(C$29,$C$8:$N$10,2,FALSE),HLOOKUP(C$29,$C$8:$N$10,3,FALSE))),IF(AND($A32&gt;6,$A32&lt;23),HLOOKUP(C$29,$C$8:$N$10,2,FALSE),HLOOKUP(C$29,$C$8:$N$10,3,FALSE)))*'Historical 00 Scalers WD'!C7</f>
        <v>64.462319842651439</v>
      </c>
      <c r="D91" s="22">
        <f>IF(K3="East",(IF(AND($A32&gt;7,$A32&lt;24),HLOOKUP(D$29,$C$8:$N$10,2,FALSE),HLOOKUP(D$29,$C$8:$N$10,3,FALSE))),IF(AND($A32&gt;6,$A32&lt;23),HLOOKUP(D$29,$C$8:$N$10,2,FALSE),HLOOKUP(D$29,$C$8:$N$10,3,FALSE)))*'Historical 00 Scalers WD'!D7</f>
        <v>51.549585078169372</v>
      </c>
      <c r="E91" s="22">
        <f>IF(L3="East",(IF(AND($A32&gt;7,$A32&lt;24),HLOOKUP(E$29,$C$8:$N$10,2,FALSE),HLOOKUP(E$29,$C$8:$N$10,3,FALSE))),IF(AND($A32&gt;6,$A32&lt;23),HLOOKUP(E$29,$C$8:$N$10,2,FALSE),HLOOKUP(E$29,$C$8:$N$10,3,FALSE)))*'Historical 00 Scalers WD'!E7</f>
        <v>43.54964182011993</v>
      </c>
      <c r="F91" s="22">
        <f>IF(M3="East",(IF(AND($A32&gt;7,$A32&lt;24),HLOOKUP(F$29,$C$8:$N$10,2,FALSE),HLOOKUP(F$29,$C$8:$N$10,3,FALSE))),IF(AND($A32&gt;6,$A32&lt;23),HLOOKUP(F$29,$C$8:$N$10,2,FALSE),HLOOKUP(F$29,$C$8:$N$10,3,FALSE)))*'Historical 00 Scalers WD'!F7</f>
        <v>50.559155660465365</v>
      </c>
      <c r="G91" s="22">
        <f>IF(N3="East",(IF(AND($A32&gt;7,$A32&lt;24),HLOOKUP(G$29,$C$8:$N$10,2,FALSE),HLOOKUP(G$29,$C$8:$N$10,3,FALSE))),IF(AND($A32&gt;6,$A32&lt;23),HLOOKUP(G$29,$C$8:$N$10,2,FALSE),HLOOKUP(G$29,$C$8:$N$10,3,FALSE)))*'Historical 00 Scalers WD'!G7</f>
        <v>54.941131574033669</v>
      </c>
      <c r="H91" s="22">
        <f>IF(O3="East",(IF(AND($A32&gt;7,$A32&lt;24),HLOOKUP(H$29,$C$8:$N$10,2,FALSE),HLOOKUP(H$29,$C$8:$N$10,3,FALSE))),IF(AND($A32&gt;6,$A32&lt;23),HLOOKUP(H$29,$C$8:$N$10,2,FALSE),HLOOKUP(H$29,$C$8:$N$10,3,FALSE)))*'Historical 00 Scalers WD'!H7</f>
        <v>62.914260448193183</v>
      </c>
      <c r="I91" s="22">
        <f>IF(P3="East",(IF(AND($A32&gt;7,$A32&lt;24),HLOOKUP(I$29,$C$8:$N$10,2,FALSE),HLOOKUP(I$29,$C$8:$N$10,3,FALSE))),IF(AND($A32&gt;6,$A32&lt;23),HLOOKUP(I$29,$C$8:$N$10,2,FALSE),HLOOKUP(I$29,$C$8:$N$10,3,FALSE)))*'Historical 00 Scalers WD'!I7</f>
        <v>66.323856320285614</v>
      </c>
      <c r="J91" s="22">
        <f>IF(Q3="East",(IF(AND($A32&gt;7,$A32&lt;24),HLOOKUP(J$29,$C$8:$N$10,2,FALSE),HLOOKUP(J$29,$C$8:$N$10,3,FALSE))),IF(AND($A32&gt;6,$A32&lt;23),HLOOKUP(J$29,$C$8:$N$10,2,FALSE),HLOOKUP(J$29,$C$8:$N$10,3,FALSE)))*'Historical 00 Scalers WD'!J7</f>
        <v>68.762012924722839</v>
      </c>
      <c r="K91" s="22">
        <f>IF(R3="East",(IF(AND($A32&gt;7,$A32&lt;24),HLOOKUP(K$29,$C$8:$N$10,2,FALSE),HLOOKUP(K$29,$C$8:$N$10,3,FALSE))),IF(AND($A32&gt;6,$A32&lt;23),HLOOKUP(K$29,$C$8:$N$10,2,FALSE),HLOOKUP(K$29,$C$8:$N$10,3,FALSE)))*'Historical 00 Scalers WD'!K7</f>
        <v>57.071542152213674</v>
      </c>
      <c r="L91" s="22">
        <f>IF(S3="East",(IF(AND($A32&gt;7,$A32&lt;24),HLOOKUP(L$29,$C$8:$N$10,2,FALSE),HLOOKUP(L$29,$C$8:$N$10,3,FALSE))),IF(AND($A32&gt;6,$A32&lt;23),HLOOKUP(L$29,$C$8:$N$10,2,FALSE),HLOOKUP(L$29,$C$8:$N$10,3,FALSE)))*'Historical 00 Scalers WD'!L7</f>
        <v>44.059220961998946</v>
      </c>
      <c r="M91" s="22">
        <f>IF(T3="East",(IF(AND($A32&gt;7,$A32&lt;24),HLOOKUP(M$29,$C$8:$N$10,2,FALSE),HLOOKUP(M$29,$C$8:$N$10,3,FALSE))),IF(AND($A32&gt;6,$A32&lt;23),HLOOKUP(M$29,$C$8:$N$10,2,FALSE),HLOOKUP(M$29,$C$8:$N$10,3,FALSE)))*'Historical 00 Scalers WD'!M7</f>
        <v>41.935865299009798</v>
      </c>
      <c r="N91" s="22">
        <f>IF(U3="East",(IF(AND($A32&gt;7,$A32&lt;24),HLOOKUP(N$29,$C$8:$N$10,2,FALSE),HLOOKUP(N$29,$C$8:$N$10,3,FALSE))),IF(AND($A32&gt;6,$A32&lt;23),HLOOKUP(N$29,$C$8:$N$10,2,FALSE),HLOOKUP(N$29,$C$8:$N$10,3,FALSE)))*'Historical 00 Scalers WD'!N7</f>
        <v>47.507250174681118</v>
      </c>
    </row>
    <row r="92" spans="1:14" x14ac:dyDescent="0.2">
      <c r="A92" s="2">
        <v>3</v>
      </c>
      <c r="C92" s="22">
        <f>IF(J4="East",(IF(AND($A33&gt;7,$A33&lt;24),HLOOKUP(C$29,$C$8:$N$10,2,FALSE),HLOOKUP(C$29,$C$8:$N$10,3,FALSE))),IF(AND($A33&gt;6,$A33&lt;23),HLOOKUP(C$29,$C$8:$N$10,2,FALSE),HLOOKUP(C$29,$C$8:$N$10,3,FALSE)))*'Historical 00 Scalers WD'!C8</f>
        <v>62.123636729735388</v>
      </c>
      <c r="D92" s="22">
        <f>IF(K4="East",(IF(AND($A33&gt;7,$A33&lt;24),HLOOKUP(D$29,$C$8:$N$10,2,FALSE),HLOOKUP(D$29,$C$8:$N$10,3,FALSE))),IF(AND($A33&gt;6,$A33&lt;23),HLOOKUP(D$29,$C$8:$N$10,2,FALSE),HLOOKUP(D$29,$C$8:$N$10,3,FALSE)))*'Historical 00 Scalers WD'!D8</f>
        <v>48.747720489960514</v>
      </c>
      <c r="E92" s="22">
        <f>IF(L4="East",(IF(AND($A33&gt;7,$A33&lt;24),HLOOKUP(E$29,$C$8:$N$10,2,FALSE),HLOOKUP(E$29,$C$8:$N$10,3,FALSE))),IF(AND($A33&gt;6,$A33&lt;23),HLOOKUP(E$29,$C$8:$N$10,2,FALSE),HLOOKUP(E$29,$C$8:$N$10,3,FALSE)))*'Historical 00 Scalers WD'!E8</f>
        <v>38.775011222234596</v>
      </c>
      <c r="F92" s="22">
        <f>IF(M4="East",(IF(AND($A33&gt;7,$A33&lt;24),HLOOKUP(F$29,$C$8:$N$10,2,FALSE),HLOOKUP(F$29,$C$8:$N$10,3,FALSE))),IF(AND($A33&gt;6,$A33&lt;23),HLOOKUP(F$29,$C$8:$N$10,2,FALSE),HLOOKUP(F$29,$C$8:$N$10,3,FALSE)))*'Historical 00 Scalers WD'!F8</f>
        <v>37.725747232232159</v>
      </c>
      <c r="G92" s="22">
        <f>IF(N4="East",(IF(AND($A33&gt;7,$A33&lt;24),HLOOKUP(G$29,$C$8:$N$10,2,FALSE),HLOOKUP(G$29,$C$8:$N$10,3,FALSE))),IF(AND($A33&gt;6,$A33&lt;23),HLOOKUP(G$29,$C$8:$N$10,2,FALSE),HLOOKUP(G$29,$C$8:$N$10,3,FALSE)))*'Historical 00 Scalers WD'!G8</f>
        <v>43.913210605701252</v>
      </c>
      <c r="H92" s="22">
        <f>IF(O4="East",(IF(AND($A33&gt;7,$A33&lt;24),HLOOKUP(H$29,$C$8:$N$10,2,FALSE),HLOOKUP(H$29,$C$8:$N$10,3,FALSE))),IF(AND($A33&gt;6,$A33&lt;23),HLOOKUP(H$29,$C$8:$N$10,2,FALSE),HLOOKUP(H$29,$C$8:$N$10,3,FALSE)))*'Historical 00 Scalers WD'!H8</f>
        <v>54.190920382826903</v>
      </c>
      <c r="I92" s="22">
        <f>IF(P4="East",(IF(AND($A33&gt;7,$A33&lt;24),HLOOKUP(I$29,$C$8:$N$10,2,FALSE),HLOOKUP(I$29,$C$8:$N$10,3,FALSE))),IF(AND($A33&gt;6,$A33&lt;23),HLOOKUP(I$29,$C$8:$N$10,2,FALSE),HLOOKUP(I$29,$C$8:$N$10,3,FALSE)))*'Historical 00 Scalers WD'!I8</f>
        <v>62.232441126056933</v>
      </c>
      <c r="J92" s="22">
        <f>IF(Q4="East",(IF(AND($A33&gt;7,$A33&lt;24),HLOOKUP(J$29,$C$8:$N$10,2,FALSE),HLOOKUP(J$29,$C$8:$N$10,3,FALSE))),IF(AND($A33&gt;6,$A33&lt;23),HLOOKUP(J$29,$C$8:$N$10,2,FALSE),HLOOKUP(J$29,$C$8:$N$10,3,FALSE)))*'Historical 00 Scalers WD'!J8</f>
        <v>60.273282994951785</v>
      </c>
      <c r="K92" s="22">
        <f>IF(R4="East",(IF(AND($A33&gt;7,$A33&lt;24),HLOOKUP(K$29,$C$8:$N$10,2,FALSE),HLOOKUP(K$29,$C$8:$N$10,3,FALSE))),IF(AND($A33&gt;6,$A33&lt;23),HLOOKUP(K$29,$C$8:$N$10,2,FALSE),HLOOKUP(K$29,$C$8:$N$10,3,FALSE)))*'Historical 00 Scalers WD'!K8</f>
        <v>48.139170024947269</v>
      </c>
      <c r="L92" s="22">
        <f>IF(S4="East",(IF(AND($A33&gt;7,$A33&lt;24),HLOOKUP(L$29,$C$8:$N$10,2,FALSE),HLOOKUP(L$29,$C$8:$N$10,3,FALSE))),IF(AND($A33&gt;6,$A33&lt;23),HLOOKUP(L$29,$C$8:$N$10,2,FALSE),HLOOKUP(L$29,$C$8:$N$10,3,FALSE)))*'Historical 00 Scalers WD'!L8</f>
        <v>42.94552026251931</v>
      </c>
      <c r="M92" s="22">
        <f>IF(T4="East",(IF(AND($A33&gt;7,$A33&lt;24),HLOOKUP(M$29,$C$8:$N$10,2,FALSE),HLOOKUP(M$29,$C$8:$N$10,3,FALSE))),IF(AND($A33&gt;6,$A33&lt;23),HLOOKUP(M$29,$C$8:$N$10,2,FALSE),HLOOKUP(M$29,$C$8:$N$10,3,FALSE)))*'Historical 00 Scalers WD'!M8</f>
        <v>38.331269882415519</v>
      </c>
      <c r="N92" s="22">
        <f>IF(U4="East",(IF(AND($A33&gt;7,$A33&lt;24),HLOOKUP(N$29,$C$8:$N$10,2,FALSE),HLOOKUP(N$29,$C$8:$N$10,3,FALSE))),IF(AND($A33&gt;6,$A33&lt;23),HLOOKUP(N$29,$C$8:$N$10,2,FALSE),HLOOKUP(N$29,$C$8:$N$10,3,FALSE)))*'Historical 00 Scalers WD'!N8</f>
        <v>43.306516409562768</v>
      </c>
    </row>
    <row r="93" spans="1:14" x14ac:dyDescent="0.2">
      <c r="A93" s="2">
        <v>4</v>
      </c>
      <c r="C93" s="22">
        <f>IF(J5="East",(IF(AND($A34&gt;7,$A34&lt;24),HLOOKUP(C$29,$C$8:$N$10,2,FALSE),HLOOKUP(C$29,$C$8:$N$10,3,FALSE))),IF(AND($A34&gt;6,$A34&lt;23),HLOOKUP(C$29,$C$8:$N$10,2,FALSE),HLOOKUP(C$29,$C$8:$N$10,3,FALSE)))*'Historical 00 Scalers WD'!C9</f>
        <v>59.871710364990683</v>
      </c>
      <c r="D93" s="22">
        <f>IF(K5="East",(IF(AND($A34&gt;7,$A34&lt;24),HLOOKUP(D$29,$C$8:$N$10,2,FALSE),HLOOKUP(D$29,$C$8:$N$10,3,FALSE))),IF(AND($A34&gt;6,$A34&lt;23),HLOOKUP(D$29,$C$8:$N$10,2,FALSE),HLOOKUP(D$29,$C$8:$N$10,3,FALSE)))*'Historical 00 Scalers WD'!D9</f>
        <v>48.860079896562034</v>
      </c>
      <c r="E93" s="22">
        <f>IF(L5="East",(IF(AND($A34&gt;7,$A34&lt;24),HLOOKUP(E$29,$C$8:$N$10,2,FALSE),HLOOKUP(E$29,$C$8:$N$10,3,FALSE))),IF(AND($A34&gt;6,$A34&lt;23),HLOOKUP(E$29,$C$8:$N$10,2,FALSE),HLOOKUP(E$29,$C$8:$N$10,3,FALSE)))*'Historical 00 Scalers WD'!E9</f>
        <v>40.059085461720215</v>
      </c>
      <c r="F93" s="22">
        <f>IF(M5="East",(IF(AND($A34&gt;7,$A34&lt;24),HLOOKUP(F$29,$C$8:$N$10,2,FALSE),HLOOKUP(F$29,$C$8:$N$10,3,FALSE))),IF(AND($A34&gt;6,$A34&lt;23),HLOOKUP(F$29,$C$8:$N$10,2,FALSE),HLOOKUP(F$29,$C$8:$N$10,3,FALSE)))*'Historical 00 Scalers WD'!F9</f>
        <v>39.688178981835811</v>
      </c>
      <c r="G93" s="22">
        <f>IF(N5="East",(IF(AND($A34&gt;7,$A34&lt;24),HLOOKUP(G$29,$C$8:$N$10,2,FALSE),HLOOKUP(G$29,$C$8:$N$10,3,FALSE))),IF(AND($A34&gt;6,$A34&lt;23),HLOOKUP(G$29,$C$8:$N$10,2,FALSE),HLOOKUP(G$29,$C$8:$N$10,3,FALSE)))*'Historical 00 Scalers WD'!G9</f>
        <v>42.864952704953403</v>
      </c>
      <c r="H93" s="22">
        <f>IF(O5="East",(IF(AND($A34&gt;7,$A34&lt;24),HLOOKUP(H$29,$C$8:$N$10,2,FALSE),HLOOKUP(H$29,$C$8:$N$10,3,FALSE))),IF(AND($A34&gt;6,$A34&lt;23),HLOOKUP(H$29,$C$8:$N$10,2,FALSE),HLOOKUP(H$29,$C$8:$N$10,3,FALSE)))*'Historical 00 Scalers WD'!H9</f>
        <v>52.627153498578977</v>
      </c>
      <c r="I93" s="22">
        <f>IF(P5="East",(IF(AND($A34&gt;7,$A34&lt;24),HLOOKUP(I$29,$C$8:$N$10,2,FALSE),HLOOKUP(I$29,$C$8:$N$10,3,FALSE))),IF(AND($A34&gt;6,$A34&lt;23),HLOOKUP(I$29,$C$8:$N$10,2,FALSE),HLOOKUP(I$29,$C$8:$N$10,3,FALSE)))*'Historical 00 Scalers WD'!I9</f>
        <v>61.350569420035377</v>
      </c>
      <c r="J93" s="22">
        <f>IF(Q5="East",(IF(AND($A34&gt;7,$A34&lt;24),HLOOKUP(J$29,$C$8:$N$10,2,FALSE),HLOOKUP(J$29,$C$8:$N$10,3,FALSE))),IF(AND($A34&gt;6,$A34&lt;23),HLOOKUP(J$29,$C$8:$N$10,2,FALSE),HLOOKUP(J$29,$C$8:$N$10,3,FALSE)))*'Historical 00 Scalers WD'!J9</f>
        <v>60.470562280193732</v>
      </c>
      <c r="K93" s="22">
        <f>IF(R5="East",(IF(AND($A34&gt;7,$A34&lt;24),HLOOKUP(K$29,$C$8:$N$10,2,FALSE),HLOOKUP(K$29,$C$8:$N$10,3,FALSE))),IF(AND($A34&gt;6,$A34&lt;23),HLOOKUP(K$29,$C$8:$N$10,2,FALSE),HLOOKUP(K$29,$C$8:$N$10,3,FALSE)))*'Historical 00 Scalers WD'!K9</f>
        <v>47.788978906991417</v>
      </c>
      <c r="L93" s="22">
        <f>IF(S5="East",(IF(AND($A34&gt;7,$A34&lt;24),HLOOKUP(L$29,$C$8:$N$10,2,FALSE),HLOOKUP(L$29,$C$8:$N$10,3,FALSE))),IF(AND($A34&gt;6,$A34&lt;23),HLOOKUP(L$29,$C$8:$N$10,2,FALSE),HLOOKUP(L$29,$C$8:$N$10,3,FALSE)))*'Historical 00 Scalers WD'!L9</f>
        <v>44.437239476182654</v>
      </c>
      <c r="M93" s="22">
        <f>IF(T5="East",(IF(AND($A34&gt;7,$A34&lt;24),HLOOKUP(M$29,$C$8:$N$10,2,FALSE),HLOOKUP(M$29,$C$8:$N$10,3,FALSE))),IF(AND($A34&gt;6,$A34&lt;23),HLOOKUP(M$29,$C$8:$N$10,2,FALSE),HLOOKUP(M$29,$C$8:$N$10,3,FALSE)))*'Historical 00 Scalers WD'!M9</f>
        <v>39.86028192315208</v>
      </c>
      <c r="N93" s="22">
        <f>IF(U5="East",(IF(AND($A34&gt;7,$A34&lt;24),HLOOKUP(N$29,$C$8:$N$10,2,FALSE),HLOOKUP(N$29,$C$8:$N$10,3,FALSE))),IF(AND($A34&gt;6,$A34&lt;23),HLOOKUP(N$29,$C$8:$N$10,2,FALSE),HLOOKUP(N$29,$C$8:$N$10,3,FALSE)))*'Historical 00 Scalers WD'!N9</f>
        <v>45.692202693473092</v>
      </c>
    </row>
    <row r="94" spans="1:14" x14ac:dyDescent="0.2">
      <c r="A94" s="2">
        <v>5</v>
      </c>
      <c r="C94" s="22">
        <f>IF(J6="East",(IF(AND($A35&gt;7,$A35&lt;24),HLOOKUP(C$29,$C$8:$N$10,2,FALSE),HLOOKUP(C$29,$C$8:$N$10,3,FALSE))),IF(AND($A35&gt;6,$A35&lt;23),HLOOKUP(C$29,$C$8:$N$10,2,FALSE),HLOOKUP(C$29,$C$8:$N$10,3,FALSE)))*'Historical 00 Scalers WD'!C10</f>
        <v>66.258451693527135</v>
      </c>
      <c r="D94" s="22">
        <f>IF(K6="East",(IF(AND($A35&gt;7,$A35&lt;24),HLOOKUP(D$29,$C$8:$N$10,2,FALSE),HLOOKUP(D$29,$C$8:$N$10,3,FALSE))),IF(AND($A35&gt;6,$A35&lt;23),HLOOKUP(D$29,$C$8:$N$10,2,FALSE),HLOOKUP(D$29,$C$8:$N$10,3,FALSE)))*'Historical 00 Scalers WD'!D10</f>
        <v>53.434040098482534</v>
      </c>
      <c r="E94" s="22">
        <f>IF(L6="East",(IF(AND($A35&gt;7,$A35&lt;24),HLOOKUP(E$29,$C$8:$N$10,2,FALSE),HLOOKUP(E$29,$C$8:$N$10,3,FALSE))),IF(AND($A35&gt;6,$A35&lt;23),HLOOKUP(E$29,$C$8:$N$10,2,FALSE),HLOOKUP(E$29,$C$8:$N$10,3,FALSE)))*'Historical 00 Scalers WD'!E10</f>
        <v>45.832541722018455</v>
      </c>
      <c r="F94" s="22">
        <f>IF(M6="East",(IF(AND($A35&gt;7,$A35&lt;24),HLOOKUP(F$29,$C$8:$N$10,2,FALSE),HLOOKUP(F$29,$C$8:$N$10,3,FALSE))),IF(AND($A35&gt;6,$A35&lt;23),HLOOKUP(F$29,$C$8:$N$10,2,FALSE),HLOOKUP(F$29,$C$8:$N$10,3,FALSE)))*'Historical 00 Scalers WD'!F10</f>
        <v>44.837202992075241</v>
      </c>
      <c r="G94" s="22">
        <f>IF(N6="East",(IF(AND($A35&gt;7,$A35&lt;24),HLOOKUP(G$29,$C$8:$N$10,2,FALSE),HLOOKUP(G$29,$C$8:$N$10,3,FALSE))),IF(AND($A35&gt;6,$A35&lt;23),HLOOKUP(G$29,$C$8:$N$10,2,FALSE),HLOOKUP(G$29,$C$8:$N$10,3,FALSE)))*'Historical 00 Scalers WD'!G10</f>
        <v>46.26508930104913</v>
      </c>
      <c r="H94" s="22">
        <f>IF(O6="East",(IF(AND($A35&gt;7,$A35&lt;24),HLOOKUP(H$29,$C$8:$N$10,2,FALSE),HLOOKUP(H$29,$C$8:$N$10,3,FALSE))),IF(AND($A35&gt;6,$A35&lt;23),HLOOKUP(H$29,$C$8:$N$10,2,FALSE),HLOOKUP(H$29,$C$8:$N$10,3,FALSE)))*'Historical 00 Scalers WD'!H10</f>
        <v>52.591026932956481</v>
      </c>
      <c r="I94" s="22">
        <f>IF(P6="East",(IF(AND($A35&gt;7,$A35&lt;24),HLOOKUP(I$29,$C$8:$N$10,2,FALSE),HLOOKUP(I$29,$C$8:$N$10,3,FALSE))),IF(AND($A35&gt;6,$A35&lt;23),HLOOKUP(I$29,$C$8:$N$10,2,FALSE),HLOOKUP(I$29,$C$8:$N$10,3,FALSE)))*'Historical 00 Scalers WD'!I10</f>
        <v>58.769516424145564</v>
      </c>
      <c r="J94" s="22">
        <f>IF(Q6="East",(IF(AND($A35&gt;7,$A35&lt;24),HLOOKUP(J$29,$C$8:$N$10,2,FALSE),HLOOKUP(J$29,$C$8:$N$10,3,FALSE))),IF(AND($A35&gt;6,$A35&lt;23),HLOOKUP(J$29,$C$8:$N$10,2,FALSE),HLOOKUP(J$29,$C$8:$N$10,3,FALSE)))*'Historical 00 Scalers WD'!J10</f>
        <v>64.021579856212171</v>
      </c>
      <c r="K94" s="22">
        <f>IF(R6="East",(IF(AND($A35&gt;7,$A35&lt;24),HLOOKUP(K$29,$C$8:$N$10,2,FALSE),HLOOKUP(K$29,$C$8:$N$10,3,FALSE))),IF(AND($A35&gt;6,$A35&lt;23),HLOOKUP(K$29,$C$8:$N$10,2,FALSE),HLOOKUP(K$29,$C$8:$N$10,3,FALSE)))*'Historical 00 Scalers WD'!K10</f>
        <v>49.915880614620001</v>
      </c>
      <c r="L94" s="22">
        <f>IF(S6="East",(IF(AND($A35&gt;7,$A35&lt;24),HLOOKUP(L$29,$C$8:$N$10,2,FALSE),HLOOKUP(L$29,$C$8:$N$10,3,FALSE))),IF(AND($A35&gt;6,$A35&lt;23),HLOOKUP(L$29,$C$8:$N$10,2,FALSE),HLOOKUP(L$29,$C$8:$N$10,3,FALSE)))*'Historical 00 Scalers WD'!L10</f>
        <v>42.748950635143792</v>
      </c>
      <c r="M94" s="22">
        <f>IF(T6="East",(IF(AND($A35&gt;7,$A35&lt;24),HLOOKUP(M$29,$C$8:$N$10,2,FALSE),HLOOKUP(M$29,$C$8:$N$10,3,FALSE))),IF(AND($A35&gt;6,$A35&lt;23),HLOOKUP(M$29,$C$8:$N$10,2,FALSE),HLOOKUP(M$29,$C$8:$N$10,3,FALSE)))*'Historical 00 Scalers WD'!M10</f>
        <v>45.906410823634126</v>
      </c>
      <c r="N94" s="22">
        <f>IF(U6="East",(IF(AND($A35&gt;7,$A35&lt;24),HLOOKUP(N$29,$C$8:$N$10,2,FALSE),HLOOKUP(N$29,$C$8:$N$10,3,FALSE))),IF(AND($A35&gt;6,$A35&lt;23),HLOOKUP(N$29,$C$8:$N$10,2,FALSE),HLOOKUP(N$29,$C$8:$N$10,3,FALSE)))*'Historical 00 Scalers WD'!N10</f>
        <v>48.676393919868552</v>
      </c>
    </row>
    <row r="95" spans="1:14" x14ac:dyDescent="0.2">
      <c r="A95" s="2">
        <v>6</v>
      </c>
      <c r="C95" s="22">
        <f>IF(J7="East",(IF(AND($A36&gt;7,$A36&lt;24),HLOOKUP(C$29,$C$8:$N$10,2,FALSE),HLOOKUP(C$29,$C$8:$N$10,3,FALSE))),IF(AND($A36&gt;6,$A36&lt;23),HLOOKUP(C$29,$C$8:$N$10,2,FALSE),HLOOKUP(C$29,$C$8:$N$10,3,FALSE)))*'Historical 00 Scalers WD'!C11</f>
        <v>75.921016129990505</v>
      </c>
      <c r="D95" s="22">
        <f>IF(K7="East",(IF(AND($A36&gt;7,$A36&lt;24),HLOOKUP(D$29,$C$8:$N$10,2,FALSE),HLOOKUP(D$29,$C$8:$N$10,3,FALSE))),IF(AND($A36&gt;6,$A36&lt;23),HLOOKUP(D$29,$C$8:$N$10,2,FALSE),HLOOKUP(D$29,$C$8:$N$10,3,FALSE)))*'Historical 00 Scalers WD'!D11</f>
        <v>59.705490308897723</v>
      </c>
      <c r="E95" s="22">
        <f>IF(L7="East",(IF(AND($A36&gt;7,$A36&lt;24),HLOOKUP(E$29,$C$8:$N$10,2,FALSE),HLOOKUP(E$29,$C$8:$N$10,3,FALSE))),IF(AND($A36&gt;6,$A36&lt;23),HLOOKUP(E$29,$C$8:$N$10,2,FALSE),HLOOKUP(E$29,$C$8:$N$10,3,FALSE)))*'Historical 00 Scalers WD'!E11</f>
        <v>58.832913640338347</v>
      </c>
      <c r="F95" s="22">
        <f>IF(M7="East",(IF(AND($A36&gt;7,$A36&lt;24),HLOOKUP(F$29,$C$8:$N$10,2,FALSE),HLOOKUP(F$29,$C$8:$N$10,3,FALSE))),IF(AND($A36&gt;6,$A36&lt;23),HLOOKUP(F$29,$C$8:$N$10,2,FALSE),HLOOKUP(F$29,$C$8:$N$10,3,FALSE)))*'Historical 00 Scalers WD'!F11</f>
        <v>62.990138393429504</v>
      </c>
      <c r="G95" s="22">
        <f>IF(N7="East",(IF(AND($A36&gt;7,$A36&lt;24),HLOOKUP(G$29,$C$8:$N$10,2,FALSE),HLOOKUP(G$29,$C$8:$N$10,3,FALSE))),IF(AND($A36&gt;6,$A36&lt;23),HLOOKUP(G$29,$C$8:$N$10,2,FALSE),HLOOKUP(G$29,$C$8:$N$10,3,FALSE)))*'Historical 00 Scalers WD'!G11</f>
        <v>56.209054959897941</v>
      </c>
      <c r="H95" s="22">
        <f>IF(O7="East",(IF(AND($A36&gt;7,$A36&lt;24),HLOOKUP(H$29,$C$8:$N$10,2,FALSE),HLOOKUP(H$29,$C$8:$N$10,3,FALSE))),IF(AND($A36&gt;6,$A36&lt;23),HLOOKUP(H$29,$C$8:$N$10,2,FALSE),HLOOKUP(H$29,$C$8:$N$10,3,FALSE)))*'Historical 00 Scalers WD'!H11</f>
        <v>54.121619813165864</v>
      </c>
      <c r="I95" s="22">
        <f>IF(P7="East",(IF(AND($A36&gt;7,$A36&lt;24),HLOOKUP(I$29,$C$8:$N$10,2,FALSE),HLOOKUP(I$29,$C$8:$N$10,3,FALSE))),IF(AND($A36&gt;6,$A36&lt;23),HLOOKUP(I$29,$C$8:$N$10,2,FALSE),HLOOKUP(I$29,$C$8:$N$10,3,FALSE)))*'Historical 00 Scalers WD'!I11</f>
        <v>55.578379665100748</v>
      </c>
      <c r="J95" s="22">
        <f>IF(Q7="East",(IF(AND($A36&gt;7,$A36&lt;24),HLOOKUP(J$29,$C$8:$N$10,2,FALSE),HLOOKUP(J$29,$C$8:$N$10,3,FALSE))),IF(AND($A36&gt;6,$A36&lt;23),HLOOKUP(J$29,$C$8:$N$10,2,FALSE),HLOOKUP(J$29,$C$8:$N$10,3,FALSE)))*'Historical 00 Scalers WD'!J11</f>
        <v>78.421462240882093</v>
      </c>
      <c r="K95" s="22">
        <f>IF(R7="East",(IF(AND($A36&gt;7,$A36&lt;24),HLOOKUP(K$29,$C$8:$N$10,2,FALSE),HLOOKUP(K$29,$C$8:$N$10,3,FALSE))),IF(AND($A36&gt;6,$A36&lt;23),HLOOKUP(K$29,$C$8:$N$10,2,FALSE),HLOOKUP(K$29,$C$8:$N$10,3,FALSE)))*'Historical 00 Scalers WD'!K11</f>
        <v>60.019782338537638</v>
      </c>
      <c r="L95" s="22">
        <f>IF(S7="East",(IF(AND($A36&gt;7,$A36&lt;24),HLOOKUP(L$29,$C$8:$N$10,2,FALSE),HLOOKUP(L$29,$C$8:$N$10,3,FALSE))),IF(AND($A36&gt;6,$A36&lt;23),HLOOKUP(L$29,$C$8:$N$10,2,FALSE),HLOOKUP(L$29,$C$8:$N$10,3,FALSE)))*'Historical 00 Scalers WD'!L11</f>
        <v>53.231113249985093</v>
      </c>
      <c r="M95" s="22">
        <f>IF(T7="East",(IF(AND($A36&gt;7,$A36&lt;24),HLOOKUP(M$29,$C$8:$N$10,2,FALSE),HLOOKUP(M$29,$C$8:$N$10,3,FALSE))),IF(AND($A36&gt;6,$A36&lt;23),HLOOKUP(M$29,$C$8:$N$10,2,FALSE),HLOOKUP(M$29,$C$8:$N$10,3,FALSE)))*'Historical 00 Scalers WD'!M11</f>
        <v>64.203945913043938</v>
      </c>
      <c r="N95" s="22">
        <f>IF(U7="East",(IF(AND($A36&gt;7,$A36&lt;24),HLOOKUP(N$29,$C$8:$N$10,2,FALSE),HLOOKUP(N$29,$C$8:$N$10,3,FALSE))),IF(AND($A36&gt;6,$A36&lt;23),HLOOKUP(N$29,$C$8:$N$10,2,FALSE),HLOOKUP(N$29,$C$8:$N$10,3,FALSE)))*'Historical 00 Scalers WD'!N11</f>
        <v>54.10299937724767</v>
      </c>
    </row>
    <row r="96" spans="1:14" x14ac:dyDescent="0.2">
      <c r="A96" s="2">
        <v>7</v>
      </c>
      <c r="C96" s="22">
        <f>IF(J8="East",(IF(AND($A37&gt;7,$A37&lt;24),HLOOKUP(C$29,$C$8:$N$10,2,FALSE),HLOOKUP(C$29,$C$8:$N$10,3,FALSE))),IF(AND($A37&gt;6,$A37&lt;23),HLOOKUP(C$29,$C$8:$N$10,2,FALSE),HLOOKUP(C$29,$C$8:$N$10,3,FALSE)))*'Historical 00 Scalers WD'!C12</f>
        <v>73.504178637791227</v>
      </c>
      <c r="D96" s="22">
        <f>IF(K8="East",(IF(AND($A37&gt;7,$A37&lt;24),HLOOKUP(D$29,$C$8:$N$10,2,FALSE),HLOOKUP(D$29,$C$8:$N$10,3,FALSE))),IF(AND($A37&gt;6,$A37&lt;23),HLOOKUP(D$29,$C$8:$N$10,2,FALSE),HLOOKUP(D$29,$C$8:$N$10,3,FALSE)))*'Historical 00 Scalers WD'!D12</f>
        <v>60.356027152562639</v>
      </c>
      <c r="E96" s="22">
        <f>IF(L8="East",(IF(AND($A37&gt;7,$A37&lt;24),HLOOKUP(E$29,$C$8:$N$10,2,FALSE),HLOOKUP(E$29,$C$8:$N$10,3,FALSE))),IF(AND($A37&gt;6,$A37&lt;23),HLOOKUP(E$29,$C$8:$N$10,2,FALSE),HLOOKUP(E$29,$C$8:$N$10,3,FALSE)))*'Historical 00 Scalers WD'!E12</f>
        <v>53.74076994651756</v>
      </c>
      <c r="F96" s="22">
        <f>IF(M8="East",(IF(AND($A37&gt;7,$A37&lt;24),HLOOKUP(F$29,$C$8:$N$10,2,FALSE),HLOOKUP(F$29,$C$8:$N$10,3,FALSE))),IF(AND($A37&gt;6,$A37&lt;23),HLOOKUP(F$29,$C$8:$N$10,2,FALSE),HLOOKUP(F$29,$C$8:$N$10,3,FALSE)))*'Historical 00 Scalers WD'!F12</f>
        <v>60.402334450539485</v>
      </c>
      <c r="G96" s="22">
        <f>IF(N8="East",(IF(AND($A37&gt;7,$A37&lt;24),HLOOKUP(G$29,$C$8:$N$10,2,FALSE),HLOOKUP(G$29,$C$8:$N$10,3,FALSE))),IF(AND($A37&gt;6,$A37&lt;23),HLOOKUP(G$29,$C$8:$N$10,2,FALSE),HLOOKUP(G$29,$C$8:$N$10,3,FALSE)))*'Historical 00 Scalers WD'!G12</f>
        <v>41.112213551400409</v>
      </c>
      <c r="H96" s="22">
        <f>IF(O8="East",(IF(AND($A37&gt;7,$A37&lt;24),HLOOKUP(H$29,$C$8:$N$10,2,FALSE),HLOOKUP(H$29,$C$8:$N$10,3,FALSE))),IF(AND($A37&gt;6,$A37&lt;23),HLOOKUP(H$29,$C$8:$N$10,2,FALSE),HLOOKUP(H$29,$C$8:$N$10,3,FALSE)))*'Historical 00 Scalers WD'!H12</f>
        <v>19.630906559240309</v>
      </c>
      <c r="I96" s="22">
        <f>IF(P8="East",(IF(AND($A37&gt;7,$A37&lt;24),HLOOKUP(I$29,$C$8:$N$10,2,FALSE),HLOOKUP(I$29,$C$8:$N$10,3,FALSE))),IF(AND($A37&gt;6,$A37&lt;23),HLOOKUP(I$29,$C$8:$N$10,2,FALSE),HLOOKUP(I$29,$C$8:$N$10,3,FALSE)))*'Historical 00 Scalers WD'!I12</f>
        <v>23.472271388858506</v>
      </c>
      <c r="J96" s="22">
        <f>IF(Q8="East",(IF(AND($A37&gt;7,$A37&lt;24),HLOOKUP(J$29,$C$8:$N$10,2,FALSE),HLOOKUP(J$29,$C$8:$N$10,3,FALSE))),IF(AND($A37&gt;6,$A37&lt;23),HLOOKUP(J$29,$C$8:$N$10,2,FALSE),HLOOKUP(J$29,$C$8:$N$10,3,FALSE)))*'Historical 00 Scalers WD'!J12</f>
        <v>25.866095435338366</v>
      </c>
      <c r="K96" s="22">
        <f>IF(R8="East",(IF(AND($A37&gt;7,$A37&lt;24),HLOOKUP(K$29,$C$8:$N$10,2,FALSE),HLOOKUP(K$29,$C$8:$N$10,3,FALSE))),IF(AND($A37&gt;6,$A37&lt;23),HLOOKUP(K$29,$C$8:$N$10,2,FALSE),HLOOKUP(K$29,$C$8:$N$10,3,FALSE)))*'Historical 00 Scalers WD'!K12</f>
        <v>35.892061522966486</v>
      </c>
      <c r="L96" s="22">
        <f>IF(S8="East",(IF(AND($A37&gt;7,$A37&lt;24),HLOOKUP(L$29,$C$8:$N$10,2,FALSE),HLOOKUP(L$29,$C$8:$N$10,3,FALSE))),IF(AND($A37&gt;6,$A37&lt;23),HLOOKUP(L$29,$C$8:$N$10,2,FALSE),HLOOKUP(L$29,$C$8:$N$10,3,FALSE)))*'Historical 00 Scalers WD'!L12</f>
        <v>56.873261446704397</v>
      </c>
      <c r="M96" s="22">
        <f>IF(T8="East",(IF(AND($A37&gt;7,$A37&lt;24),HLOOKUP(M$29,$C$8:$N$10,2,FALSE),HLOOKUP(M$29,$C$8:$N$10,3,FALSE))),IF(AND($A37&gt;6,$A37&lt;23),HLOOKUP(M$29,$C$8:$N$10,2,FALSE),HLOOKUP(M$29,$C$8:$N$10,3,FALSE)))*'Historical 00 Scalers WD'!M12</f>
        <v>71.955218132481974</v>
      </c>
      <c r="N96" s="22">
        <f>IF(U8="East",(IF(AND($A37&gt;7,$A37&lt;24),HLOOKUP(N$29,$C$8:$N$10,2,FALSE),HLOOKUP(N$29,$C$8:$N$10,3,FALSE))),IF(AND($A37&gt;6,$A37&lt;23),HLOOKUP(N$29,$C$8:$N$10,2,FALSE),HLOOKUP(N$29,$C$8:$N$10,3,FALSE)))*'Historical 00 Scalers WD'!N12</f>
        <v>74.85214032722746</v>
      </c>
    </row>
    <row r="97" spans="1:14" x14ac:dyDescent="0.2">
      <c r="A97" s="2">
        <v>8</v>
      </c>
      <c r="C97" s="22">
        <f>IF(J9="East",(IF(AND($A38&gt;7,$A38&lt;24),HLOOKUP(C$29,$C$8:$N$10,2,FALSE),HLOOKUP(C$29,$C$8:$N$10,3,FALSE))),IF(AND($A38&gt;6,$A38&lt;23),HLOOKUP(C$29,$C$8:$N$10,2,FALSE),HLOOKUP(C$29,$C$8:$N$10,3,FALSE)))*'Historical 00 Scalers WD'!C13</f>
        <v>76.496126189484414</v>
      </c>
      <c r="D97" s="22">
        <f>IF(K9="East",(IF(AND($A38&gt;7,$A38&lt;24),HLOOKUP(D$29,$C$8:$N$10,2,FALSE),HLOOKUP(D$29,$C$8:$N$10,3,FALSE))),IF(AND($A38&gt;6,$A38&lt;23),HLOOKUP(D$29,$C$8:$N$10,2,FALSE),HLOOKUP(D$29,$C$8:$N$10,3,FALSE)))*'Historical 00 Scalers WD'!D13</f>
        <v>59.96441305035529</v>
      </c>
      <c r="E97" s="22">
        <f>IF(L9="East",(IF(AND($A38&gt;7,$A38&lt;24),HLOOKUP(E$29,$C$8:$N$10,2,FALSE),HLOOKUP(E$29,$C$8:$N$10,3,FALSE))),IF(AND($A38&gt;6,$A38&lt;23),HLOOKUP(E$29,$C$8:$N$10,2,FALSE),HLOOKUP(E$29,$C$8:$N$10,3,FALSE)))*'Historical 00 Scalers WD'!E13</f>
        <v>57.093889702635366</v>
      </c>
      <c r="F97" s="22">
        <f>IF(M9="East",(IF(AND($A38&gt;7,$A38&lt;24),HLOOKUP(F$29,$C$8:$N$10,2,FALSE),HLOOKUP(F$29,$C$8:$N$10,3,FALSE))),IF(AND($A38&gt;6,$A38&lt;23),HLOOKUP(F$29,$C$8:$N$10,2,FALSE),HLOOKUP(F$29,$C$8:$N$10,3,FALSE)))*'Historical 00 Scalers WD'!F13</f>
        <v>66.190030269176859</v>
      </c>
      <c r="G97" s="22">
        <f>IF(N9="East",(IF(AND($A38&gt;7,$A38&lt;24),HLOOKUP(G$29,$C$8:$N$10,2,FALSE),HLOOKUP(G$29,$C$8:$N$10,3,FALSE))),IF(AND($A38&gt;6,$A38&lt;23),HLOOKUP(G$29,$C$8:$N$10,2,FALSE),HLOOKUP(G$29,$C$8:$N$10,3,FALSE)))*'Historical 00 Scalers WD'!G13</f>
        <v>49.602315531344907</v>
      </c>
      <c r="H97" s="22">
        <f>IF(O9="East",(IF(AND($A38&gt;7,$A38&lt;24),HLOOKUP(H$29,$C$8:$N$10,2,FALSE),HLOOKUP(H$29,$C$8:$N$10,3,FALSE))),IF(AND($A38&gt;6,$A38&lt;23),HLOOKUP(H$29,$C$8:$N$10,2,FALSE),HLOOKUP(H$29,$C$8:$N$10,3,FALSE)))*'Historical 00 Scalers WD'!H13</f>
        <v>30.297945940022675</v>
      </c>
      <c r="I97" s="22">
        <f>IF(P9="East",(IF(AND($A38&gt;7,$A38&lt;24),HLOOKUP(I$29,$C$8:$N$10,2,FALSE),HLOOKUP(I$29,$C$8:$N$10,3,FALSE))),IF(AND($A38&gt;6,$A38&lt;23),HLOOKUP(I$29,$C$8:$N$10,2,FALSE),HLOOKUP(I$29,$C$8:$N$10,3,FALSE)))*'Historical 00 Scalers WD'!I13</f>
        <v>32.01251834487033</v>
      </c>
      <c r="J97" s="22">
        <f>IF(Q9="East",(IF(AND($A38&gt;7,$A38&lt;24),HLOOKUP(J$29,$C$8:$N$10,2,FALSE),HLOOKUP(J$29,$C$8:$N$10,3,FALSE))),IF(AND($A38&gt;6,$A38&lt;23),HLOOKUP(J$29,$C$8:$N$10,2,FALSE),HLOOKUP(J$29,$C$8:$N$10,3,FALSE)))*'Historical 00 Scalers WD'!J13</f>
        <v>37.415367480913815</v>
      </c>
      <c r="K97" s="22">
        <f>IF(R9="East",(IF(AND($A38&gt;7,$A38&lt;24),HLOOKUP(K$29,$C$8:$N$10,2,FALSE),HLOOKUP(K$29,$C$8:$N$10,3,FALSE))),IF(AND($A38&gt;6,$A38&lt;23),HLOOKUP(K$29,$C$8:$N$10,2,FALSE),HLOOKUP(K$29,$C$8:$N$10,3,FALSE)))*'Historical 00 Scalers WD'!K13</f>
        <v>50.975847891162864</v>
      </c>
      <c r="L97" s="22">
        <f>IF(S9="East",(IF(AND($A38&gt;7,$A38&lt;24),HLOOKUP(L$29,$C$8:$N$10,2,FALSE),HLOOKUP(L$29,$C$8:$N$10,3,FALSE))),IF(AND($A38&gt;6,$A38&lt;23),HLOOKUP(L$29,$C$8:$N$10,2,FALSE),HLOOKUP(L$29,$C$8:$N$10,3,FALSE)))*'Historical 00 Scalers WD'!L13</f>
        <v>65.704053123107812</v>
      </c>
      <c r="M97" s="22">
        <f>IF(T9="East",(IF(AND($A38&gt;7,$A38&lt;24),HLOOKUP(M$29,$C$8:$N$10,2,FALSE),HLOOKUP(M$29,$C$8:$N$10,3,FALSE))),IF(AND($A38&gt;6,$A38&lt;23),HLOOKUP(M$29,$C$8:$N$10,2,FALSE),HLOOKUP(M$29,$C$8:$N$10,3,FALSE)))*'Historical 00 Scalers WD'!M13</f>
        <v>77.292740738696153</v>
      </c>
      <c r="N97" s="22">
        <f>IF(U9="East",(IF(AND($A38&gt;7,$A38&lt;24),HLOOKUP(N$29,$C$8:$N$10,2,FALSE),HLOOKUP(N$29,$C$8:$N$10,3,FALSE))),IF(AND($A38&gt;6,$A38&lt;23),HLOOKUP(N$29,$C$8:$N$10,2,FALSE),HLOOKUP(N$29,$C$8:$N$10,3,FALSE)))*'Historical 00 Scalers WD'!N13</f>
        <v>83.208037669177557</v>
      </c>
    </row>
    <row r="98" spans="1:14" x14ac:dyDescent="0.2">
      <c r="A98" s="2">
        <v>9</v>
      </c>
      <c r="C98" s="22">
        <f>IF(J10="East",(IF(AND($A39&gt;7,$A39&lt;24),HLOOKUP(C$29,$C$8:$N$10,2,FALSE),HLOOKUP(C$29,$C$8:$N$10,3,FALSE))),IF(AND($A39&gt;6,$A39&lt;23),HLOOKUP(C$29,$C$8:$N$10,2,FALSE),HLOOKUP(C$29,$C$8:$N$10,3,FALSE)))*'Historical 00 Scalers WD'!C14</f>
        <v>79.83541571943897</v>
      </c>
      <c r="D98" s="22">
        <f>IF(K10="East",(IF(AND($A39&gt;7,$A39&lt;24),HLOOKUP(D$29,$C$8:$N$10,2,FALSE),HLOOKUP(D$29,$C$8:$N$10,3,FALSE))),IF(AND($A39&gt;6,$A39&lt;23),HLOOKUP(D$29,$C$8:$N$10,2,FALSE),HLOOKUP(D$29,$C$8:$N$10,3,FALSE)))*'Historical 00 Scalers WD'!D14</f>
        <v>59.957450366251628</v>
      </c>
      <c r="E98" s="22">
        <f>IF(L10="East",(IF(AND($A39&gt;7,$A39&lt;24),HLOOKUP(E$29,$C$8:$N$10,2,FALSE),HLOOKUP(E$29,$C$8:$N$10,3,FALSE))),IF(AND($A39&gt;6,$A39&lt;23),HLOOKUP(E$29,$C$8:$N$10,2,FALSE),HLOOKUP(E$29,$C$8:$N$10,3,FALSE)))*'Historical 00 Scalers WD'!E14</f>
        <v>57.945539472791964</v>
      </c>
      <c r="F98" s="22">
        <f>IF(M10="East",(IF(AND($A39&gt;7,$A39&lt;24),HLOOKUP(F$29,$C$8:$N$10,2,FALSE),HLOOKUP(F$29,$C$8:$N$10,3,FALSE))),IF(AND($A39&gt;6,$A39&lt;23),HLOOKUP(F$29,$C$8:$N$10,2,FALSE),HLOOKUP(F$29,$C$8:$N$10,3,FALSE)))*'Historical 00 Scalers WD'!F14</f>
        <v>70.355145015306817</v>
      </c>
      <c r="G98" s="22">
        <f>IF(N10="East",(IF(AND($A39&gt;7,$A39&lt;24),HLOOKUP(G$29,$C$8:$N$10,2,FALSE),HLOOKUP(G$29,$C$8:$N$10,3,FALSE))),IF(AND($A39&gt;6,$A39&lt;23),HLOOKUP(G$29,$C$8:$N$10,2,FALSE),HLOOKUP(G$29,$C$8:$N$10,3,FALSE)))*'Historical 00 Scalers WD'!G14</f>
        <v>60.43255402602199</v>
      </c>
      <c r="H98" s="22">
        <f>IF(O10="East",(IF(AND($A39&gt;7,$A39&lt;24),HLOOKUP(H$29,$C$8:$N$10,2,FALSE),HLOOKUP(H$29,$C$8:$N$10,3,FALSE))),IF(AND($A39&gt;6,$A39&lt;23),HLOOKUP(H$29,$C$8:$N$10,2,FALSE),HLOOKUP(H$29,$C$8:$N$10,3,FALSE)))*'Historical 00 Scalers WD'!H14</f>
        <v>43.07115025575866</v>
      </c>
      <c r="I98" s="22">
        <f>IF(P10="East",(IF(AND($A39&gt;7,$A39&lt;24),HLOOKUP(I$29,$C$8:$N$10,2,FALSE),HLOOKUP(I$29,$C$8:$N$10,3,FALSE))),IF(AND($A39&gt;6,$A39&lt;23),HLOOKUP(I$29,$C$8:$N$10,2,FALSE),HLOOKUP(I$29,$C$8:$N$10,3,FALSE)))*'Historical 00 Scalers WD'!I14</f>
        <v>41.039098880976745</v>
      </c>
      <c r="J98" s="22">
        <f>IF(Q10="East",(IF(AND($A39&gt;7,$A39&lt;24),HLOOKUP(J$29,$C$8:$N$10,2,FALSE),HLOOKUP(J$29,$C$8:$N$10,3,FALSE))),IF(AND($A39&gt;6,$A39&lt;23),HLOOKUP(J$29,$C$8:$N$10,2,FALSE),HLOOKUP(J$29,$C$8:$N$10,3,FALSE)))*'Historical 00 Scalers WD'!J14</f>
        <v>53.247576546432683</v>
      </c>
      <c r="K98" s="22">
        <f>IF(R10="East",(IF(AND($A39&gt;7,$A39&lt;24),HLOOKUP(K$29,$C$8:$N$10,2,FALSE),HLOOKUP(K$29,$C$8:$N$10,3,FALSE))),IF(AND($A39&gt;6,$A39&lt;23),HLOOKUP(K$29,$C$8:$N$10,2,FALSE),HLOOKUP(K$29,$C$8:$N$10,3,FALSE)))*'Historical 00 Scalers WD'!K14</f>
        <v>64.387087794496168</v>
      </c>
      <c r="L98" s="22">
        <f>IF(S10="East",(IF(AND($A39&gt;7,$A39&lt;24),HLOOKUP(L$29,$C$8:$N$10,2,FALSE),HLOOKUP(L$29,$C$8:$N$10,3,FALSE))),IF(AND($A39&gt;6,$A39&lt;23),HLOOKUP(L$29,$C$8:$N$10,2,FALSE),HLOOKUP(L$29,$C$8:$N$10,3,FALSE)))*'Historical 00 Scalers WD'!L14</f>
        <v>66.056361121297854</v>
      </c>
      <c r="M98" s="22">
        <f>IF(T10="East",(IF(AND($A39&gt;7,$A39&lt;24),HLOOKUP(M$29,$C$8:$N$10,2,FALSE),HLOOKUP(M$29,$C$8:$N$10,3,FALSE))),IF(AND($A39&gt;6,$A39&lt;23),HLOOKUP(M$29,$C$8:$N$10,2,FALSE),HLOOKUP(M$29,$C$8:$N$10,3,FALSE)))*'Historical 00 Scalers WD'!M14</f>
        <v>76.729179336785023</v>
      </c>
      <c r="N98" s="22">
        <f>IF(U10="East",(IF(AND($A39&gt;7,$A39&lt;24),HLOOKUP(N$29,$C$8:$N$10,2,FALSE),HLOOKUP(N$29,$C$8:$N$10,3,FALSE))),IF(AND($A39&gt;6,$A39&lt;23),HLOOKUP(N$29,$C$8:$N$10,2,FALSE),HLOOKUP(N$29,$C$8:$N$10,3,FALSE)))*'Historical 00 Scalers WD'!N14</f>
        <v>79.819523546172661</v>
      </c>
    </row>
    <row r="99" spans="1:14" x14ac:dyDescent="0.2">
      <c r="A99" s="2">
        <v>10</v>
      </c>
      <c r="C99" s="22">
        <f>IF(J11="East",(IF(AND($A40&gt;7,$A40&lt;24),HLOOKUP(C$29,$C$8:$N$10,2,FALSE),HLOOKUP(C$29,$C$8:$N$10,3,FALSE))),IF(AND($A40&gt;6,$A40&lt;23),HLOOKUP(C$29,$C$8:$N$10,2,FALSE),HLOOKUP(C$29,$C$8:$N$10,3,FALSE)))*'Historical 00 Scalers WD'!C15</f>
        <v>80.146285835222116</v>
      </c>
      <c r="D99" s="22">
        <f>IF(K11="East",(IF(AND($A40&gt;7,$A40&lt;24),HLOOKUP(D$29,$C$8:$N$10,2,FALSE),HLOOKUP(D$29,$C$8:$N$10,3,FALSE))),IF(AND($A40&gt;6,$A40&lt;23),HLOOKUP(D$29,$C$8:$N$10,2,FALSE),HLOOKUP(D$29,$C$8:$N$10,3,FALSE)))*'Historical 00 Scalers WD'!D15</f>
        <v>59.25809152724235</v>
      </c>
      <c r="E99" s="22">
        <f>IF(L11="East",(IF(AND($A40&gt;7,$A40&lt;24),HLOOKUP(E$29,$C$8:$N$10,2,FALSE),HLOOKUP(E$29,$C$8:$N$10,3,FALSE))),IF(AND($A40&gt;6,$A40&lt;23),HLOOKUP(E$29,$C$8:$N$10,2,FALSE),HLOOKUP(E$29,$C$8:$N$10,3,FALSE)))*'Historical 00 Scalers WD'!E15</f>
        <v>58.042188609441951</v>
      </c>
      <c r="F99" s="22">
        <f>IF(M11="East",(IF(AND($A40&gt;7,$A40&lt;24),HLOOKUP(F$29,$C$8:$N$10,2,FALSE),HLOOKUP(F$29,$C$8:$N$10,3,FALSE))),IF(AND($A40&gt;6,$A40&lt;23),HLOOKUP(F$29,$C$8:$N$10,2,FALSE),HLOOKUP(F$29,$C$8:$N$10,3,FALSE)))*'Historical 00 Scalers WD'!F15</f>
        <v>72.707214020616433</v>
      </c>
      <c r="G99" s="22">
        <f>IF(N11="East",(IF(AND($A40&gt;7,$A40&lt;24),HLOOKUP(G$29,$C$8:$N$10,2,FALSE),HLOOKUP(G$29,$C$8:$N$10,3,FALSE))),IF(AND($A40&gt;6,$A40&lt;23),HLOOKUP(G$29,$C$8:$N$10,2,FALSE),HLOOKUP(G$29,$C$8:$N$10,3,FALSE)))*'Historical 00 Scalers WD'!G15</f>
        <v>71.876101588489448</v>
      </c>
      <c r="H99" s="22">
        <f>IF(O11="East",(IF(AND($A40&gt;7,$A40&lt;24),HLOOKUP(H$29,$C$8:$N$10,2,FALSE),HLOOKUP(H$29,$C$8:$N$10,3,FALSE))),IF(AND($A40&gt;6,$A40&lt;23),HLOOKUP(H$29,$C$8:$N$10,2,FALSE),HLOOKUP(H$29,$C$8:$N$10,3,FALSE)))*'Historical 00 Scalers WD'!H15</f>
        <v>59.599666854392133</v>
      </c>
      <c r="I99" s="22">
        <f>IF(P11="East",(IF(AND($A40&gt;7,$A40&lt;24),HLOOKUP(I$29,$C$8:$N$10,2,FALSE),HLOOKUP(I$29,$C$8:$N$10,3,FALSE))),IF(AND($A40&gt;6,$A40&lt;23),HLOOKUP(I$29,$C$8:$N$10,2,FALSE),HLOOKUP(I$29,$C$8:$N$10,3,FALSE)))*'Historical 00 Scalers WD'!I15</f>
        <v>52.511408426277704</v>
      </c>
      <c r="J99" s="22">
        <f>IF(Q11="East",(IF(AND($A40&gt;7,$A40&lt;24),HLOOKUP(J$29,$C$8:$N$10,2,FALSE),HLOOKUP(J$29,$C$8:$N$10,3,FALSE))),IF(AND($A40&gt;6,$A40&lt;23),HLOOKUP(J$29,$C$8:$N$10,2,FALSE),HLOOKUP(J$29,$C$8:$N$10,3,FALSE)))*'Historical 00 Scalers WD'!J15</f>
        <v>70.425986208961746</v>
      </c>
      <c r="K99" s="22">
        <f>IF(R11="East",(IF(AND($A40&gt;7,$A40&lt;24),HLOOKUP(K$29,$C$8:$N$10,2,FALSE),HLOOKUP(K$29,$C$8:$N$10,3,FALSE))),IF(AND($A40&gt;6,$A40&lt;23),HLOOKUP(K$29,$C$8:$N$10,2,FALSE),HLOOKUP(K$29,$C$8:$N$10,3,FALSE)))*'Historical 00 Scalers WD'!K15</f>
        <v>74.366196378421364</v>
      </c>
      <c r="L99" s="22">
        <f>IF(S11="East",(IF(AND($A40&gt;7,$A40&lt;24),HLOOKUP(L$29,$C$8:$N$10,2,FALSE),HLOOKUP(L$29,$C$8:$N$10,3,FALSE))),IF(AND($A40&gt;6,$A40&lt;23),HLOOKUP(L$29,$C$8:$N$10,2,FALSE),HLOOKUP(L$29,$C$8:$N$10,3,FALSE)))*'Historical 00 Scalers WD'!L15</f>
        <v>69.384488990143836</v>
      </c>
      <c r="M99" s="22">
        <f>IF(T11="East",(IF(AND($A40&gt;7,$A40&lt;24),HLOOKUP(M$29,$C$8:$N$10,2,FALSE),HLOOKUP(M$29,$C$8:$N$10,3,FALSE))),IF(AND($A40&gt;6,$A40&lt;23),HLOOKUP(M$29,$C$8:$N$10,2,FALSE),HLOOKUP(M$29,$C$8:$N$10,3,FALSE)))*'Historical 00 Scalers WD'!M15</f>
        <v>76.755167406684819</v>
      </c>
      <c r="N99" s="22">
        <f>IF(U11="East",(IF(AND($A40&gt;7,$A40&lt;24),HLOOKUP(N$29,$C$8:$N$10,2,FALSE),HLOOKUP(N$29,$C$8:$N$10,3,FALSE))),IF(AND($A40&gt;6,$A40&lt;23),HLOOKUP(N$29,$C$8:$N$10,2,FALSE),HLOOKUP(N$29,$C$8:$N$10,3,FALSE)))*'Historical 00 Scalers WD'!N15</f>
        <v>80.083501368772772</v>
      </c>
    </row>
    <row r="100" spans="1:14" x14ac:dyDescent="0.2">
      <c r="A100" s="2">
        <v>11</v>
      </c>
      <c r="C100" s="22">
        <f>IF(J12="East",(IF(AND($A41&gt;7,$A41&lt;24),HLOOKUP(C$29,$C$8:$N$10,2,FALSE),HLOOKUP(C$29,$C$8:$N$10,3,FALSE))),IF(AND($A41&gt;6,$A41&lt;23),HLOOKUP(C$29,$C$8:$N$10,2,FALSE),HLOOKUP(C$29,$C$8:$N$10,3,FALSE)))*'Historical 00 Scalers WD'!C16</f>
        <v>79.160718088951413</v>
      </c>
      <c r="D100" s="22">
        <f>IF(K12="East",(IF(AND($A41&gt;7,$A41&lt;24),HLOOKUP(D$29,$C$8:$N$10,2,FALSE),HLOOKUP(D$29,$C$8:$N$10,3,FALSE))),IF(AND($A41&gt;6,$A41&lt;23),HLOOKUP(D$29,$C$8:$N$10,2,FALSE),HLOOKUP(D$29,$C$8:$N$10,3,FALSE)))*'Historical 00 Scalers WD'!D16</f>
        <v>59.722614667971577</v>
      </c>
      <c r="E100" s="22">
        <f>IF(L12="East",(IF(AND($A41&gt;7,$A41&lt;24),HLOOKUP(E$29,$C$8:$N$10,2,FALSE),HLOOKUP(E$29,$C$8:$N$10,3,FALSE))),IF(AND($A41&gt;6,$A41&lt;23),HLOOKUP(E$29,$C$8:$N$10,2,FALSE),HLOOKUP(E$29,$C$8:$N$10,3,FALSE)))*'Historical 00 Scalers WD'!E16</f>
        <v>59.264397906960632</v>
      </c>
      <c r="F100" s="22">
        <f>IF(M12="East",(IF(AND($A41&gt;7,$A41&lt;24),HLOOKUP(F$29,$C$8:$N$10,2,FALSE),HLOOKUP(F$29,$C$8:$N$10,3,FALSE))),IF(AND($A41&gt;6,$A41&lt;23),HLOOKUP(F$29,$C$8:$N$10,2,FALSE),HLOOKUP(F$29,$C$8:$N$10,3,FALSE)))*'Historical 00 Scalers WD'!F16</f>
        <v>79.705135363372477</v>
      </c>
      <c r="G100" s="22">
        <f>IF(N12="East",(IF(AND($A41&gt;7,$A41&lt;24),HLOOKUP(G$29,$C$8:$N$10,2,FALSE),HLOOKUP(G$29,$C$8:$N$10,3,FALSE))),IF(AND($A41&gt;6,$A41&lt;23),HLOOKUP(G$29,$C$8:$N$10,2,FALSE),HLOOKUP(G$29,$C$8:$N$10,3,FALSE)))*'Historical 00 Scalers WD'!G16</f>
        <v>79.990954716443099</v>
      </c>
      <c r="H100" s="22">
        <f>IF(O12="East",(IF(AND($A41&gt;7,$A41&lt;24),HLOOKUP(H$29,$C$8:$N$10,2,FALSE),HLOOKUP(H$29,$C$8:$N$10,3,FALSE))),IF(AND($A41&gt;6,$A41&lt;23),HLOOKUP(H$29,$C$8:$N$10,2,FALSE),HLOOKUP(H$29,$C$8:$N$10,3,FALSE)))*'Historical 00 Scalers WD'!H16</f>
        <v>77.105234217390873</v>
      </c>
      <c r="I100" s="22">
        <f>IF(P12="East",(IF(AND($A41&gt;7,$A41&lt;24),HLOOKUP(I$29,$C$8:$N$10,2,FALSE),HLOOKUP(I$29,$C$8:$N$10,3,FALSE))),IF(AND($A41&gt;6,$A41&lt;23),HLOOKUP(I$29,$C$8:$N$10,2,FALSE),HLOOKUP(I$29,$C$8:$N$10,3,FALSE)))*'Historical 00 Scalers WD'!I16</f>
        <v>71.328377682615482</v>
      </c>
      <c r="J100" s="22">
        <f>IF(Q12="East",(IF(AND($A41&gt;7,$A41&lt;24),HLOOKUP(J$29,$C$8:$N$10,2,FALSE),HLOOKUP(J$29,$C$8:$N$10,3,FALSE))),IF(AND($A41&gt;6,$A41&lt;23),HLOOKUP(J$29,$C$8:$N$10,2,FALSE),HLOOKUP(J$29,$C$8:$N$10,3,FALSE)))*'Historical 00 Scalers WD'!J16</f>
        <v>99.366950226556781</v>
      </c>
      <c r="K100" s="22">
        <f>IF(R12="East",(IF(AND($A41&gt;7,$A41&lt;24),HLOOKUP(K$29,$C$8:$N$10,2,FALSE),HLOOKUP(K$29,$C$8:$N$10,3,FALSE))),IF(AND($A41&gt;6,$A41&lt;23),HLOOKUP(K$29,$C$8:$N$10,2,FALSE),HLOOKUP(K$29,$C$8:$N$10,3,FALSE)))*'Historical 00 Scalers WD'!K16</f>
        <v>89.891238188746385</v>
      </c>
      <c r="L100" s="22">
        <f>IF(S12="East",(IF(AND($A41&gt;7,$A41&lt;24),HLOOKUP(L$29,$C$8:$N$10,2,FALSE),HLOOKUP(L$29,$C$8:$N$10,3,FALSE))),IF(AND($A41&gt;6,$A41&lt;23),HLOOKUP(L$29,$C$8:$N$10,2,FALSE),HLOOKUP(L$29,$C$8:$N$10,3,FALSE)))*'Historical 00 Scalers WD'!L16</f>
        <v>79.407037336953636</v>
      </c>
      <c r="M100" s="22">
        <f>IF(T12="East",(IF(AND($A41&gt;7,$A41&lt;24),HLOOKUP(M$29,$C$8:$N$10,2,FALSE),HLOOKUP(M$29,$C$8:$N$10,3,FALSE))),IF(AND($A41&gt;6,$A41&lt;23),HLOOKUP(M$29,$C$8:$N$10,2,FALSE),HLOOKUP(M$29,$C$8:$N$10,3,FALSE)))*'Historical 00 Scalers WD'!M16</f>
        <v>79.010830103092871</v>
      </c>
      <c r="N100" s="22">
        <f>IF(U12="East",(IF(AND($A41&gt;7,$A41&lt;24),HLOOKUP(N$29,$C$8:$N$10,2,FALSE),HLOOKUP(N$29,$C$8:$N$10,3,FALSE))),IF(AND($A41&gt;6,$A41&lt;23),HLOOKUP(N$29,$C$8:$N$10,2,FALSE),HLOOKUP(N$29,$C$8:$N$10,3,FALSE)))*'Historical 00 Scalers WD'!N16</f>
        <v>71.767309086346842</v>
      </c>
    </row>
    <row r="101" spans="1:14" x14ac:dyDescent="0.2">
      <c r="A101" s="2">
        <v>12</v>
      </c>
      <c r="C101" s="22">
        <f>IF(J13="East",(IF(AND($A42&gt;7,$A42&lt;24),HLOOKUP(C$29,$C$8:$N$10,2,FALSE),HLOOKUP(C$29,$C$8:$N$10,3,FALSE))),IF(AND($A42&gt;6,$A42&lt;23),HLOOKUP(C$29,$C$8:$N$10,2,FALSE),HLOOKUP(C$29,$C$8:$N$10,3,FALSE)))*'Historical 00 Scalers WD'!C17</f>
        <v>77.432400999705621</v>
      </c>
      <c r="D101" s="22">
        <f>IF(K13="East",(IF(AND($A42&gt;7,$A42&lt;24),HLOOKUP(D$29,$C$8:$N$10,2,FALSE),HLOOKUP(D$29,$C$8:$N$10,3,FALSE))),IF(AND($A42&gt;6,$A42&lt;23),HLOOKUP(D$29,$C$8:$N$10,2,FALSE),HLOOKUP(D$29,$C$8:$N$10,3,FALSE)))*'Historical 00 Scalers WD'!D17</f>
        <v>59.088523616709374</v>
      </c>
      <c r="E101" s="22">
        <f>IF(L13="East",(IF(AND($A42&gt;7,$A42&lt;24),HLOOKUP(E$29,$C$8:$N$10,2,FALSE),HLOOKUP(E$29,$C$8:$N$10,3,FALSE))),IF(AND($A42&gt;6,$A42&lt;23),HLOOKUP(E$29,$C$8:$N$10,2,FALSE),HLOOKUP(E$29,$C$8:$N$10,3,FALSE)))*'Historical 00 Scalers WD'!E17</f>
        <v>58.50457803394508</v>
      </c>
      <c r="F101" s="22">
        <f>IF(M13="East",(IF(AND($A42&gt;7,$A42&lt;24),HLOOKUP(F$29,$C$8:$N$10,2,FALSE),HLOOKUP(F$29,$C$8:$N$10,3,FALSE))),IF(AND($A42&gt;6,$A42&lt;23),HLOOKUP(F$29,$C$8:$N$10,2,FALSE),HLOOKUP(F$29,$C$8:$N$10,3,FALSE)))*'Historical 00 Scalers WD'!F17</f>
        <v>87.721597927803927</v>
      </c>
      <c r="G101" s="22">
        <f>IF(N13="East",(IF(AND($A42&gt;7,$A42&lt;24),HLOOKUP(G$29,$C$8:$N$10,2,FALSE),HLOOKUP(G$29,$C$8:$N$10,3,FALSE))),IF(AND($A42&gt;6,$A42&lt;23),HLOOKUP(G$29,$C$8:$N$10,2,FALSE),HLOOKUP(G$29,$C$8:$N$10,3,FALSE)))*'Historical 00 Scalers WD'!G17</f>
        <v>86.327949880189337</v>
      </c>
      <c r="H101" s="22">
        <f>IF(O13="East",(IF(AND($A42&gt;7,$A42&lt;24),HLOOKUP(H$29,$C$8:$N$10,2,FALSE),HLOOKUP(H$29,$C$8:$N$10,3,FALSE))),IF(AND($A42&gt;6,$A42&lt;23),HLOOKUP(H$29,$C$8:$N$10,2,FALSE),HLOOKUP(H$29,$C$8:$N$10,3,FALSE)))*'Historical 00 Scalers WD'!H17</f>
        <v>103.28597006770374</v>
      </c>
      <c r="I101" s="22">
        <f>IF(P13="East",(IF(AND($A42&gt;7,$A42&lt;24),HLOOKUP(I$29,$C$8:$N$10,2,FALSE),HLOOKUP(I$29,$C$8:$N$10,3,FALSE))),IF(AND($A42&gt;6,$A42&lt;23),HLOOKUP(I$29,$C$8:$N$10,2,FALSE),HLOOKUP(I$29,$C$8:$N$10,3,FALSE)))*'Historical 00 Scalers WD'!I17</f>
        <v>100.3320321058919</v>
      </c>
      <c r="J101" s="22">
        <f>IF(Q13="East",(IF(AND($A42&gt;7,$A42&lt;24),HLOOKUP(J$29,$C$8:$N$10,2,FALSE),HLOOKUP(J$29,$C$8:$N$10,3,FALSE))),IF(AND($A42&gt;6,$A42&lt;23),HLOOKUP(J$29,$C$8:$N$10,2,FALSE),HLOOKUP(J$29,$C$8:$N$10,3,FALSE)))*'Historical 00 Scalers WD'!J17</f>
        <v>129.46507257530627</v>
      </c>
      <c r="K101" s="22">
        <f>IF(R13="East",(IF(AND($A42&gt;7,$A42&lt;24),HLOOKUP(K$29,$C$8:$N$10,2,FALSE),HLOOKUP(K$29,$C$8:$N$10,3,FALSE))),IF(AND($A42&gt;6,$A42&lt;23),HLOOKUP(K$29,$C$8:$N$10,2,FALSE),HLOOKUP(K$29,$C$8:$N$10,3,FALSE)))*'Historical 00 Scalers WD'!K17</f>
        <v>97.029900611206799</v>
      </c>
      <c r="L101" s="22">
        <f>IF(S13="East",(IF(AND($A42&gt;7,$A42&lt;24),HLOOKUP(L$29,$C$8:$N$10,2,FALSE),HLOOKUP(L$29,$C$8:$N$10,3,FALSE))),IF(AND($A42&gt;6,$A42&lt;23),HLOOKUP(L$29,$C$8:$N$10,2,FALSE),HLOOKUP(L$29,$C$8:$N$10,3,FALSE)))*'Historical 00 Scalers WD'!L17</f>
        <v>80.636351540720653</v>
      </c>
      <c r="M101" s="22">
        <f>IF(T13="East",(IF(AND($A42&gt;7,$A42&lt;24),HLOOKUP(M$29,$C$8:$N$10,2,FALSE),HLOOKUP(M$29,$C$8:$N$10,3,FALSE))),IF(AND($A42&gt;6,$A42&lt;23),HLOOKUP(M$29,$C$8:$N$10,2,FALSE),HLOOKUP(M$29,$C$8:$N$10,3,FALSE)))*'Historical 00 Scalers WD'!M17</f>
        <v>75.543939675187744</v>
      </c>
      <c r="N101" s="22">
        <f>IF(U13="East",(IF(AND($A42&gt;7,$A42&lt;24),HLOOKUP(N$29,$C$8:$N$10,2,FALSE),HLOOKUP(N$29,$C$8:$N$10,3,FALSE))),IF(AND($A42&gt;6,$A42&lt;23),HLOOKUP(N$29,$C$8:$N$10,2,FALSE),HLOOKUP(N$29,$C$8:$N$10,3,FALSE)))*'Historical 00 Scalers WD'!N17</f>
        <v>69.695459262012548</v>
      </c>
    </row>
    <row r="102" spans="1:14" x14ac:dyDescent="0.2">
      <c r="A102" s="2">
        <v>13</v>
      </c>
      <c r="C102" s="22">
        <f>IF(J14="East",(IF(AND($A43&gt;7,$A43&lt;24),HLOOKUP(C$29,$C$8:$N$10,2,FALSE),HLOOKUP(C$29,$C$8:$N$10,3,FALSE))),IF(AND($A43&gt;6,$A43&lt;23),HLOOKUP(C$29,$C$8:$N$10,2,FALSE),HLOOKUP(C$29,$C$8:$N$10,3,FALSE)))*'Historical 00 Scalers WD'!C18</f>
        <v>76.523696044142596</v>
      </c>
      <c r="D102" s="22">
        <f>IF(K14="East",(IF(AND($A43&gt;7,$A43&lt;24),HLOOKUP(D$29,$C$8:$N$10,2,FALSE),HLOOKUP(D$29,$C$8:$N$10,3,FALSE))),IF(AND($A43&gt;6,$A43&lt;23),HLOOKUP(D$29,$C$8:$N$10,2,FALSE),HLOOKUP(D$29,$C$8:$N$10,3,FALSE)))*'Historical 00 Scalers WD'!D18</f>
        <v>58.470673911205935</v>
      </c>
      <c r="E102" s="22">
        <f>IF(L14="East",(IF(AND($A43&gt;7,$A43&lt;24),HLOOKUP(E$29,$C$8:$N$10,2,FALSE),HLOOKUP(E$29,$C$8:$N$10,3,FALSE))),IF(AND($A43&gt;6,$A43&lt;23),HLOOKUP(E$29,$C$8:$N$10,2,FALSE),HLOOKUP(E$29,$C$8:$N$10,3,FALSE)))*'Historical 00 Scalers WD'!E18</f>
        <v>58.200660929722282</v>
      </c>
      <c r="F102" s="22">
        <f>IF(M14="East",(IF(AND($A43&gt;7,$A43&lt;24),HLOOKUP(F$29,$C$8:$N$10,2,FALSE),HLOOKUP(F$29,$C$8:$N$10,3,FALSE))),IF(AND($A43&gt;6,$A43&lt;23),HLOOKUP(F$29,$C$8:$N$10,2,FALSE),HLOOKUP(F$29,$C$8:$N$10,3,FALSE)))*'Historical 00 Scalers WD'!F18</f>
        <v>96.254204154055259</v>
      </c>
      <c r="G102" s="22">
        <f>IF(N14="East",(IF(AND($A43&gt;7,$A43&lt;24),HLOOKUP(G$29,$C$8:$N$10,2,FALSE),HLOOKUP(G$29,$C$8:$N$10,3,FALSE))),IF(AND($A43&gt;6,$A43&lt;23),HLOOKUP(G$29,$C$8:$N$10,2,FALSE),HLOOKUP(G$29,$C$8:$N$10,3,FALSE)))*'Historical 00 Scalers WD'!G18</f>
        <v>97.743728988928027</v>
      </c>
      <c r="H102" s="22">
        <f>IF(O14="East",(IF(AND($A43&gt;7,$A43&lt;24),HLOOKUP(H$29,$C$8:$N$10,2,FALSE),HLOOKUP(H$29,$C$8:$N$10,3,FALSE))),IF(AND($A43&gt;6,$A43&lt;23),HLOOKUP(H$29,$C$8:$N$10,2,FALSE),HLOOKUP(H$29,$C$8:$N$10,3,FALSE)))*'Historical 00 Scalers WD'!H18</f>
        <v>124.6469497915573</v>
      </c>
      <c r="I102" s="22">
        <f>IF(P14="East",(IF(AND($A43&gt;7,$A43&lt;24),HLOOKUP(I$29,$C$8:$N$10,2,FALSE),HLOOKUP(I$29,$C$8:$N$10,3,FALSE))),IF(AND($A43&gt;6,$A43&lt;23),HLOOKUP(I$29,$C$8:$N$10,2,FALSE),HLOOKUP(I$29,$C$8:$N$10,3,FALSE)))*'Historical 00 Scalers WD'!I18</f>
        <v>123.23313727229861</v>
      </c>
      <c r="J102" s="22">
        <f>IF(Q14="East",(IF(AND($A43&gt;7,$A43&lt;24),HLOOKUP(J$29,$C$8:$N$10,2,FALSE),HLOOKUP(J$29,$C$8:$N$10,3,FALSE))),IF(AND($A43&gt;6,$A43&lt;23),HLOOKUP(J$29,$C$8:$N$10,2,FALSE),HLOOKUP(J$29,$C$8:$N$10,3,FALSE)))*'Historical 00 Scalers WD'!J18</f>
        <v>138.25609832570251</v>
      </c>
      <c r="K102" s="22">
        <f>IF(R14="East",(IF(AND($A43&gt;7,$A43&lt;24),HLOOKUP(K$29,$C$8:$N$10,2,FALSE),HLOOKUP(K$29,$C$8:$N$10,3,FALSE))),IF(AND($A43&gt;6,$A43&lt;23),HLOOKUP(K$29,$C$8:$N$10,2,FALSE),HLOOKUP(K$29,$C$8:$N$10,3,FALSE)))*'Historical 00 Scalers WD'!K18</f>
        <v>100.30270365844797</v>
      </c>
      <c r="L102" s="22">
        <f>IF(S14="East",(IF(AND($A43&gt;7,$A43&lt;24),HLOOKUP(L$29,$C$8:$N$10,2,FALSE),HLOOKUP(L$29,$C$8:$N$10,3,FALSE))),IF(AND($A43&gt;6,$A43&lt;23),HLOOKUP(L$29,$C$8:$N$10,2,FALSE),HLOOKUP(L$29,$C$8:$N$10,3,FALSE)))*'Historical 00 Scalers WD'!L18</f>
        <v>82.906906537022778</v>
      </c>
      <c r="M102" s="22">
        <f>IF(T14="East",(IF(AND($A43&gt;7,$A43&lt;24),HLOOKUP(M$29,$C$8:$N$10,2,FALSE),HLOOKUP(M$29,$C$8:$N$10,3,FALSE))),IF(AND($A43&gt;6,$A43&lt;23),HLOOKUP(M$29,$C$8:$N$10,2,FALSE),HLOOKUP(M$29,$C$8:$N$10,3,FALSE)))*'Historical 00 Scalers WD'!M18</f>
        <v>72.655049141574295</v>
      </c>
      <c r="N102" s="22">
        <f>IF(U14="East",(IF(AND($A43&gt;7,$A43&lt;24),HLOOKUP(N$29,$C$8:$N$10,2,FALSE),HLOOKUP(N$29,$C$8:$N$10,3,FALSE))),IF(AND($A43&gt;6,$A43&lt;23),HLOOKUP(N$29,$C$8:$N$10,2,FALSE),HLOOKUP(N$29,$C$8:$N$10,3,FALSE)))*'Historical 00 Scalers WD'!N18</f>
        <v>68.063503994731917</v>
      </c>
    </row>
    <row r="103" spans="1:14" x14ac:dyDescent="0.2">
      <c r="A103" s="2">
        <v>14</v>
      </c>
      <c r="C103" s="22">
        <f>IF(J15="East",(IF(AND($A44&gt;7,$A44&lt;24),HLOOKUP(C$29,$C$8:$N$10,2,FALSE),HLOOKUP(C$29,$C$8:$N$10,3,FALSE))),IF(AND($A44&gt;6,$A44&lt;23),HLOOKUP(C$29,$C$8:$N$10,2,FALSE),HLOOKUP(C$29,$C$8:$N$10,3,FALSE)))*'Historical 00 Scalers WD'!C19</f>
        <v>75.331918151454119</v>
      </c>
      <c r="D103" s="22">
        <f>IF(K15="East",(IF(AND($A44&gt;7,$A44&lt;24),HLOOKUP(D$29,$C$8:$N$10,2,FALSE),HLOOKUP(D$29,$C$8:$N$10,3,FALSE))),IF(AND($A44&gt;6,$A44&lt;23),HLOOKUP(D$29,$C$8:$N$10,2,FALSE),HLOOKUP(D$29,$C$8:$N$10,3,FALSE)))*'Historical 00 Scalers WD'!D19</f>
        <v>58.072805194464785</v>
      </c>
      <c r="E103" s="22">
        <f>IF(L15="East",(IF(AND($A44&gt;7,$A44&lt;24),HLOOKUP(E$29,$C$8:$N$10,2,FALSE),HLOOKUP(E$29,$C$8:$N$10,3,FALSE))),IF(AND($A44&gt;6,$A44&lt;23),HLOOKUP(E$29,$C$8:$N$10,2,FALSE),HLOOKUP(E$29,$C$8:$N$10,3,FALSE)))*'Historical 00 Scalers WD'!E19</f>
        <v>57.582544321367983</v>
      </c>
      <c r="F103" s="22">
        <f>IF(M15="East",(IF(AND($A44&gt;7,$A44&lt;24),HLOOKUP(F$29,$C$8:$N$10,2,FALSE),HLOOKUP(F$29,$C$8:$N$10,3,FALSE))),IF(AND($A44&gt;6,$A44&lt;23),HLOOKUP(F$29,$C$8:$N$10,2,FALSE),HLOOKUP(F$29,$C$8:$N$10,3,FALSE)))*'Historical 00 Scalers WD'!F19</f>
        <v>109.13099125923141</v>
      </c>
      <c r="G103" s="22">
        <f>IF(N15="East",(IF(AND($A44&gt;7,$A44&lt;24),HLOOKUP(G$29,$C$8:$N$10,2,FALSE),HLOOKUP(G$29,$C$8:$N$10,3,FALSE))),IF(AND($A44&gt;6,$A44&lt;23),HLOOKUP(G$29,$C$8:$N$10,2,FALSE),HLOOKUP(G$29,$C$8:$N$10,3,FALSE)))*'Historical 00 Scalers WD'!G19</f>
        <v>116.26440762279026</v>
      </c>
      <c r="H103" s="22">
        <f>IF(O15="East",(IF(AND($A44&gt;7,$A44&lt;24),HLOOKUP(H$29,$C$8:$N$10,2,FALSE),HLOOKUP(H$29,$C$8:$N$10,3,FALSE))),IF(AND($A44&gt;6,$A44&lt;23),HLOOKUP(H$29,$C$8:$N$10,2,FALSE),HLOOKUP(H$29,$C$8:$N$10,3,FALSE)))*'Historical 00 Scalers WD'!H19</f>
        <v>143.39895675229911</v>
      </c>
      <c r="I103" s="22">
        <f>IF(P15="East",(IF(AND($A44&gt;7,$A44&lt;24),HLOOKUP(I$29,$C$8:$N$10,2,FALSE),HLOOKUP(I$29,$C$8:$N$10,3,FALSE))),IF(AND($A44&gt;6,$A44&lt;23),HLOOKUP(I$29,$C$8:$N$10,2,FALSE),HLOOKUP(I$29,$C$8:$N$10,3,FALSE)))*'Historical 00 Scalers WD'!I19</f>
        <v>150.98779525624235</v>
      </c>
      <c r="J103" s="22">
        <f>IF(Q15="East",(IF(AND($A44&gt;7,$A44&lt;24),HLOOKUP(J$29,$C$8:$N$10,2,FALSE),HLOOKUP(J$29,$C$8:$N$10,3,FALSE))),IF(AND($A44&gt;6,$A44&lt;23),HLOOKUP(J$29,$C$8:$N$10,2,FALSE),HLOOKUP(J$29,$C$8:$N$10,3,FALSE)))*'Historical 00 Scalers WD'!J19</f>
        <v>145.21476925408015</v>
      </c>
      <c r="K103" s="22">
        <f>IF(R15="East",(IF(AND($A44&gt;7,$A44&lt;24),HLOOKUP(K$29,$C$8:$N$10,2,FALSE),HLOOKUP(K$29,$C$8:$N$10,3,FALSE))),IF(AND($A44&gt;6,$A44&lt;23),HLOOKUP(K$29,$C$8:$N$10,2,FALSE),HLOOKUP(K$29,$C$8:$N$10,3,FALSE)))*'Historical 00 Scalers WD'!K19</f>
        <v>104.94072563765272</v>
      </c>
      <c r="L103" s="22">
        <f>IF(S15="East",(IF(AND($A44&gt;7,$A44&lt;24),HLOOKUP(L$29,$C$8:$N$10,2,FALSE),HLOOKUP(L$29,$C$8:$N$10,3,FALSE))),IF(AND($A44&gt;6,$A44&lt;23),HLOOKUP(L$29,$C$8:$N$10,2,FALSE),HLOOKUP(L$29,$C$8:$N$10,3,FALSE)))*'Historical 00 Scalers WD'!L19</f>
        <v>87.013878470638986</v>
      </c>
      <c r="M103" s="22">
        <f>IF(T15="East",(IF(AND($A44&gt;7,$A44&lt;24),HLOOKUP(M$29,$C$8:$N$10,2,FALSE),HLOOKUP(M$29,$C$8:$N$10,3,FALSE))),IF(AND($A44&gt;6,$A44&lt;23),HLOOKUP(M$29,$C$8:$N$10,2,FALSE),HLOOKUP(M$29,$C$8:$N$10,3,FALSE)))*'Historical 00 Scalers WD'!M19</f>
        <v>71.560083507948661</v>
      </c>
      <c r="N103" s="22">
        <f>IF(U15="East",(IF(AND($A44&gt;7,$A44&lt;24),HLOOKUP(N$29,$C$8:$N$10,2,FALSE),HLOOKUP(N$29,$C$8:$N$10,3,FALSE))),IF(AND($A44&gt;6,$A44&lt;23),HLOOKUP(N$29,$C$8:$N$10,2,FALSE),HLOOKUP(N$29,$C$8:$N$10,3,FALSE)))*'Historical 00 Scalers WD'!N19</f>
        <v>67.748866704702309</v>
      </c>
    </row>
    <row r="104" spans="1:14" x14ac:dyDescent="0.2">
      <c r="A104" s="2">
        <v>15</v>
      </c>
      <c r="C104" s="22">
        <f>IF(J16="East",(IF(AND($A45&gt;7,$A45&lt;24),HLOOKUP(C$29,$C$8:$N$10,2,FALSE),HLOOKUP(C$29,$C$8:$N$10,3,FALSE))),IF(AND($A45&gt;6,$A45&lt;23),HLOOKUP(C$29,$C$8:$N$10,2,FALSE),HLOOKUP(C$29,$C$8:$N$10,3,FALSE)))*'Historical 00 Scalers WD'!C20</f>
        <v>73.186125083624191</v>
      </c>
      <c r="D104" s="22">
        <f>IF(K16="East",(IF(AND($A45&gt;7,$A45&lt;24),HLOOKUP(D$29,$C$8:$N$10,2,FALSE),HLOOKUP(D$29,$C$8:$N$10,3,FALSE))),IF(AND($A45&gt;6,$A45&lt;23),HLOOKUP(D$29,$C$8:$N$10,2,FALSE),HLOOKUP(D$29,$C$8:$N$10,3,FALSE)))*'Historical 00 Scalers WD'!D20</f>
        <v>57.286464434232542</v>
      </c>
      <c r="E104" s="22">
        <f>IF(L16="East",(IF(AND($A45&gt;7,$A45&lt;24),HLOOKUP(E$29,$C$8:$N$10,2,FALSE),HLOOKUP(E$29,$C$8:$N$10,3,FALSE))),IF(AND($A45&gt;6,$A45&lt;23),HLOOKUP(E$29,$C$8:$N$10,2,FALSE),HLOOKUP(E$29,$C$8:$N$10,3,FALSE)))*'Historical 00 Scalers WD'!E20</f>
        <v>56.777819438863268</v>
      </c>
      <c r="F104" s="22">
        <f>IF(M16="East",(IF(AND($A45&gt;7,$A45&lt;24),HLOOKUP(F$29,$C$8:$N$10,2,FALSE),HLOOKUP(F$29,$C$8:$N$10,3,FALSE))),IF(AND($A45&gt;6,$A45&lt;23),HLOOKUP(F$29,$C$8:$N$10,2,FALSE),HLOOKUP(F$29,$C$8:$N$10,3,FALSE)))*'Historical 00 Scalers WD'!F20</f>
        <v>106.09893496048186</v>
      </c>
      <c r="G104" s="22">
        <f>IF(N16="East",(IF(AND($A45&gt;7,$A45&lt;24),HLOOKUP(G$29,$C$8:$N$10,2,FALSE),HLOOKUP(G$29,$C$8:$N$10,3,FALSE))),IF(AND($A45&gt;6,$A45&lt;23),HLOOKUP(G$29,$C$8:$N$10,2,FALSE),HLOOKUP(G$29,$C$8:$N$10,3,FALSE)))*'Historical 00 Scalers WD'!G20</f>
        <v>123.56245335244981</v>
      </c>
      <c r="H104" s="22">
        <f>IF(O16="East",(IF(AND($A45&gt;7,$A45&lt;24),HLOOKUP(H$29,$C$8:$N$10,2,FALSE),HLOOKUP(H$29,$C$8:$N$10,3,FALSE))),IF(AND($A45&gt;6,$A45&lt;23),HLOOKUP(H$29,$C$8:$N$10,2,FALSE),HLOOKUP(H$29,$C$8:$N$10,3,FALSE)))*'Historical 00 Scalers WD'!H20</f>
        <v>153.42872945838678</v>
      </c>
      <c r="I104" s="22">
        <f>IF(P16="East",(IF(AND($A45&gt;7,$A45&lt;24),HLOOKUP(I$29,$C$8:$N$10,2,FALSE),HLOOKUP(I$29,$C$8:$N$10,3,FALSE))),IF(AND($A45&gt;6,$A45&lt;23),HLOOKUP(I$29,$C$8:$N$10,2,FALSE),HLOOKUP(I$29,$C$8:$N$10,3,FALSE)))*'Historical 00 Scalers WD'!I20</f>
        <v>154.65805622832534</v>
      </c>
      <c r="J104" s="22">
        <f>IF(Q16="East",(IF(AND($A45&gt;7,$A45&lt;24),HLOOKUP(J$29,$C$8:$N$10,2,FALSE),HLOOKUP(J$29,$C$8:$N$10,3,FALSE))),IF(AND($A45&gt;6,$A45&lt;23),HLOOKUP(J$29,$C$8:$N$10,2,FALSE),HLOOKUP(J$29,$C$8:$N$10,3,FALSE)))*'Historical 00 Scalers WD'!J20</f>
        <v>147.11148951206303</v>
      </c>
      <c r="K104" s="22">
        <f>IF(R16="East",(IF(AND($A45&gt;7,$A45&lt;24),HLOOKUP(K$29,$C$8:$N$10,2,FALSE),HLOOKUP(K$29,$C$8:$N$10,3,FALSE))),IF(AND($A45&gt;6,$A45&lt;23),HLOOKUP(K$29,$C$8:$N$10,2,FALSE),HLOOKUP(K$29,$C$8:$N$10,3,FALSE)))*'Historical 00 Scalers WD'!K20</f>
        <v>108.23138761264092</v>
      </c>
      <c r="L104" s="22">
        <f>IF(S16="East",(IF(AND($A45&gt;7,$A45&lt;24),HLOOKUP(L$29,$C$8:$N$10,2,FALSE),HLOOKUP(L$29,$C$8:$N$10,3,FALSE))),IF(AND($A45&gt;6,$A45&lt;23),HLOOKUP(L$29,$C$8:$N$10,2,FALSE),HLOOKUP(L$29,$C$8:$N$10,3,FALSE)))*'Historical 00 Scalers WD'!L20</f>
        <v>86.337893470723955</v>
      </c>
      <c r="M104" s="22">
        <f>IF(T16="East",(IF(AND($A45&gt;7,$A45&lt;24),HLOOKUP(M$29,$C$8:$N$10,2,FALSE),HLOOKUP(M$29,$C$8:$N$10,3,FALSE))),IF(AND($A45&gt;6,$A45&lt;23),HLOOKUP(M$29,$C$8:$N$10,2,FALSE),HLOOKUP(M$29,$C$8:$N$10,3,FALSE)))*'Historical 00 Scalers WD'!M20</f>
        <v>67.596315942366317</v>
      </c>
      <c r="N104" s="22">
        <f>IF(U16="East",(IF(AND($A45&gt;7,$A45&lt;24),HLOOKUP(N$29,$C$8:$N$10,2,FALSE),HLOOKUP(N$29,$C$8:$N$10,3,FALSE))),IF(AND($A45&gt;6,$A45&lt;23),HLOOKUP(N$29,$C$8:$N$10,2,FALSE),HLOOKUP(N$29,$C$8:$N$10,3,FALSE)))*'Historical 00 Scalers WD'!N20</f>
        <v>65.303486263000053</v>
      </c>
    </row>
    <row r="105" spans="1:14" x14ac:dyDescent="0.2">
      <c r="A105" s="2">
        <v>16</v>
      </c>
      <c r="C105" s="22">
        <f>IF(J17="East",(IF(AND($A46&gt;7,$A46&lt;24),HLOOKUP(C$29,$C$8:$N$10,2,FALSE),HLOOKUP(C$29,$C$8:$N$10,3,FALSE))),IF(AND($A46&gt;6,$A46&lt;23),HLOOKUP(C$29,$C$8:$N$10,2,FALSE),HLOOKUP(C$29,$C$8:$N$10,3,FALSE)))*'Historical 00 Scalers WD'!C21</f>
        <v>71.624918412883829</v>
      </c>
      <c r="D105" s="22">
        <f>IF(K17="East",(IF(AND($A46&gt;7,$A46&lt;24),HLOOKUP(D$29,$C$8:$N$10,2,FALSE),HLOOKUP(D$29,$C$8:$N$10,3,FALSE))),IF(AND($A46&gt;6,$A46&lt;23),HLOOKUP(D$29,$C$8:$N$10,2,FALSE),HLOOKUP(D$29,$C$8:$N$10,3,FALSE)))*'Historical 00 Scalers WD'!D21</f>
        <v>56.422110633995658</v>
      </c>
      <c r="E105" s="22">
        <f>IF(L17="East",(IF(AND($A46&gt;7,$A46&lt;24),HLOOKUP(E$29,$C$8:$N$10,2,FALSE),HLOOKUP(E$29,$C$8:$N$10,3,FALSE))),IF(AND($A46&gt;6,$A46&lt;23),HLOOKUP(E$29,$C$8:$N$10,2,FALSE),HLOOKUP(E$29,$C$8:$N$10,3,FALSE)))*'Historical 00 Scalers WD'!E21</f>
        <v>55.700465229313416</v>
      </c>
      <c r="F105" s="22">
        <f>IF(M17="East",(IF(AND($A46&gt;7,$A46&lt;24),HLOOKUP(F$29,$C$8:$N$10,2,FALSE),HLOOKUP(F$29,$C$8:$N$10,3,FALSE))),IF(AND($A46&gt;6,$A46&lt;23),HLOOKUP(F$29,$C$8:$N$10,2,FALSE),HLOOKUP(F$29,$C$8:$N$10,3,FALSE)))*'Historical 00 Scalers WD'!F21</f>
        <v>104.09735028944881</v>
      </c>
      <c r="G105" s="22">
        <f>IF(N17="East",(IF(AND($A46&gt;7,$A46&lt;24),HLOOKUP(G$29,$C$8:$N$10,2,FALSE),HLOOKUP(G$29,$C$8:$N$10,3,FALSE))),IF(AND($A46&gt;6,$A46&lt;23),HLOOKUP(G$29,$C$8:$N$10,2,FALSE),HLOOKUP(G$29,$C$8:$N$10,3,FALSE)))*'Historical 00 Scalers WD'!G21</f>
        <v>146.53877210208555</v>
      </c>
      <c r="H105" s="22">
        <f>IF(O17="East",(IF(AND($A46&gt;7,$A46&lt;24),HLOOKUP(H$29,$C$8:$N$10,2,FALSE),HLOOKUP(H$29,$C$8:$N$10,3,FALSE))),IF(AND($A46&gt;6,$A46&lt;23),HLOOKUP(H$29,$C$8:$N$10,2,FALSE),HLOOKUP(H$29,$C$8:$N$10,3,FALSE)))*'Historical 00 Scalers WD'!H21</f>
        <v>160.19391123722983</v>
      </c>
      <c r="I105" s="22">
        <f>IF(P17="East",(IF(AND($A46&gt;7,$A46&lt;24),HLOOKUP(I$29,$C$8:$N$10,2,FALSE),HLOOKUP(I$29,$C$8:$N$10,3,FALSE))),IF(AND($A46&gt;6,$A46&lt;23),HLOOKUP(I$29,$C$8:$N$10,2,FALSE),HLOOKUP(I$29,$C$8:$N$10,3,FALSE)))*'Historical 00 Scalers WD'!I21</f>
        <v>165.24277267231466</v>
      </c>
      <c r="J105" s="22">
        <f>IF(Q17="East",(IF(AND($A46&gt;7,$A46&lt;24),HLOOKUP(J$29,$C$8:$N$10,2,FALSE),HLOOKUP(J$29,$C$8:$N$10,3,FALSE))),IF(AND($A46&gt;6,$A46&lt;23),HLOOKUP(J$29,$C$8:$N$10,2,FALSE),HLOOKUP(J$29,$C$8:$N$10,3,FALSE)))*'Historical 00 Scalers WD'!J21</f>
        <v>149.3630306767536</v>
      </c>
      <c r="K105" s="22">
        <f>IF(R17="East",(IF(AND($A46&gt;7,$A46&lt;24),HLOOKUP(K$29,$C$8:$N$10,2,FALSE),HLOOKUP(K$29,$C$8:$N$10,3,FALSE))),IF(AND($A46&gt;6,$A46&lt;23),HLOOKUP(K$29,$C$8:$N$10,2,FALSE),HLOOKUP(K$29,$C$8:$N$10,3,FALSE)))*'Historical 00 Scalers WD'!K21</f>
        <v>110.37115745705202</v>
      </c>
      <c r="L105" s="22">
        <f>IF(S17="East",(IF(AND($A46&gt;7,$A46&lt;24),HLOOKUP(L$29,$C$8:$N$10,2,FALSE),HLOOKUP(L$29,$C$8:$N$10,3,FALSE))),IF(AND($A46&gt;6,$A46&lt;23),HLOOKUP(L$29,$C$8:$N$10,2,FALSE),HLOOKUP(L$29,$C$8:$N$10,3,FALSE)))*'Historical 00 Scalers WD'!L21</f>
        <v>84.263621084972783</v>
      </c>
      <c r="M105" s="22">
        <f>IF(T17="East",(IF(AND($A46&gt;7,$A46&lt;24),HLOOKUP(M$29,$C$8:$N$10,2,FALSE),HLOOKUP(M$29,$C$8:$N$10,3,FALSE))),IF(AND($A46&gt;6,$A46&lt;23),HLOOKUP(M$29,$C$8:$N$10,2,FALSE),HLOOKUP(M$29,$C$8:$N$10,3,FALSE)))*'Historical 00 Scalers WD'!M21</f>
        <v>67.304223335837349</v>
      </c>
      <c r="N105" s="22">
        <f>IF(U17="East",(IF(AND($A46&gt;7,$A46&lt;24),HLOOKUP(N$29,$C$8:$N$10,2,FALSE),HLOOKUP(N$29,$C$8:$N$10,3,FALSE))),IF(AND($A46&gt;6,$A46&lt;23),HLOOKUP(N$29,$C$8:$N$10,2,FALSE),HLOOKUP(N$29,$C$8:$N$10,3,FALSE)))*'Historical 00 Scalers WD'!N21</f>
        <v>64.344633168216504</v>
      </c>
    </row>
    <row r="106" spans="1:14" x14ac:dyDescent="0.2">
      <c r="A106" s="2">
        <v>17</v>
      </c>
      <c r="C106" s="22">
        <f>IF(J18="East",(IF(AND($A47&gt;7,$A47&lt;24),HLOOKUP(C$29,$C$8:$N$10,2,FALSE),HLOOKUP(C$29,$C$8:$N$10,3,FALSE))),IF(AND($A47&gt;6,$A47&lt;23),HLOOKUP(C$29,$C$8:$N$10,2,FALSE),HLOOKUP(C$29,$C$8:$N$10,3,FALSE)))*'Historical 00 Scalers WD'!C22</f>
        <v>77.392219209555691</v>
      </c>
      <c r="D106" s="22">
        <f>IF(K18="East",(IF(AND($A47&gt;7,$A47&lt;24),HLOOKUP(D$29,$C$8:$N$10,2,FALSE),HLOOKUP(D$29,$C$8:$N$10,3,FALSE))),IF(AND($A47&gt;6,$A47&lt;23),HLOOKUP(D$29,$C$8:$N$10,2,FALSE),HLOOKUP(D$29,$C$8:$N$10,3,FALSE)))*'Historical 00 Scalers WD'!D22</f>
        <v>57.260118345653879</v>
      </c>
      <c r="E106" s="22">
        <f>IF(L18="East",(IF(AND($A47&gt;7,$A47&lt;24),HLOOKUP(E$29,$C$8:$N$10,2,FALSE),HLOOKUP(E$29,$C$8:$N$10,3,FALSE))),IF(AND($A47&gt;6,$A47&lt;23),HLOOKUP(E$29,$C$8:$N$10,2,FALSE),HLOOKUP(E$29,$C$8:$N$10,3,FALSE)))*'Historical 00 Scalers WD'!E22</f>
        <v>55.650008943934139</v>
      </c>
      <c r="F106" s="22">
        <f>IF(M18="East",(IF(AND($A47&gt;7,$A47&lt;24),HLOOKUP(F$29,$C$8:$N$10,2,FALSE),HLOOKUP(F$29,$C$8:$N$10,3,FALSE))),IF(AND($A47&gt;6,$A47&lt;23),HLOOKUP(F$29,$C$8:$N$10,2,FALSE),HLOOKUP(F$29,$C$8:$N$10,3,FALSE)))*'Historical 00 Scalers WD'!F22</f>
        <v>93.25282211219097</v>
      </c>
      <c r="G106" s="22">
        <f>IF(N18="East",(IF(AND($A47&gt;7,$A47&lt;24),HLOOKUP(G$29,$C$8:$N$10,2,FALSE),HLOOKUP(G$29,$C$8:$N$10,3,FALSE))),IF(AND($A47&gt;6,$A47&lt;23),HLOOKUP(G$29,$C$8:$N$10,2,FALSE),HLOOKUP(G$29,$C$8:$N$10,3,FALSE)))*'Historical 00 Scalers WD'!G22</f>
        <v>114.98104378409955</v>
      </c>
      <c r="H106" s="22">
        <f>IF(O18="East",(IF(AND($A47&gt;7,$A47&lt;24),HLOOKUP(H$29,$C$8:$N$10,2,FALSE),HLOOKUP(H$29,$C$8:$N$10,3,FALSE))),IF(AND($A47&gt;6,$A47&lt;23),HLOOKUP(H$29,$C$8:$N$10,2,FALSE),HLOOKUP(H$29,$C$8:$N$10,3,FALSE)))*'Historical 00 Scalers WD'!H22</f>
        <v>159.03469235027896</v>
      </c>
      <c r="I106" s="22">
        <f>IF(P18="East",(IF(AND($A47&gt;7,$A47&lt;24),HLOOKUP(I$29,$C$8:$N$10,2,FALSE),HLOOKUP(I$29,$C$8:$N$10,3,FALSE))),IF(AND($A47&gt;6,$A47&lt;23),HLOOKUP(I$29,$C$8:$N$10,2,FALSE),HLOOKUP(I$29,$C$8:$N$10,3,FALSE)))*'Historical 00 Scalers WD'!I22</f>
        <v>161.94481246769107</v>
      </c>
      <c r="J106" s="22">
        <f>IF(Q18="East",(IF(AND($A47&gt;7,$A47&lt;24),HLOOKUP(J$29,$C$8:$N$10,2,FALSE),HLOOKUP(J$29,$C$8:$N$10,3,FALSE))),IF(AND($A47&gt;6,$A47&lt;23),HLOOKUP(J$29,$C$8:$N$10,2,FALSE),HLOOKUP(J$29,$C$8:$N$10,3,FALSE)))*'Historical 00 Scalers WD'!J22</f>
        <v>148.82713123068456</v>
      </c>
      <c r="K106" s="22">
        <f>IF(R18="East",(IF(AND($A47&gt;7,$A47&lt;24),HLOOKUP(K$29,$C$8:$N$10,2,FALSE),HLOOKUP(K$29,$C$8:$N$10,3,FALSE))),IF(AND($A47&gt;6,$A47&lt;23),HLOOKUP(K$29,$C$8:$N$10,2,FALSE),HLOOKUP(K$29,$C$8:$N$10,3,FALSE)))*'Historical 00 Scalers WD'!K22</f>
        <v>108.86740258541495</v>
      </c>
      <c r="L106" s="22">
        <f>IF(S18="East",(IF(AND($A47&gt;7,$A47&lt;24),HLOOKUP(L$29,$C$8:$N$10,2,FALSE),HLOOKUP(L$29,$C$8:$N$10,3,FALSE))),IF(AND($A47&gt;6,$A47&lt;23),HLOOKUP(L$29,$C$8:$N$10,2,FALSE),HLOOKUP(L$29,$C$8:$N$10,3,FALSE)))*'Historical 00 Scalers WD'!L22</f>
        <v>83.83413530246608</v>
      </c>
      <c r="M106" s="22">
        <f>IF(T18="East",(IF(AND($A47&gt;7,$A47&lt;24),HLOOKUP(M$29,$C$8:$N$10,2,FALSE),HLOOKUP(M$29,$C$8:$N$10,3,FALSE))),IF(AND($A47&gt;6,$A47&lt;23),HLOOKUP(M$29,$C$8:$N$10,2,FALSE),HLOOKUP(M$29,$C$8:$N$10,3,FALSE)))*'Historical 00 Scalers WD'!M22</f>
        <v>79.183883198866155</v>
      </c>
      <c r="N106" s="22">
        <f>IF(U18="East",(IF(AND($A47&gt;7,$A47&lt;24),HLOOKUP(N$29,$C$8:$N$10,2,FALSE),HLOOKUP(N$29,$C$8:$N$10,3,FALSE))),IF(AND($A47&gt;6,$A47&lt;23),HLOOKUP(N$29,$C$8:$N$10,2,FALSE),HLOOKUP(N$29,$C$8:$N$10,3,FALSE)))*'Historical 00 Scalers WD'!N22</f>
        <v>81.015290925225969</v>
      </c>
    </row>
    <row r="107" spans="1:14" x14ac:dyDescent="0.2">
      <c r="A107" s="2">
        <v>18</v>
      </c>
      <c r="C107" s="22">
        <f>IF(J19="East",(IF(AND($A48&gt;7,$A48&lt;24),HLOOKUP(C$29,$C$8:$N$10,2,FALSE),HLOOKUP(C$29,$C$8:$N$10,3,FALSE))),IF(AND($A48&gt;6,$A48&lt;23),HLOOKUP(C$29,$C$8:$N$10,2,FALSE),HLOOKUP(C$29,$C$8:$N$10,3,FALSE)))*'Historical 00 Scalers WD'!C23</f>
        <v>94.936712678867536</v>
      </c>
      <c r="D107" s="22">
        <f>IF(K19="East",(IF(AND($A48&gt;7,$A48&lt;24),HLOOKUP(D$29,$C$8:$N$10,2,FALSE),HLOOKUP(D$29,$C$8:$N$10,3,FALSE))),IF(AND($A48&gt;6,$A48&lt;23),HLOOKUP(D$29,$C$8:$N$10,2,FALSE),HLOOKUP(D$29,$C$8:$N$10,3,FALSE)))*'Historical 00 Scalers WD'!D23</f>
        <v>62.127211551503557</v>
      </c>
      <c r="E107" s="22">
        <f>IF(L19="East",(IF(AND($A48&gt;7,$A48&lt;24),HLOOKUP(E$29,$C$8:$N$10,2,FALSE),HLOOKUP(E$29,$C$8:$N$10,3,FALSE))),IF(AND($A48&gt;6,$A48&lt;23),HLOOKUP(E$29,$C$8:$N$10,2,FALSE),HLOOKUP(E$29,$C$8:$N$10,3,FALSE)))*'Historical 00 Scalers WD'!E23</f>
        <v>58.98902344348636</v>
      </c>
      <c r="F107" s="22">
        <f>IF(M19="East",(IF(AND($A48&gt;7,$A48&lt;24),HLOOKUP(F$29,$C$8:$N$10,2,FALSE),HLOOKUP(F$29,$C$8:$N$10,3,FALSE))),IF(AND($A48&gt;6,$A48&lt;23),HLOOKUP(F$29,$C$8:$N$10,2,FALSE),HLOOKUP(F$29,$C$8:$N$10,3,FALSE)))*'Historical 00 Scalers WD'!F23</f>
        <v>86.35577276517121</v>
      </c>
      <c r="G107" s="22">
        <f>IF(N19="East",(IF(AND($A48&gt;7,$A48&lt;24),HLOOKUP(G$29,$C$8:$N$10,2,FALSE),HLOOKUP(G$29,$C$8:$N$10,3,FALSE))),IF(AND($A48&gt;6,$A48&lt;23),HLOOKUP(G$29,$C$8:$N$10,2,FALSE),HLOOKUP(G$29,$C$8:$N$10,3,FALSE)))*'Historical 00 Scalers WD'!G23</f>
        <v>95.143938332859989</v>
      </c>
      <c r="H107" s="22">
        <f>IF(O19="East",(IF(AND($A48&gt;7,$A48&lt;24),HLOOKUP(H$29,$C$8:$N$10,2,FALSE),HLOOKUP(H$29,$C$8:$N$10,3,FALSE))),IF(AND($A48&gt;6,$A48&lt;23),HLOOKUP(H$29,$C$8:$N$10,2,FALSE),HLOOKUP(H$29,$C$8:$N$10,3,FALSE)))*'Historical 00 Scalers WD'!H23</f>
        <v>141.13997228838906</v>
      </c>
      <c r="I107" s="22">
        <f>IF(P19="East",(IF(AND($A48&gt;7,$A48&lt;24),HLOOKUP(I$29,$C$8:$N$10,2,FALSE),HLOOKUP(I$29,$C$8:$N$10,3,FALSE))),IF(AND($A48&gt;6,$A48&lt;23),HLOOKUP(I$29,$C$8:$N$10,2,FALSE),HLOOKUP(I$29,$C$8:$N$10,3,FALSE)))*'Historical 00 Scalers WD'!I23</f>
        <v>147.14858202033045</v>
      </c>
      <c r="J107" s="22">
        <f>IF(Q19="East",(IF(AND($A48&gt;7,$A48&lt;24),HLOOKUP(J$29,$C$8:$N$10,2,FALSE),HLOOKUP(J$29,$C$8:$N$10,3,FALSE))),IF(AND($A48&gt;6,$A48&lt;23),HLOOKUP(J$29,$C$8:$N$10,2,FALSE),HLOOKUP(J$29,$C$8:$N$10,3,FALSE)))*'Historical 00 Scalers WD'!J23</f>
        <v>143.4231393093412</v>
      </c>
      <c r="K107" s="22">
        <f>IF(R19="East",(IF(AND($A48&gt;7,$A48&lt;24),HLOOKUP(K$29,$C$8:$N$10,2,FALSE),HLOOKUP(K$29,$C$8:$N$10,3,FALSE))),IF(AND($A48&gt;6,$A48&lt;23),HLOOKUP(K$29,$C$8:$N$10,2,FALSE),HLOOKUP(K$29,$C$8:$N$10,3,FALSE)))*'Historical 00 Scalers WD'!K23</f>
        <v>105.29797724673362</v>
      </c>
      <c r="L107" s="22">
        <f>IF(S19="East",(IF(AND($A48&gt;7,$A48&lt;24),HLOOKUP(L$29,$C$8:$N$10,2,FALSE),HLOOKUP(L$29,$C$8:$N$10,3,FALSE))),IF(AND($A48&gt;6,$A48&lt;23),HLOOKUP(L$29,$C$8:$N$10,2,FALSE),HLOOKUP(L$29,$C$8:$N$10,3,FALSE)))*'Historical 00 Scalers WD'!L23</f>
        <v>84.345790467280025</v>
      </c>
      <c r="M107" s="22">
        <f>IF(T19="East",(IF(AND($A48&gt;7,$A48&lt;24),HLOOKUP(M$29,$C$8:$N$10,2,FALSE),HLOOKUP(M$29,$C$8:$N$10,3,FALSE))),IF(AND($A48&gt;6,$A48&lt;23),HLOOKUP(M$29,$C$8:$N$10,2,FALSE),HLOOKUP(M$29,$C$8:$N$10,3,FALSE)))*'Historical 00 Scalers WD'!M23</f>
        <v>98.258185834101837</v>
      </c>
      <c r="N107" s="22">
        <f>IF(U19="East",(IF(AND($A48&gt;7,$A48&lt;24),HLOOKUP(N$29,$C$8:$N$10,2,FALSE),HLOOKUP(N$29,$C$8:$N$10,3,FALSE))),IF(AND($A48&gt;6,$A48&lt;23),HLOOKUP(N$29,$C$8:$N$10,2,FALSE),HLOOKUP(N$29,$C$8:$N$10,3,FALSE)))*'Historical 00 Scalers WD'!N23</f>
        <v>93.308243307704345</v>
      </c>
    </row>
    <row r="108" spans="1:14" x14ac:dyDescent="0.2">
      <c r="A108" s="2">
        <v>19</v>
      </c>
      <c r="C108" s="22">
        <f>IF(J20="East",(IF(AND($A49&gt;7,$A49&lt;24),HLOOKUP(C$29,$C$8:$N$10,2,FALSE),HLOOKUP(C$29,$C$8:$N$10,3,FALSE))),IF(AND($A49&gt;6,$A49&lt;23),HLOOKUP(C$29,$C$8:$N$10,2,FALSE),HLOOKUP(C$29,$C$8:$N$10,3,FALSE)))*'Historical 00 Scalers WD'!C24</f>
        <v>96.608289697840476</v>
      </c>
      <c r="D108" s="22">
        <f>IF(K20="East",(IF(AND($A49&gt;7,$A49&lt;24),HLOOKUP(D$29,$C$8:$N$10,2,FALSE),HLOOKUP(D$29,$C$8:$N$10,3,FALSE))),IF(AND($A49&gt;6,$A49&lt;23),HLOOKUP(D$29,$C$8:$N$10,2,FALSE),HLOOKUP(D$29,$C$8:$N$10,3,FALSE)))*'Historical 00 Scalers WD'!D24</f>
        <v>67.860126326802657</v>
      </c>
      <c r="E108" s="22">
        <f>IF(L20="East",(IF(AND($A49&gt;7,$A49&lt;24),HLOOKUP(E$29,$C$8:$N$10,2,FALSE),HLOOKUP(E$29,$C$8:$N$10,3,FALSE))),IF(AND($A49&gt;6,$A49&lt;23),HLOOKUP(E$29,$C$8:$N$10,2,FALSE),HLOOKUP(E$29,$C$8:$N$10,3,FALSE)))*'Historical 00 Scalers WD'!E24</f>
        <v>77.767213913520763</v>
      </c>
      <c r="F108" s="22">
        <f>IF(M20="East",(IF(AND($A49&gt;7,$A49&lt;24),HLOOKUP(F$29,$C$8:$N$10,2,FALSE),HLOOKUP(F$29,$C$8:$N$10,3,FALSE))),IF(AND($A49&gt;6,$A49&lt;23),HLOOKUP(F$29,$C$8:$N$10,2,FALSE),HLOOKUP(F$29,$C$8:$N$10,3,FALSE)))*'Historical 00 Scalers WD'!F24</f>
        <v>84.260340457377666</v>
      </c>
      <c r="G108" s="22">
        <f>IF(N20="East",(IF(AND($A49&gt;7,$A49&lt;24),HLOOKUP(G$29,$C$8:$N$10,2,FALSE),HLOOKUP(G$29,$C$8:$N$10,3,FALSE))),IF(AND($A49&gt;6,$A49&lt;23),HLOOKUP(G$29,$C$8:$N$10,2,FALSE),HLOOKUP(G$29,$C$8:$N$10,3,FALSE)))*'Historical 00 Scalers WD'!G24</f>
        <v>87.769225947737496</v>
      </c>
      <c r="H108" s="22">
        <f>IF(O20="East",(IF(AND($A49&gt;7,$A49&lt;24),HLOOKUP(H$29,$C$8:$N$10,2,FALSE),HLOOKUP(H$29,$C$8:$N$10,3,FALSE))),IF(AND($A49&gt;6,$A49&lt;23),HLOOKUP(H$29,$C$8:$N$10,2,FALSE),HLOOKUP(H$29,$C$8:$N$10,3,FALSE)))*'Historical 00 Scalers WD'!H24</f>
        <v>124.21012229029793</v>
      </c>
      <c r="I108" s="22">
        <f>IF(P20="East",(IF(AND($A49&gt;7,$A49&lt;24),HLOOKUP(I$29,$C$8:$N$10,2,FALSE),HLOOKUP(I$29,$C$8:$N$10,3,FALSE))),IF(AND($A49&gt;6,$A49&lt;23),HLOOKUP(I$29,$C$8:$N$10,2,FALSE),HLOOKUP(I$29,$C$8:$N$10,3,FALSE)))*'Historical 00 Scalers WD'!I24</f>
        <v>119.08725206924717</v>
      </c>
      <c r="J108" s="22">
        <f>IF(Q20="East",(IF(AND($A49&gt;7,$A49&lt;24),HLOOKUP(J$29,$C$8:$N$10,2,FALSE),HLOOKUP(J$29,$C$8:$N$10,3,FALSE))),IF(AND($A49&gt;6,$A49&lt;23),HLOOKUP(J$29,$C$8:$N$10,2,FALSE),HLOOKUP(J$29,$C$8:$N$10,3,FALSE)))*'Historical 00 Scalers WD'!J24</f>
        <v>136.88646969644475</v>
      </c>
      <c r="K108" s="22">
        <f>IF(R20="East",(IF(AND($A49&gt;7,$A49&lt;24),HLOOKUP(K$29,$C$8:$N$10,2,FALSE),HLOOKUP(K$29,$C$8:$N$10,3,FALSE))),IF(AND($A49&gt;6,$A49&lt;23),HLOOKUP(K$29,$C$8:$N$10,2,FALSE),HLOOKUP(K$29,$C$8:$N$10,3,FALSE)))*'Historical 00 Scalers WD'!K24</f>
        <v>101.30241586337586</v>
      </c>
      <c r="L108" s="22">
        <f>IF(S20="East",(IF(AND($A49&gt;7,$A49&lt;24),HLOOKUP(L$29,$C$8:$N$10,2,FALSE),HLOOKUP(L$29,$C$8:$N$10,3,FALSE))),IF(AND($A49&gt;6,$A49&lt;23),HLOOKUP(L$29,$C$8:$N$10,2,FALSE),HLOOKUP(L$29,$C$8:$N$10,3,FALSE)))*'Historical 00 Scalers WD'!L24</f>
        <v>92.715584108387986</v>
      </c>
      <c r="M108" s="22">
        <f>IF(T20="East",(IF(AND($A49&gt;7,$A49&lt;24),HLOOKUP(M$29,$C$8:$N$10,2,FALSE),HLOOKUP(M$29,$C$8:$N$10,3,FALSE))),IF(AND($A49&gt;6,$A49&lt;23),HLOOKUP(M$29,$C$8:$N$10,2,FALSE),HLOOKUP(M$29,$C$8:$N$10,3,FALSE)))*'Historical 00 Scalers WD'!M24</f>
        <v>101.7532903168315</v>
      </c>
      <c r="N108" s="22">
        <f>IF(U20="East",(IF(AND($A49&gt;7,$A49&lt;24),HLOOKUP(N$29,$C$8:$N$10,2,FALSE),HLOOKUP(N$29,$C$8:$N$10,3,FALSE))),IF(AND($A49&gt;6,$A49&lt;23),HLOOKUP(N$29,$C$8:$N$10,2,FALSE),HLOOKUP(N$29,$C$8:$N$10,3,FALSE)))*'Historical 00 Scalers WD'!N24</f>
        <v>100.74372385539806</v>
      </c>
    </row>
    <row r="109" spans="1:14" x14ac:dyDescent="0.2">
      <c r="A109" s="2">
        <v>20</v>
      </c>
      <c r="C109" s="22">
        <f>IF(J21="East",(IF(AND($A50&gt;7,$A50&lt;24),HLOOKUP(C$29,$C$8:$N$10,2,FALSE),HLOOKUP(C$29,$C$8:$N$10,3,FALSE))),IF(AND($A50&gt;6,$A50&lt;23),HLOOKUP(C$29,$C$8:$N$10,2,FALSE),HLOOKUP(C$29,$C$8:$N$10,3,FALSE)))*'Historical 00 Scalers WD'!C25</f>
        <v>89.610229489047526</v>
      </c>
      <c r="D109" s="22">
        <f>IF(K21="East",(IF(AND($A50&gt;7,$A50&lt;24),HLOOKUP(D$29,$C$8:$N$10,2,FALSE),HLOOKUP(D$29,$C$8:$N$10,3,FALSE))),IF(AND($A50&gt;6,$A50&lt;23),HLOOKUP(D$29,$C$8:$N$10,2,FALSE),HLOOKUP(D$29,$C$8:$N$10,3,FALSE)))*'Historical 00 Scalers WD'!D25</f>
        <v>63.621208841016937</v>
      </c>
      <c r="E109" s="22">
        <f>IF(L21="East",(IF(AND($A50&gt;7,$A50&lt;24),HLOOKUP(E$29,$C$8:$N$10,2,FALSE),HLOOKUP(E$29,$C$8:$N$10,3,FALSE))),IF(AND($A50&gt;6,$A50&lt;23),HLOOKUP(E$29,$C$8:$N$10,2,FALSE),HLOOKUP(E$29,$C$8:$N$10,3,FALSE)))*'Historical 00 Scalers WD'!E25</f>
        <v>70.98059273977087</v>
      </c>
      <c r="F109" s="22">
        <f>IF(M21="East",(IF(AND($A50&gt;7,$A50&lt;24),HLOOKUP(F$29,$C$8:$N$10,2,FALSE),HLOOKUP(F$29,$C$8:$N$10,3,FALSE))),IF(AND($A50&gt;6,$A50&lt;23),HLOOKUP(F$29,$C$8:$N$10,2,FALSE),HLOOKUP(F$29,$C$8:$N$10,3,FALSE)))*'Historical 00 Scalers WD'!F25</f>
        <v>118.43167354174483</v>
      </c>
      <c r="G109" s="22">
        <f>IF(N21="East",(IF(AND($A50&gt;7,$A50&lt;24),HLOOKUP(G$29,$C$8:$N$10,2,FALSE),HLOOKUP(G$29,$C$8:$N$10,3,FALSE))),IF(AND($A50&gt;6,$A50&lt;23),HLOOKUP(G$29,$C$8:$N$10,2,FALSE),HLOOKUP(G$29,$C$8:$N$10,3,FALSE)))*'Historical 00 Scalers WD'!G25</f>
        <v>89.260120659228619</v>
      </c>
      <c r="H109" s="22">
        <f>IF(O21="East",(IF(AND($A50&gt;7,$A50&lt;24),HLOOKUP(H$29,$C$8:$N$10,2,FALSE),HLOOKUP(H$29,$C$8:$N$10,3,FALSE))),IF(AND($A50&gt;6,$A50&lt;23),HLOOKUP(H$29,$C$8:$N$10,2,FALSE),HLOOKUP(H$29,$C$8:$N$10,3,FALSE)))*'Historical 00 Scalers WD'!H25</f>
        <v>102.13171768904061</v>
      </c>
      <c r="I109" s="22">
        <f>IF(P21="East",(IF(AND($A50&gt;7,$A50&lt;24),HLOOKUP(I$29,$C$8:$N$10,2,FALSE),HLOOKUP(I$29,$C$8:$N$10,3,FALSE))),IF(AND($A50&gt;6,$A50&lt;23),HLOOKUP(I$29,$C$8:$N$10,2,FALSE),HLOOKUP(I$29,$C$8:$N$10,3,FALSE)))*'Historical 00 Scalers WD'!I25</f>
        <v>102.95521629333297</v>
      </c>
      <c r="J109" s="22">
        <f>IF(Q21="East",(IF(AND($A50&gt;7,$A50&lt;24),HLOOKUP(J$29,$C$8:$N$10,2,FALSE),HLOOKUP(J$29,$C$8:$N$10,3,FALSE))),IF(AND($A50&gt;6,$A50&lt;23),HLOOKUP(J$29,$C$8:$N$10,2,FALSE),HLOOKUP(J$29,$C$8:$N$10,3,FALSE)))*'Historical 00 Scalers WD'!J25</f>
        <v>127.99548634675874</v>
      </c>
      <c r="K109" s="22">
        <f>IF(R21="East",(IF(AND($A50&gt;7,$A50&lt;24),HLOOKUP(K$29,$C$8:$N$10,2,FALSE),HLOOKUP(K$29,$C$8:$N$10,3,FALSE))),IF(AND($A50&gt;6,$A50&lt;23),HLOOKUP(K$29,$C$8:$N$10,2,FALSE),HLOOKUP(K$29,$C$8:$N$10,3,FALSE)))*'Historical 00 Scalers WD'!K25</f>
        <v>107.1233445456481</v>
      </c>
      <c r="L109" s="22">
        <f>IF(S21="East",(IF(AND($A50&gt;7,$A50&lt;24),HLOOKUP(L$29,$C$8:$N$10,2,FALSE),HLOOKUP(L$29,$C$8:$N$10,3,FALSE))),IF(AND($A50&gt;6,$A50&lt;23),HLOOKUP(L$29,$C$8:$N$10,2,FALSE),HLOOKUP(L$29,$C$8:$N$10,3,FALSE)))*'Historical 00 Scalers WD'!L25</f>
        <v>99.645975907461505</v>
      </c>
      <c r="M109" s="22">
        <f>IF(T21="East",(IF(AND($A50&gt;7,$A50&lt;24),HLOOKUP(M$29,$C$8:$N$10,2,FALSE),HLOOKUP(M$29,$C$8:$N$10,3,FALSE))),IF(AND($A50&gt;6,$A50&lt;23),HLOOKUP(M$29,$C$8:$N$10,2,FALSE),HLOOKUP(M$29,$C$8:$N$10,3,FALSE)))*'Historical 00 Scalers WD'!M25</f>
        <v>94.906385719654253</v>
      </c>
      <c r="N109" s="22">
        <f>IF(U21="East",(IF(AND($A50&gt;7,$A50&lt;24),HLOOKUP(N$29,$C$8:$N$10,2,FALSE),HLOOKUP(N$29,$C$8:$N$10,3,FALSE))),IF(AND($A50&gt;6,$A50&lt;23),HLOOKUP(N$29,$C$8:$N$10,2,FALSE),HLOOKUP(N$29,$C$8:$N$10,3,FALSE)))*'Historical 00 Scalers WD'!N25</f>
        <v>99.687278416214738</v>
      </c>
    </row>
    <row r="110" spans="1:14" x14ac:dyDescent="0.2">
      <c r="A110" s="2">
        <v>21</v>
      </c>
      <c r="C110" s="22">
        <f>IF(J22="East",(IF(AND($A51&gt;7,$A51&lt;24),HLOOKUP(C$29,$C$8:$N$10,2,FALSE),HLOOKUP(C$29,$C$8:$N$10,3,FALSE))),IF(AND($A51&gt;6,$A51&lt;23),HLOOKUP(C$29,$C$8:$N$10,2,FALSE),HLOOKUP(C$29,$C$8:$N$10,3,FALSE)))*'Historical 00 Scalers WD'!C26</f>
        <v>83.016169492148904</v>
      </c>
      <c r="D110" s="22">
        <f>IF(K22="East",(IF(AND($A51&gt;7,$A51&lt;24),HLOOKUP(D$29,$C$8:$N$10,2,FALSE),HLOOKUP(D$29,$C$8:$N$10,3,FALSE))),IF(AND($A51&gt;6,$A51&lt;23),HLOOKUP(D$29,$C$8:$N$10,2,FALSE),HLOOKUP(D$29,$C$8:$N$10,3,FALSE)))*'Historical 00 Scalers WD'!D26</f>
        <v>61.731216268832668</v>
      </c>
      <c r="E110" s="22">
        <f>IF(L22="East",(IF(AND($A51&gt;7,$A51&lt;24),HLOOKUP(E$29,$C$8:$N$10,2,FALSE),HLOOKUP(E$29,$C$8:$N$10,3,FALSE))),IF(AND($A51&gt;6,$A51&lt;23),HLOOKUP(E$29,$C$8:$N$10,2,FALSE),HLOOKUP(E$29,$C$8:$N$10,3,FALSE)))*'Historical 00 Scalers WD'!E26</f>
        <v>65.286440971217786</v>
      </c>
      <c r="F110" s="22">
        <f>IF(M22="East",(IF(AND($A51&gt;7,$A51&lt;24),HLOOKUP(F$29,$C$8:$N$10,2,FALSE),HLOOKUP(F$29,$C$8:$N$10,3,FALSE))),IF(AND($A51&gt;6,$A51&lt;23),HLOOKUP(F$29,$C$8:$N$10,2,FALSE),HLOOKUP(F$29,$C$8:$N$10,3,FALSE)))*'Historical 00 Scalers WD'!F26</f>
        <v>124.41160387371133</v>
      </c>
      <c r="G110" s="22">
        <f>IF(N22="East",(IF(AND($A51&gt;7,$A51&lt;24),HLOOKUP(G$29,$C$8:$N$10,2,FALSE),HLOOKUP(G$29,$C$8:$N$10,3,FALSE))),IF(AND($A51&gt;6,$A51&lt;23),HLOOKUP(G$29,$C$8:$N$10,2,FALSE),HLOOKUP(G$29,$C$8:$N$10,3,FALSE)))*'Historical 00 Scalers WD'!G26</f>
        <v>97.096621994694331</v>
      </c>
      <c r="H110" s="22">
        <f>IF(O22="East",(IF(AND($A51&gt;7,$A51&lt;24),HLOOKUP(H$29,$C$8:$N$10,2,FALSE),HLOOKUP(H$29,$C$8:$N$10,3,FALSE))),IF(AND($A51&gt;6,$A51&lt;23),HLOOKUP(H$29,$C$8:$N$10,2,FALSE),HLOOKUP(H$29,$C$8:$N$10,3,FALSE)))*'Historical 00 Scalers WD'!H26</f>
        <v>90.853862139756032</v>
      </c>
      <c r="I110" s="22">
        <f>IF(P22="East",(IF(AND($A51&gt;7,$A51&lt;24),HLOOKUP(I$29,$C$8:$N$10,2,FALSE),HLOOKUP(I$29,$C$8:$N$10,3,FALSE))),IF(AND($A51&gt;6,$A51&lt;23),HLOOKUP(I$29,$C$8:$N$10,2,FALSE),HLOOKUP(I$29,$C$8:$N$10,3,FALSE)))*'Historical 00 Scalers WD'!I26</f>
        <v>92.442293192437191</v>
      </c>
      <c r="J110" s="22">
        <f>IF(Q22="East",(IF(AND($A51&gt;7,$A51&lt;24),HLOOKUP(J$29,$C$8:$N$10,2,FALSE),HLOOKUP(J$29,$C$8:$N$10,3,FALSE))),IF(AND($A51&gt;6,$A51&lt;23),HLOOKUP(J$29,$C$8:$N$10,2,FALSE),HLOOKUP(J$29,$C$8:$N$10,3,FALSE)))*'Historical 00 Scalers WD'!J26</f>
        <v>122.82278534300588</v>
      </c>
      <c r="K110" s="22">
        <f>IF(R22="East",(IF(AND($A51&gt;7,$A51&lt;24),HLOOKUP(K$29,$C$8:$N$10,2,FALSE),HLOOKUP(K$29,$C$8:$N$10,3,FALSE))),IF(AND($A51&gt;6,$A51&lt;23),HLOOKUP(K$29,$C$8:$N$10,2,FALSE),HLOOKUP(K$29,$C$8:$N$10,3,FALSE)))*'Historical 00 Scalers WD'!K26</f>
        <v>101.27329535878654</v>
      </c>
      <c r="L110" s="22">
        <f>IF(S22="East",(IF(AND($A51&gt;7,$A51&lt;24),HLOOKUP(L$29,$C$8:$N$10,2,FALSE),HLOOKUP(L$29,$C$8:$N$10,3,FALSE))),IF(AND($A51&gt;6,$A51&lt;23),HLOOKUP(L$29,$C$8:$N$10,2,FALSE),HLOOKUP(L$29,$C$8:$N$10,3,FALSE)))*'Historical 00 Scalers WD'!L26</f>
        <v>89.514038044996624</v>
      </c>
      <c r="M110" s="22">
        <f>IF(T22="East",(IF(AND($A51&gt;7,$A51&lt;24),HLOOKUP(M$29,$C$8:$N$10,2,FALSE),HLOOKUP(M$29,$C$8:$N$10,3,FALSE))),IF(AND($A51&gt;6,$A51&lt;23),HLOOKUP(M$29,$C$8:$N$10,2,FALSE),HLOOKUP(M$29,$C$8:$N$10,3,FALSE)))*'Historical 00 Scalers WD'!M26</f>
        <v>88.419760228967746</v>
      </c>
      <c r="N110" s="22">
        <f>IF(U22="East",(IF(AND($A51&gt;7,$A51&lt;24),HLOOKUP(N$29,$C$8:$N$10,2,FALSE),HLOOKUP(N$29,$C$8:$N$10,3,FALSE))),IF(AND($A51&gt;6,$A51&lt;23),HLOOKUP(N$29,$C$8:$N$10,2,FALSE),HLOOKUP(N$29,$C$8:$N$10,3,FALSE)))*'Historical 00 Scalers WD'!N26</f>
        <v>92.394206416392592</v>
      </c>
    </row>
    <row r="111" spans="1:14" x14ac:dyDescent="0.2">
      <c r="A111" s="2">
        <v>22</v>
      </c>
      <c r="C111" s="22">
        <f>IF(J23="East",(IF(AND($A52&gt;7,$A52&lt;24),HLOOKUP(C$29,$C$8:$N$10,2,FALSE),HLOOKUP(C$29,$C$8:$N$10,3,FALSE))),IF(AND($A52&gt;6,$A52&lt;23),HLOOKUP(C$29,$C$8:$N$10,2,FALSE),HLOOKUP(C$29,$C$8:$N$10,3,FALSE)))*'Historical 00 Scalers WD'!C27</f>
        <v>75.194596269841952</v>
      </c>
      <c r="D111" s="22">
        <f>IF(K23="East",(IF(AND($A52&gt;7,$A52&lt;24),HLOOKUP(D$29,$C$8:$N$10,2,FALSE),HLOOKUP(D$29,$C$8:$N$10,3,FALSE))),IF(AND($A52&gt;6,$A52&lt;23),HLOOKUP(D$29,$C$8:$N$10,2,FALSE),HLOOKUP(D$29,$C$8:$N$10,3,FALSE)))*'Historical 00 Scalers WD'!D27</f>
        <v>58.800944111199179</v>
      </c>
      <c r="E111" s="22">
        <f>IF(L23="East",(IF(AND($A52&gt;7,$A52&lt;24),HLOOKUP(E$29,$C$8:$N$10,2,FALSE),HLOOKUP(E$29,$C$8:$N$10,3,FALSE))),IF(AND($A52&gt;6,$A52&lt;23),HLOOKUP(E$29,$C$8:$N$10,2,FALSE),HLOOKUP(E$29,$C$8:$N$10,3,FALSE)))*'Historical 00 Scalers WD'!E27</f>
        <v>58.473866396511795</v>
      </c>
      <c r="F111" s="22">
        <f>IF(M23="East",(IF(AND($A52&gt;7,$A52&lt;24),HLOOKUP(F$29,$C$8:$N$10,2,FALSE),HLOOKUP(F$29,$C$8:$N$10,3,FALSE))),IF(AND($A52&gt;6,$A52&lt;23),HLOOKUP(F$29,$C$8:$N$10,2,FALSE),HLOOKUP(F$29,$C$8:$N$10,3,FALSE)))*'Historical 00 Scalers WD'!F27</f>
        <v>80.624849539770565</v>
      </c>
      <c r="G111" s="22">
        <f>IF(N23="East",(IF(AND($A52&gt;7,$A52&lt;24),HLOOKUP(G$29,$C$8:$N$10,2,FALSE),HLOOKUP(G$29,$C$8:$N$10,3,FALSE))),IF(AND($A52&gt;6,$A52&lt;23),HLOOKUP(G$29,$C$8:$N$10,2,FALSE),HLOOKUP(G$29,$C$8:$N$10,3,FALSE)))*'Historical 00 Scalers WD'!G27</f>
        <v>82.297597921236772</v>
      </c>
      <c r="H111" s="22">
        <f>IF(O23="East",(IF(AND($A52&gt;7,$A52&lt;24),HLOOKUP(H$29,$C$8:$N$10,2,FALSE),HLOOKUP(H$29,$C$8:$N$10,3,FALSE))),IF(AND($A52&gt;6,$A52&lt;23),HLOOKUP(H$29,$C$8:$N$10,2,FALSE),HLOOKUP(H$29,$C$8:$N$10,3,FALSE)))*'Historical 00 Scalers WD'!H27</f>
        <v>67.970212108255822</v>
      </c>
      <c r="I111" s="22">
        <f>IF(P23="East",(IF(AND($A52&gt;7,$A52&lt;24),HLOOKUP(I$29,$C$8:$N$10,2,FALSE),HLOOKUP(I$29,$C$8:$N$10,3,FALSE))),IF(AND($A52&gt;6,$A52&lt;23),HLOOKUP(I$29,$C$8:$N$10,2,FALSE),HLOOKUP(I$29,$C$8:$N$10,3,FALSE)))*'Historical 00 Scalers WD'!I27</f>
        <v>61.604375698290994</v>
      </c>
      <c r="J111" s="22">
        <f>IF(Q23="East",(IF(AND($A52&gt;7,$A52&lt;24),HLOOKUP(J$29,$C$8:$N$10,2,FALSE),HLOOKUP(J$29,$C$8:$N$10,3,FALSE))),IF(AND($A52&gt;6,$A52&lt;23),HLOOKUP(J$29,$C$8:$N$10,2,FALSE),HLOOKUP(J$29,$C$8:$N$10,3,FALSE)))*'Historical 00 Scalers WD'!J27</f>
        <v>84.312551831656293</v>
      </c>
      <c r="K111" s="22">
        <f>IF(R23="East",(IF(AND($A52&gt;7,$A52&lt;24),HLOOKUP(K$29,$C$8:$N$10,2,FALSE),HLOOKUP(K$29,$C$8:$N$10,3,FALSE))),IF(AND($A52&gt;6,$A52&lt;23),HLOOKUP(K$29,$C$8:$N$10,2,FALSE),HLOOKUP(K$29,$C$8:$N$10,3,FALSE)))*'Historical 00 Scalers WD'!K27</f>
        <v>79.747257647247636</v>
      </c>
      <c r="L111" s="22">
        <f>IF(S23="East",(IF(AND($A52&gt;7,$A52&lt;24),HLOOKUP(L$29,$C$8:$N$10,2,FALSE),HLOOKUP(L$29,$C$8:$N$10,3,FALSE))),IF(AND($A52&gt;6,$A52&lt;23),HLOOKUP(L$29,$C$8:$N$10,2,FALSE),HLOOKUP(L$29,$C$8:$N$10,3,FALSE)))*'Historical 00 Scalers WD'!L27</f>
        <v>71.360623047124008</v>
      </c>
      <c r="M111" s="22">
        <f>IF(T23="East",(IF(AND($A52&gt;7,$A52&lt;24),HLOOKUP(M$29,$C$8:$N$10,2,FALSE),HLOOKUP(M$29,$C$8:$N$10,3,FALSE))),IF(AND($A52&gt;6,$A52&lt;23),HLOOKUP(M$29,$C$8:$N$10,2,FALSE),HLOOKUP(M$29,$C$8:$N$10,3,FALSE)))*'Historical 00 Scalers WD'!M27</f>
        <v>81.075747380924369</v>
      </c>
      <c r="N111" s="22">
        <f>IF(U23="East",(IF(AND($A52&gt;7,$A52&lt;24),HLOOKUP(N$29,$C$8:$N$10,2,FALSE),HLOOKUP(N$29,$C$8:$N$10,3,FALSE))),IF(AND($A52&gt;6,$A52&lt;23),HLOOKUP(N$29,$C$8:$N$10,2,FALSE),HLOOKUP(N$29,$C$8:$N$10,3,FALSE)))*'Historical 00 Scalers WD'!N27</f>
        <v>87.964795688703362</v>
      </c>
    </row>
    <row r="112" spans="1:14" x14ac:dyDescent="0.2">
      <c r="A112" s="2">
        <v>23</v>
      </c>
      <c r="C112" s="22">
        <f>IF(J24="East",(IF(AND($A53&gt;7,$A53&lt;24),HLOOKUP(C$29,$C$8:$N$10,2,FALSE),HLOOKUP(C$29,$C$8:$N$10,3,FALSE))),IF(AND($A53&gt;6,$A53&lt;23),HLOOKUP(C$29,$C$8:$N$10,2,FALSE),HLOOKUP(C$29,$C$8:$N$10,3,FALSE)))*'Historical 00 Scalers WD'!C28</f>
        <v>85.029869996417844</v>
      </c>
      <c r="D112" s="22">
        <f>IF(K24="East",(IF(AND($A53&gt;7,$A53&lt;24),HLOOKUP(D$29,$C$8:$N$10,2,FALSE),HLOOKUP(D$29,$C$8:$N$10,3,FALSE))),IF(AND($A53&gt;6,$A53&lt;23),HLOOKUP(D$29,$C$8:$N$10,2,FALSE),HLOOKUP(D$29,$C$8:$N$10,3,FALSE)))*'Historical 00 Scalers WD'!D28</f>
        <v>63.591720742661749</v>
      </c>
      <c r="E112" s="22">
        <f>IF(L24="East",(IF(AND($A53&gt;7,$A53&lt;24),HLOOKUP(E$29,$C$8:$N$10,2,FALSE),HLOOKUP(E$29,$C$8:$N$10,3,FALSE))),IF(AND($A53&gt;6,$A53&lt;23),HLOOKUP(E$29,$C$8:$N$10,2,FALSE),HLOOKUP(E$29,$C$8:$N$10,3,FALSE)))*'Historical 00 Scalers WD'!E28</f>
        <v>66.193039684116002</v>
      </c>
      <c r="F112" s="22">
        <f>IF(M24="East",(IF(AND($A53&gt;7,$A53&lt;24),HLOOKUP(F$29,$C$8:$N$10,2,FALSE),HLOOKUP(F$29,$C$8:$N$10,3,FALSE))),IF(AND($A53&gt;6,$A53&lt;23),HLOOKUP(F$29,$C$8:$N$10,2,FALSE),HLOOKUP(F$29,$C$8:$N$10,3,FALSE)))*'Historical 00 Scalers WD'!F28</f>
        <v>101.86874030839759</v>
      </c>
      <c r="G112" s="22">
        <f>IF(N24="East",(IF(AND($A53&gt;7,$A53&lt;24),HLOOKUP(G$29,$C$8:$N$10,2,FALSE),HLOOKUP(G$29,$C$8:$N$10,3,FALSE))),IF(AND($A53&gt;6,$A53&lt;23),HLOOKUP(G$29,$C$8:$N$10,2,FALSE),HLOOKUP(G$29,$C$8:$N$10,3,FALSE)))*'Historical 00 Scalers WD'!G28</f>
        <v>91.31753130627537</v>
      </c>
      <c r="H112" s="22">
        <f>IF(O24="East",(IF(AND($A53&gt;7,$A53&lt;24),HLOOKUP(H$29,$C$8:$N$10,2,FALSE),HLOOKUP(H$29,$C$8:$N$10,3,FALSE))),IF(AND($A53&gt;6,$A53&lt;23),HLOOKUP(H$29,$C$8:$N$10,2,FALSE),HLOOKUP(H$29,$C$8:$N$10,3,FALSE)))*'Historical 00 Scalers WD'!H28</f>
        <v>117.88912040944879</v>
      </c>
      <c r="I112" s="22">
        <f>IF(P24="East",(IF(AND($A53&gt;7,$A53&lt;24),HLOOKUP(I$29,$C$8:$N$10,2,FALSE),HLOOKUP(I$29,$C$8:$N$10,3,FALSE))),IF(AND($A53&gt;6,$A53&lt;23),HLOOKUP(I$29,$C$8:$N$10,2,FALSE),HLOOKUP(I$29,$C$8:$N$10,3,FALSE)))*'Historical 00 Scalers WD'!I28</f>
        <v>96.100424395696095</v>
      </c>
      <c r="J112" s="22">
        <f>IF(Q24="East",(IF(AND($A53&gt;7,$A53&lt;24),HLOOKUP(J$29,$C$8:$N$10,2,FALSE),HLOOKUP(J$29,$C$8:$N$10,3,FALSE))),IF(AND($A53&gt;6,$A53&lt;23),HLOOKUP(J$29,$C$8:$N$10,2,FALSE),HLOOKUP(J$29,$C$8:$N$10,3,FALSE)))*'Historical 00 Scalers WD'!J28</f>
        <v>132.23202897585796</v>
      </c>
      <c r="K112" s="22">
        <f>IF(R24="East",(IF(AND($A53&gt;7,$A53&lt;24),HLOOKUP(K$29,$C$8:$N$10,2,FALSE),HLOOKUP(K$29,$C$8:$N$10,3,FALSE))),IF(AND($A53&gt;6,$A53&lt;23),HLOOKUP(K$29,$C$8:$N$10,2,FALSE),HLOOKUP(K$29,$C$8:$N$10,3,FALSE)))*'Historical 00 Scalers WD'!K28</f>
        <v>82.761547189334252</v>
      </c>
      <c r="L112" s="22">
        <f>IF(S24="East",(IF(AND($A53&gt;7,$A53&lt;24),HLOOKUP(L$29,$C$8:$N$10,2,FALSE),HLOOKUP(L$29,$C$8:$N$10,3,FALSE))),IF(AND($A53&gt;6,$A53&lt;23),HLOOKUP(L$29,$C$8:$N$10,2,FALSE),HLOOKUP(L$29,$C$8:$N$10,3,FALSE)))*'Historical 00 Scalers WD'!L28</f>
        <v>68.537955239700082</v>
      </c>
      <c r="M112" s="22">
        <f>IF(T24="East",(IF(AND($A53&gt;7,$A53&lt;24),HLOOKUP(M$29,$C$8:$N$10,2,FALSE),HLOOKUP(M$29,$C$8:$N$10,3,FALSE))),IF(AND($A53&gt;6,$A53&lt;23),HLOOKUP(M$29,$C$8:$N$10,2,FALSE),HLOOKUP(M$29,$C$8:$N$10,3,FALSE)))*'Historical 00 Scalers WD'!M28</f>
        <v>67.022783008881248</v>
      </c>
      <c r="N112" s="22">
        <f>IF(U24="East",(IF(AND($A53&gt;7,$A53&lt;24),HLOOKUP(N$29,$C$8:$N$10,2,FALSE),HLOOKUP(N$29,$C$8:$N$10,3,FALSE))),IF(AND($A53&gt;6,$A53&lt;23),HLOOKUP(N$29,$C$8:$N$10,2,FALSE),HLOOKUP(N$29,$C$8:$N$10,3,FALSE)))*'Historical 00 Scalers WD'!N28</f>
        <v>57.053254238845284</v>
      </c>
    </row>
    <row r="113" spans="1:14" x14ac:dyDescent="0.2">
      <c r="A113" s="2">
        <v>24</v>
      </c>
      <c r="C113" s="22">
        <f>IF(J25="East",(IF(AND($A54&gt;7,$A54&lt;24),HLOOKUP(C$29,$C$8:$N$10,2,FALSE),HLOOKUP(C$29,$C$8:$N$10,3,FALSE))),IF(AND($A54&gt;6,$A54&lt;23),HLOOKUP(C$29,$C$8:$N$10,2,FALSE),HLOOKUP(C$29,$C$8:$N$10,3,FALSE)))*'Historical 00 Scalers WD'!C29</f>
        <v>76.736844002415822</v>
      </c>
      <c r="D113" s="22">
        <f>IF(K25="East",(IF(AND($A54&gt;7,$A54&lt;24),HLOOKUP(D$29,$C$8:$N$10,2,FALSE),HLOOKUP(D$29,$C$8:$N$10,3,FALSE))),IF(AND($A54&gt;6,$A54&lt;23),HLOOKUP(D$29,$C$8:$N$10,2,FALSE),HLOOKUP(D$29,$C$8:$N$10,3,FALSE)))*'Historical 00 Scalers WD'!D29</f>
        <v>59.126485937974465</v>
      </c>
      <c r="E113" s="22">
        <f>IF(L25="East",(IF(AND($A54&gt;7,$A54&lt;24),HLOOKUP(E$29,$C$8:$N$10,2,FALSE),HLOOKUP(E$29,$C$8:$N$10,3,FALSE))),IF(AND($A54&gt;6,$A54&lt;23),HLOOKUP(E$29,$C$8:$N$10,2,FALSE),HLOOKUP(E$29,$C$8:$N$10,3,FALSE)))*'Historical 00 Scalers WD'!E29</f>
        <v>56.588442314785162</v>
      </c>
      <c r="F113" s="22">
        <f>IF(M25="East",(IF(AND($A54&gt;7,$A54&lt;24),HLOOKUP(F$29,$C$8:$N$10,2,FALSE),HLOOKUP(F$29,$C$8:$N$10,3,FALSE))),IF(AND($A54&gt;6,$A54&lt;23),HLOOKUP(F$29,$C$8:$N$10,2,FALSE),HLOOKUP(F$29,$C$8:$N$10,3,FALSE)))*'Historical 00 Scalers WD'!F29</f>
        <v>77.436306568435853</v>
      </c>
      <c r="G113" s="22">
        <f>IF(N25="East",(IF(AND($A54&gt;7,$A54&lt;24),HLOOKUP(G$29,$C$8:$N$10,2,FALSE),HLOOKUP(G$29,$C$8:$N$10,3,FALSE))),IF(AND($A54&gt;6,$A54&lt;23),HLOOKUP(G$29,$C$8:$N$10,2,FALSE),HLOOKUP(G$29,$C$8:$N$10,3,FALSE)))*'Historical 00 Scalers WD'!G29</f>
        <v>76.034640570260279</v>
      </c>
      <c r="H113" s="22">
        <f>IF(O25="East",(IF(AND($A54&gt;7,$A54&lt;24),HLOOKUP(H$29,$C$8:$N$10,2,FALSE),HLOOKUP(H$29,$C$8:$N$10,3,FALSE))),IF(AND($A54&gt;6,$A54&lt;23),HLOOKUP(H$29,$C$8:$N$10,2,FALSE),HLOOKUP(H$29,$C$8:$N$10,3,FALSE)))*'Historical 00 Scalers WD'!H29</f>
        <v>91.491897151677009</v>
      </c>
      <c r="I113" s="22">
        <f>IF(P25="East",(IF(AND($A54&gt;7,$A54&lt;24),HLOOKUP(I$29,$C$8:$N$10,2,FALSE),HLOOKUP(I$29,$C$8:$N$10,3,FALSE))),IF(AND($A54&gt;6,$A54&lt;23),HLOOKUP(I$29,$C$8:$N$10,2,FALSE),HLOOKUP(I$29,$C$8:$N$10,3,FALSE)))*'Historical 00 Scalers WD'!I29</f>
        <v>83.364399706462237</v>
      </c>
      <c r="J113" s="22">
        <f>IF(Q25="East",(IF(AND($A54&gt;7,$A54&lt;24),HLOOKUP(J$29,$C$8:$N$10,2,FALSE),HLOOKUP(J$29,$C$8:$N$10,3,FALSE))),IF(AND($A54&gt;6,$A54&lt;23),HLOOKUP(J$29,$C$8:$N$10,2,FALSE),HLOOKUP(J$29,$C$8:$N$10,3,FALSE)))*'Historical 00 Scalers WD'!J29</f>
        <v>100.03613469356824</v>
      </c>
      <c r="K113" s="22">
        <f>IF(R25="East",(IF(AND($A54&gt;7,$A54&lt;24),HLOOKUP(K$29,$C$8:$N$10,2,FALSE),HLOOKUP(K$29,$C$8:$N$10,3,FALSE))),IF(AND($A54&gt;6,$A54&lt;23),HLOOKUP(K$29,$C$8:$N$10,2,FALSE),HLOOKUP(K$29,$C$8:$N$10,3,FALSE)))*'Historical 00 Scalers WD'!K29</f>
        <v>71.255243436883646</v>
      </c>
      <c r="L113" s="22">
        <f>IF(S25="East",(IF(AND($A54&gt;7,$A54&lt;24),HLOOKUP(L$29,$C$8:$N$10,2,FALSE),HLOOKUP(L$29,$C$8:$N$10,3,FALSE))),IF(AND($A54&gt;6,$A54&lt;23),HLOOKUP(L$29,$C$8:$N$10,2,FALSE),HLOOKUP(L$29,$C$8:$N$10,3,FALSE)))*'Historical 00 Scalers WD'!L29</f>
        <v>53.411108219431036</v>
      </c>
      <c r="M113" s="22">
        <f>IF(T25="East",(IF(AND($A54&gt;7,$A54&lt;24),HLOOKUP(M$29,$C$8:$N$10,2,FALSE),HLOOKUP(M$29,$C$8:$N$10,3,FALSE))),IF(AND($A54&gt;6,$A54&lt;23),HLOOKUP(M$29,$C$8:$N$10,2,FALSE),HLOOKUP(M$29,$C$8:$N$10,3,FALSE)))*'Historical 00 Scalers WD'!M29</f>
        <v>55.316196568552925</v>
      </c>
      <c r="N113" s="22">
        <f>IF(U25="East",(IF(AND($A54&gt;7,$A54&lt;24),HLOOKUP(N$29,$C$8:$N$10,2,FALSE),HLOOKUP(N$29,$C$8:$N$10,3,FALSE))),IF(AND($A54&gt;6,$A54&lt;23),HLOOKUP(N$29,$C$8:$N$10,2,FALSE),HLOOKUP(N$29,$C$8:$N$10,3,FALSE)))*'Historical 00 Scalers WD'!N29</f>
        <v>55.469791489653339</v>
      </c>
    </row>
    <row r="114" spans="1:14" x14ac:dyDescent="0.2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4" ht="15.75" x14ac:dyDescent="0.25">
      <c r="A115" s="24" t="s">
        <v>56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1:14" x14ac:dyDescent="0.2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</row>
    <row r="117" spans="1:14" x14ac:dyDescent="0.2">
      <c r="C117" s="2" t="s">
        <v>0</v>
      </c>
      <c r="D117" s="2" t="s">
        <v>1</v>
      </c>
      <c r="E117" s="2" t="s">
        <v>2</v>
      </c>
      <c r="F117" s="2" t="s">
        <v>3</v>
      </c>
      <c r="G117" s="2" t="s">
        <v>4</v>
      </c>
      <c r="H117" s="2" t="s">
        <v>5</v>
      </c>
      <c r="I117" s="2" t="s">
        <v>6</v>
      </c>
      <c r="J117" s="2" t="s">
        <v>7</v>
      </c>
      <c r="K117" s="2" t="s">
        <v>8</v>
      </c>
      <c r="L117" s="2" t="s">
        <v>9</v>
      </c>
      <c r="M117" s="2" t="s">
        <v>10</v>
      </c>
      <c r="N117" s="2" t="s">
        <v>11</v>
      </c>
    </row>
    <row r="118" spans="1:14" x14ac:dyDescent="0.2">
      <c r="A118" s="2" t="s">
        <v>26</v>
      </c>
    </row>
    <row r="119" spans="1:14" x14ac:dyDescent="0.2">
      <c r="A119" s="2">
        <v>1</v>
      </c>
      <c r="C119" s="22">
        <f>IF(J31="East",(IF(AND($A60&gt;7,$A60&lt;24),HLOOKUP(C$29,$C$8:$N$10,2,FALSE),HLOOKUP(C$29,$C$8:$N$10,3,FALSE))),IF(AND($A60&gt;6,$A60&lt;23),HLOOKUP(C$29,$C$8:$N$10,2,FALSE),HLOOKUP(C$29,$C$8:$N$10,3,FALSE)))*'PX 99 + 00 WD'!C6</f>
        <v>70.650095679498378</v>
      </c>
      <c r="D119" s="22">
        <f>IF(K31="East",(IF(AND($A60&gt;7,$A60&lt;24),HLOOKUP(D$29,$C$8:$N$10,2,FALSE),HLOOKUP(D$29,$C$8:$N$10,3,FALSE))),IF(AND($A60&gt;6,$A60&lt;23),HLOOKUP(D$29,$C$8:$N$10,2,FALSE),HLOOKUP(D$29,$C$8:$N$10,3,FALSE)))*'PX 99 + 00 WD'!D6</f>
        <v>53.736491177346885</v>
      </c>
      <c r="E119" s="22">
        <f>IF(L31="East",(IF(AND($A60&gt;7,$A60&lt;24),HLOOKUP(E$29,$C$8:$N$10,2,FALSE),HLOOKUP(E$29,$C$8:$N$10,3,FALSE))),IF(AND($A60&gt;6,$A60&lt;23),HLOOKUP(E$29,$C$8:$N$10,2,FALSE),HLOOKUP(E$29,$C$8:$N$10,3,FALSE)))*'PX 99 + 00 WD'!E6</f>
        <v>50.222131021461905</v>
      </c>
      <c r="F119" s="22">
        <f>IF(M31="East",(IF(AND($A60&gt;7,$A60&lt;24),HLOOKUP(F$29,$C$8:$N$10,2,FALSE),HLOOKUP(F$29,$C$8:$N$10,3,FALSE))),IF(AND($A60&gt;6,$A60&lt;23),HLOOKUP(F$29,$C$8:$N$10,2,FALSE),HLOOKUP(F$29,$C$8:$N$10,3,FALSE)))*'PX 99 + 00 WD'!F6</f>
        <v>62.986682217930657</v>
      </c>
      <c r="G119" s="22">
        <f>IF(N31="East",(IF(AND($A60&gt;7,$A60&lt;24),HLOOKUP(G$29,$C$8:$N$10,2,FALSE),HLOOKUP(G$29,$C$8:$N$10,3,FALSE))),IF(AND($A60&gt;6,$A60&lt;23),HLOOKUP(G$29,$C$8:$N$10,2,FALSE),HLOOKUP(G$29,$C$8:$N$10,3,FALSE)))*'PX 99 + 00 WD'!G6</f>
        <v>67.321458856007197</v>
      </c>
      <c r="H119" s="22">
        <f>IF(O31="East",(IF(AND($A60&gt;7,$A60&lt;24),HLOOKUP(H$29,$C$8:$N$10,2,FALSE),HLOOKUP(H$29,$C$8:$N$10,3,FALSE))),IF(AND($A60&gt;6,$A60&lt;23),HLOOKUP(H$29,$C$8:$N$10,2,FALSE),HLOOKUP(H$29,$C$8:$N$10,3,FALSE)))*'PX 99 + 00 WD'!H6</f>
        <v>76.2110153673366</v>
      </c>
      <c r="I119" s="22">
        <f>IF(P31="East",(IF(AND($A60&gt;7,$A60&lt;24),HLOOKUP(I$29,$C$8:$N$10,2,FALSE),HLOOKUP(I$29,$C$8:$N$10,3,FALSE))),IF(AND($A60&gt;6,$A60&lt;23),HLOOKUP(I$29,$C$8:$N$10,2,FALSE),HLOOKUP(I$29,$C$8:$N$10,3,FALSE)))*'PX 99 + 00 WD'!I6</f>
        <v>76.734613389426855</v>
      </c>
      <c r="J119" s="22">
        <f>IF(Q31="East",(IF(AND($A60&gt;7,$A60&lt;24),HLOOKUP(J$29,$C$8:$N$10,2,FALSE),HLOOKUP(J$29,$C$8:$N$10,3,FALSE))),IF(AND($A60&gt;6,$A60&lt;23),HLOOKUP(J$29,$C$8:$N$10,2,FALSE),HLOOKUP(J$29,$C$8:$N$10,3,FALSE)))*'PX 99 + 00 WD'!J6</f>
        <v>83.087520573385092</v>
      </c>
      <c r="K119" s="22">
        <f>IF(R31="East",(IF(AND($A60&gt;7,$A60&lt;24),HLOOKUP(K$29,$C$8:$N$10,2,FALSE),HLOOKUP(K$29,$C$8:$N$10,3,FALSE))),IF(AND($A60&gt;6,$A60&lt;23),HLOOKUP(K$29,$C$8:$N$10,2,FALSE),HLOOKUP(K$29,$C$8:$N$10,3,FALSE)))*'PX 99 + 00 WD'!K6</f>
        <v>66.216678643301691</v>
      </c>
      <c r="L119" s="22">
        <f>IF(S31="East",(IF(AND($A60&gt;7,$A60&lt;24),HLOOKUP(L$29,$C$8:$N$10,2,FALSE),HLOOKUP(L$29,$C$8:$N$10,3,FALSE))),IF(AND($A60&gt;6,$A60&lt;23),HLOOKUP(L$29,$C$8:$N$10,2,FALSE),HLOOKUP(L$29,$C$8:$N$10,3,FALSE)))*'PX 99 + 00 WD'!L6</f>
        <v>51.453544714198863</v>
      </c>
      <c r="M119" s="22">
        <f>IF(T31="East",(IF(AND($A60&gt;7,$A60&lt;24),HLOOKUP(M$29,$C$8:$N$10,2,FALSE),HLOOKUP(M$29,$C$8:$N$10,3,FALSE))),IF(AND($A60&gt;6,$A60&lt;23),HLOOKUP(M$29,$C$8:$N$10,2,FALSE),HLOOKUP(M$29,$C$8:$N$10,3,FALSE)))*'PX 99 + 00 WD'!M6</f>
        <v>50.724694844816419</v>
      </c>
      <c r="N119" s="22">
        <f>IF(U31="East",(IF(AND($A60&gt;7,$A60&lt;24),HLOOKUP(N$29,$C$8:$N$10,2,FALSE),HLOOKUP(N$29,$C$8:$N$10,3,FALSE))),IF(AND($A60&gt;6,$A60&lt;23),HLOOKUP(N$29,$C$8:$N$10,2,FALSE),HLOOKUP(N$29,$C$8:$N$10,3,FALSE)))*'PX 99 + 00 WD'!N6</f>
        <v>50.764547248201822</v>
      </c>
    </row>
    <row r="120" spans="1:14" x14ac:dyDescent="0.2">
      <c r="A120" s="2">
        <v>2</v>
      </c>
      <c r="C120" s="22">
        <f>IF(J32="East",(IF(AND($A61&gt;7,$A61&lt;24),HLOOKUP(C$29,$C$8:$N$10,2,FALSE),HLOOKUP(C$29,$C$8:$N$10,3,FALSE))),IF(AND($A61&gt;6,$A61&lt;23),HLOOKUP(C$29,$C$8:$N$10,2,FALSE),HLOOKUP(C$29,$C$8:$N$10,3,FALSE)))*'PX 99 + 00 WD'!C7</f>
        <v>64.230831964856591</v>
      </c>
      <c r="D120" s="22">
        <f>IF(K32="East",(IF(AND($A61&gt;7,$A61&lt;24),HLOOKUP(D$29,$C$8:$N$10,2,FALSE),HLOOKUP(D$29,$C$8:$N$10,3,FALSE))),IF(AND($A61&gt;6,$A61&lt;23),HLOOKUP(D$29,$C$8:$N$10,2,FALSE),HLOOKUP(D$29,$C$8:$N$10,3,FALSE)))*'PX 99 + 00 WD'!D7</f>
        <v>51.043691923214269</v>
      </c>
      <c r="E120" s="22">
        <f>IF(L32="East",(IF(AND($A61&gt;7,$A61&lt;24),HLOOKUP(E$29,$C$8:$N$10,2,FALSE),HLOOKUP(E$29,$C$8:$N$10,3,FALSE))),IF(AND($A61&gt;6,$A61&lt;23),HLOOKUP(E$29,$C$8:$N$10,2,FALSE),HLOOKUP(E$29,$C$8:$N$10,3,FALSE)))*'PX 99 + 00 WD'!E7</f>
        <v>44.344933818205924</v>
      </c>
      <c r="F120" s="22">
        <f>IF(M32="East",(IF(AND($A61&gt;7,$A61&lt;24),HLOOKUP(F$29,$C$8:$N$10,2,FALSE),HLOOKUP(F$29,$C$8:$N$10,3,FALSE))),IF(AND($A61&gt;6,$A61&lt;23),HLOOKUP(F$29,$C$8:$N$10,2,FALSE),HLOOKUP(F$29,$C$8:$N$10,3,FALSE)))*'PX 99 + 00 WD'!F7</f>
        <v>53.963538346692445</v>
      </c>
      <c r="G120" s="22">
        <f>IF(N32="East",(IF(AND($A61&gt;7,$A61&lt;24),HLOOKUP(G$29,$C$8:$N$10,2,FALSE),HLOOKUP(G$29,$C$8:$N$10,3,FALSE))),IF(AND($A61&gt;6,$A61&lt;23),HLOOKUP(G$29,$C$8:$N$10,2,FALSE),HLOOKUP(G$29,$C$8:$N$10,3,FALSE)))*'PX 99 + 00 WD'!G7</f>
        <v>55.633279827491691</v>
      </c>
      <c r="H120" s="22">
        <f>IF(O32="East",(IF(AND($A61&gt;7,$A61&lt;24),HLOOKUP(H$29,$C$8:$N$10,2,FALSE),HLOOKUP(H$29,$C$8:$N$10,3,FALSE))),IF(AND($A61&gt;6,$A61&lt;23),HLOOKUP(H$29,$C$8:$N$10,2,FALSE),HLOOKUP(H$29,$C$8:$N$10,3,FALSE)))*'PX 99 + 00 WD'!H7</f>
        <v>62.768772258756201</v>
      </c>
      <c r="I120" s="22">
        <f>IF(P32="East",(IF(AND($A61&gt;7,$A61&lt;24),HLOOKUP(I$29,$C$8:$N$10,2,FALSE),HLOOKUP(I$29,$C$8:$N$10,3,FALSE))),IF(AND($A61&gt;6,$A61&lt;23),HLOOKUP(I$29,$C$8:$N$10,2,FALSE),HLOOKUP(I$29,$C$8:$N$10,3,FALSE)))*'PX 99 + 00 WD'!I7</f>
        <v>65.27905655975313</v>
      </c>
      <c r="J120" s="22">
        <f>IF(Q32="East",(IF(AND($A61&gt;7,$A61&lt;24),HLOOKUP(J$29,$C$8:$N$10,2,FALSE),HLOOKUP(J$29,$C$8:$N$10,3,FALSE))),IF(AND($A61&gt;6,$A61&lt;23),HLOOKUP(J$29,$C$8:$N$10,2,FALSE),HLOOKUP(J$29,$C$8:$N$10,3,FALSE)))*'PX 99 + 00 WD'!J7</f>
        <v>75.312107550462542</v>
      </c>
      <c r="K120" s="22">
        <f>IF(R32="East",(IF(AND($A61&gt;7,$A61&lt;24),HLOOKUP(K$29,$C$8:$N$10,2,FALSE),HLOOKUP(K$29,$C$8:$N$10,3,FALSE))),IF(AND($A61&gt;6,$A61&lt;23),HLOOKUP(K$29,$C$8:$N$10,2,FALSE),HLOOKUP(K$29,$C$8:$N$10,3,FALSE)))*'PX 99 + 00 WD'!K7</f>
        <v>57.672277383074388</v>
      </c>
      <c r="L120" s="22">
        <f>IF(S32="East",(IF(AND($A61&gt;7,$A61&lt;24),HLOOKUP(L$29,$C$8:$N$10,2,FALSE),HLOOKUP(L$29,$C$8:$N$10,3,FALSE))),IF(AND($A61&gt;6,$A61&lt;23),HLOOKUP(L$29,$C$8:$N$10,2,FALSE),HLOOKUP(L$29,$C$8:$N$10,3,FALSE)))*'PX 99 + 00 WD'!L7</f>
        <v>46.82117989884626</v>
      </c>
      <c r="M120" s="22">
        <f>IF(T32="East",(IF(AND($A61&gt;7,$A61&lt;24),HLOOKUP(M$29,$C$8:$N$10,2,FALSE),HLOOKUP(M$29,$C$8:$N$10,3,FALSE))),IF(AND($A61&gt;6,$A61&lt;23),HLOOKUP(M$29,$C$8:$N$10,2,FALSE),HLOOKUP(M$29,$C$8:$N$10,3,FALSE)))*'PX 99 + 00 WD'!M7</f>
        <v>45.113826658869549</v>
      </c>
      <c r="N120" s="22">
        <f>IF(U32="East",(IF(AND($A61&gt;7,$A61&lt;24),HLOOKUP(N$29,$C$8:$N$10,2,FALSE),HLOOKUP(N$29,$C$8:$N$10,3,FALSE))),IF(AND($A61&gt;6,$A61&lt;23),HLOOKUP(N$29,$C$8:$N$10,2,FALSE),HLOOKUP(N$29,$C$8:$N$10,3,FALSE)))*'PX 99 + 00 WD'!N7</f>
        <v>46.784231062708315</v>
      </c>
    </row>
    <row r="121" spans="1:14" x14ac:dyDescent="0.2">
      <c r="A121" s="2">
        <v>3</v>
      </c>
      <c r="C121" s="22">
        <f>IF(J33="East",(IF(AND($A62&gt;7,$A62&lt;24),HLOOKUP(C$29,$C$8:$N$10,2,FALSE),HLOOKUP(C$29,$C$8:$N$10,3,FALSE))),IF(AND($A62&gt;6,$A62&lt;23),HLOOKUP(C$29,$C$8:$N$10,2,FALSE),HLOOKUP(C$29,$C$8:$N$10,3,FALSE)))*'PX 99 + 00 WD'!C8</f>
        <v>60.973542921876124</v>
      </c>
      <c r="D121" s="22">
        <f>IF(K33="East",(IF(AND($A62&gt;7,$A62&lt;24),HLOOKUP(D$29,$C$8:$N$10,2,FALSE),HLOOKUP(D$29,$C$8:$N$10,3,FALSE))),IF(AND($A62&gt;6,$A62&lt;23),HLOOKUP(D$29,$C$8:$N$10,2,FALSE),HLOOKUP(D$29,$C$8:$N$10,3,FALSE)))*'PX 99 + 00 WD'!D8</f>
        <v>49.089738124959467</v>
      </c>
      <c r="E121" s="22">
        <f>IF(L33="East",(IF(AND($A62&gt;7,$A62&lt;24),HLOOKUP(E$29,$C$8:$N$10,2,FALSE),HLOOKUP(E$29,$C$8:$N$10,3,FALSE))),IF(AND($A62&gt;6,$A62&lt;23),HLOOKUP(E$29,$C$8:$N$10,2,FALSE),HLOOKUP(E$29,$C$8:$N$10,3,FALSE)))*'PX 99 + 00 WD'!E8</f>
        <v>40.510373249287532</v>
      </c>
      <c r="F121" s="22">
        <f>IF(M33="East",(IF(AND($A62&gt;7,$A62&lt;24),HLOOKUP(F$29,$C$8:$N$10,2,FALSE),HLOOKUP(F$29,$C$8:$N$10,3,FALSE))),IF(AND($A62&gt;6,$A62&lt;23),HLOOKUP(F$29,$C$8:$N$10,2,FALSE),HLOOKUP(F$29,$C$8:$N$10,3,FALSE)))*'PX 99 + 00 WD'!F8</f>
        <v>45.631692968947178</v>
      </c>
      <c r="G121" s="22">
        <f>IF(N33="East",(IF(AND($A62&gt;7,$A62&lt;24),HLOOKUP(G$29,$C$8:$N$10,2,FALSE),HLOOKUP(G$29,$C$8:$N$10,3,FALSE))),IF(AND($A62&gt;6,$A62&lt;23),HLOOKUP(G$29,$C$8:$N$10,2,FALSE),HLOOKUP(G$29,$C$8:$N$10,3,FALSE)))*'PX 99 + 00 WD'!G8</f>
        <v>46.970902449147253</v>
      </c>
      <c r="H121" s="22">
        <f>IF(O33="East",(IF(AND($A62&gt;7,$A62&lt;24),HLOOKUP(H$29,$C$8:$N$10,2,FALSE),HLOOKUP(H$29,$C$8:$N$10,3,FALSE))),IF(AND($A62&gt;6,$A62&lt;23),HLOOKUP(H$29,$C$8:$N$10,2,FALSE),HLOOKUP(H$29,$C$8:$N$10,3,FALSE)))*'PX 99 + 00 WD'!H8</f>
        <v>55.734474335964791</v>
      </c>
      <c r="I121" s="22">
        <f>IF(P33="East",(IF(AND($A62&gt;7,$A62&lt;24),HLOOKUP(I$29,$C$8:$N$10,2,FALSE),HLOOKUP(I$29,$C$8:$N$10,3,FALSE))),IF(AND($A62&gt;6,$A62&lt;23),HLOOKUP(I$29,$C$8:$N$10,2,FALSE),HLOOKUP(I$29,$C$8:$N$10,3,FALSE)))*'PX 99 + 00 WD'!I8</f>
        <v>58.9787516577193</v>
      </c>
      <c r="J121" s="22">
        <f>IF(Q33="East",(IF(AND($A62&gt;7,$A62&lt;24),HLOOKUP(J$29,$C$8:$N$10,2,FALSE),HLOOKUP(J$29,$C$8:$N$10,3,FALSE))),IF(AND($A62&gt;6,$A62&lt;23),HLOOKUP(J$29,$C$8:$N$10,2,FALSE),HLOOKUP(J$29,$C$8:$N$10,3,FALSE)))*'PX 99 + 00 WD'!J8</f>
        <v>66.242213349633346</v>
      </c>
      <c r="K121" s="22">
        <f>IF(R33="East",(IF(AND($A62&gt;7,$A62&lt;24),HLOOKUP(K$29,$C$8:$N$10,2,FALSE),HLOOKUP(K$29,$C$8:$N$10,3,FALSE))),IF(AND($A62&gt;6,$A62&lt;23),HLOOKUP(K$29,$C$8:$N$10,2,FALSE),HLOOKUP(K$29,$C$8:$N$10,3,FALSE)))*'PX 99 + 00 WD'!K8</f>
        <v>50.496059737822279</v>
      </c>
      <c r="L121" s="22">
        <f>IF(S33="East",(IF(AND($A62&gt;7,$A62&lt;24),HLOOKUP(L$29,$C$8:$N$10,2,FALSE),HLOOKUP(L$29,$C$8:$N$10,3,FALSE))),IF(AND($A62&gt;6,$A62&lt;23),HLOOKUP(L$29,$C$8:$N$10,2,FALSE),HLOOKUP(L$29,$C$8:$N$10,3,FALSE)))*'PX 99 + 00 WD'!L8</f>
        <v>44.828480695330235</v>
      </c>
      <c r="M121" s="22">
        <f>IF(T33="East",(IF(AND($A62&gt;7,$A62&lt;24),HLOOKUP(M$29,$C$8:$N$10,2,FALSE),HLOOKUP(M$29,$C$8:$N$10,3,FALSE))),IF(AND($A62&gt;6,$A62&lt;23),HLOOKUP(M$29,$C$8:$N$10,2,FALSE),HLOOKUP(M$29,$C$8:$N$10,3,FALSE)))*'PX 99 + 00 WD'!M8</f>
        <v>41.307912267089151</v>
      </c>
      <c r="N121" s="22">
        <f>IF(U33="East",(IF(AND($A62&gt;7,$A62&lt;24),HLOOKUP(N$29,$C$8:$N$10,2,FALSE),HLOOKUP(N$29,$C$8:$N$10,3,FALSE))),IF(AND($A62&gt;6,$A62&lt;23),HLOOKUP(N$29,$C$8:$N$10,2,FALSE),HLOOKUP(N$29,$C$8:$N$10,3,FALSE)))*'PX 99 + 00 WD'!N8</f>
        <v>44.016218266449457</v>
      </c>
    </row>
    <row r="122" spans="1:14" x14ac:dyDescent="0.2">
      <c r="A122" s="2">
        <v>4</v>
      </c>
      <c r="C122" s="22">
        <f>IF(J34="East",(IF(AND($A63&gt;7,$A63&lt;24),HLOOKUP(C$29,$C$8:$N$10,2,FALSE),HLOOKUP(C$29,$C$8:$N$10,3,FALSE))),IF(AND($A63&gt;6,$A63&lt;23),HLOOKUP(C$29,$C$8:$N$10,2,FALSE),HLOOKUP(C$29,$C$8:$N$10,3,FALSE)))*'PX 99 + 00 WD'!C9</f>
        <v>60.007871587076075</v>
      </c>
      <c r="D122" s="22">
        <f>IF(K34="East",(IF(AND($A63&gt;7,$A63&lt;24),HLOOKUP(D$29,$C$8:$N$10,2,FALSE),HLOOKUP(D$29,$C$8:$N$10,3,FALSE))),IF(AND($A63&gt;6,$A63&lt;23),HLOOKUP(D$29,$C$8:$N$10,2,FALSE),HLOOKUP(D$29,$C$8:$N$10,3,FALSE)))*'PX 99 + 00 WD'!D9</f>
        <v>49.173216024197693</v>
      </c>
      <c r="E122" s="22">
        <f>IF(L34="East",(IF(AND($A63&gt;7,$A63&lt;24),HLOOKUP(E$29,$C$8:$N$10,2,FALSE),HLOOKUP(E$29,$C$8:$N$10,3,FALSE))),IF(AND($A63&gt;6,$A63&lt;23),HLOOKUP(E$29,$C$8:$N$10,2,FALSE),HLOOKUP(E$29,$C$8:$N$10,3,FALSE)))*'PX 99 + 00 WD'!E9</f>
        <v>40.85813983428384</v>
      </c>
      <c r="F122" s="22">
        <f>IF(M34="East",(IF(AND($A63&gt;7,$A63&lt;24),HLOOKUP(F$29,$C$8:$N$10,2,FALSE),HLOOKUP(F$29,$C$8:$N$10,3,FALSE))),IF(AND($A63&gt;6,$A63&lt;23),HLOOKUP(F$29,$C$8:$N$10,2,FALSE),HLOOKUP(F$29,$C$8:$N$10,3,FALSE)))*'PX 99 + 00 WD'!F9</f>
        <v>46.757599383839782</v>
      </c>
      <c r="G122" s="22">
        <f>IF(N34="East",(IF(AND($A63&gt;7,$A63&lt;24),HLOOKUP(G$29,$C$8:$N$10,2,FALSE),HLOOKUP(G$29,$C$8:$N$10,3,FALSE))),IF(AND($A63&gt;6,$A63&lt;23),HLOOKUP(G$29,$C$8:$N$10,2,FALSE),HLOOKUP(G$29,$C$8:$N$10,3,FALSE)))*'PX 99 + 00 WD'!G9</f>
        <v>44.910844862472104</v>
      </c>
      <c r="H122" s="22">
        <f>IF(O34="East",(IF(AND($A63&gt;7,$A63&lt;24),HLOOKUP(H$29,$C$8:$N$10,2,FALSE),HLOOKUP(H$29,$C$8:$N$10,3,FALSE))),IF(AND($A63&gt;6,$A63&lt;23),HLOOKUP(H$29,$C$8:$N$10,2,FALSE),HLOOKUP(H$29,$C$8:$N$10,3,FALSE)))*'PX 99 + 00 WD'!H9</f>
        <v>52.505471889094615</v>
      </c>
      <c r="I122" s="22">
        <f>IF(P34="East",(IF(AND($A63&gt;7,$A63&lt;24),HLOOKUP(I$29,$C$8:$N$10,2,FALSE),HLOOKUP(I$29,$C$8:$N$10,3,FALSE))),IF(AND($A63&gt;6,$A63&lt;23),HLOOKUP(I$29,$C$8:$N$10,2,FALSE),HLOOKUP(I$29,$C$8:$N$10,3,FALSE)))*'PX 99 + 00 WD'!I9</f>
        <v>57.779579376517354</v>
      </c>
      <c r="J122" s="22">
        <f>IF(Q34="East",(IF(AND($A63&gt;7,$A63&lt;24),HLOOKUP(J$29,$C$8:$N$10,2,FALSE),HLOOKUP(J$29,$C$8:$N$10,3,FALSE))),IF(AND($A63&gt;6,$A63&lt;23),HLOOKUP(J$29,$C$8:$N$10,2,FALSE),HLOOKUP(J$29,$C$8:$N$10,3,FALSE)))*'PX 99 + 00 WD'!J9</f>
        <v>64.658139446158756</v>
      </c>
      <c r="K122" s="22">
        <f>IF(R34="East",(IF(AND($A63&gt;7,$A63&lt;24),HLOOKUP(K$29,$C$8:$N$10,2,FALSE),HLOOKUP(K$29,$C$8:$N$10,3,FALSE))),IF(AND($A63&gt;6,$A63&lt;23),HLOOKUP(K$29,$C$8:$N$10,2,FALSE),HLOOKUP(K$29,$C$8:$N$10,3,FALSE)))*'PX 99 + 00 WD'!K9</f>
        <v>49.077076241094026</v>
      </c>
      <c r="L122" s="22">
        <f>IF(S34="East",(IF(AND($A63&gt;7,$A63&lt;24),HLOOKUP(L$29,$C$8:$N$10,2,FALSE),HLOOKUP(L$29,$C$8:$N$10,3,FALSE))),IF(AND($A63&gt;6,$A63&lt;23),HLOOKUP(L$29,$C$8:$N$10,2,FALSE),HLOOKUP(L$29,$C$8:$N$10,3,FALSE)))*'PX 99 + 00 WD'!L9</f>
        <v>44.018838939838353</v>
      </c>
      <c r="M122" s="22">
        <f>IF(T34="East",(IF(AND($A63&gt;7,$A63&lt;24),HLOOKUP(M$29,$C$8:$N$10,2,FALSE),HLOOKUP(M$29,$C$8:$N$10,3,FALSE))),IF(AND($A63&gt;6,$A63&lt;23),HLOOKUP(M$29,$C$8:$N$10,2,FALSE),HLOOKUP(M$29,$C$8:$N$10,3,FALSE)))*'PX 99 + 00 WD'!M9</f>
        <v>41.065190201816442</v>
      </c>
      <c r="N122" s="22">
        <f>IF(U34="East",(IF(AND($A63&gt;7,$A63&lt;24),HLOOKUP(N$29,$C$8:$N$10,2,FALSE),HLOOKUP(N$29,$C$8:$N$10,3,FALSE))),IF(AND($A63&gt;6,$A63&lt;23),HLOOKUP(N$29,$C$8:$N$10,2,FALSE),HLOOKUP(N$29,$C$8:$N$10,3,FALSE)))*'PX 99 + 00 WD'!N9</f>
        <v>44.176017442522195</v>
      </c>
    </row>
    <row r="123" spans="1:14" x14ac:dyDescent="0.2">
      <c r="A123" s="2">
        <v>5</v>
      </c>
      <c r="C123" s="22">
        <f>IF(J35="East",(IF(AND($A64&gt;7,$A64&lt;24),HLOOKUP(C$29,$C$8:$N$10,2,FALSE),HLOOKUP(C$29,$C$8:$N$10,3,FALSE))),IF(AND($A64&gt;6,$A64&lt;23),HLOOKUP(C$29,$C$8:$N$10,2,FALSE),HLOOKUP(C$29,$C$8:$N$10,3,FALSE)))*'PX 99 + 00 WD'!C10</f>
        <v>65.10613656841349</v>
      </c>
      <c r="D123" s="22">
        <f>IF(K35="East",(IF(AND($A64&gt;7,$A64&lt;24),HLOOKUP(D$29,$C$8:$N$10,2,FALSE),HLOOKUP(D$29,$C$8:$N$10,3,FALSE))),IF(AND($A64&gt;6,$A64&lt;23),HLOOKUP(D$29,$C$8:$N$10,2,FALSE),HLOOKUP(D$29,$C$8:$N$10,3,FALSE)))*'PX 99 + 00 WD'!D10</f>
        <v>52.300646150862448</v>
      </c>
      <c r="E123" s="22">
        <f>IF(L35="East",(IF(AND($A64&gt;7,$A64&lt;24),HLOOKUP(E$29,$C$8:$N$10,2,FALSE),HLOOKUP(E$29,$C$8:$N$10,3,FALSE))),IF(AND($A64&gt;6,$A64&lt;23),HLOOKUP(E$29,$C$8:$N$10,2,FALSE),HLOOKUP(E$29,$C$8:$N$10,3,FALSE)))*'PX 99 + 00 WD'!E10</f>
        <v>46.879918857127642</v>
      </c>
      <c r="F123" s="22">
        <f>IF(M35="East",(IF(AND($A64&gt;7,$A64&lt;24),HLOOKUP(F$29,$C$8:$N$10,2,FALSE),HLOOKUP(F$29,$C$8:$N$10,3,FALSE))),IF(AND($A64&gt;6,$A64&lt;23),HLOOKUP(F$29,$C$8:$N$10,2,FALSE),HLOOKUP(F$29,$C$8:$N$10,3,FALSE)))*'PX 99 + 00 WD'!F10</f>
        <v>49.670158531132536</v>
      </c>
      <c r="G123" s="22">
        <f>IF(N35="East",(IF(AND($A64&gt;7,$A64&lt;24),HLOOKUP(G$29,$C$8:$N$10,2,FALSE),HLOOKUP(G$29,$C$8:$N$10,3,FALSE))),IF(AND($A64&gt;6,$A64&lt;23),HLOOKUP(G$29,$C$8:$N$10,2,FALSE),HLOOKUP(G$29,$C$8:$N$10,3,FALSE)))*'PX 99 + 00 WD'!G10</f>
        <v>47.147625273138672</v>
      </c>
      <c r="H123" s="22">
        <f>IF(O35="East",(IF(AND($A64&gt;7,$A64&lt;24),HLOOKUP(H$29,$C$8:$N$10,2,FALSE),HLOOKUP(H$29,$C$8:$N$10,3,FALSE))),IF(AND($A64&gt;6,$A64&lt;23),HLOOKUP(H$29,$C$8:$N$10,2,FALSE),HLOOKUP(H$29,$C$8:$N$10,3,FALSE)))*'PX 99 + 00 WD'!H10</f>
        <v>51.555111347323525</v>
      </c>
      <c r="I123" s="22">
        <f>IF(P35="East",(IF(AND($A64&gt;7,$A64&lt;24),HLOOKUP(I$29,$C$8:$N$10,2,FALSE),HLOOKUP(I$29,$C$8:$N$10,3,FALSE))),IF(AND($A64&gt;6,$A64&lt;23),HLOOKUP(I$29,$C$8:$N$10,2,FALSE),HLOOKUP(I$29,$C$8:$N$10,3,FALSE)))*'PX 99 + 00 WD'!I10</f>
        <v>57.446732757274461</v>
      </c>
      <c r="J123" s="22">
        <f>IF(Q35="East",(IF(AND($A64&gt;7,$A64&lt;24),HLOOKUP(J$29,$C$8:$N$10,2,FALSE),HLOOKUP(J$29,$C$8:$N$10,3,FALSE))),IF(AND($A64&gt;6,$A64&lt;23),HLOOKUP(J$29,$C$8:$N$10,2,FALSE),HLOOKUP(J$29,$C$8:$N$10,3,FALSE)))*'PX 99 + 00 WD'!J10</f>
        <v>66.758151164829997</v>
      </c>
      <c r="K123" s="22">
        <f>IF(R35="East",(IF(AND($A64&gt;7,$A64&lt;24),HLOOKUP(K$29,$C$8:$N$10,2,FALSE),HLOOKUP(K$29,$C$8:$N$10,3,FALSE))),IF(AND($A64&gt;6,$A64&lt;23),HLOOKUP(K$29,$C$8:$N$10,2,FALSE),HLOOKUP(K$29,$C$8:$N$10,3,FALSE)))*'PX 99 + 00 WD'!K10</f>
        <v>51.594477980185303</v>
      </c>
      <c r="L123" s="22">
        <f>IF(S35="East",(IF(AND($A64&gt;7,$A64&lt;24),HLOOKUP(L$29,$C$8:$N$10,2,FALSE),HLOOKUP(L$29,$C$8:$N$10,3,FALSE))),IF(AND($A64&gt;6,$A64&lt;23),HLOOKUP(L$29,$C$8:$N$10,2,FALSE),HLOOKUP(L$29,$C$8:$N$10,3,FALSE)))*'PX 99 + 00 WD'!L10</f>
        <v>45.381925033048404</v>
      </c>
      <c r="M123" s="22">
        <f>IF(T35="East",(IF(AND($A64&gt;7,$A64&lt;24),HLOOKUP(M$29,$C$8:$N$10,2,FALSE),HLOOKUP(M$29,$C$8:$N$10,3,FALSE))),IF(AND($A64&gt;6,$A64&lt;23),HLOOKUP(M$29,$C$8:$N$10,2,FALSE),HLOOKUP(M$29,$C$8:$N$10,3,FALSE)))*'PX 99 + 00 WD'!M10</f>
        <v>46.239203045147178</v>
      </c>
      <c r="N123" s="22">
        <f>IF(U35="East",(IF(AND($A64&gt;7,$A64&lt;24),HLOOKUP(N$29,$C$8:$N$10,2,FALSE),HLOOKUP(N$29,$C$8:$N$10,3,FALSE))),IF(AND($A64&gt;6,$A64&lt;23),HLOOKUP(N$29,$C$8:$N$10,2,FALSE),HLOOKUP(N$29,$C$8:$N$10,3,FALSE)))*'PX 99 + 00 WD'!N10</f>
        <v>46.615970317344335</v>
      </c>
    </row>
    <row r="124" spans="1:14" x14ac:dyDescent="0.2">
      <c r="A124" s="2">
        <v>6</v>
      </c>
      <c r="C124" s="22">
        <f>IF(J36="East",(IF(AND($A65&gt;7,$A65&lt;24),HLOOKUP(C$29,$C$8:$N$10,2,FALSE),HLOOKUP(C$29,$C$8:$N$10,3,FALSE))),IF(AND($A65&gt;6,$A65&lt;23),HLOOKUP(C$29,$C$8:$N$10,2,FALSE),HLOOKUP(C$29,$C$8:$N$10,3,FALSE)))*'PX 99 + 00 WD'!C11</f>
        <v>75.157894803931839</v>
      </c>
      <c r="D124" s="22">
        <f>IF(K36="East",(IF(AND($A65&gt;7,$A65&lt;24),HLOOKUP(D$29,$C$8:$N$10,2,FALSE),HLOOKUP(D$29,$C$8:$N$10,3,FALSE))),IF(AND($A65&gt;6,$A65&lt;23),HLOOKUP(D$29,$C$8:$N$10,2,FALSE),HLOOKUP(D$29,$C$8:$N$10,3,FALSE)))*'PX 99 + 00 WD'!D11</f>
        <v>59.954925446146667</v>
      </c>
      <c r="E124" s="22">
        <f>IF(L36="East",(IF(AND($A65&gt;7,$A65&lt;24),HLOOKUP(E$29,$C$8:$N$10,2,FALSE),HLOOKUP(E$29,$C$8:$N$10,3,FALSE))),IF(AND($A65&gt;6,$A65&lt;23),HLOOKUP(E$29,$C$8:$N$10,2,FALSE),HLOOKUP(E$29,$C$8:$N$10,3,FALSE)))*'PX 99 + 00 WD'!E11</f>
        <v>56.250642840579864</v>
      </c>
      <c r="F124" s="22">
        <f>IF(M36="East",(IF(AND($A65&gt;7,$A65&lt;24),HLOOKUP(F$29,$C$8:$N$10,2,FALSE),HLOOKUP(F$29,$C$8:$N$10,3,FALSE))),IF(AND($A65&gt;6,$A65&lt;23),HLOOKUP(F$29,$C$8:$N$10,2,FALSE),HLOOKUP(F$29,$C$8:$N$10,3,FALSE)))*'PX 99 + 00 WD'!F11</f>
        <v>61.243498610572168</v>
      </c>
      <c r="G124" s="22">
        <f>IF(N36="East",(IF(AND($A65&gt;7,$A65&lt;24),HLOOKUP(G$29,$C$8:$N$10,2,FALSE),HLOOKUP(G$29,$C$8:$N$10,3,FALSE))),IF(AND($A65&gt;6,$A65&lt;23),HLOOKUP(G$29,$C$8:$N$10,2,FALSE),HLOOKUP(G$29,$C$8:$N$10,3,FALSE)))*'PX 99 + 00 WD'!G11</f>
        <v>55.637630406652178</v>
      </c>
      <c r="H124" s="22">
        <f>IF(O36="East",(IF(AND($A65&gt;7,$A65&lt;24),HLOOKUP(H$29,$C$8:$N$10,2,FALSE),HLOOKUP(H$29,$C$8:$N$10,3,FALSE))),IF(AND($A65&gt;6,$A65&lt;23),HLOOKUP(H$29,$C$8:$N$10,2,FALSE),HLOOKUP(H$29,$C$8:$N$10,3,FALSE)))*'PX 99 + 00 WD'!H11</f>
        <v>52.468164160852417</v>
      </c>
      <c r="I124" s="22">
        <f>IF(P36="East",(IF(AND($A65&gt;7,$A65&lt;24),HLOOKUP(I$29,$C$8:$N$10,2,FALSE),HLOOKUP(I$29,$C$8:$N$10,3,FALSE))),IF(AND($A65&gt;6,$A65&lt;23),HLOOKUP(I$29,$C$8:$N$10,2,FALSE),HLOOKUP(I$29,$C$8:$N$10,3,FALSE)))*'PX 99 + 00 WD'!I11</f>
        <v>57.692021636825089</v>
      </c>
      <c r="J124" s="22">
        <f>IF(Q36="East",(IF(AND($A65&gt;7,$A65&lt;24),HLOOKUP(J$29,$C$8:$N$10,2,FALSE),HLOOKUP(J$29,$C$8:$N$10,3,FALSE))),IF(AND($A65&gt;6,$A65&lt;23),HLOOKUP(J$29,$C$8:$N$10,2,FALSE),HLOOKUP(J$29,$C$8:$N$10,3,FALSE)))*'PX 99 + 00 WD'!J11</f>
        <v>77.911798657715423</v>
      </c>
      <c r="K124" s="22">
        <f>IF(R36="East",(IF(AND($A65&gt;7,$A65&lt;24),HLOOKUP(K$29,$C$8:$N$10,2,FALSE),HLOOKUP(K$29,$C$8:$N$10,3,FALSE))),IF(AND($A65&gt;6,$A65&lt;23),HLOOKUP(K$29,$C$8:$N$10,2,FALSE),HLOOKUP(K$29,$C$8:$N$10,3,FALSE)))*'PX 99 + 00 WD'!K11</f>
        <v>59.349079783387971</v>
      </c>
      <c r="L124" s="22">
        <f>IF(S36="East",(IF(AND($A65&gt;7,$A65&lt;24),HLOOKUP(L$29,$C$8:$N$10,2,FALSE),HLOOKUP(L$29,$C$8:$N$10,3,FALSE))),IF(AND($A65&gt;6,$A65&lt;23),HLOOKUP(L$29,$C$8:$N$10,2,FALSE),HLOOKUP(L$29,$C$8:$N$10,3,FALSE)))*'PX 99 + 00 WD'!L11</f>
        <v>52.244624841345669</v>
      </c>
      <c r="M124" s="22">
        <f>IF(T36="East",(IF(AND($A65&gt;7,$A65&lt;24),HLOOKUP(M$29,$C$8:$N$10,2,FALSE),HLOOKUP(M$29,$C$8:$N$10,3,FALSE))),IF(AND($A65&gt;6,$A65&lt;23),HLOOKUP(M$29,$C$8:$N$10,2,FALSE),HLOOKUP(M$29,$C$8:$N$10,3,FALSE)))*'PX 99 + 00 WD'!M11</f>
        <v>57.053472188859409</v>
      </c>
      <c r="N124" s="22">
        <f>IF(U36="East",(IF(AND($A65&gt;7,$A65&lt;24),HLOOKUP(N$29,$C$8:$N$10,2,FALSE),HLOOKUP(N$29,$C$8:$N$10,3,FALSE))),IF(AND($A65&gt;6,$A65&lt;23),HLOOKUP(N$29,$C$8:$N$10,2,FALSE),HLOOKUP(N$29,$C$8:$N$10,3,FALSE)))*'PX 99 + 00 WD'!N11</f>
        <v>52.279927356225542</v>
      </c>
    </row>
    <row r="125" spans="1:14" x14ac:dyDescent="0.2">
      <c r="A125" s="2">
        <v>7</v>
      </c>
      <c r="C125" s="22">
        <f>IF(J37="East",(IF(AND($A66&gt;7,$A66&lt;24),HLOOKUP(C$29,$C$8:$N$10,2,FALSE),HLOOKUP(C$29,$C$8:$N$10,3,FALSE))),IF(AND($A66&gt;6,$A66&lt;23),HLOOKUP(C$29,$C$8:$N$10,2,FALSE),HLOOKUP(C$29,$C$8:$N$10,3,FALSE)))*'PX 99 + 00 WD'!C12</f>
        <v>73.647311861129381</v>
      </c>
      <c r="D125" s="22">
        <f>IF(K37="East",(IF(AND($A66&gt;7,$A66&lt;24),HLOOKUP(D$29,$C$8:$N$10,2,FALSE),HLOOKUP(D$29,$C$8:$N$10,3,FALSE))),IF(AND($A66&gt;6,$A66&lt;23),HLOOKUP(D$29,$C$8:$N$10,2,FALSE),HLOOKUP(D$29,$C$8:$N$10,3,FALSE)))*'PX 99 + 00 WD'!D12</f>
        <v>57.741455702215454</v>
      </c>
      <c r="E125" s="22">
        <f>IF(L37="East",(IF(AND($A66&gt;7,$A66&lt;24),HLOOKUP(E$29,$C$8:$N$10,2,FALSE),HLOOKUP(E$29,$C$8:$N$10,3,FALSE))),IF(AND($A66&gt;6,$A66&lt;23),HLOOKUP(E$29,$C$8:$N$10,2,FALSE),HLOOKUP(E$29,$C$8:$N$10,3,FALSE)))*'PX 99 + 00 WD'!E12</f>
        <v>54.603411922716504</v>
      </c>
      <c r="F125" s="22">
        <f>IF(M37="East",(IF(AND($A66&gt;7,$A66&lt;24),HLOOKUP(F$29,$C$8:$N$10,2,FALSE),HLOOKUP(F$29,$C$8:$N$10,3,FALSE))),IF(AND($A66&gt;6,$A66&lt;23),HLOOKUP(F$29,$C$8:$N$10,2,FALSE),HLOOKUP(F$29,$C$8:$N$10,3,FALSE)))*'PX 99 + 00 WD'!F12</f>
        <v>72.190009262395719</v>
      </c>
      <c r="G125" s="22">
        <f>IF(N37="East",(IF(AND($A66&gt;7,$A66&lt;24),HLOOKUP(G$29,$C$8:$N$10,2,FALSE),HLOOKUP(G$29,$C$8:$N$10,3,FALSE))),IF(AND($A66&gt;6,$A66&lt;23),HLOOKUP(G$29,$C$8:$N$10,2,FALSE),HLOOKUP(G$29,$C$8:$N$10,3,FALSE)))*'PX 99 + 00 WD'!G12</f>
        <v>54.827215253531037</v>
      </c>
      <c r="H125" s="22">
        <f>IF(O37="East",(IF(AND($A66&gt;7,$A66&lt;24),HLOOKUP(H$29,$C$8:$N$10,2,FALSE),HLOOKUP(H$29,$C$8:$N$10,3,FALSE))),IF(AND($A66&gt;6,$A66&lt;23),HLOOKUP(H$29,$C$8:$N$10,2,FALSE),HLOOKUP(H$29,$C$8:$N$10,3,FALSE)))*'PX 99 + 00 WD'!H12</f>
        <v>34.09622345962164</v>
      </c>
      <c r="I125" s="22">
        <f>IF(P37="East",(IF(AND($A66&gt;7,$A66&lt;24),HLOOKUP(I$29,$C$8:$N$10,2,FALSE),HLOOKUP(I$29,$C$8:$N$10,3,FALSE))),IF(AND($A66&gt;6,$A66&lt;23),HLOOKUP(I$29,$C$8:$N$10,2,FALSE),HLOOKUP(I$29,$C$8:$N$10,3,FALSE)))*'PX 99 + 00 WD'!I12</f>
        <v>37.685105775894471</v>
      </c>
      <c r="J125" s="22">
        <f>IF(Q37="East",(IF(AND($A66&gt;7,$A66&lt;24),HLOOKUP(J$29,$C$8:$N$10,2,FALSE),HLOOKUP(J$29,$C$8:$N$10,3,FALSE))),IF(AND($A66&gt;6,$A66&lt;23),HLOOKUP(J$29,$C$8:$N$10,2,FALSE),HLOOKUP(J$29,$C$8:$N$10,3,FALSE)))*'PX 99 + 00 WD'!J12</f>
        <v>51.939523838074692</v>
      </c>
      <c r="K125" s="22">
        <f>IF(R37="East",(IF(AND($A66&gt;7,$A66&lt;24),HLOOKUP(K$29,$C$8:$N$10,2,FALSE),HLOOKUP(K$29,$C$8:$N$10,3,FALSE))),IF(AND($A66&gt;6,$A66&lt;23),HLOOKUP(K$29,$C$8:$N$10,2,FALSE),HLOOKUP(K$29,$C$8:$N$10,3,FALSE)))*'PX 99 + 00 WD'!K12</f>
        <v>55.875586432206447</v>
      </c>
      <c r="L125" s="22">
        <f>IF(S37="East",(IF(AND($A66&gt;7,$A66&lt;24),HLOOKUP(L$29,$C$8:$N$10,2,FALSE),HLOOKUP(L$29,$C$8:$N$10,3,FALSE))),IF(AND($A66&gt;6,$A66&lt;23),HLOOKUP(L$29,$C$8:$N$10,2,FALSE),HLOOKUP(L$29,$C$8:$N$10,3,FALSE)))*'PX 99 + 00 WD'!L12</f>
        <v>60.841484759561986</v>
      </c>
      <c r="M125" s="22">
        <f>IF(T37="East",(IF(AND($A66&gt;7,$A66&lt;24),HLOOKUP(M$29,$C$8:$N$10,2,FALSE),HLOOKUP(M$29,$C$8:$N$10,3,FALSE))),IF(AND($A66&gt;6,$A66&lt;23),HLOOKUP(M$29,$C$8:$N$10,2,FALSE),HLOOKUP(M$29,$C$8:$N$10,3,FALSE)))*'PX 99 + 00 WD'!M12</f>
        <v>67.620074836912508</v>
      </c>
      <c r="N125" s="22">
        <f>IF(U37="East",(IF(AND($A66&gt;7,$A66&lt;24),HLOOKUP(N$29,$C$8:$N$10,2,FALSE),HLOOKUP(N$29,$C$8:$N$10,3,FALSE))),IF(AND($A66&gt;6,$A66&lt;23),HLOOKUP(N$29,$C$8:$N$10,2,FALSE),HLOOKUP(N$29,$C$8:$N$10,3,FALSE)))*'PX 99 + 00 WD'!N12</f>
        <v>73.07237082293851</v>
      </c>
    </row>
    <row r="126" spans="1:14" x14ac:dyDescent="0.2">
      <c r="A126" s="2">
        <v>8</v>
      </c>
      <c r="C126" s="22">
        <f>IF(J38="East",(IF(AND($A67&gt;7,$A67&lt;24),HLOOKUP(C$29,$C$8:$N$10,2,FALSE),HLOOKUP(C$29,$C$8:$N$10,3,FALSE))),IF(AND($A67&gt;6,$A67&lt;23),HLOOKUP(C$29,$C$8:$N$10,2,FALSE),HLOOKUP(C$29,$C$8:$N$10,3,FALSE)))*'PX 99 + 00 WD'!C13</f>
        <v>78.47073797173914</v>
      </c>
      <c r="D126" s="22">
        <f>IF(K38="East",(IF(AND($A67&gt;7,$A67&lt;24),HLOOKUP(D$29,$C$8:$N$10,2,FALSE),HLOOKUP(D$29,$C$8:$N$10,3,FALSE))),IF(AND($A67&gt;6,$A67&lt;23),HLOOKUP(D$29,$C$8:$N$10,2,FALSE),HLOOKUP(D$29,$C$8:$N$10,3,FALSE)))*'PX 99 + 00 WD'!D13</f>
        <v>59.890324293833409</v>
      </c>
      <c r="E126" s="22">
        <f>IF(L38="East",(IF(AND($A67&gt;7,$A67&lt;24),HLOOKUP(E$29,$C$8:$N$10,2,FALSE),HLOOKUP(E$29,$C$8:$N$10,3,FALSE))),IF(AND($A67&gt;6,$A67&lt;23),HLOOKUP(E$29,$C$8:$N$10,2,FALSE),HLOOKUP(E$29,$C$8:$N$10,3,FALSE)))*'PX 99 + 00 WD'!E13</f>
        <v>58.152384036696766</v>
      </c>
      <c r="F126" s="22">
        <f>IF(M38="East",(IF(AND($A67&gt;7,$A67&lt;24),HLOOKUP(F$29,$C$8:$N$10,2,FALSE),HLOOKUP(F$29,$C$8:$N$10,3,FALSE))),IF(AND($A67&gt;6,$A67&lt;23),HLOOKUP(F$29,$C$8:$N$10,2,FALSE),HLOOKUP(F$29,$C$8:$N$10,3,FALSE)))*'PX 99 + 00 WD'!F13</f>
        <v>80.432333800951085</v>
      </c>
      <c r="G126" s="22">
        <f>IF(N38="East",(IF(AND($A67&gt;7,$A67&lt;24),HLOOKUP(G$29,$C$8:$N$10,2,FALSE),HLOOKUP(G$29,$C$8:$N$10,3,FALSE))),IF(AND($A67&gt;6,$A67&lt;23),HLOOKUP(G$29,$C$8:$N$10,2,FALSE),HLOOKUP(G$29,$C$8:$N$10,3,FALSE)))*'PX 99 + 00 WD'!G13</f>
        <v>65.27614590537523</v>
      </c>
      <c r="H126" s="22">
        <f>IF(O38="East",(IF(AND($A67&gt;7,$A67&lt;24),HLOOKUP(H$29,$C$8:$N$10,2,FALSE),HLOOKUP(H$29,$C$8:$N$10,3,FALSE))),IF(AND($A67&gt;6,$A67&lt;23),HLOOKUP(H$29,$C$8:$N$10,2,FALSE),HLOOKUP(H$29,$C$8:$N$10,3,FALSE)))*'PX 99 + 00 WD'!H13</f>
        <v>50.487424182801732</v>
      </c>
      <c r="I126" s="22">
        <f>IF(P38="East",(IF(AND($A67&gt;7,$A67&lt;24),HLOOKUP(I$29,$C$8:$N$10,2,FALSE),HLOOKUP(I$29,$C$8:$N$10,3,FALSE))),IF(AND($A67&gt;6,$A67&lt;23),HLOOKUP(I$29,$C$8:$N$10,2,FALSE),HLOOKUP(I$29,$C$8:$N$10,3,FALSE)))*'PX 99 + 00 WD'!I13</f>
        <v>50.356826569014004</v>
      </c>
      <c r="J126" s="22">
        <f>IF(Q38="East",(IF(AND($A67&gt;7,$A67&lt;24),HLOOKUP(J$29,$C$8:$N$10,2,FALSE),HLOOKUP(J$29,$C$8:$N$10,3,FALSE))),IF(AND($A67&gt;6,$A67&lt;23),HLOOKUP(J$29,$C$8:$N$10,2,FALSE),HLOOKUP(J$29,$C$8:$N$10,3,FALSE)))*'PX 99 + 00 WD'!J13</f>
        <v>62.241467671100636</v>
      </c>
      <c r="K126" s="22">
        <f>IF(R38="East",(IF(AND($A67&gt;7,$A67&lt;24),HLOOKUP(K$29,$C$8:$N$10,2,FALSE),HLOOKUP(K$29,$C$8:$N$10,3,FALSE))),IF(AND($A67&gt;6,$A67&lt;23),HLOOKUP(K$29,$C$8:$N$10,2,FALSE),HLOOKUP(K$29,$C$8:$N$10,3,FALSE)))*'PX 99 + 00 WD'!K13</f>
        <v>66.144869972247676</v>
      </c>
      <c r="L126" s="22">
        <f>IF(S38="East",(IF(AND($A67&gt;7,$A67&lt;24),HLOOKUP(L$29,$C$8:$N$10,2,FALSE),HLOOKUP(L$29,$C$8:$N$10,3,FALSE))),IF(AND($A67&gt;6,$A67&lt;23),HLOOKUP(L$29,$C$8:$N$10,2,FALSE),HLOOKUP(L$29,$C$8:$N$10,3,FALSE)))*'PX 99 + 00 WD'!L13</f>
        <v>64.701331069354794</v>
      </c>
      <c r="M126" s="22">
        <f>IF(T38="East",(IF(AND($A67&gt;7,$A67&lt;24),HLOOKUP(M$29,$C$8:$N$10,2,FALSE),HLOOKUP(M$29,$C$8:$N$10,3,FALSE))),IF(AND($A67&gt;6,$A67&lt;23),HLOOKUP(M$29,$C$8:$N$10,2,FALSE),HLOOKUP(M$29,$C$8:$N$10,3,FALSE)))*'PX 99 + 00 WD'!M13</f>
        <v>75.848712745020975</v>
      </c>
      <c r="N126" s="22">
        <f>IF(U38="East",(IF(AND($A67&gt;7,$A67&lt;24),HLOOKUP(N$29,$C$8:$N$10,2,FALSE),HLOOKUP(N$29,$C$8:$N$10,3,FALSE))),IF(AND($A67&gt;6,$A67&lt;23),HLOOKUP(N$29,$C$8:$N$10,2,FALSE),HLOOKUP(N$29,$C$8:$N$10,3,FALSE)))*'PX 99 + 00 WD'!N13</f>
        <v>78.876246572201183</v>
      </c>
    </row>
    <row r="127" spans="1:14" x14ac:dyDescent="0.2">
      <c r="A127" s="2">
        <v>9</v>
      </c>
      <c r="C127" s="22">
        <f>IF(J39="East",(IF(AND($A68&gt;7,$A68&lt;24),HLOOKUP(C$29,$C$8:$N$10,2,FALSE),HLOOKUP(C$29,$C$8:$N$10,3,FALSE))),IF(AND($A68&gt;6,$A68&lt;23),HLOOKUP(C$29,$C$8:$N$10,2,FALSE),HLOOKUP(C$29,$C$8:$N$10,3,FALSE)))*'PX 99 + 00 WD'!C14</f>
        <v>79.818060688879029</v>
      </c>
      <c r="D127" s="22">
        <f>IF(K39="East",(IF(AND($A68&gt;7,$A68&lt;24),HLOOKUP(D$29,$C$8:$N$10,2,FALSE),HLOOKUP(D$29,$C$8:$N$10,3,FALSE))),IF(AND($A68&gt;6,$A68&lt;23),HLOOKUP(D$29,$C$8:$N$10,2,FALSE),HLOOKUP(D$29,$C$8:$N$10,3,FALSE)))*'PX 99 + 00 WD'!D14</f>
        <v>60.227739443016866</v>
      </c>
      <c r="E127" s="22">
        <f>IF(L39="East",(IF(AND($A68&gt;7,$A68&lt;24),HLOOKUP(E$29,$C$8:$N$10,2,FALSE),HLOOKUP(E$29,$C$8:$N$10,3,FALSE))),IF(AND($A68&gt;6,$A68&lt;23),HLOOKUP(E$29,$C$8:$N$10,2,FALSE),HLOOKUP(E$29,$C$8:$N$10,3,FALSE)))*'PX 99 + 00 WD'!E14</f>
        <v>58.829749007974542</v>
      </c>
      <c r="F127" s="22">
        <f>IF(M39="East",(IF(AND($A68&gt;7,$A68&lt;24),HLOOKUP(F$29,$C$8:$N$10,2,FALSE),HLOOKUP(F$29,$C$8:$N$10,3,FALSE))),IF(AND($A68&gt;6,$A68&lt;23),HLOOKUP(F$29,$C$8:$N$10,2,FALSE),HLOOKUP(F$29,$C$8:$N$10,3,FALSE)))*'PX 99 + 00 WD'!F14</f>
        <v>83.529949272019209</v>
      </c>
      <c r="G127" s="22">
        <f>IF(N39="East",(IF(AND($A68&gt;7,$A68&lt;24),HLOOKUP(G$29,$C$8:$N$10,2,FALSE),HLOOKUP(G$29,$C$8:$N$10,3,FALSE))),IF(AND($A68&gt;6,$A68&lt;23),HLOOKUP(G$29,$C$8:$N$10,2,FALSE),HLOOKUP(G$29,$C$8:$N$10,3,FALSE)))*'PX 99 + 00 WD'!G14</f>
        <v>72.90277933027258</v>
      </c>
      <c r="H127" s="22">
        <f>IF(O39="East",(IF(AND($A68&gt;7,$A68&lt;24),HLOOKUP(H$29,$C$8:$N$10,2,FALSE),HLOOKUP(H$29,$C$8:$N$10,3,FALSE))),IF(AND($A68&gt;6,$A68&lt;23),HLOOKUP(H$29,$C$8:$N$10,2,FALSE),HLOOKUP(H$29,$C$8:$N$10,3,FALSE)))*'PX 99 + 00 WD'!H14</f>
        <v>60.152483009140589</v>
      </c>
      <c r="I127" s="22">
        <f>IF(P39="East",(IF(AND($A68&gt;7,$A68&lt;24),HLOOKUP(I$29,$C$8:$N$10,2,FALSE),HLOOKUP(I$29,$C$8:$N$10,3,FALSE))),IF(AND($A68&gt;6,$A68&lt;23),HLOOKUP(I$29,$C$8:$N$10,2,FALSE),HLOOKUP(I$29,$C$8:$N$10,3,FALSE)))*'PX 99 + 00 WD'!I14</f>
        <v>58.248338295250825</v>
      </c>
      <c r="J127" s="22">
        <f>IF(Q39="East",(IF(AND($A68&gt;7,$A68&lt;24),HLOOKUP(J$29,$C$8:$N$10,2,FALSE),HLOOKUP(J$29,$C$8:$N$10,3,FALSE))),IF(AND($A68&gt;6,$A68&lt;23),HLOOKUP(J$29,$C$8:$N$10,2,FALSE),HLOOKUP(J$29,$C$8:$N$10,3,FALSE)))*'PX 99 + 00 WD'!J14</f>
        <v>72.567603971716423</v>
      </c>
      <c r="K127" s="22">
        <f>IF(R39="East",(IF(AND($A68&gt;7,$A68&lt;24),HLOOKUP(K$29,$C$8:$N$10,2,FALSE),HLOOKUP(K$29,$C$8:$N$10,3,FALSE))),IF(AND($A68&gt;6,$A68&lt;23),HLOOKUP(K$29,$C$8:$N$10,2,FALSE),HLOOKUP(K$29,$C$8:$N$10,3,FALSE)))*'PX 99 + 00 WD'!K14</f>
        <v>74.809024355111376</v>
      </c>
      <c r="L127" s="22">
        <f>IF(S39="East",(IF(AND($A68&gt;7,$A68&lt;24),HLOOKUP(L$29,$C$8:$N$10,2,FALSE),HLOOKUP(L$29,$C$8:$N$10,3,FALSE))),IF(AND($A68&gt;6,$A68&lt;23),HLOOKUP(L$29,$C$8:$N$10,2,FALSE),HLOOKUP(L$29,$C$8:$N$10,3,FALSE)))*'PX 99 + 00 WD'!L14</f>
        <v>65.731334766561332</v>
      </c>
      <c r="M127" s="22">
        <f>IF(T39="East",(IF(AND($A68&gt;7,$A68&lt;24),HLOOKUP(M$29,$C$8:$N$10,2,FALSE),HLOOKUP(M$29,$C$8:$N$10,3,FALSE))),IF(AND($A68&gt;6,$A68&lt;23),HLOOKUP(M$29,$C$8:$N$10,2,FALSE),HLOOKUP(M$29,$C$8:$N$10,3,FALSE)))*'PX 99 + 00 WD'!M14</f>
        <v>75.584921792589896</v>
      </c>
      <c r="N127" s="22">
        <f>IF(U39="East",(IF(AND($A68&gt;7,$A68&lt;24),HLOOKUP(N$29,$C$8:$N$10,2,FALSE),HLOOKUP(N$29,$C$8:$N$10,3,FALSE))),IF(AND($A68&gt;6,$A68&lt;23),HLOOKUP(N$29,$C$8:$N$10,2,FALSE),HLOOKUP(N$29,$C$8:$N$10,3,FALSE)))*'PX 99 + 00 WD'!N14</f>
        <v>79.098025480333973</v>
      </c>
    </row>
    <row r="128" spans="1:14" x14ac:dyDescent="0.2">
      <c r="A128" s="2">
        <v>10</v>
      </c>
      <c r="C128" s="22">
        <f>IF(J40="East",(IF(AND($A69&gt;7,$A69&lt;24),HLOOKUP(C$29,$C$8:$N$10,2,FALSE),HLOOKUP(C$29,$C$8:$N$10,3,FALSE))),IF(AND($A69&gt;6,$A69&lt;23),HLOOKUP(C$29,$C$8:$N$10,2,FALSE),HLOOKUP(C$29,$C$8:$N$10,3,FALSE)))*'PX 99 + 00 WD'!C15</f>
        <v>81.68471507783083</v>
      </c>
      <c r="D128" s="22">
        <f>IF(K40="East",(IF(AND($A69&gt;7,$A69&lt;24),HLOOKUP(D$29,$C$8:$N$10,2,FALSE),HLOOKUP(D$29,$C$8:$N$10,3,FALSE))),IF(AND($A69&gt;6,$A69&lt;23),HLOOKUP(D$29,$C$8:$N$10,2,FALSE),HLOOKUP(D$29,$C$8:$N$10,3,FALSE)))*'PX 99 + 00 WD'!D15</f>
        <v>59.830608287649461</v>
      </c>
      <c r="E128" s="22">
        <f>IF(L40="East",(IF(AND($A69&gt;7,$A69&lt;24),HLOOKUP(E$29,$C$8:$N$10,2,FALSE),HLOOKUP(E$29,$C$8:$N$10,3,FALSE))),IF(AND($A69&gt;6,$A69&lt;23),HLOOKUP(E$29,$C$8:$N$10,2,FALSE),HLOOKUP(E$29,$C$8:$N$10,3,FALSE)))*'PX 99 + 00 WD'!E15</f>
        <v>59.836211925182837</v>
      </c>
      <c r="F128" s="22">
        <f>IF(M40="East",(IF(AND($A69&gt;7,$A69&lt;24),HLOOKUP(F$29,$C$8:$N$10,2,FALSE),HLOOKUP(F$29,$C$8:$N$10,3,FALSE))),IF(AND($A69&gt;6,$A69&lt;23),HLOOKUP(F$29,$C$8:$N$10,2,FALSE),HLOOKUP(F$29,$C$8:$N$10,3,FALSE)))*'PX 99 + 00 WD'!F15</f>
        <v>85.972066831757999</v>
      </c>
      <c r="G128" s="22">
        <f>IF(N40="East",(IF(AND($A69&gt;7,$A69&lt;24),HLOOKUP(G$29,$C$8:$N$10,2,FALSE),HLOOKUP(G$29,$C$8:$N$10,3,FALSE))),IF(AND($A69&gt;6,$A69&lt;23),HLOOKUP(G$29,$C$8:$N$10,2,FALSE),HLOOKUP(G$29,$C$8:$N$10,3,FALSE)))*'PX 99 + 00 WD'!G15</f>
        <v>80.253393539281987</v>
      </c>
      <c r="H128" s="22">
        <f>IF(O40="East",(IF(AND($A69&gt;7,$A69&lt;24),HLOOKUP(H$29,$C$8:$N$10,2,FALSE),HLOOKUP(H$29,$C$8:$N$10,3,FALSE))),IF(AND($A69&gt;6,$A69&lt;23),HLOOKUP(H$29,$C$8:$N$10,2,FALSE),HLOOKUP(H$29,$C$8:$N$10,3,FALSE)))*'PX 99 + 00 WD'!H15</f>
        <v>74.156406965445399</v>
      </c>
      <c r="I128" s="22">
        <f>IF(P40="East",(IF(AND($A69&gt;7,$A69&lt;24),HLOOKUP(I$29,$C$8:$N$10,2,FALSE),HLOOKUP(I$29,$C$8:$N$10,3,FALSE))),IF(AND($A69&gt;6,$A69&lt;23),HLOOKUP(I$29,$C$8:$N$10,2,FALSE),HLOOKUP(I$29,$C$8:$N$10,3,FALSE)))*'PX 99 + 00 WD'!I15</f>
        <v>68.900896120678368</v>
      </c>
      <c r="J128" s="22">
        <f>IF(Q40="East",(IF(AND($A69&gt;7,$A69&lt;24),HLOOKUP(J$29,$C$8:$N$10,2,FALSE),HLOOKUP(J$29,$C$8:$N$10,3,FALSE))),IF(AND($A69&gt;6,$A69&lt;23),HLOOKUP(J$29,$C$8:$N$10,2,FALSE),HLOOKUP(J$29,$C$8:$N$10,3,FALSE)))*'PX 99 + 00 WD'!J15</f>
        <v>83.129435117324761</v>
      </c>
      <c r="K128" s="22">
        <f>IF(R40="East",(IF(AND($A69&gt;7,$A69&lt;24),HLOOKUP(K$29,$C$8:$N$10,2,FALSE),HLOOKUP(K$29,$C$8:$N$10,3,FALSE))),IF(AND($A69&gt;6,$A69&lt;23),HLOOKUP(K$29,$C$8:$N$10,2,FALSE),HLOOKUP(K$29,$C$8:$N$10,3,FALSE)))*'PX 99 + 00 WD'!K15</f>
        <v>81.45106192952575</v>
      </c>
      <c r="L128" s="22">
        <f>IF(S40="East",(IF(AND($A69&gt;7,$A69&lt;24),HLOOKUP(L$29,$C$8:$N$10,2,FALSE),HLOOKUP(L$29,$C$8:$N$10,3,FALSE))),IF(AND($A69&gt;6,$A69&lt;23),HLOOKUP(L$29,$C$8:$N$10,2,FALSE),HLOOKUP(L$29,$C$8:$N$10,3,FALSE)))*'PX 99 + 00 WD'!L15</f>
        <v>74.855534271563059</v>
      </c>
      <c r="M128" s="22">
        <f>IF(T40="East",(IF(AND($A69&gt;7,$A69&lt;24),HLOOKUP(M$29,$C$8:$N$10,2,FALSE),HLOOKUP(M$29,$C$8:$N$10,3,FALSE))),IF(AND($A69&gt;6,$A69&lt;23),HLOOKUP(M$29,$C$8:$N$10,2,FALSE),HLOOKUP(M$29,$C$8:$N$10,3,FALSE)))*'PX 99 + 00 WD'!M15</f>
        <v>77.601676970296026</v>
      </c>
      <c r="N128" s="22">
        <f>IF(U40="East",(IF(AND($A69&gt;7,$A69&lt;24),HLOOKUP(N$29,$C$8:$N$10,2,FALSE),HLOOKUP(N$29,$C$8:$N$10,3,FALSE))),IF(AND($A69&gt;6,$A69&lt;23),HLOOKUP(N$29,$C$8:$N$10,2,FALSE),HLOOKUP(N$29,$C$8:$N$10,3,FALSE)))*'PX 99 + 00 WD'!N15</f>
        <v>79.727465351528323</v>
      </c>
    </row>
    <row r="129" spans="1:14" x14ac:dyDescent="0.2">
      <c r="A129" s="2">
        <v>11</v>
      </c>
      <c r="C129" s="22">
        <f>IF(J41="East",(IF(AND($A70&gt;7,$A70&lt;24),HLOOKUP(C$29,$C$8:$N$10,2,FALSE),HLOOKUP(C$29,$C$8:$N$10,3,FALSE))),IF(AND($A70&gt;6,$A70&lt;23),HLOOKUP(C$29,$C$8:$N$10,2,FALSE),HLOOKUP(C$29,$C$8:$N$10,3,FALSE)))*'PX 99 + 00 WD'!C16</f>
        <v>79.930235216427576</v>
      </c>
      <c r="D129" s="22">
        <f>IF(K41="East",(IF(AND($A70&gt;7,$A70&lt;24),HLOOKUP(D$29,$C$8:$N$10,2,FALSE),HLOOKUP(D$29,$C$8:$N$10,3,FALSE))),IF(AND($A70&gt;6,$A70&lt;23),HLOOKUP(D$29,$C$8:$N$10,2,FALSE),HLOOKUP(D$29,$C$8:$N$10,3,FALSE)))*'PX 99 + 00 WD'!D16</f>
        <v>59.827896765280933</v>
      </c>
      <c r="E129" s="22">
        <f>IF(L41="East",(IF(AND($A70&gt;7,$A70&lt;24),HLOOKUP(E$29,$C$8:$N$10,2,FALSE),HLOOKUP(E$29,$C$8:$N$10,3,FALSE))),IF(AND($A70&gt;6,$A70&lt;23),HLOOKUP(E$29,$C$8:$N$10,2,FALSE),HLOOKUP(E$29,$C$8:$N$10,3,FALSE)))*'PX 99 + 00 WD'!E16</f>
        <v>60.813775474565816</v>
      </c>
      <c r="F129" s="22">
        <f>IF(M41="East",(IF(AND($A70&gt;7,$A70&lt;24),HLOOKUP(F$29,$C$8:$N$10,2,FALSE),HLOOKUP(F$29,$C$8:$N$10,3,FALSE))),IF(AND($A70&gt;6,$A70&lt;23),HLOOKUP(F$29,$C$8:$N$10,2,FALSE),HLOOKUP(F$29,$C$8:$N$10,3,FALSE)))*'PX 99 + 00 WD'!F16</f>
        <v>89.360591971091708</v>
      </c>
      <c r="G129" s="22">
        <f>IF(N41="East",(IF(AND($A70&gt;7,$A70&lt;24),HLOOKUP(G$29,$C$8:$N$10,2,FALSE),HLOOKUP(G$29,$C$8:$N$10,3,FALSE))),IF(AND($A70&gt;6,$A70&lt;23),HLOOKUP(G$29,$C$8:$N$10,2,FALSE),HLOOKUP(G$29,$C$8:$N$10,3,FALSE)))*'PX 99 + 00 WD'!G16</f>
        <v>89.658385053703</v>
      </c>
      <c r="H129" s="22">
        <f>IF(O41="East",(IF(AND($A70&gt;7,$A70&lt;24),HLOOKUP(H$29,$C$8:$N$10,2,FALSE),HLOOKUP(H$29,$C$8:$N$10,3,FALSE))),IF(AND($A70&gt;6,$A70&lt;23),HLOOKUP(H$29,$C$8:$N$10,2,FALSE),HLOOKUP(H$29,$C$8:$N$10,3,FALSE)))*'PX 99 + 00 WD'!H16</f>
        <v>87.089461931014412</v>
      </c>
      <c r="I129" s="22">
        <f>IF(P41="East",(IF(AND($A70&gt;7,$A70&lt;24),HLOOKUP(I$29,$C$8:$N$10,2,FALSE),HLOOKUP(I$29,$C$8:$N$10,3,FALSE))),IF(AND($A70&gt;6,$A70&lt;23),HLOOKUP(I$29,$C$8:$N$10,2,FALSE),HLOOKUP(I$29,$C$8:$N$10,3,FALSE)))*'PX 99 + 00 WD'!I16</f>
        <v>83.25196736463036</v>
      </c>
      <c r="J129" s="22">
        <f>IF(Q41="East",(IF(AND($A70&gt;7,$A70&lt;24),HLOOKUP(J$29,$C$8:$N$10,2,FALSE),HLOOKUP(J$29,$C$8:$N$10,3,FALSE))),IF(AND($A70&gt;6,$A70&lt;23),HLOOKUP(J$29,$C$8:$N$10,2,FALSE),HLOOKUP(J$29,$C$8:$N$10,3,FALSE)))*'PX 99 + 00 WD'!J16</f>
        <v>99.054764216311568</v>
      </c>
      <c r="K129" s="22">
        <f>IF(R41="East",(IF(AND($A70&gt;7,$A70&lt;24),HLOOKUP(K$29,$C$8:$N$10,2,FALSE),HLOOKUP(K$29,$C$8:$N$10,3,FALSE))),IF(AND($A70&gt;6,$A70&lt;23),HLOOKUP(K$29,$C$8:$N$10,2,FALSE),HLOOKUP(K$29,$C$8:$N$10,3,FALSE)))*'PX 99 + 00 WD'!K16</f>
        <v>89.129421933267054</v>
      </c>
      <c r="L129" s="22">
        <f>IF(S41="East",(IF(AND($A70&gt;7,$A70&lt;24),HLOOKUP(L$29,$C$8:$N$10,2,FALSE),HLOOKUP(L$29,$C$8:$N$10,3,FALSE))),IF(AND($A70&gt;6,$A70&lt;23),HLOOKUP(L$29,$C$8:$N$10,2,FALSE),HLOOKUP(L$29,$C$8:$N$10,3,FALSE)))*'PX 99 + 00 WD'!L16</f>
        <v>76.325706834561544</v>
      </c>
      <c r="M129" s="22">
        <f>IF(T41="East",(IF(AND($A70&gt;7,$A70&lt;24),HLOOKUP(M$29,$C$8:$N$10,2,FALSE),HLOOKUP(M$29,$C$8:$N$10,3,FALSE))),IF(AND($A70&gt;6,$A70&lt;23),HLOOKUP(M$29,$C$8:$N$10,2,FALSE),HLOOKUP(M$29,$C$8:$N$10,3,FALSE)))*'PX 99 + 00 WD'!M16</f>
        <v>79.605786759599283</v>
      </c>
      <c r="N129" s="22">
        <f>IF(U41="East",(IF(AND($A70&gt;7,$A70&lt;24),HLOOKUP(N$29,$C$8:$N$10,2,FALSE),HLOOKUP(N$29,$C$8:$N$10,3,FALSE))),IF(AND($A70&gt;6,$A70&lt;23),HLOOKUP(N$29,$C$8:$N$10,2,FALSE),HLOOKUP(N$29,$C$8:$N$10,3,FALSE)))*'PX 99 + 00 WD'!N16</f>
        <v>75.626051890245435</v>
      </c>
    </row>
    <row r="130" spans="1:14" x14ac:dyDescent="0.2">
      <c r="A130" s="2">
        <v>12</v>
      </c>
      <c r="C130" s="22">
        <f>IF(J42="East",(IF(AND($A71&gt;7,$A71&lt;24),HLOOKUP(C$29,$C$8:$N$10,2,FALSE),HLOOKUP(C$29,$C$8:$N$10,3,FALSE))),IF(AND($A71&gt;6,$A71&lt;23),HLOOKUP(C$29,$C$8:$N$10,2,FALSE),HLOOKUP(C$29,$C$8:$N$10,3,FALSE)))*'PX 99 + 00 WD'!C17</f>
        <v>77.958041750093415</v>
      </c>
      <c r="D130" s="22">
        <f>IF(K42="East",(IF(AND($A71&gt;7,$A71&lt;24),HLOOKUP(D$29,$C$8:$N$10,2,FALSE),HLOOKUP(D$29,$C$8:$N$10,3,FALSE))),IF(AND($A71&gt;6,$A71&lt;23),HLOOKUP(D$29,$C$8:$N$10,2,FALSE),HLOOKUP(D$29,$C$8:$N$10,3,FALSE)))*'PX 99 + 00 WD'!D17</f>
        <v>59.143900851480232</v>
      </c>
      <c r="E130" s="22">
        <f>IF(L42="East",(IF(AND($A71&gt;7,$A71&lt;24),HLOOKUP(E$29,$C$8:$N$10,2,FALSE),HLOOKUP(E$29,$C$8:$N$10,3,FALSE))),IF(AND($A71&gt;6,$A71&lt;23),HLOOKUP(E$29,$C$8:$N$10,2,FALSE),HLOOKUP(E$29,$C$8:$N$10,3,FALSE)))*'PX 99 + 00 WD'!E17</f>
        <v>60.014386507378219</v>
      </c>
      <c r="F130" s="22">
        <f>IF(M42="East",(IF(AND($A71&gt;7,$A71&lt;24),HLOOKUP(F$29,$C$8:$N$10,2,FALSE),HLOOKUP(F$29,$C$8:$N$10,3,FALSE))),IF(AND($A71&gt;6,$A71&lt;23),HLOOKUP(F$29,$C$8:$N$10,2,FALSE),HLOOKUP(F$29,$C$8:$N$10,3,FALSE)))*'PX 99 + 00 WD'!F17</f>
        <v>91.730229635310593</v>
      </c>
      <c r="G130" s="22">
        <f>IF(N42="East",(IF(AND($A71&gt;7,$A71&lt;24),HLOOKUP(G$29,$C$8:$N$10,2,FALSE),HLOOKUP(G$29,$C$8:$N$10,3,FALSE))),IF(AND($A71&gt;6,$A71&lt;23),HLOOKUP(G$29,$C$8:$N$10,2,FALSE),HLOOKUP(G$29,$C$8:$N$10,3,FALSE)))*'PX 99 + 00 WD'!G17</f>
        <v>92.708804556827161</v>
      </c>
      <c r="H130" s="22">
        <f>IF(O42="East",(IF(AND($A71&gt;7,$A71&lt;24),HLOOKUP(H$29,$C$8:$N$10,2,FALSE),HLOOKUP(H$29,$C$8:$N$10,3,FALSE))),IF(AND($A71&gt;6,$A71&lt;23),HLOOKUP(H$29,$C$8:$N$10,2,FALSE),HLOOKUP(H$29,$C$8:$N$10,3,FALSE)))*'PX 99 + 00 WD'!H17</f>
        <v>101.67146163675793</v>
      </c>
      <c r="I130" s="22">
        <f>IF(P42="East",(IF(AND($A71&gt;7,$A71&lt;24),HLOOKUP(I$29,$C$8:$N$10,2,FALSE),HLOOKUP(I$29,$C$8:$N$10,3,FALSE))),IF(AND($A71&gt;6,$A71&lt;23),HLOOKUP(I$29,$C$8:$N$10,2,FALSE),HLOOKUP(I$29,$C$8:$N$10,3,FALSE)))*'PX 99 + 00 WD'!I17</f>
        <v>100.01008265484444</v>
      </c>
      <c r="J130" s="22">
        <f>IF(Q42="East",(IF(AND($A71&gt;7,$A71&lt;24),HLOOKUP(J$29,$C$8:$N$10,2,FALSE),HLOOKUP(J$29,$C$8:$N$10,3,FALSE))),IF(AND($A71&gt;6,$A71&lt;23),HLOOKUP(J$29,$C$8:$N$10,2,FALSE),HLOOKUP(J$29,$C$8:$N$10,3,FALSE)))*'PX 99 + 00 WD'!J17</f>
        <v>112.82950151335267</v>
      </c>
      <c r="K130" s="22">
        <f>IF(R42="East",(IF(AND($A71&gt;7,$A71&lt;24),HLOOKUP(K$29,$C$8:$N$10,2,FALSE),HLOOKUP(K$29,$C$8:$N$10,3,FALSE))),IF(AND($A71&gt;6,$A71&lt;23),HLOOKUP(K$29,$C$8:$N$10,2,FALSE),HLOOKUP(K$29,$C$8:$N$10,3,FALSE)))*'PX 99 + 00 WD'!K17</f>
        <v>91.725588004787909</v>
      </c>
      <c r="L130" s="22">
        <f>IF(S42="East",(IF(AND($A71&gt;7,$A71&lt;24),HLOOKUP(L$29,$C$8:$N$10,2,FALSE),HLOOKUP(L$29,$C$8:$N$10,3,FALSE))),IF(AND($A71&gt;6,$A71&lt;23),HLOOKUP(L$29,$C$8:$N$10,2,FALSE),HLOOKUP(L$29,$C$8:$N$10,3,FALSE)))*'PX 99 + 00 WD'!L17</f>
        <v>77.84205541957823</v>
      </c>
      <c r="M130" s="22">
        <f>IF(T42="East",(IF(AND($A71&gt;7,$A71&lt;24),HLOOKUP(M$29,$C$8:$N$10,2,FALSE),HLOOKUP(M$29,$C$8:$N$10,3,FALSE))),IF(AND($A71&gt;6,$A71&lt;23),HLOOKUP(M$29,$C$8:$N$10,2,FALSE),HLOOKUP(M$29,$C$8:$N$10,3,FALSE)))*'PX 99 + 00 WD'!M17</f>
        <v>77.330231983354579</v>
      </c>
      <c r="N130" s="22">
        <f>IF(U42="East",(IF(AND($A71&gt;7,$A71&lt;24),HLOOKUP(N$29,$C$8:$N$10,2,FALSE),HLOOKUP(N$29,$C$8:$N$10,3,FALSE))),IF(AND($A71&gt;6,$A71&lt;23),HLOOKUP(N$29,$C$8:$N$10,2,FALSE),HLOOKUP(N$29,$C$8:$N$10,3,FALSE)))*'PX 99 + 00 WD'!N17</f>
        <v>73.831408706836726</v>
      </c>
    </row>
    <row r="131" spans="1:14" x14ac:dyDescent="0.2">
      <c r="A131" s="2">
        <v>13</v>
      </c>
      <c r="C131" s="22">
        <f>IF(J43="East",(IF(AND($A72&gt;7,$A72&lt;24),HLOOKUP(C$29,$C$8:$N$10,2,FALSE),HLOOKUP(C$29,$C$8:$N$10,3,FALSE))),IF(AND($A72&gt;6,$A72&lt;23),HLOOKUP(C$29,$C$8:$N$10,2,FALSE),HLOOKUP(C$29,$C$8:$N$10,3,FALSE)))*'PX 99 + 00 WD'!C18</f>
        <v>76.814140476681089</v>
      </c>
      <c r="D131" s="22">
        <f>IF(K43="East",(IF(AND($A72&gt;7,$A72&lt;24),HLOOKUP(D$29,$C$8:$N$10,2,FALSE),HLOOKUP(D$29,$C$8:$N$10,3,FALSE))),IF(AND($A72&gt;6,$A72&lt;23),HLOOKUP(D$29,$C$8:$N$10,2,FALSE),HLOOKUP(D$29,$C$8:$N$10,3,FALSE)))*'PX 99 + 00 WD'!D18</f>
        <v>58.677882175653671</v>
      </c>
      <c r="E131" s="22">
        <f>IF(L43="East",(IF(AND($A72&gt;7,$A72&lt;24),HLOOKUP(E$29,$C$8:$N$10,2,FALSE),HLOOKUP(E$29,$C$8:$N$10,3,FALSE))),IF(AND($A72&gt;6,$A72&lt;23),HLOOKUP(E$29,$C$8:$N$10,2,FALSE),HLOOKUP(E$29,$C$8:$N$10,3,FALSE)))*'PX 99 + 00 WD'!E18</f>
        <v>59.528374482165781</v>
      </c>
      <c r="F131" s="22">
        <f>IF(M43="East",(IF(AND($A72&gt;7,$A72&lt;24),HLOOKUP(F$29,$C$8:$N$10,2,FALSE),HLOOKUP(F$29,$C$8:$N$10,3,FALSE))),IF(AND($A72&gt;6,$A72&lt;23),HLOOKUP(F$29,$C$8:$N$10,2,FALSE),HLOOKUP(F$29,$C$8:$N$10,3,FALSE)))*'PX 99 + 00 WD'!F18</f>
        <v>93.613656734044142</v>
      </c>
      <c r="G131" s="22">
        <f>IF(N43="East",(IF(AND($A72&gt;7,$A72&lt;24),HLOOKUP(G$29,$C$8:$N$10,2,FALSE),HLOOKUP(G$29,$C$8:$N$10,3,FALSE))),IF(AND($A72&gt;6,$A72&lt;23),HLOOKUP(G$29,$C$8:$N$10,2,FALSE),HLOOKUP(G$29,$C$8:$N$10,3,FALSE)))*'PX 99 + 00 WD'!G18</f>
        <v>97.063899384727762</v>
      </c>
      <c r="H131" s="22">
        <f>IF(O43="East",(IF(AND($A72&gt;7,$A72&lt;24),HLOOKUP(H$29,$C$8:$N$10,2,FALSE),HLOOKUP(H$29,$C$8:$N$10,3,FALSE))),IF(AND($A72&gt;6,$A72&lt;23),HLOOKUP(H$29,$C$8:$N$10,2,FALSE),HLOOKUP(H$29,$C$8:$N$10,3,FALSE)))*'PX 99 + 00 WD'!H18</f>
        <v>114.895420183939</v>
      </c>
      <c r="I131" s="22">
        <f>IF(P43="East",(IF(AND($A72&gt;7,$A72&lt;24),HLOOKUP(I$29,$C$8:$N$10,2,FALSE),HLOOKUP(I$29,$C$8:$N$10,3,FALSE))),IF(AND($A72&gt;6,$A72&lt;23),HLOOKUP(I$29,$C$8:$N$10,2,FALSE),HLOOKUP(I$29,$C$8:$N$10,3,FALSE)))*'PX 99 + 00 WD'!I18</f>
        <v>115.35469284322213</v>
      </c>
      <c r="J131" s="22">
        <f>IF(Q43="East",(IF(AND($A72&gt;7,$A72&lt;24),HLOOKUP(J$29,$C$8:$N$10,2,FALSE),HLOOKUP(J$29,$C$8:$N$10,3,FALSE))),IF(AND($A72&gt;6,$A72&lt;23),HLOOKUP(J$29,$C$8:$N$10,2,FALSE),HLOOKUP(J$29,$C$8:$N$10,3,FALSE)))*'PX 99 + 00 WD'!J18</f>
        <v>117.4407666877165</v>
      </c>
      <c r="K131" s="22">
        <f>IF(R43="East",(IF(AND($A72&gt;7,$A72&lt;24),HLOOKUP(K$29,$C$8:$N$10,2,FALSE),HLOOKUP(K$29,$C$8:$N$10,3,FALSE))),IF(AND($A72&gt;6,$A72&lt;23),HLOOKUP(K$29,$C$8:$N$10,2,FALSE),HLOOKUP(K$29,$C$8:$N$10,3,FALSE)))*'PX 99 + 00 WD'!K18</f>
        <v>95.699252449215621</v>
      </c>
      <c r="L131" s="22">
        <f>IF(S43="East",(IF(AND($A72&gt;7,$A72&lt;24),HLOOKUP(L$29,$C$8:$N$10,2,FALSE),HLOOKUP(L$29,$C$8:$N$10,3,FALSE))),IF(AND($A72&gt;6,$A72&lt;23),HLOOKUP(L$29,$C$8:$N$10,2,FALSE),HLOOKUP(L$29,$C$8:$N$10,3,FALSE)))*'PX 99 + 00 WD'!L18</f>
        <v>79.731329525686391</v>
      </c>
      <c r="M131" s="22">
        <f>IF(T43="East",(IF(AND($A72&gt;7,$A72&lt;24),HLOOKUP(M$29,$C$8:$N$10,2,FALSE),HLOOKUP(M$29,$C$8:$N$10,3,FALSE))),IF(AND($A72&gt;6,$A72&lt;23),HLOOKUP(M$29,$C$8:$N$10,2,FALSE),HLOOKUP(M$29,$C$8:$N$10,3,FALSE)))*'PX 99 + 00 WD'!M18</f>
        <v>75.604081489137656</v>
      </c>
      <c r="N131" s="22">
        <f>IF(U43="East",(IF(AND($A72&gt;7,$A72&lt;24),HLOOKUP(N$29,$C$8:$N$10,2,FALSE),HLOOKUP(N$29,$C$8:$N$10,3,FALSE))),IF(AND($A72&gt;6,$A72&lt;23),HLOOKUP(N$29,$C$8:$N$10,2,FALSE),HLOOKUP(N$29,$C$8:$N$10,3,FALSE)))*'PX 99 + 00 WD'!N18</f>
        <v>72.947683923833495</v>
      </c>
    </row>
    <row r="132" spans="1:14" x14ac:dyDescent="0.2">
      <c r="A132" s="2">
        <v>14</v>
      </c>
      <c r="C132" s="22">
        <f>IF(J44="East",(IF(AND($A73&gt;7,$A73&lt;24),HLOOKUP(C$29,$C$8:$N$10,2,FALSE),HLOOKUP(C$29,$C$8:$N$10,3,FALSE))),IF(AND($A73&gt;6,$A73&lt;23),HLOOKUP(C$29,$C$8:$N$10,2,FALSE),HLOOKUP(C$29,$C$8:$N$10,3,FALSE)))*'PX 99 + 00 WD'!C19</f>
        <v>75.62305443841899</v>
      </c>
      <c r="D132" s="22">
        <f>IF(K44="East",(IF(AND($A73&gt;7,$A73&lt;24),HLOOKUP(D$29,$C$8:$N$10,2,FALSE),HLOOKUP(D$29,$C$8:$N$10,3,FALSE))),IF(AND($A73&gt;6,$A73&lt;23),HLOOKUP(D$29,$C$8:$N$10,2,FALSE),HLOOKUP(D$29,$C$8:$N$10,3,FALSE)))*'PX 99 + 00 WD'!D19</f>
        <v>58.036207835552084</v>
      </c>
      <c r="E132" s="22">
        <f>IF(L44="East",(IF(AND($A73&gt;7,$A73&lt;24),HLOOKUP(E$29,$C$8:$N$10,2,FALSE),HLOOKUP(E$29,$C$8:$N$10,3,FALSE))),IF(AND($A73&gt;6,$A73&lt;23),HLOOKUP(E$29,$C$8:$N$10,2,FALSE),HLOOKUP(E$29,$C$8:$N$10,3,FALSE)))*'PX 99 + 00 WD'!E19</f>
        <v>59.066660638566802</v>
      </c>
      <c r="F132" s="22">
        <f>IF(M44="East",(IF(AND($A73&gt;7,$A73&lt;24),HLOOKUP(F$29,$C$8:$N$10,2,FALSE),HLOOKUP(F$29,$C$8:$N$10,3,FALSE))),IF(AND($A73&gt;6,$A73&lt;23),HLOOKUP(F$29,$C$8:$N$10,2,FALSE),HLOOKUP(F$29,$C$8:$N$10,3,FALSE)))*'PX 99 + 00 WD'!F19</f>
        <v>97.152905319669898</v>
      </c>
      <c r="G132" s="22">
        <f>IF(N44="East",(IF(AND($A73&gt;7,$A73&lt;24),HLOOKUP(G$29,$C$8:$N$10,2,FALSE),HLOOKUP(G$29,$C$8:$N$10,3,FALSE))),IF(AND($A73&gt;6,$A73&lt;23),HLOOKUP(G$29,$C$8:$N$10,2,FALSE),HLOOKUP(G$29,$C$8:$N$10,3,FALSE)))*'PX 99 + 00 WD'!G19</f>
        <v>105.54513010508485</v>
      </c>
      <c r="H132" s="22">
        <f>IF(O44="East",(IF(AND($A73&gt;7,$A73&lt;24),HLOOKUP(H$29,$C$8:$N$10,2,FALSE),HLOOKUP(H$29,$C$8:$N$10,3,FALSE))),IF(AND($A73&gt;6,$A73&lt;23),HLOOKUP(H$29,$C$8:$N$10,2,FALSE),HLOOKUP(H$29,$C$8:$N$10,3,FALSE)))*'PX 99 + 00 WD'!H19</f>
        <v>129.29484041429842</v>
      </c>
      <c r="I132" s="22">
        <f>IF(P44="East",(IF(AND($A73&gt;7,$A73&lt;24),HLOOKUP(I$29,$C$8:$N$10,2,FALSE),HLOOKUP(I$29,$C$8:$N$10,3,FALSE))),IF(AND($A73&gt;6,$A73&lt;23),HLOOKUP(I$29,$C$8:$N$10,2,FALSE),HLOOKUP(I$29,$C$8:$N$10,3,FALSE)))*'PX 99 + 00 WD'!I19</f>
        <v>133.71095818030835</v>
      </c>
      <c r="J132" s="22">
        <f>IF(Q44="East",(IF(AND($A73&gt;7,$A73&lt;24),HLOOKUP(J$29,$C$8:$N$10,2,FALSE),HLOOKUP(J$29,$C$8:$N$10,3,FALSE))),IF(AND($A73&gt;6,$A73&lt;23),HLOOKUP(J$29,$C$8:$N$10,2,FALSE),HLOOKUP(J$29,$C$8:$N$10,3,FALSE)))*'PX 99 + 00 WD'!J19</f>
        <v>132.68425046428902</v>
      </c>
      <c r="K132" s="22">
        <f>IF(R44="East",(IF(AND($A73&gt;7,$A73&lt;24),HLOOKUP(K$29,$C$8:$N$10,2,FALSE),HLOOKUP(K$29,$C$8:$N$10,3,FALSE))),IF(AND($A73&gt;6,$A73&lt;23),HLOOKUP(K$29,$C$8:$N$10,2,FALSE),HLOOKUP(K$29,$C$8:$N$10,3,FALSE)))*'PX 99 + 00 WD'!K19</f>
        <v>99.378438597651765</v>
      </c>
      <c r="L132" s="22">
        <f>IF(S44="East",(IF(AND($A73&gt;7,$A73&lt;24),HLOOKUP(L$29,$C$8:$N$10,2,FALSE),HLOOKUP(L$29,$C$8:$N$10,3,FALSE))),IF(AND($A73&gt;6,$A73&lt;23),HLOOKUP(L$29,$C$8:$N$10,2,FALSE),HLOOKUP(L$29,$C$8:$N$10,3,FALSE)))*'PX 99 + 00 WD'!L19</f>
        <v>83.764337297924016</v>
      </c>
      <c r="M132" s="22">
        <f>IF(T44="East",(IF(AND($A73&gt;7,$A73&lt;24),HLOOKUP(M$29,$C$8:$N$10,2,FALSE),HLOOKUP(M$29,$C$8:$N$10,3,FALSE))),IF(AND($A73&gt;6,$A73&lt;23),HLOOKUP(M$29,$C$8:$N$10,2,FALSE),HLOOKUP(M$29,$C$8:$N$10,3,FALSE)))*'PX 99 + 00 WD'!M19</f>
        <v>75.81939659206148</v>
      </c>
      <c r="N132" s="22">
        <f>IF(U44="East",(IF(AND($A73&gt;7,$A73&lt;24),HLOOKUP(N$29,$C$8:$N$10,2,FALSE),HLOOKUP(N$29,$C$8:$N$10,3,FALSE))),IF(AND($A73&gt;6,$A73&lt;23),HLOOKUP(N$29,$C$8:$N$10,2,FALSE),HLOOKUP(N$29,$C$8:$N$10,3,FALSE)))*'PX 99 + 00 WD'!N19</f>
        <v>72.122831140267053</v>
      </c>
    </row>
    <row r="133" spans="1:14" x14ac:dyDescent="0.2">
      <c r="A133" s="2">
        <v>15</v>
      </c>
      <c r="C133" s="22">
        <f>IF(J45="East",(IF(AND($A74&gt;7,$A74&lt;24),HLOOKUP(C$29,$C$8:$N$10,2,FALSE),HLOOKUP(C$29,$C$8:$N$10,3,FALSE))),IF(AND($A74&gt;6,$A74&lt;23),HLOOKUP(C$29,$C$8:$N$10,2,FALSE),HLOOKUP(C$29,$C$8:$N$10,3,FALSE)))*'PX 99 + 00 WD'!C20</f>
        <v>73.809781363036365</v>
      </c>
      <c r="D133" s="22">
        <f>IF(K45="East",(IF(AND($A74&gt;7,$A74&lt;24),HLOOKUP(D$29,$C$8:$N$10,2,FALSE),HLOOKUP(D$29,$C$8:$N$10,3,FALSE))),IF(AND($A74&gt;6,$A74&lt;23),HLOOKUP(D$29,$C$8:$N$10,2,FALSE),HLOOKUP(D$29,$C$8:$N$10,3,FALSE)))*'PX 99 + 00 WD'!D20</f>
        <v>57.051136342673296</v>
      </c>
      <c r="E133" s="22">
        <f>IF(L45="East",(IF(AND($A74&gt;7,$A74&lt;24),HLOOKUP(E$29,$C$8:$N$10,2,FALSE),HLOOKUP(E$29,$C$8:$N$10,3,FALSE))),IF(AND($A74&gt;6,$A74&lt;23),HLOOKUP(E$29,$C$8:$N$10,2,FALSE),HLOOKUP(E$29,$C$8:$N$10,3,FALSE)))*'PX 99 + 00 WD'!E20</f>
        <v>57.872271022418893</v>
      </c>
      <c r="F133" s="22">
        <f>IF(M45="East",(IF(AND($A74&gt;7,$A74&lt;24),HLOOKUP(F$29,$C$8:$N$10,2,FALSE),HLOOKUP(F$29,$C$8:$N$10,3,FALSE))),IF(AND($A74&gt;6,$A74&lt;23),HLOOKUP(F$29,$C$8:$N$10,2,FALSE),HLOOKUP(F$29,$C$8:$N$10,3,FALSE)))*'PX 99 + 00 WD'!F20</f>
        <v>95.904827257080782</v>
      </c>
      <c r="G133" s="22">
        <f>IF(N45="East",(IF(AND($A74&gt;7,$A74&lt;24),HLOOKUP(G$29,$C$8:$N$10,2,FALSE),HLOOKUP(G$29,$C$8:$N$10,3,FALSE))),IF(AND($A74&gt;6,$A74&lt;23),HLOOKUP(G$29,$C$8:$N$10,2,FALSE),HLOOKUP(G$29,$C$8:$N$10,3,FALSE)))*'PX 99 + 00 WD'!G20</f>
        <v>108.2607330465524</v>
      </c>
      <c r="H133" s="22">
        <f>IF(O45="East",(IF(AND($A74&gt;7,$A74&lt;24),HLOOKUP(H$29,$C$8:$N$10,2,FALSE),HLOOKUP(H$29,$C$8:$N$10,3,FALSE))),IF(AND($A74&gt;6,$A74&lt;23),HLOOKUP(H$29,$C$8:$N$10,2,FALSE),HLOOKUP(H$29,$C$8:$N$10,3,FALSE)))*'PX 99 + 00 WD'!H20</f>
        <v>140.19780791704989</v>
      </c>
      <c r="I133" s="22">
        <f>IF(P45="East",(IF(AND($A74&gt;7,$A74&lt;24),HLOOKUP(I$29,$C$8:$N$10,2,FALSE),HLOOKUP(I$29,$C$8:$N$10,3,FALSE))),IF(AND($A74&gt;6,$A74&lt;23),HLOOKUP(I$29,$C$8:$N$10,2,FALSE),HLOOKUP(I$29,$C$8:$N$10,3,FALSE)))*'PX 99 + 00 WD'!I20</f>
        <v>142.98297604147172</v>
      </c>
      <c r="J133" s="22">
        <f>IF(Q45="East",(IF(AND($A74&gt;7,$A74&lt;24),HLOOKUP(J$29,$C$8:$N$10,2,FALSE),HLOOKUP(J$29,$C$8:$N$10,3,FALSE))),IF(AND($A74&gt;6,$A74&lt;23),HLOOKUP(J$29,$C$8:$N$10,2,FALSE),HLOOKUP(J$29,$C$8:$N$10,3,FALSE)))*'PX 99 + 00 WD'!J20</f>
        <v>148.05031773342384</v>
      </c>
      <c r="K133" s="22">
        <f>IF(R45="East",(IF(AND($A74&gt;7,$A74&lt;24),HLOOKUP(K$29,$C$8:$N$10,2,FALSE),HLOOKUP(K$29,$C$8:$N$10,3,FALSE))),IF(AND($A74&gt;6,$A74&lt;23),HLOOKUP(K$29,$C$8:$N$10,2,FALSE),HLOOKUP(K$29,$C$8:$N$10,3,FALSE)))*'PX 99 + 00 WD'!K20</f>
        <v>102.84249110199079</v>
      </c>
      <c r="L133" s="22">
        <f>IF(S45="East",(IF(AND($A74&gt;7,$A74&lt;24),HLOOKUP(L$29,$C$8:$N$10,2,FALSE),HLOOKUP(L$29,$C$8:$N$10,3,FALSE))),IF(AND($A74&gt;6,$A74&lt;23),HLOOKUP(L$29,$C$8:$N$10,2,FALSE),HLOOKUP(L$29,$C$8:$N$10,3,FALSE)))*'PX 99 + 00 WD'!L20</f>
        <v>87.031435339698618</v>
      </c>
      <c r="M133" s="22">
        <f>IF(T45="East",(IF(AND($A74&gt;7,$A74&lt;24),HLOOKUP(M$29,$C$8:$N$10,2,FALSE),HLOOKUP(M$29,$C$8:$N$10,3,FALSE))),IF(AND($A74&gt;6,$A74&lt;23),HLOOKUP(M$29,$C$8:$N$10,2,FALSE),HLOOKUP(M$29,$C$8:$N$10,3,FALSE)))*'PX 99 + 00 WD'!M20</f>
        <v>73.605193951035346</v>
      </c>
      <c r="N133" s="22">
        <f>IF(U45="East",(IF(AND($A74&gt;7,$A74&lt;24),HLOOKUP(N$29,$C$8:$N$10,2,FALSE),HLOOKUP(N$29,$C$8:$N$10,3,FALSE))),IF(AND($A74&gt;6,$A74&lt;23),HLOOKUP(N$29,$C$8:$N$10,2,FALSE),HLOOKUP(N$29,$C$8:$N$10,3,FALSE)))*'PX 99 + 00 WD'!N20</f>
        <v>70.530695037759415</v>
      </c>
    </row>
    <row r="134" spans="1:14" x14ac:dyDescent="0.2">
      <c r="A134" s="2">
        <v>16</v>
      </c>
      <c r="C134" s="22">
        <f>IF(J46="East",(IF(AND($A75&gt;7,$A75&lt;24),HLOOKUP(C$29,$C$8:$N$10,2,FALSE),HLOOKUP(C$29,$C$8:$N$10,3,FALSE))),IF(AND($A75&gt;6,$A75&lt;23),HLOOKUP(C$29,$C$8:$N$10,2,FALSE),HLOOKUP(C$29,$C$8:$N$10,3,FALSE)))*'PX 99 + 00 WD'!C21</f>
        <v>72.266391142413397</v>
      </c>
      <c r="D134" s="22">
        <f>IF(K46="East",(IF(AND($A75&gt;7,$A75&lt;24),HLOOKUP(D$29,$C$8:$N$10,2,FALSE),HLOOKUP(D$29,$C$8:$N$10,3,FALSE))),IF(AND($A75&gt;6,$A75&lt;23),HLOOKUP(D$29,$C$8:$N$10,2,FALSE),HLOOKUP(D$29,$C$8:$N$10,3,FALSE)))*'PX 99 + 00 WD'!D21</f>
        <v>56.260893094379988</v>
      </c>
      <c r="E134" s="22">
        <f>IF(L46="East",(IF(AND($A75&gt;7,$A75&lt;24),HLOOKUP(E$29,$C$8:$N$10,2,FALSE),HLOOKUP(E$29,$C$8:$N$10,3,FALSE))),IF(AND($A75&gt;6,$A75&lt;23),HLOOKUP(E$29,$C$8:$N$10,2,FALSE),HLOOKUP(E$29,$C$8:$N$10,3,FALSE)))*'PX 99 + 00 WD'!E21</f>
        <v>56.904369373024565</v>
      </c>
      <c r="F134" s="22">
        <f>IF(M46="East",(IF(AND($A75&gt;7,$A75&lt;24),HLOOKUP(F$29,$C$8:$N$10,2,FALSE),HLOOKUP(F$29,$C$8:$N$10,3,FALSE))),IF(AND($A75&gt;6,$A75&lt;23),HLOOKUP(F$29,$C$8:$N$10,2,FALSE),HLOOKUP(F$29,$C$8:$N$10,3,FALSE)))*'PX 99 + 00 WD'!F21</f>
        <v>94.15662358466318</v>
      </c>
      <c r="G134" s="22">
        <f>IF(N46="East",(IF(AND($A75&gt;7,$A75&lt;24),HLOOKUP(G$29,$C$8:$N$10,2,FALSE),HLOOKUP(G$29,$C$8:$N$10,3,FALSE))),IF(AND($A75&gt;6,$A75&lt;23),HLOOKUP(G$29,$C$8:$N$10,2,FALSE),HLOOKUP(G$29,$C$8:$N$10,3,FALSE)))*'PX 99 + 00 WD'!G21</f>
        <v>114.5441460085658</v>
      </c>
      <c r="H134" s="22">
        <f>IF(O46="East",(IF(AND($A75&gt;7,$A75&lt;24),HLOOKUP(H$29,$C$8:$N$10,2,FALSE),HLOOKUP(H$29,$C$8:$N$10,3,FALSE))),IF(AND($A75&gt;6,$A75&lt;23),HLOOKUP(H$29,$C$8:$N$10,2,FALSE),HLOOKUP(H$29,$C$8:$N$10,3,FALSE)))*'PX 99 + 00 WD'!H21</f>
        <v>146.53673707595127</v>
      </c>
      <c r="I134" s="22">
        <f>IF(P46="East",(IF(AND($A75&gt;7,$A75&lt;24),HLOOKUP(I$29,$C$8:$N$10,2,FALSE),HLOOKUP(I$29,$C$8:$N$10,3,FALSE))),IF(AND($A75&gt;6,$A75&lt;23),HLOOKUP(I$29,$C$8:$N$10,2,FALSE),HLOOKUP(I$29,$C$8:$N$10,3,FALSE)))*'PX 99 + 00 WD'!I21</f>
        <v>149.5764684144612</v>
      </c>
      <c r="J134" s="22">
        <f>IF(Q46="East",(IF(AND($A75&gt;7,$A75&lt;24),HLOOKUP(J$29,$C$8:$N$10,2,FALSE),HLOOKUP(J$29,$C$8:$N$10,3,FALSE))),IF(AND($A75&gt;6,$A75&lt;23),HLOOKUP(J$29,$C$8:$N$10,2,FALSE),HLOOKUP(J$29,$C$8:$N$10,3,FALSE)))*'PX 99 + 00 WD'!J21</f>
        <v>156.0523957285092</v>
      </c>
      <c r="K134" s="22">
        <f>IF(R46="East",(IF(AND($A75&gt;7,$A75&lt;24),HLOOKUP(K$29,$C$8:$N$10,2,FALSE),HLOOKUP(K$29,$C$8:$N$10,3,FALSE))),IF(AND($A75&gt;6,$A75&lt;23),HLOOKUP(K$29,$C$8:$N$10,2,FALSE),HLOOKUP(K$29,$C$8:$N$10,3,FALSE)))*'PX 99 + 00 WD'!K21</f>
        <v>104.16948525245233</v>
      </c>
      <c r="L134" s="22">
        <f>IF(S46="East",(IF(AND($A75&gt;7,$A75&lt;24),HLOOKUP(L$29,$C$8:$N$10,2,FALSE),HLOOKUP(L$29,$C$8:$N$10,3,FALSE))),IF(AND($A75&gt;6,$A75&lt;23),HLOOKUP(L$29,$C$8:$N$10,2,FALSE),HLOOKUP(L$29,$C$8:$N$10,3,FALSE)))*'PX 99 + 00 WD'!L21</f>
        <v>88.548567486046309</v>
      </c>
      <c r="M134" s="22">
        <f>IF(T46="East",(IF(AND($A75&gt;7,$A75&lt;24),HLOOKUP(M$29,$C$8:$N$10,2,FALSE),HLOOKUP(M$29,$C$8:$N$10,3,FALSE))),IF(AND($A75&gt;6,$A75&lt;23),HLOOKUP(M$29,$C$8:$N$10,2,FALSE),HLOOKUP(M$29,$C$8:$N$10,3,FALSE)))*'PX 99 + 00 WD'!M21</f>
        <v>73.673690301729152</v>
      </c>
      <c r="N134" s="22">
        <f>IF(U46="East",(IF(AND($A75&gt;7,$A75&lt;24),HLOOKUP(N$29,$C$8:$N$10,2,FALSE),HLOOKUP(N$29,$C$8:$N$10,3,FALSE))),IF(AND($A75&gt;6,$A75&lt;23),HLOOKUP(N$29,$C$8:$N$10,2,FALSE),HLOOKUP(N$29,$C$8:$N$10,3,FALSE)))*'PX 99 + 00 WD'!N21</f>
        <v>69.522196582628766</v>
      </c>
    </row>
    <row r="135" spans="1:14" x14ac:dyDescent="0.2">
      <c r="A135" s="2">
        <v>17</v>
      </c>
      <c r="C135" s="22">
        <f>IF(J47="East",(IF(AND($A76&gt;7,$A76&lt;24),HLOOKUP(C$29,$C$8:$N$10,2,FALSE),HLOOKUP(C$29,$C$8:$N$10,3,FALSE))),IF(AND($A76&gt;6,$A76&lt;23),HLOOKUP(C$29,$C$8:$N$10,2,FALSE),HLOOKUP(C$29,$C$8:$N$10,3,FALSE)))*'PX 99 + 00 WD'!C22</f>
        <v>76.674202725442072</v>
      </c>
      <c r="D135" s="22">
        <f>IF(K47="East",(IF(AND($A76&gt;7,$A76&lt;24),HLOOKUP(D$29,$C$8:$N$10,2,FALSE),HLOOKUP(D$29,$C$8:$N$10,3,FALSE))),IF(AND($A76&gt;6,$A76&lt;23),HLOOKUP(D$29,$C$8:$N$10,2,FALSE),HLOOKUP(D$29,$C$8:$N$10,3,FALSE)))*'PX 99 + 00 WD'!D22</f>
        <v>57.051742752091407</v>
      </c>
      <c r="E135" s="22">
        <f>IF(L47="East",(IF(AND($A76&gt;7,$A76&lt;24),HLOOKUP(E$29,$C$8:$N$10,2,FALSE),HLOOKUP(E$29,$C$8:$N$10,3,FALSE))),IF(AND($A76&gt;6,$A76&lt;23),HLOOKUP(E$29,$C$8:$N$10,2,FALSE),HLOOKUP(E$29,$C$8:$N$10,3,FALSE)))*'PX 99 + 00 WD'!E22</f>
        <v>56.42040587668199</v>
      </c>
      <c r="F135" s="22">
        <f>IF(M47="East",(IF(AND($A76&gt;7,$A76&lt;24),HLOOKUP(F$29,$C$8:$N$10,2,FALSE),HLOOKUP(F$29,$C$8:$N$10,3,FALSE))),IF(AND($A76&gt;6,$A76&lt;23),HLOOKUP(F$29,$C$8:$N$10,2,FALSE),HLOOKUP(F$29,$C$8:$N$10,3,FALSE)))*'PX 99 + 00 WD'!F22</f>
        <v>89.81657707874794</v>
      </c>
      <c r="G135" s="22">
        <f>IF(N47="East",(IF(AND($A76&gt;7,$A76&lt;24),HLOOKUP(G$29,$C$8:$N$10,2,FALSE),HLOOKUP(G$29,$C$8:$N$10,3,FALSE))),IF(AND($A76&gt;6,$A76&lt;23),HLOOKUP(G$29,$C$8:$N$10,2,FALSE),HLOOKUP(G$29,$C$8:$N$10,3,FALSE)))*'PX 99 + 00 WD'!G22</f>
        <v>103.08140651552621</v>
      </c>
      <c r="H135" s="22">
        <f>IF(O47="East",(IF(AND($A76&gt;7,$A76&lt;24),HLOOKUP(H$29,$C$8:$N$10,2,FALSE),HLOOKUP(H$29,$C$8:$N$10,3,FALSE))),IF(AND($A76&gt;6,$A76&lt;23),HLOOKUP(H$29,$C$8:$N$10,2,FALSE),HLOOKUP(H$29,$C$8:$N$10,3,FALSE)))*'PX 99 + 00 WD'!H22</f>
        <v>142.59329248115361</v>
      </c>
      <c r="I135" s="22">
        <f>IF(P47="East",(IF(AND($A76&gt;7,$A76&lt;24),HLOOKUP(I$29,$C$8:$N$10,2,FALSE),HLOOKUP(I$29,$C$8:$N$10,3,FALSE))),IF(AND($A76&gt;6,$A76&lt;23),HLOOKUP(I$29,$C$8:$N$10,2,FALSE),HLOOKUP(I$29,$C$8:$N$10,3,FALSE)))*'PX 99 + 00 WD'!I22</f>
        <v>146.67949492549727</v>
      </c>
      <c r="J135" s="22">
        <f>IF(Q47="East",(IF(AND($A76&gt;7,$A76&lt;24),HLOOKUP(J$29,$C$8:$N$10,2,FALSE),HLOOKUP(J$29,$C$8:$N$10,3,FALSE))),IF(AND($A76&gt;6,$A76&lt;23),HLOOKUP(J$29,$C$8:$N$10,2,FALSE),HLOOKUP(J$29,$C$8:$N$10,3,FALSE)))*'PX 99 + 00 WD'!J22</f>
        <v>153.17988941873094</v>
      </c>
      <c r="K135" s="22">
        <f>IF(R47="East",(IF(AND($A76&gt;7,$A76&lt;24),HLOOKUP(K$29,$C$8:$N$10,2,FALSE),HLOOKUP(K$29,$C$8:$N$10,3,FALSE))),IF(AND($A76&gt;6,$A76&lt;23),HLOOKUP(K$29,$C$8:$N$10,2,FALSE),HLOOKUP(K$29,$C$8:$N$10,3,FALSE)))*'PX 99 + 00 WD'!K22</f>
        <v>101.72041169002283</v>
      </c>
      <c r="L135" s="22">
        <f>IF(S47="East",(IF(AND($A76&gt;7,$A76&lt;24),HLOOKUP(L$29,$C$8:$N$10,2,FALSE),HLOOKUP(L$29,$C$8:$N$10,3,FALSE))),IF(AND($A76&gt;6,$A76&lt;23),HLOOKUP(L$29,$C$8:$N$10,2,FALSE),HLOOKUP(L$29,$C$8:$N$10,3,FALSE)))*'PX 99 + 00 WD'!L22</f>
        <v>86.308526902485994</v>
      </c>
      <c r="M135" s="22">
        <f>IF(T47="East",(IF(AND($A76&gt;7,$A76&lt;24),HLOOKUP(M$29,$C$8:$N$10,2,FALSE),HLOOKUP(M$29,$C$8:$N$10,3,FALSE))),IF(AND($A76&gt;6,$A76&lt;23),HLOOKUP(M$29,$C$8:$N$10,2,FALSE),HLOOKUP(M$29,$C$8:$N$10,3,FALSE)))*'PX 99 + 00 WD'!M22</f>
        <v>79.891387853943655</v>
      </c>
      <c r="N135" s="22">
        <f>IF(U47="East",(IF(AND($A76&gt;7,$A76&lt;24),HLOOKUP(N$29,$C$8:$N$10,2,FALSE),HLOOKUP(N$29,$C$8:$N$10,3,FALSE))),IF(AND($A76&gt;6,$A76&lt;23),HLOOKUP(N$29,$C$8:$N$10,2,FALSE),HLOOKUP(N$29,$C$8:$N$10,3,FALSE)))*'PX 99 + 00 WD'!N22</f>
        <v>79.200094373974139</v>
      </c>
    </row>
    <row r="136" spans="1:14" x14ac:dyDescent="0.2">
      <c r="A136" s="2">
        <v>18</v>
      </c>
      <c r="C136" s="22">
        <f>IF(J48="East",(IF(AND($A77&gt;7,$A77&lt;24),HLOOKUP(C$29,$C$8:$N$10,2,FALSE),HLOOKUP(C$29,$C$8:$N$10,3,FALSE))),IF(AND($A77&gt;6,$A77&lt;23),HLOOKUP(C$29,$C$8:$N$10,2,FALSE),HLOOKUP(C$29,$C$8:$N$10,3,FALSE)))*'PX 99 + 00 WD'!C23</f>
        <v>94.329506371023015</v>
      </c>
      <c r="D136" s="22">
        <f>IF(K48="East",(IF(AND($A77&gt;7,$A77&lt;24),HLOOKUP(D$29,$C$8:$N$10,2,FALSE),HLOOKUP(D$29,$C$8:$N$10,3,FALSE))),IF(AND($A77&gt;6,$A77&lt;23),HLOOKUP(D$29,$C$8:$N$10,2,FALSE),HLOOKUP(D$29,$C$8:$N$10,3,FALSE)))*'PX 99 + 00 WD'!D23</f>
        <v>63.521605381679819</v>
      </c>
      <c r="E136" s="22">
        <f>IF(L48="East",(IF(AND($A77&gt;7,$A77&lt;24),HLOOKUP(E$29,$C$8:$N$10,2,FALSE),HLOOKUP(E$29,$C$8:$N$10,3,FALSE))),IF(AND($A77&gt;6,$A77&lt;23),HLOOKUP(E$29,$C$8:$N$10,2,FALSE),HLOOKUP(E$29,$C$8:$N$10,3,FALSE)))*'PX 99 + 00 WD'!E23</f>
        <v>58.616743497757248</v>
      </c>
      <c r="F136" s="22">
        <f>IF(M48="East",(IF(AND($A77&gt;7,$A77&lt;24),HLOOKUP(F$29,$C$8:$N$10,2,FALSE),HLOOKUP(F$29,$C$8:$N$10,3,FALSE))),IF(AND($A77&gt;6,$A77&lt;23),HLOOKUP(F$29,$C$8:$N$10,2,FALSE),HLOOKUP(F$29,$C$8:$N$10,3,FALSE)))*'PX 99 + 00 WD'!F23</f>
        <v>86.289767088191397</v>
      </c>
      <c r="G136" s="22">
        <f>IF(N48="East",(IF(AND($A77&gt;7,$A77&lt;24),HLOOKUP(G$29,$C$8:$N$10,2,FALSE),HLOOKUP(G$29,$C$8:$N$10,3,FALSE))),IF(AND($A77&gt;6,$A77&lt;23),HLOOKUP(G$29,$C$8:$N$10,2,FALSE),HLOOKUP(G$29,$C$8:$N$10,3,FALSE)))*'PX 99 + 00 WD'!G23</f>
        <v>93.332808888179045</v>
      </c>
      <c r="H136" s="22">
        <f>IF(O48="East",(IF(AND($A77&gt;7,$A77&lt;24),HLOOKUP(H$29,$C$8:$N$10,2,FALSE),HLOOKUP(H$29,$C$8:$N$10,3,FALSE))),IF(AND($A77&gt;6,$A77&lt;23),HLOOKUP(H$29,$C$8:$N$10,2,FALSE),HLOOKUP(H$29,$C$8:$N$10,3,FALSE)))*'PX 99 + 00 WD'!H23</f>
        <v>128.01490719591001</v>
      </c>
      <c r="I136" s="22">
        <f>IF(P48="East",(IF(AND($A77&gt;7,$A77&lt;24),HLOOKUP(I$29,$C$8:$N$10,2,FALSE),HLOOKUP(I$29,$C$8:$N$10,3,FALSE))),IF(AND($A77&gt;6,$A77&lt;23),HLOOKUP(I$29,$C$8:$N$10,2,FALSE),HLOOKUP(I$29,$C$8:$N$10,3,FALSE)))*'PX 99 + 00 WD'!I23</f>
        <v>132.7590411720997</v>
      </c>
      <c r="J136" s="22">
        <f>IF(Q48="East",(IF(AND($A77&gt;7,$A77&lt;24),HLOOKUP(J$29,$C$8:$N$10,2,FALSE),HLOOKUP(J$29,$C$8:$N$10,3,FALSE))),IF(AND($A77&gt;6,$A77&lt;23),HLOOKUP(J$29,$C$8:$N$10,2,FALSE),HLOOKUP(J$29,$C$8:$N$10,3,FALSE)))*'PX 99 + 00 WD'!J23</f>
        <v>138.32698543657324</v>
      </c>
      <c r="K136" s="22">
        <f>IF(R48="East",(IF(AND($A77&gt;7,$A77&lt;24),HLOOKUP(K$29,$C$8:$N$10,2,FALSE),HLOOKUP(K$29,$C$8:$N$10,3,FALSE))),IF(AND($A77&gt;6,$A77&lt;23),HLOOKUP(K$29,$C$8:$N$10,2,FALSE),HLOOKUP(K$29,$C$8:$N$10,3,FALSE)))*'PX 99 + 00 WD'!K23</f>
        <v>100.38272701639258</v>
      </c>
      <c r="L136" s="22">
        <f>IF(S48="East",(IF(AND($A77&gt;7,$A77&lt;24),HLOOKUP(L$29,$C$8:$N$10,2,FALSE),HLOOKUP(L$29,$C$8:$N$10,3,FALSE))),IF(AND($A77&gt;6,$A77&lt;23),HLOOKUP(L$29,$C$8:$N$10,2,FALSE),HLOOKUP(L$29,$C$8:$N$10,3,FALSE)))*'PX 99 + 00 WD'!L23</f>
        <v>83.075151214562339</v>
      </c>
      <c r="M136" s="22">
        <f>IF(T48="East",(IF(AND($A77&gt;7,$A77&lt;24),HLOOKUP(M$29,$C$8:$N$10,2,FALSE),HLOOKUP(M$29,$C$8:$N$10,3,FALSE))),IF(AND($A77&gt;6,$A77&lt;23),HLOOKUP(M$29,$C$8:$N$10,2,FALSE),HLOOKUP(M$29,$C$8:$N$10,3,FALSE)))*'PX 99 + 00 WD'!M23</f>
        <v>99.760954547902656</v>
      </c>
      <c r="N136" s="22">
        <f>IF(U48="East",(IF(AND($A77&gt;7,$A77&lt;24),HLOOKUP(N$29,$C$8:$N$10,2,FALSE),HLOOKUP(N$29,$C$8:$N$10,3,FALSE))),IF(AND($A77&gt;6,$A77&lt;23),HLOOKUP(N$29,$C$8:$N$10,2,FALSE),HLOOKUP(N$29,$C$8:$N$10,3,FALSE)))*'PX 99 + 00 WD'!N23</f>
        <v>95.287935215893015</v>
      </c>
    </row>
    <row r="137" spans="1:14" x14ac:dyDescent="0.2">
      <c r="A137" s="2">
        <v>19</v>
      </c>
      <c r="C137" s="22">
        <f>IF(J49="East",(IF(AND($A78&gt;7,$A78&lt;24),HLOOKUP(C$29,$C$8:$N$10,2,FALSE),HLOOKUP(C$29,$C$8:$N$10,3,FALSE))),IF(AND($A78&gt;6,$A78&lt;23),HLOOKUP(C$29,$C$8:$N$10,2,FALSE),HLOOKUP(C$29,$C$8:$N$10,3,FALSE)))*'PX 99 + 00 WD'!C24</f>
        <v>94.033075834089459</v>
      </c>
      <c r="D137" s="22">
        <f>IF(K49="East",(IF(AND($A78&gt;7,$A78&lt;24),HLOOKUP(D$29,$C$8:$N$10,2,FALSE),HLOOKUP(D$29,$C$8:$N$10,3,FALSE))),IF(AND($A78&gt;6,$A78&lt;23),HLOOKUP(D$29,$C$8:$N$10,2,FALSE),HLOOKUP(D$29,$C$8:$N$10,3,FALSE)))*'PX 99 + 00 WD'!D24</f>
        <v>68.288658033315357</v>
      </c>
      <c r="E137" s="22">
        <f>IF(L49="East",(IF(AND($A78&gt;7,$A78&lt;24),HLOOKUP(E$29,$C$8:$N$10,2,FALSE),HLOOKUP(E$29,$C$8:$N$10,3,FALSE))),IF(AND($A78&gt;6,$A78&lt;23),HLOOKUP(E$29,$C$8:$N$10,2,FALSE),HLOOKUP(E$29,$C$8:$N$10,3,FALSE)))*'PX 99 + 00 WD'!E24</f>
        <v>71.809784826178728</v>
      </c>
      <c r="F137" s="22">
        <f>IF(M49="East",(IF(AND($A78&gt;7,$A78&lt;24),HLOOKUP(F$29,$C$8:$N$10,2,FALSE),HLOOKUP(F$29,$C$8:$N$10,3,FALSE))),IF(AND($A78&gt;6,$A78&lt;23),HLOOKUP(F$29,$C$8:$N$10,2,FALSE),HLOOKUP(F$29,$C$8:$N$10,3,FALSE)))*'PX 99 + 00 WD'!F24</f>
        <v>86.58957915528363</v>
      </c>
      <c r="G137" s="22">
        <f>IF(N49="East",(IF(AND($A78&gt;7,$A78&lt;24),HLOOKUP(G$29,$C$8:$N$10,2,FALSE),HLOOKUP(G$29,$C$8:$N$10,3,FALSE))),IF(AND($A78&gt;6,$A78&lt;23),HLOOKUP(G$29,$C$8:$N$10,2,FALSE),HLOOKUP(G$29,$C$8:$N$10,3,FALSE)))*'PX 99 + 00 WD'!G24</f>
        <v>87.775495692480391</v>
      </c>
      <c r="H137" s="22">
        <f>IF(O49="East",(IF(AND($A78&gt;7,$A78&lt;24),HLOOKUP(H$29,$C$8:$N$10,2,FALSE),HLOOKUP(H$29,$C$8:$N$10,3,FALSE))),IF(AND($A78&gt;6,$A78&lt;23),HLOOKUP(H$29,$C$8:$N$10,2,FALSE),HLOOKUP(H$29,$C$8:$N$10,3,FALSE)))*'PX 99 + 00 WD'!H24</f>
        <v>113.37994252677144</v>
      </c>
      <c r="I137" s="22">
        <f>IF(P49="East",(IF(AND($A78&gt;7,$A78&lt;24),HLOOKUP(I$29,$C$8:$N$10,2,FALSE),HLOOKUP(I$29,$C$8:$N$10,3,FALSE))),IF(AND($A78&gt;6,$A78&lt;23),HLOOKUP(I$29,$C$8:$N$10,2,FALSE),HLOOKUP(I$29,$C$8:$N$10,3,FALSE)))*'PX 99 + 00 WD'!I24</f>
        <v>109.56607377031284</v>
      </c>
      <c r="J137" s="22">
        <f>IF(Q49="East",(IF(AND($A78&gt;7,$A78&lt;24),HLOOKUP(J$29,$C$8:$N$10,2,FALSE),HLOOKUP(J$29,$C$8:$N$10,3,FALSE))),IF(AND($A78&gt;6,$A78&lt;23),HLOOKUP(J$29,$C$8:$N$10,2,FALSE),HLOOKUP(J$29,$C$8:$N$10,3,FALSE)))*'PX 99 + 00 WD'!J24</f>
        <v>120.3470510544618</v>
      </c>
      <c r="K137" s="22">
        <f>IF(R49="East",(IF(AND($A78&gt;7,$A78&lt;24),HLOOKUP(K$29,$C$8:$N$10,2,FALSE),HLOOKUP(K$29,$C$8:$N$10,3,FALSE))),IF(AND($A78&gt;6,$A78&lt;23),HLOOKUP(K$29,$C$8:$N$10,2,FALSE),HLOOKUP(K$29,$C$8:$N$10,3,FALSE)))*'PX 99 + 00 WD'!K24</f>
        <v>96.838596136001769</v>
      </c>
      <c r="L137" s="22">
        <f>IF(S49="East",(IF(AND($A78&gt;7,$A78&lt;24),HLOOKUP(L$29,$C$8:$N$10,2,FALSE),HLOOKUP(L$29,$C$8:$N$10,3,FALSE))),IF(AND($A78&gt;6,$A78&lt;23),HLOOKUP(L$29,$C$8:$N$10,2,FALSE),HLOOKUP(L$29,$C$8:$N$10,3,FALSE)))*'PX 99 + 00 WD'!L24</f>
        <v>94.57584731292809</v>
      </c>
      <c r="M137" s="22">
        <f>IF(T49="East",(IF(AND($A78&gt;7,$A78&lt;24),HLOOKUP(M$29,$C$8:$N$10,2,FALSE),HLOOKUP(M$29,$C$8:$N$10,3,FALSE))),IF(AND($A78&gt;6,$A78&lt;23),HLOOKUP(M$29,$C$8:$N$10,2,FALSE),HLOOKUP(M$29,$C$8:$N$10,3,FALSE)))*'PX 99 + 00 WD'!M24</f>
        <v>99.275180694973102</v>
      </c>
      <c r="N137" s="22">
        <f>IF(U49="East",(IF(AND($A78&gt;7,$A78&lt;24),HLOOKUP(N$29,$C$8:$N$10,2,FALSE),HLOOKUP(N$29,$C$8:$N$10,3,FALSE))),IF(AND($A78&gt;6,$A78&lt;23),HLOOKUP(N$29,$C$8:$N$10,2,FALSE),HLOOKUP(N$29,$C$8:$N$10,3,FALSE)))*'PX 99 + 00 WD'!N24</f>
        <v>96.970397893851938</v>
      </c>
    </row>
    <row r="138" spans="1:14" x14ac:dyDescent="0.2">
      <c r="A138" s="2">
        <v>20</v>
      </c>
      <c r="C138" s="22">
        <f>IF(J50="East",(IF(AND($A79&gt;7,$A79&lt;24),HLOOKUP(C$29,$C$8:$N$10,2,FALSE),HLOOKUP(C$29,$C$8:$N$10,3,FALSE))),IF(AND($A79&gt;6,$A79&lt;23),HLOOKUP(C$29,$C$8:$N$10,2,FALSE),HLOOKUP(C$29,$C$8:$N$10,3,FALSE)))*'PX 99 + 00 WD'!C25</f>
        <v>87.429363067308117</v>
      </c>
      <c r="D138" s="22">
        <f>IF(K50="East",(IF(AND($A79&gt;7,$A79&lt;24),HLOOKUP(D$29,$C$8:$N$10,2,FALSE),HLOOKUP(D$29,$C$8:$N$10,3,FALSE))),IF(AND($A79&gt;6,$A79&lt;23),HLOOKUP(D$29,$C$8:$N$10,2,FALSE),HLOOKUP(D$29,$C$8:$N$10,3,FALSE)))*'PX 99 + 00 WD'!D25</f>
        <v>65.030717582337374</v>
      </c>
      <c r="E138" s="22">
        <f>IF(L50="East",(IF(AND($A79&gt;7,$A79&lt;24),HLOOKUP(E$29,$C$8:$N$10,2,FALSE),HLOOKUP(E$29,$C$8:$N$10,3,FALSE))),IF(AND($A79&gt;6,$A79&lt;23),HLOOKUP(E$29,$C$8:$N$10,2,FALSE),HLOOKUP(E$29,$C$8:$N$10,3,FALSE)))*'PX 99 + 00 WD'!E25</f>
        <v>67.364895611532233</v>
      </c>
      <c r="F138" s="22">
        <f>IF(M50="East",(IF(AND($A79&gt;7,$A79&lt;24),HLOOKUP(F$29,$C$8:$N$10,2,FALSE),HLOOKUP(F$29,$C$8:$N$10,3,FALSE))),IF(AND($A79&gt;6,$A79&lt;23),HLOOKUP(F$29,$C$8:$N$10,2,FALSE),HLOOKUP(F$29,$C$8:$N$10,3,FALSE)))*'PX 99 + 00 WD'!F25</f>
        <v>99.96965664192669</v>
      </c>
      <c r="G138" s="22">
        <f>IF(N50="East",(IF(AND($A79&gt;7,$A79&lt;24),HLOOKUP(G$29,$C$8:$N$10,2,FALSE),HLOOKUP(G$29,$C$8:$N$10,3,FALSE))),IF(AND($A79&gt;6,$A79&lt;23),HLOOKUP(G$29,$C$8:$N$10,2,FALSE),HLOOKUP(G$29,$C$8:$N$10,3,FALSE)))*'PX 99 + 00 WD'!G25</f>
        <v>89.116061221980516</v>
      </c>
      <c r="H138" s="22">
        <f>IF(O50="East",(IF(AND($A79&gt;7,$A79&lt;24),HLOOKUP(H$29,$C$8:$N$10,2,FALSE),HLOOKUP(H$29,$C$8:$N$10,3,FALSE))),IF(AND($A79&gt;6,$A79&lt;23),HLOOKUP(H$29,$C$8:$N$10,2,FALSE),HLOOKUP(H$29,$C$8:$N$10,3,FALSE)))*'PX 99 + 00 WD'!H25</f>
        <v>98.143944560276395</v>
      </c>
      <c r="I138" s="22">
        <f>IF(P50="East",(IF(AND($A79&gt;7,$A79&lt;24),HLOOKUP(I$29,$C$8:$N$10,2,FALSE),HLOOKUP(I$29,$C$8:$N$10,3,FALSE))),IF(AND($A79&gt;6,$A79&lt;23),HLOOKUP(I$29,$C$8:$N$10,2,FALSE),HLOOKUP(I$29,$C$8:$N$10,3,FALSE)))*'PX 99 + 00 WD'!I25</f>
        <v>97.638351379854868</v>
      </c>
      <c r="J138" s="22">
        <f>IF(Q50="East",(IF(AND($A79&gt;7,$A79&lt;24),HLOOKUP(J$29,$C$8:$N$10,2,FALSE),HLOOKUP(J$29,$C$8:$N$10,3,FALSE))),IF(AND($A79&gt;6,$A79&lt;23),HLOOKUP(J$29,$C$8:$N$10,2,FALSE),HLOOKUP(J$29,$C$8:$N$10,3,FALSE)))*'PX 99 + 00 WD'!J25</f>
        <v>110.51118724925314</v>
      </c>
      <c r="K138" s="22">
        <f>IF(R50="East",(IF(AND($A79&gt;7,$A79&lt;24),HLOOKUP(K$29,$C$8:$N$10,2,FALSE),HLOOKUP(K$29,$C$8:$N$10,3,FALSE))),IF(AND($A79&gt;6,$A79&lt;23),HLOOKUP(K$29,$C$8:$N$10,2,FALSE),HLOOKUP(K$29,$C$8:$N$10,3,FALSE)))*'PX 99 + 00 WD'!K25</f>
        <v>100.45069199401917</v>
      </c>
      <c r="L138" s="22">
        <f>IF(S50="East",(IF(AND($A79&gt;7,$A79&lt;24),HLOOKUP(L$29,$C$8:$N$10,2,FALSE),HLOOKUP(L$29,$C$8:$N$10,3,FALSE))),IF(AND($A79&gt;6,$A79&lt;23),HLOOKUP(L$29,$C$8:$N$10,2,FALSE),HLOOKUP(L$29,$C$8:$N$10,3,FALSE)))*'PX 99 + 00 WD'!L25</f>
        <v>98.687826476934802</v>
      </c>
      <c r="M138" s="22">
        <f>IF(T50="East",(IF(AND($A79&gt;7,$A79&lt;24),HLOOKUP(M$29,$C$8:$N$10,2,FALSE),HLOOKUP(M$29,$C$8:$N$10,3,FALSE))),IF(AND($A79&gt;6,$A79&lt;23),HLOOKUP(M$29,$C$8:$N$10,2,FALSE),HLOOKUP(M$29,$C$8:$N$10,3,FALSE)))*'PX 99 + 00 WD'!M25</f>
        <v>91.938926715499619</v>
      </c>
      <c r="N138" s="22">
        <f>IF(U50="East",(IF(AND($A79&gt;7,$A79&lt;24),HLOOKUP(N$29,$C$8:$N$10,2,FALSE),HLOOKUP(N$29,$C$8:$N$10,3,FALSE))),IF(AND($A79&gt;6,$A79&lt;23),HLOOKUP(N$29,$C$8:$N$10,2,FALSE),HLOOKUP(N$29,$C$8:$N$10,3,FALSE)))*'PX 99 + 00 WD'!N25</f>
        <v>92.410397986186268</v>
      </c>
    </row>
    <row r="139" spans="1:14" x14ac:dyDescent="0.2">
      <c r="A139" s="2">
        <v>21</v>
      </c>
      <c r="C139" s="22">
        <f>IF(J51="East",(IF(AND($A80&gt;7,$A80&lt;24),HLOOKUP(C$29,$C$8:$N$10,2,FALSE),HLOOKUP(C$29,$C$8:$N$10,3,FALSE))),IF(AND($A80&gt;6,$A80&lt;23),HLOOKUP(C$29,$C$8:$N$10,2,FALSE),HLOOKUP(C$29,$C$8:$N$10,3,FALSE)))*'PX 99 + 00 WD'!C26</f>
        <v>82.421087438581466</v>
      </c>
      <c r="D139" s="22">
        <f>IF(K51="East",(IF(AND($A80&gt;7,$A80&lt;24),HLOOKUP(D$29,$C$8:$N$10,2,FALSE),HLOOKUP(D$29,$C$8:$N$10,3,FALSE))),IF(AND($A80&gt;6,$A80&lt;23),HLOOKUP(D$29,$C$8:$N$10,2,FALSE),HLOOKUP(D$29,$C$8:$N$10,3,FALSE)))*'PX 99 + 00 WD'!D26</f>
        <v>61.587521283129178</v>
      </c>
      <c r="E139" s="22">
        <f>IF(L51="East",(IF(AND($A80&gt;7,$A80&lt;24),HLOOKUP(E$29,$C$8:$N$10,2,FALSE),HLOOKUP(E$29,$C$8:$N$10,3,FALSE))),IF(AND($A80&gt;6,$A80&lt;23),HLOOKUP(E$29,$C$8:$N$10,2,FALSE),HLOOKUP(E$29,$C$8:$N$10,3,FALSE)))*'PX 99 + 00 WD'!E26</f>
        <v>61.899205483597214</v>
      </c>
      <c r="F139" s="22">
        <f>IF(M51="East",(IF(AND($A80&gt;7,$A80&lt;24),HLOOKUP(F$29,$C$8:$N$10,2,FALSE),HLOOKUP(F$29,$C$8:$N$10,3,FALSE))),IF(AND($A80&gt;6,$A80&lt;23),HLOOKUP(F$29,$C$8:$N$10,2,FALSE),HLOOKUP(F$29,$C$8:$N$10,3,FALSE)))*'PX 99 + 00 WD'!F26</f>
        <v>104.86128135544409</v>
      </c>
      <c r="G139" s="22">
        <f>IF(N51="East",(IF(AND($A80&gt;7,$A80&lt;24),HLOOKUP(G$29,$C$8:$N$10,2,FALSE),HLOOKUP(G$29,$C$8:$N$10,3,FALSE))),IF(AND($A80&gt;6,$A80&lt;23),HLOOKUP(G$29,$C$8:$N$10,2,FALSE),HLOOKUP(G$29,$C$8:$N$10,3,FALSE)))*'PX 99 + 00 WD'!G26</f>
        <v>100.33992416202879</v>
      </c>
      <c r="H139" s="22">
        <f>IF(O51="East",(IF(AND($A80&gt;7,$A80&lt;24),HLOOKUP(H$29,$C$8:$N$10,2,FALSE),HLOOKUP(H$29,$C$8:$N$10,3,FALSE))),IF(AND($A80&gt;6,$A80&lt;23),HLOOKUP(H$29,$C$8:$N$10,2,FALSE),HLOOKUP(H$29,$C$8:$N$10,3,FALSE)))*'PX 99 + 00 WD'!H26</f>
        <v>97.631429672758088</v>
      </c>
      <c r="I139" s="22">
        <f>IF(P51="East",(IF(AND($A80&gt;7,$A80&lt;24),HLOOKUP(I$29,$C$8:$N$10,2,FALSE),HLOOKUP(I$29,$C$8:$N$10,3,FALSE))),IF(AND($A80&gt;6,$A80&lt;23),HLOOKUP(I$29,$C$8:$N$10,2,FALSE),HLOOKUP(I$29,$C$8:$N$10,3,FALSE)))*'PX 99 + 00 WD'!I26</f>
        <v>97.031366171950538</v>
      </c>
      <c r="J139" s="22">
        <f>IF(Q51="East",(IF(AND($A80&gt;7,$A80&lt;24),HLOOKUP(J$29,$C$8:$N$10,2,FALSE),HLOOKUP(J$29,$C$8:$N$10,3,FALSE))),IF(AND($A80&gt;6,$A80&lt;23),HLOOKUP(J$29,$C$8:$N$10,2,FALSE),HLOOKUP(J$29,$C$8:$N$10,3,FALSE)))*'PX 99 + 00 WD'!J26</f>
        <v>113.00410237716663</v>
      </c>
      <c r="K139" s="22">
        <f>IF(R51="East",(IF(AND($A80&gt;7,$A80&lt;24),HLOOKUP(K$29,$C$8:$N$10,2,FALSE),HLOOKUP(K$29,$C$8:$N$10,3,FALSE))),IF(AND($A80&gt;6,$A80&lt;23),HLOOKUP(K$29,$C$8:$N$10,2,FALSE),HLOOKUP(K$29,$C$8:$N$10,3,FALSE)))*'PX 99 + 00 WD'!K26</f>
        <v>96.546222887003012</v>
      </c>
      <c r="L139" s="22">
        <f>IF(S51="East",(IF(AND($A80&gt;7,$A80&lt;24),HLOOKUP(L$29,$C$8:$N$10,2,FALSE),HLOOKUP(L$29,$C$8:$N$10,3,FALSE))),IF(AND($A80&gt;6,$A80&lt;23),HLOOKUP(L$29,$C$8:$N$10,2,FALSE),HLOOKUP(L$29,$C$8:$N$10,3,FALSE)))*'PX 99 + 00 WD'!L26</f>
        <v>90.393387928544684</v>
      </c>
      <c r="M139" s="22">
        <f>IF(T51="East",(IF(AND($A80&gt;7,$A80&lt;24),HLOOKUP(M$29,$C$8:$N$10,2,FALSE),HLOOKUP(M$29,$C$8:$N$10,3,FALSE))),IF(AND($A80&gt;6,$A80&lt;23),HLOOKUP(M$29,$C$8:$N$10,2,FALSE),HLOOKUP(M$29,$C$8:$N$10,3,FALSE)))*'PX 99 + 00 WD'!M26</f>
        <v>83.074794846052498</v>
      </c>
      <c r="N139" s="22">
        <f>IF(U51="East",(IF(AND($A80&gt;7,$A80&lt;24),HLOOKUP(N$29,$C$8:$N$10,2,FALSE),HLOOKUP(N$29,$C$8:$N$10,3,FALSE))),IF(AND($A80&gt;6,$A80&lt;23),HLOOKUP(N$29,$C$8:$N$10,2,FALSE),HLOOKUP(N$29,$C$8:$N$10,3,FALSE)))*'PX 99 + 00 WD'!N26</f>
        <v>87.357311394677382</v>
      </c>
    </row>
    <row r="140" spans="1:14" x14ac:dyDescent="0.2">
      <c r="A140" s="2">
        <v>22</v>
      </c>
      <c r="C140" s="22">
        <f>IF(J52="East",(IF(AND($A81&gt;7,$A81&lt;24),HLOOKUP(C$29,$C$8:$N$10,2,FALSE),HLOOKUP(C$29,$C$8:$N$10,3,FALSE))),IF(AND($A81&gt;6,$A81&lt;23),HLOOKUP(C$29,$C$8:$N$10,2,FALSE),HLOOKUP(C$29,$C$8:$N$10,3,FALSE)))*'PX 99 + 00 WD'!C27</f>
        <v>75.090294576907169</v>
      </c>
      <c r="D140" s="22">
        <f>IF(K52="East",(IF(AND($A81&gt;7,$A81&lt;24),HLOOKUP(D$29,$C$8:$N$10,2,FALSE),HLOOKUP(D$29,$C$8:$N$10,3,FALSE))),IF(AND($A81&gt;6,$A81&lt;23),HLOOKUP(D$29,$C$8:$N$10,2,FALSE),HLOOKUP(D$29,$C$8:$N$10,3,FALSE)))*'PX 99 + 00 WD'!D27</f>
        <v>57.831710175711898</v>
      </c>
      <c r="E140" s="22">
        <f>IF(L52="East",(IF(AND($A81&gt;7,$A81&lt;24),HLOOKUP(E$29,$C$8:$N$10,2,FALSE),HLOOKUP(E$29,$C$8:$N$10,3,FALSE))),IF(AND($A81&gt;6,$A81&lt;23),HLOOKUP(E$29,$C$8:$N$10,2,FALSE),HLOOKUP(E$29,$C$8:$N$10,3,FALSE)))*'PX 99 + 00 WD'!E27</f>
        <v>58.267370313562331</v>
      </c>
      <c r="F140" s="22">
        <f>IF(M52="East",(IF(AND($A81&gt;7,$A81&lt;24),HLOOKUP(F$29,$C$8:$N$10,2,FALSE),HLOOKUP(F$29,$C$8:$N$10,3,FALSE))),IF(AND($A81&gt;6,$A81&lt;23),HLOOKUP(F$29,$C$8:$N$10,2,FALSE),HLOOKUP(F$29,$C$8:$N$10,3,FALSE)))*'PX 99 + 00 WD'!F27</f>
        <v>88.429945011421395</v>
      </c>
      <c r="G140" s="22">
        <f>IF(N52="East",(IF(AND($A81&gt;7,$A81&lt;24),HLOOKUP(G$29,$C$8:$N$10,2,FALSE),HLOOKUP(G$29,$C$8:$N$10,3,FALSE))),IF(AND($A81&gt;6,$A81&lt;23),HLOOKUP(G$29,$C$8:$N$10,2,FALSE),HLOOKUP(G$29,$C$8:$N$10,3,FALSE)))*'PX 99 + 00 WD'!G27</f>
        <v>85.31367133588391</v>
      </c>
      <c r="H140" s="22">
        <f>IF(O52="East",(IF(AND($A81&gt;7,$A81&lt;24),HLOOKUP(H$29,$C$8:$N$10,2,FALSE),HLOOKUP(H$29,$C$8:$N$10,3,FALSE))),IF(AND($A81&gt;6,$A81&lt;23),HLOOKUP(H$29,$C$8:$N$10,2,FALSE),HLOOKUP(H$29,$C$8:$N$10,3,FALSE)))*'PX 99 + 00 WD'!H27</f>
        <v>81.658216787110348</v>
      </c>
      <c r="I140" s="22">
        <f>IF(P52="East",(IF(AND($A81&gt;7,$A81&lt;24),HLOOKUP(I$29,$C$8:$N$10,2,FALSE),HLOOKUP(I$29,$C$8:$N$10,3,FALSE))),IF(AND($A81&gt;6,$A81&lt;23),HLOOKUP(I$29,$C$8:$N$10,2,FALSE),HLOOKUP(I$29,$C$8:$N$10,3,FALSE)))*'PX 99 + 00 WD'!I27</f>
        <v>76.247360320509273</v>
      </c>
      <c r="J140" s="22">
        <f>IF(Q52="East",(IF(AND($A81&gt;7,$A81&lt;24),HLOOKUP(J$29,$C$8:$N$10,2,FALSE),HLOOKUP(J$29,$C$8:$N$10,3,FALSE))),IF(AND($A81&gt;6,$A81&lt;23),HLOOKUP(J$29,$C$8:$N$10,2,FALSE),HLOOKUP(J$29,$C$8:$N$10,3,FALSE)))*'PX 99 + 00 WD'!J27</f>
        <v>88.640757521994971</v>
      </c>
      <c r="K140" s="22">
        <f>IF(R52="East",(IF(AND($A81&gt;7,$A81&lt;24),HLOOKUP(K$29,$C$8:$N$10,2,FALSE),HLOOKUP(K$29,$C$8:$N$10,3,FALSE))),IF(AND($A81&gt;6,$A81&lt;23),HLOOKUP(K$29,$C$8:$N$10,2,FALSE),HLOOKUP(K$29,$C$8:$N$10,3,FALSE)))*'PX 99 + 00 WD'!K27</f>
        <v>82.83613024810434</v>
      </c>
      <c r="L140" s="22">
        <f>IF(S52="East",(IF(AND($A81&gt;7,$A81&lt;24),HLOOKUP(L$29,$C$8:$N$10,2,FALSE),HLOOKUP(L$29,$C$8:$N$10,3,FALSE))),IF(AND($A81&gt;6,$A81&lt;23),HLOOKUP(L$29,$C$8:$N$10,2,FALSE),HLOOKUP(L$29,$C$8:$N$10,3,FALSE)))*'PX 99 + 00 WD'!L27</f>
        <v>67.58614339400873</v>
      </c>
      <c r="M140" s="22">
        <f>IF(T52="East",(IF(AND($A81&gt;7,$A81&lt;24),HLOOKUP(M$29,$C$8:$N$10,2,FALSE),HLOOKUP(M$29,$C$8:$N$10,3,FALSE))),IF(AND($A81&gt;6,$A81&lt;23),HLOOKUP(M$29,$C$8:$N$10,2,FALSE),HLOOKUP(M$29,$C$8:$N$10,3,FALSE)))*'PX 99 + 00 WD'!M27</f>
        <v>73.764987919891951</v>
      </c>
      <c r="N140" s="22">
        <f>IF(U52="East",(IF(AND($A81&gt;7,$A81&lt;24),HLOOKUP(N$29,$C$8:$N$10,2,FALSE),HLOOKUP(N$29,$C$8:$N$10,3,FALSE))),IF(AND($A81&gt;6,$A81&lt;23),HLOOKUP(N$29,$C$8:$N$10,2,FALSE),HLOOKUP(N$29,$C$8:$N$10,3,FALSE)))*'PX 99 + 00 WD'!N27</f>
        <v>83.418887626844679</v>
      </c>
    </row>
    <row r="141" spans="1:14" x14ac:dyDescent="0.2">
      <c r="A141" s="2">
        <v>23</v>
      </c>
      <c r="C141" s="22">
        <f>IF(J53="East",(IF(AND($A82&gt;7,$A82&lt;24),HLOOKUP(C$29,$C$8:$N$10,2,FALSE),HLOOKUP(C$29,$C$8:$N$10,3,FALSE))),IF(AND($A82&gt;6,$A82&lt;23),HLOOKUP(C$29,$C$8:$N$10,2,FALSE),HLOOKUP(C$29,$C$8:$N$10,3,FALSE)))*'PX 99 + 00 WD'!C28</f>
        <v>87.597874313148751</v>
      </c>
      <c r="D141" s="22">
        <f>IF(K53="East",(IF(AND($A82&gt;7,$A82&lt;24),HLOOKUP(D$29,$C$8:$N$10,2,FALSE),HLOOKUP(D$29,$C$8:$N$10,3,FALSE))),IF(AND($A82&gt;6,$A82&lt;23),HLOOKUP(D$29,$C$8:$N$10,2,FALSE),HLOOKUP(D$29,$C$8:$N$10,3,FALSE)))*'PX 99 + 00 WD'!D28</f>
        <v>66.761109544723084</v>
      </c>
      <c r="E141" s="22">
        <f>IF(L53="East",(IF(AND($A82&gt;7,$A82&lt;24),HLOOKUP(E$29,$C$8:$N$10,2,FALSE),HLOOKUP(E$29,$C$8:$N$10,3,FALSE))),IF(AND($A82&gt;6,$A82&lt;23),HLOOKUP(E$29,$C$8:$N$10,2,FALSE),HLOOKUP(E$29,$C$8:$N$10,3,FALSE)))*'PX 99 + 00 WD'!E28</f>
        <v>65.604008070476567</v>
      </c>
      <c r="F141" s="22">
        <f>IF(M53="East",(IF(AND($A82&gt;7,$A82&lt;24),HLOOKUP(F$29,$C$8:$N$10,2,FALSE),HLOOKUP(F$29,$C$8:$N$10,3,FALSE))),IF(AND($A82&gt;6,$A82&lt;23),HLOOKUP(F$29,$C$8:$N$10,2,FALSE),HLOOKUP(F$29,$C$8:$N$10,3,FALSE)))*'PX 99 + 00 WD'!F28</f>
        <v>88.945844412587931</v>
      </c>
      <c r="G141" s="22">
        <f>IF(N53="East",(IF(AND($A82&gt;7,$A82&lt;24),HLOOKUP(G$29,$C$8:$N$10,2,FALSE),HLOOKUP(G$29,$C$8:$N$10,3,FALSE))),IF(AND($A82&gt;6,$A82&lt;23),HLOOKUP(G$29,$C$8:$N$10,2,FALSE),HLOOKUP(G$29,$C$8:$N$10,3,FALSE)))*'PX 99 + 00 WD'!G28</f>
        <v>89.691847879361973</v>
      </c>
      <c r="H141" s="22">
        <f>IF(O53="East",(IF(AND($A82&gt;7,$A82&lt;24),HLOOKUP(H$29,$C$8:$N$10,2,FALSE),HLOOKUP(H$29,$C$8:$N$10,3,FALSE))),IF(AND($A82&gt;6,$A82&lt;23),HLOOKUP(H$29,$C$8:$N$10,2,FALSE),HLOOKUP(H$29,$C$8:$N$10,3,FALSE)))*'PX 99 + 00 WD'!H28</f>
        <v>118.63328766545516</v>
      </c>
      <c r="I141" s="22">
        <f>IF(P53="East",(IF(AND($A82&gt;7,$A82&lt;24),HLOOKUP(I$29,$C$8:$N$10,2,FALSE),HLOOKUP(I$29,$C$8:$N$10,3,FALSE))),IF(AND($A82&gt;6,$A82&lt;23),HLOOKUP(I$29,$C$8:$N$10,2,FALSE),HLOOKUP(I$29,$C$8:$N$10,3,FALSE)))*'PX 99 + 00 WD'!I28</f>
        <v>103.37949229959983</v>
      </c>
      <c r="J141" s="22">
        <f>IF(Q53="East",(IF(AND($A82&gt;7,$A82&lt;24),HLOOKUP(J$29,$C$8:$N$10,2,FALSE),HLOOKUP(J$29,$C$8:$N$10,3,FALSE))),IF(AND($A82&gt;6,$A82&lt;23),HLOOKUP(J$29,$C$8:$N$10,2,FALSE),HLOOKUP(J$29,$C$8:$N$10,3,FALSE)))*'PX 99 + 00 WD'!J28</f>
        <v>112.25274900329792</v>
      </c>
      <c r="K141" s="22">
        <f>IF(R53="East",(IF(AND($A82&gt;7,$A82&lt;24),HLOOKUP(K$29,$C$8:$N$10,2,FALSE),HLOOKUP(K$29,$C$8:$N$10,3,FALSE))),IF(AND($A82&gt;6,$A82&lt;23),HLOOKUP(K$29,$C$8:$N$10,2,FALSE),HLOOKUP(K$29,$C$8:$N$10,3,FALSE)))*'PX 99 + 00 WD'!K28</f>
        <v>76.81655460853041</v>
      </c>
      <c r="L141" s="22">
        <f>IF(S53="East",(IF(AND($A82&gt;7,$A82&lt;24),HLOOKUP(L$29,$C$8:$N$10,2,FALSE),HLOOKUP(L$29,$C$8:$N$10,3,FALSE))),IF(AND($A82&gt;6,$A82&lt;23),HLOOKUP(L$29,$C$8:$N$10,2,FALSE),HLOOKUP(L$29,$C$8:$N$10,3,FALSE)))*'PX 99 + 00 WD'!L28</f>
        <v>61.92481036344661</v>
      </c>
      <c r="M141" s="22">
        <f>IF(T53="East",(IF(AND($A82&gt;7,$A82&lt;24),HLOOKUP(M$29,$C$8:$N$10,2,FALSE),HLOOKUP(M$29,$C$8:$N$10,3,FALSE))),IF(AND($A82&gt;6,$A82&lt;23),HLOOKUP(M$29,$C$8:$N$10,2,FALSE),HLOOKUP(M$29,$C$8:$N$10,3,FALSE)))*'PX 99 + 00 WD'!M28</f>
        <v>63.385895979669762</v>
      </c>
      <c r="N141" s="22">
        <f>IF(U53="East",(IF(AND($A82&gt;7,$A82&lt;24),HLOOKUP(N$29,$C$8:$N$10,2,FALSE),HLOOKUP(N$29,$C$8:$N$10,3,FALSE))),IF(AND($A82&gt;6,$A82&lt;23),HLOOKUP(N$29,$C$8:$N$10,2,FALSE),HLOOKUP(N$29,$C$8:$N$10,3,FALSE)))*'PX 99 + 00 WD'!N28</f>
        <v>59.492131424253934</v>
      </c>
    </row>
    <row r="142" spans="1:14" x14ac:dyDescent="0.2">
      <c r="A142" s="2">
        <v>24</v>
      </c>
      <c r="C142" s="22">
        <f>IF(J54="East",(IF(AND($A83&gt;7,$A83&lt;24),HLOOKUP(C$29,$C$8:$N$10,2,FALSE),HLOOKUP(C$29,$C$8:$N$10,3,FALSE))),IF(AND($A83&gt;6,$A83&lt;23),HLOOKUP(C$29,$C$8:$N$10,2,FALSE),HLOOKUP(C$29,$C$8:$N$10,3,FALSE)))*'PX 99 + 00 WD'!C29</f>
        <v>76.275752161198696</v>
      </c>
      <c r="D142" s="22">
        <f>IF(K54="East",(IF(AND($A83&gt;7,$A83&lt;24),HLOOKUP(D$29,$C$8:$N$10,2,FALSE),HLOOKUP(D$29,$C$8:$N$10,3,FALSE))),IF(AND($A83&gt;6,$A83&lt;23),HLOOKUP(D$29,$C$8:$N$10,2,FALSE),HLOOKUP(D$29,$C$8:$N$10,3,FALSE)))*'PX 99 + 00 WD'!D29</f>
        <v>57.940181608549715</v>
      </c>
      <c r="E142" s="22">
        <f>IF(L54="East",(IF(AND($A83&gt;7,$A83&lt;24),HLOOKUP(E$29,$C$8:$N$10,2,FALSE),HLOOKUP(E$29,$C$8:$N$10,3,FALSE))),IF(AND($A83&gt;6,$A83&lt;23),HLOOKUP(E$29,$C$8:$N$10,2,FALSE),HLOOKUP(E$29,$C$8:$N$10,3,FALSE)))*'PX 99 + 00 WD'!E29</f>
        <v>55.329852308576967</v>
      </c>
      <c r="F142" s="22">
        <f>IF(M54="East",(IF(AND($A83&gt;7,$A83&lt;24),HLOOKUP(F$29,$C$8:$N$10,2,FALSE),HLOOKUP(F$29,$C$8:$N$10,3,FALSE))),IF(AND($A83&gt;6,$A83&lt;23),HLOOKUP(F$29,$C$8:$N$10,2,FALSE),HLOOKUP(F$29,$C$8:$N$10,3,FALSE)))*'PX 99 + 00 WD'!F29</f>
        <v>70.800985528297289</v>
      </c>
      <c r="G142" s="22">
        <f>IF(N54="East",(IF(AND($A83&gt;7,$A83&lt;24),HLOOKUP(G$29,$C$8:$N$10,2,FALSE),HLOOKUP(G$29,$C$8:$N$10,3,FALSE))),IF(AND($A83&gt;6,$A83&lt;23),HLOOKUP(G$29,$C$8:$N$10,2,FALSE),HLOOKUP(G$29,$C$8:$N$10,3,FALSE)))*'PX 99 + 00 WD'!G29</f>
        <v>72.686410445729038</v>
      </c>
      <c r="H142" s="22">
        <f>IF(O54="East",(IF(AND($A83&gt;7,$A83&lt;24),HLOOKUP(H$29,$C$8:$N$10,2,FALSE),HLOOKUP(H$29,$C$8:$N$10,3,FALSE))),IF(AND($A83&gt;6,$A83&lt;23),HLOOKUP(H$29,$C$8:$N$10,2,FALSE),HLOOKUP(H$29,$C$8:$N$10,3,FALSE)))*'PX 99 + 00 WD'!H29</f>
        <v>90.123702975217029</v>
      </c>
      <c r="I142" s="22">
        <f>IF(P54="East",(IF(AND($A83&gt;7,$A83&lt;24),HLOOKUP(I$29,$C$8:$N$10,2,FALSE),HLOOKUP(I$29,$C$8:$N$10,3,FALSE))),IF(AND($A83&gt;6,$A83&lt;23),HLOOKUP(I$29,$C$8:$N$10,2,FALSE),HLOOKUP(I$29,$C$8:$N$10,3,FALSE)))*'PX 99 + 00 WD'!I29</f>
        <v>82.709752322883944</v>
      </c>
      <c r="J142" s="22">
        <f>IF(Q54="East",(IF(AND($A83&gt;7,$A83&lt;24),HLOOKUP(J$29,$C$8:$N$10,2,FALSE),HLOOKUP(J$29,$C$8:$N$10,3,FALSE))),IF(AND($A83&gt;6,$A83&lt;23),HLOOKUP(J$29,$C$8:$N$10,2,FALSE),HLOOKUP(J$29,$C$8:$N$10,3,FALSE)))*'PX 99 + 00 WD'!J29</f>
        <v>93.777320254516951</v>
      </c>
      <c r="K142" s="22">
        <f>IF(R54="East",(IF(AND($A83&gt;7,$A83&lt;24),HLOOKUP(K$29,$C$8:$N$10,2,FALSE),HLOOKUP(K$29,$C$8:$N$10,3,FALSE))),IF(AND($A83&gt;6,$A83&lt;23),HLOOKUP(K$29,$C$8:$N$10,2,FALSE),HLOOKUP(K$29,$C$8:$N$10,3,FALSE)))*'PX 99 + 00 WD'!K29</f>
        <v>68.777795622603861</v>
      </c>
      <c r="L142" s="22">
        <f>IF(S54="East",(IF(AND($A83&gt;7,$A83&lt;24),HLOOKUP(L$29,$C$8:$N$10,2,FALSE),HLOOKUP(L$29,$C$8:$N$10,3,FALSE))),IF(AND($A83&gt;6,$A83&lt;23),HLOOKUP(L$29,$C$8:$N$10,2,FALSE),HLOOKUP(L$29,$C$8:$N$10,3,FALSE)))*'PX 99 + 00 WD'!L29</f>
        <v>53.326595513945719</v>
      </c>
      <c r="M142" s="22">
        <f>IF(T54="East",(IF(AND($A83&gt;7,$A83&lt;24),HLOOKUP(M$29,$C$8:$N$10,2,FALSE),HLOOKUP(M$29,$C$8:$N$10,3,FALSE))),IF(AND($A83&gt;6,$A83&lt;23),HLOOKUP(M$29,$C$8:$N$10,2,FALSE),HLOOKUP(M$29,$C$8:$N$10,3,FALSE)))*'PX 99 + 00 WD'!M29</f>
        <v>55.109804813732076</v>
      </c>
      <c r="N142" s="22">
        <f>IF(U54="East",(IF(AND($A83&gt;7,$A83&lt;24),HLOOKUP(N$29,$C$8:$N$10,2,FALSE),HLOOKUP(N$29,$C$8:$N$10,3,FALSE))),IF(AND($A83&gt;6,$A83&lt;23),HLOOKUP(N$29,$C$8:$N$10,2,FALSE),HLOOKUP(N$29,$C$8:$N$10,3,FALSE)))*'PX 99 + 00 WD'!N29</f>
        <v>55.870956882294479</v>
      </c>
    </row>
  </sheetData>
  <mergeCells count="4">
    <mergeCell ref="A5:N5"/>
    <mergeCell ref="A56:D56"/>
    <mergeCell ref="A1:K1"/>
    <mergeCell ref="C7:D7"/>
  </mergeCells>
  <dataValidations count="1">
    <dataValidation type="list" allowBlank="1" showInputMessage="1" showErrorMessage="1" sqref="J2">
      <formula1>$Q$7:$Q$8</formula1>
    </dataValidation>
  </dataValidations>
  <printOptions horizontalCentered="1"/>
  <pageMargins left="0.5" right="0.5" top="0.5" bottom="0.5" header="0.5" footer="0.5"/>
  <pageSetup scale="59" fitToHeight="2" orientation="portrait" r:id="rId1"/>
  <headerFooter alignWithMargins="0">
    <oddFooter>&amp;LDate - 06/10/01&amp;CFile - &amp;F</oddFooter>
  </headerFooter>
  <rowBreaks count="1" manualBreakCount="1">
    <brk id="91" min="15" max="3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AVG WD</vt:lpstr>
      <vt:lpstr>AVG WE</vt:lpstr>
      <vt:lpstr>Historical 99 Scalers WD</vt:lpstr>
      <vt:lpstr>PX 99 + 00 WD</vt:lpstr>
      <vt:lpstr>PX 99 + 00 WE</vt:lpstr>
      <vt:lpstr>Historical 99 Scalers WE</vt:lpstr>
      <vt:lpstr>Historical 00 Scalers WD</vt:lpstr>
      <vt:lpstr>Historical 00 Scalers WE</vt:lpstr>
      <vt:lpstr>Weekday 99 &amp; 00 vs AVG</vt:lpstr>
      <vt:lpstr>Weekend 99 &amp; 00 vs AVG</vt:lpstr>
      <vt:lpstr>'Weekday 99 &amp; 00 vs AVG'!Print_Area</vt:lpstr>
      <vt:lpstr>'Weekend 99 &amp; 00 vs AVG'!Print_Area</vt:lpstr>
      <vt:lpstr>'Weekday 99 &amp; 00 vs AVG'!Print_Titles</vt:lpstr>
      <vt:lpstr>'Weekend 99 &amp; 00 vs AVG'!Print_Titles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hnelson</dc:creator>
  <cp:lastModifiedBy>Jan Havlíček</cp:lastModifiedBy>
  <cp:lastPrinted>2001-06-22T18:17:01Z</cp:lastPrinted>
  <dcterms:created xsi:type="dcterms:W3CDTF">2001-05-30T14:36:54Z</dcterms:created>
  <dcterms:modified xsi:type="dcterms:W3CDTF">2023-09-13T10:13:11Z</dcterms:modified>
</cp:coreProperties>
</file>