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C42491-D19F-4C38-9C24-FA13259F3831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Sheet1!$A$1:$P$29</definedName>
  </definedNames>
  <calcPr calcId="92512" calcMode="manual" iterate="1" iterateCount="50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M10" i="1"/>
  <c r="M13" i="1"/>
  <c r="E14" i="1"/>
  <c r="M15" i="1"/>
  <c r="E16" i="1"/>
  <c r="M17" i="1"/>
  <c r="I18" i="1"/>
  <c r="I20" i="1"/>
  <c r="L22" i="1"/>
  <c r="O22" i="1"/>
  <c r="L24" i="1"/>
  <c r="I26" i="1"/>
  <c r="J26" i="1"/>
  <c r="L26" i="1"/>
</calcChain>
</file>

<file path=xl/sharedStrings.xml><?xml version="1.0" encoding="utf-8"?>
<sst xmlns="http://schemas.openxmlformats.org/spreadsheetml/2006/main" count="37" uniqueCount="32">
  <si>
    <t>Oct. 2000 Income Statement Willamette</t>
  </si>
  <si>
    <t>Est. Gross Revenue</t>
  </si>
  <si>
    <t>Gross Revenue</t>
  </si>
  <si>
    <t xml:space="preserve">Calpx </t>
  </si>
  <si>
    <t>Rev</t>
  </si>
  <si>
    <t>Transmission add back</t>
  </si>
  <si>
    <t>Est.Transmission Exp.</t>
  </si>
  <si>
    <t>Transmission Exp.</t>
  </si>
  <si>
    <t xml:space="preserve">ISO Est.Losses Exp. </t>
  </si>
  <si>
    <t xml:space="preserve">ISO Losses Exp. </t>
  </si>
  <si>
    <t>Marketing Fee</t>
  </si>
  <si>
    <t>Congestion</t>
  </si>
  <si>
    <t>Cal Imb</t>
  </si>
  <si>
    <t>Total Exp.</t>
  </si>
  <si>
    <t>Rev. from EPMI</t>
  </si>
  <si>
    <t xml:space="preserve">Initial Payment </t>
  </si>
  <si>
    <t>paid 12/7</t>
  </si>
  <si>
    <t xml:space="preserve">Final payment </t>
  </si>
  <si>
    <t>CALPX Losses</t>
  </si>
  <si>
    <t xml:space="preserve">Bilateral </t>
  </si>
  <si>
    <t>Carp</t>
  </si>
  <si>
    <t>Annuity 580471</t>
  </si>
  <si>
    <t>Annuity Tranny 581310</t>
  </si>
  <si>
    <t xml:space="preserve">  </t>
  </si>
  <si>
    <t>Purchase Ann.</t>
  </si>
  <si>
    <t xml:space="preserve">Audreys Numbers </t>
  </si>
  <si>
    <t>CARP</t>
  </si>
  <si>
    <t>NET CISO</t>
  </si>
  <si>
    <t>CALPX RT Charges</t>
  </si>
  <si>
    <t>NET REV.</t>
  </si>
  <si>
    <t>GROSS REV.</t>
  </si>
  <si>
    <t>INITIAL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</si>
</sst>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tabSelected="1" topLeftCell="E1" workbookViewId="0">
      <selection activeCell="M28" sqref="M28"/>
    </sheetView>
  </sheetViews>
  <sheetFormatPr defaultRowHeight="12.75" x14ac:dyDescent="0.2"/>
  <cols>
    <col min="5" max="5" width="11.42578125" customWidth="1"/>
    <col min="9" max="9" width="14" customWidth="1"/>
    <col min="10" max="10" width="11.140625" bestFit="1" customWidth="1"/>
    <col min="12" max="12" width="11.85546875" customWidth="1"/>
    <col min="13" max="13" width="12.85546875" customWidth="1"/>
  </cols>
  <sheetData>
    <row r="1" spans="1:16" x14ac:dyDescent="0.2">
      <c r="A1" t="s">
        <v>23</v>
      </c>
    </row>
    <row r="5" spans="1:16" x14ac:dyDescent="0.2">
      <c r="E5" s="1" t="s">
        <v>0</v>
      </c>
    </row>
    <row r="8" spans="1:16" x14ac:dyDescent="0.2">
      <c r="C8" s="1" t="s">
        <v>1</v>
      </c>
      <c r="E8" s="2">
        <v>760533.12</v>
      </c>
      <c r="G8" s="1" t="s">
        <v>2</v>
      </c>
      <c r="I8" s="2">
        <f>M17</f>
        <v>722014.38000000012</v>
      </c>
      <c r="K8" t="s">
        <v>3</v>
      </c>
      <c r="L8" t="s">
        <v>4</v>
      </c>
      <c r="M8">
        <v>143215.5</v>
      </c>
    </row>
    <row r="9" spans="1:16" x14ac:dyDescent="0.2">
      <c r="C9" s="1"/>
      <c r="E9" s="2"/>
      <c r="G9" s="1"/>
      <c r="K9" t="s">
        <v>5</v>
      </c>
      <c r="M9">
        <v>11642.06</v>
      </c>
    </row>
    <row r="10" spans="1:16" x14ac:dyDescent="0.2">
      <c r="C10" s="1" t="s">
        <v>6</v>
      </c>
      <c r="E10" s="2">
        <v>45095.44</v>
      </c>
      <c r="G10" s="1" t="s">
        <v>7</v>
      </c>
      <c r="I10" s="2">
        <v>45095.44</v>
      </c>
      <c r="M10">
        <f>SUM(M8:M9)</f>
        <v>154857.56</v>
      </c>
    </row>
    <row r="11" spans="1:16" x14ac:dyDescent="0.2">
      <c r="C11" s="1" t="s">
        <v>8</v>
      </c>
      <c r="E11" s="2">
        <v>12089.84</v>
      </c>
      <c r="G11" s="1" t="s">
        <v>9</v>
      </c>
      <c r="I11" s="2">
        <v>11087.91</v>
      </c>
      <c r="K11" t="s">
        <v>19</v>
      </c>
      <c r="L11" t="s">
        <v>4</v>
      </c>
      <c r="M11" s="2">
        <v>169308.48</v>
      </c>
    </row>
    <row r="12" spans="1:16" x14ac:dyDescent="0.2">
      <c r="C12" s="1" t="s">
        <v>10</v>
      </c>
      <c r="E12" s="2">
        <v>105707.75</v>
      </c>
      <c r="G12" s="1" t="s">
        <v>11</v>
      </c>
      <c r="I12" s="2">
        <v>6606.08</v>
      </c>
      <c r="O12">
        <v>15662.1</v>
      </c>
      <c r="P12">
        <v>5</v>
      </c>
    </row>
    <row r="13" spans="1:16" x14ac:dyDescent="0.2">
      <c r="C13" s="1"/>
      <c r="E13" s="2"/>
      <c r="G13" s="1" t="s">
        <v>18</v>
      </c>
      <c r="I13" s="2">
        <v>3980</v>
      </c>
      <c r="K13" t="s">
        <v>20</v>
      </c>
      <c r="M13" s="2">
        <f>M11+M10</f>
        <v>324166.04000000004</v>
      </c>
      <c r="O13">
        <v>21178.5</v>
      </c>
      <c r="P13">
        <v>6</v>
      </c>
    </row>
    <row r="14" spans="1:16" x14ac:dyDescent="0.2">
      <c r="C14" s="1" t="s">
        <v>13</v>
      </c>
      <c r="E14" s="2">
        <f>SUM(E10:E13)</f>
        <v>162893.03</v>
      </c>
      <c r="G14" s="1" t="s">
        <v>22</v>
      </c>
      <c r="K14" t="s">
        <v>24</v>
      </c>
      <c r="M14" s="2">
        <v>1455</v>
      </c>
      <c r="O14">
        <v>17388.48</v>
      </c>
      <c r="P14">
        <v>7</v>
      </c>
    </row>
    <row r="15" spans="1:16" x14ac:dyDescent="0.2">
      <c r="C15" s="1"/>
      <c r="E15" s="2"/>
      <c r="M15" s="2">
        <f>SUM(M13:M14)</f>
        <v>325621.04000000004</v>
      </c>
      <c r="O15">
        <v>22873.65</v>
      </c>
      <c r="P15">
        <v>10</v>
      </c>
    </row>
    <row r="16" spans="1:16" x14ac:dyDescent="0.2">
      <c r="C16" s="1" t="s">
        <v>14</v>
      </c>
      <c r="E16" s="2">
        <f>E8-E14</f>
        <v>597640.09</v>
      </c>
      <c r="G16" s="1" t="s">
        <v>10</v>
      </c>
      <c r="I16" s="2">
        <v>105707.75</v>
      </c>
      <c r="K16" t="s">
        <v>12</v>
      </c>
      <c r="L16" t="s">
        <v>4</v>
      </c>
      <c r="M16" s="2">
        <v>396393.34</v>
      </c>
      <c r="O16">
        <v>17559.490000000002</v>
      </c>
      <c r="P16">
        <v>11</v>
      </c>
    </row>
    <row r="17" spans="3:16" x14ac:dyDescent="0.2">
      <c r="E17" s="2"/>
      <c r="G17" s="1" t="s">
        <v>21</v>
      </c>
      <c r="I17" s="2"/>
      <c r="M17" s="2">
        <f>M16+M15</f>
        <v>722014.38000000012</v>
      </c>
      <c r="O17">
        <v>13764.59</v>
      </c>
      <c r="P17">
        <v>12</v>
      </c>
    </row>
    <row r="18" spans="3:16" x14ac:dyDescent="0.2">
      <c r="E18" s="2"/>
      <c r="G18" s="1" t="s">
        <v>13</v>
      </c>
      <c r="I18" s="2">
        <f>SUM(I10:I17)</f>
        <v>172477.18</v>
      </c>
      <c r="M18" s="2"/>
      <c r="O18">
        <v>15802.51</v>
      </c>
      <c r="P18">
        <v>13</v>
      </c>
    </row>
    <row r="19" spans="3:16" x14ac:dyDescent="0.2">
      <c r="G19" s="1"/>
      <c r="I19" s="2"/>
      <c r="L19" t="s">
        <v>25</v>
      </c>
      <c r="M19" s="2"/>
      <c r="O19">
        <v>873.2</v>
      </c>
      <c r="P19">
        <v>17</v>
      </c>
    </row>
    <row r="20" spans="3:16" x14ac:dyDescent="0.2">
      <c r="G20" s="1" t="s">
        <v>14</v>
      </c>
      <c r="I20" s="2">
        <f>I8-I18</f>
        <v>549537.20000000019</v>
      </c>
      <c r="J20" s="2">
        <v>564321.18999999994</v>
      </c>
      <c r="L20" s="3">
        <v>171907.85</v>
      </c>
      <c r="M20" s="2" t="s">
        <v>26</v>
      </c>
      <c r="O20">
        <v>12670.5</v>
      </c>
      <c r="P20">
        <v>19</v>
      </c>
    </row>
    <row r="21" spans="3:16" x14ac:dyDescent="0.2">
      <c r="E21" s="2"/>
      <c r="G21" s="1"/>
      <c r="I21" s="2"/>
      <c r="L21" s="3">
        <v>399202</v>
      </c>
      <c r="M21" s="2" t="s">
        <v>27</v>
      </c>
      <c r="O21">
        <v>5442.44</v>
      </c>
      <c r="P21">
        <v>24</v>
      </c>
    </row>
    <row r="22" spans="3:16" x14ac:dyDescent="0.2">
      <c r="G22" s="1" t="s">
        <v>15</v>
      </c>
      <c r="I22" s="2">
        <v>519124.8</v>
      </c>
      <c r="J22" s="2">
        <v>519124.8</v>
      </c>
      <c r="L22" s="3">
        <f>SUM(L20:L21)</f>
        <v>571109.85</v>
      </c>
      <c r="M22" s="2" t="s">
        <v>30</v>
      </c>
      <c r="O22">
        <f>SUM(O12:O21)</f>
        <v>143215.46000000002</v>
      </c>
    </row>
    <row r="23" spans="3:16" x14ac:dyDescent="0.2">
      <c r="G23" s="1" t="s">
        <v>16</v>
      </c>
      <c r="I23" s="2"/>
      <c r="L23" s="3">
        <v>-3980</v>
      </c>
      <c r="M23" s="2" t="s">
        <v>28</v>
      </c>
    </row>
    <row r="24" spans="3:16" x14ac:dyDescent="0.2">
      <c r="G24" s="1"/>
      <c r="L24" s="3">
        <f>SUM(L22:L23)</f>
        <v>567129.85</v>
      </c>
      <c r="M24" s="2" t="s">
        <v>29</v>
      </c>
    </row>
    <row r="25" spans="3:16" x14ac:dyDescent="0.2">
      <c r="G25" s="1"/>
      <c r="L25" s="4">
        <v>519124.8</v>
      </c>
      <c r="M25" s="2" t="s">
        <v>31</v>
      </c>
    </row>
    <row r="26" spans="3:16" x14ac:dyDescent="0.2">
      <c r="G26" s="1" t="s">
        <v>17</v>
      </c>
      <c r="I26" s="2">
        <f>I20-I22</f>
        <v>30412.400000000198</v>
      </c>
      <c r="J26" s="2">
        <f>J20-J22</f>
        <v>45196.389999999956</v>
      </c>
      <c r="L26" s="4">
        <f>L24-L25</f>
        <v>48005.049999999988</v>
      </c>
    </row>
    <row r="27" spans="3:16" x14ac:dyDescent="0.2">
      <c r="M27" s="2"/>
    </row>
    <row r="28" spans="3:16" x14ac:dyDescent="0.2">
      <c r="C28" s="2"/>
      <c r="D28" s="2"/>
      <c r="E28" s="2"/>
    </row>
    <row r="29" spans="3:16" x14ac:dyDescent="0.2">
      <c r="C29" s="2"/>
      <c r="D29" s="2"/>
      <c r="E29" s="2"/>
    </row>
  </sheetData>
  <phoneticPr fontId="0" type="noConversion"/>
  <pageMargins left="0.75" right="0.75" top="1" bottom="1" header="0.5" footer="0.5"/>
  <pageSetup scale="7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lrawson</dc:creator>
  <cp:lastModifiedBy>Jan Havlíček</cp:lastModifiedBy>
  <cp:lastPrinted>2001-04-16T16:02:04Z</cp:lastPrinted>
  <dcterms:created xsi:type="dcterms:W3CDTF">2001-04-03T19:24:52Z</dcterms:created>
  <dcterms:modified xsi:type="dcterms:W3CDTF">2023-09-13T10:17:19Z</dcterms:modified>
</cp:coreProperties>
</file>