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B830FD-E7E2-4F01-B273-964B1583DFA6}" xr6:coauthVersionLast="47" xr6:coauthVersionMax="47" xr10:uidLastSave="{00000000-0000-0000-0000-000000000000}"/>
  <bookViews>
    <workbookView xWindow="-120" yWindow="-120" windowWidth="23280" windowHeight="12480" activeTab="2"/>
  </bookViews>
  <sheets>
    <sheet name="Development" sheetId="1" r:id="rId1"/>
    <sheet name="View 1" sheetId="2" r:id="rId2"/>
    <sheet name="View 2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C15" i="2"/>
  <c r="D15" i="2"/>
  <c r="E15" i="2"/>
  <c r="E16" i="2"/>
  <c r="D17" i="2"/>
  <c r="E17" i="2"/>
  <c r="C18" i="2"/>
  <c r="D18" i="2"/>
  <c r="E18" i="2"/>
  <c r="C19" i="2"/>
  <c r="D19" i="2"/>
  <c r="E19" i="2"/>
  <c r="F7" i="3"/>
  <c r="F8" i="3"/>
  <c r="D9" i="3"/>
  <c r="E9" i="3"/>
  <c r="F9" i="3"/>
  <c r="F11" i="3"/>
  <c r="F12" i="3"/>
  <c r="D13" i="3"/>
  <c r="E13" i="3"/>
  <c r="F13" i="3"/>
  <c r="F15" i="3"/>
  <c r="F16" i="3"/>
  <c r="D17" i="3"/>
  <c r="E17" i="3"/>
  <c r="F17" i="3"/>
  <c r="F19" i="3"/>
  <c r="F20" i="3"/>
  <c r="D21" i="3"/>
  <c r="E21" i="3"/>
  <c r="F21" i="3"/>
  <c r="D24" i="3"/>
  <c r="E24" i="3"/>
  <c r="F24" i="3"/>
  <c r="D25" i="3"/>
  <c r="E25" i="3"/>
  <c r="F25" i="3"/>
  <c r="D26" i="3"/>
  <c r="E26" i="3"/>
  <c r="F26" i="3"/>
  <c r="D28" i="3"/>
  <c r="E28" i="3"/>
  <c r="F28" i="3"/>
  <c r="D29" i="3"/>
  <c r="E29" i="3"/>
  <c r="F29" i="3"/>
  <c r="D30" i="3"/>
  <c r="E30" i="3"/>
  <c r="F30" i="3"/>
  <c r="D32" i="3"/>
  <c r="E32" i="3"/>
  <c r="F32" i="3"/>
  <c r="D33" i="3"/>
  <c r="E33" i="3"/>
  <c r="F33" i="3"/>
  <c r="D34" i="3"/>
  <c r="E34" i="3"/>
  <c r="F34" i="3"/>
  <c r="G39" i="3"/>
  <c r="G40" i="3"/>
  <c r="G41" i="3"/>
  <c r="G42" i="3"/>
</calcChain>
</file>

<file path=xl/sharedStrings.xml><?xml version="1.0" encoding="utf-8"?>
<sst xmlns="http://schemas.openxmlformats.org/spreadsheetml/2006/main" count="194" uniqueCount="140">
  <si>
    <t>as well as comparing Estimates with Actualized payments and invoices.</t>
  </si>
  <si>
    <t>Transaction</t>
  </si>
  <si>
    <t>Date</t>
  </si>
  <si>
    <t>Date of when</t>
  </si>
  <si>
    <t>contract was</t>
  </si>
  <si>
    <t>entered by EPMI</t>
  </si>
  <si>
    <t>and either SE or</t>
  </si>
  <si>
    <t>Settlement</t>
  </si>
  <si>
    <t>Entity</t>
  </si>
  <si>
    <t>At time of</t>
  </si>
  <si>
    <t>development</t>
  </si>
  <si>
    <t>ISO and Px,</t>
  </si>
  <si>
    <t>this is the</t>
  </si>
  <si>
    <t>exchange</t>
  </si>
  <si>
    <t>market for</t>
  </si>
  <si>
    <t>transactions.</t>
  </si>
  <si>
    <t>Market</t>
  </si>
  <si>
    <t>Counterparties</t>
  </si>
  <si>
    <t>Internal and</t>
  </si>
  <si>
    <t>external</t>
  </si>
  <si>
    <t>customers that</t>
  </si>
  <si>
    <t>enter into</t>
  </si>
  <si>
    <t>agreements</t>
  </si>
  <si>
    <t>with EPMI for</t>
  </si>
  <si>
    <t>various</t>
  </si>
  <si>
    <t>capacity</t>
  </si>
  <si>
    <t>requirements</t>
  </si>
  <si>
    <t>Type</t>
  </si>
  <si>
    <t>A distinct indicator</t>
  </si>
  <si>
    <t>of where a contract</t>
  </si>
  <si>
    <t>is in the settlement</t>
  </si>
  <si>
    <t xml:space="preserve">process. </t>
  </si>
  <si>
    <t>E=Monthly Estimate</t>
  </si>
  <si>
    <t>A=Monthly Preliminary</t>
  </si>
  <si>
    <t>M=Monthly Final</t>
  </si>
  <si>
    <t>O=Other Form of</t>
  </si>
  <si>
    <t>Estimates</t>
  </si>
  <si>
    <t>Accounting</t>
  </si>
  <si>
    <t>For a</t>
  </si>
  <si>
    <t>settlement</t>
  </si>
  <si>
    <t>type, the date</t>
  </si>
  <si>
    <t>that this</t>
  </si>
  <si>
    <t>occurred.</t>
  </si>
  <si>
    <t>Payment/</t>
  </si>
  <si>
    <t>Invoice Date</t>
  </si>
  <si>
    <t>the SEs are</t>
  </si>
  <si>
    <t>Depending on</t>
  </si>
  <si>
    <t>whether the</t>
  </si>
  <si>
    <t>contract</t>
  </si>
  <si>
    <t>dollars are</t>
  </si>
  <si>
    <t>settled to the</t>
  </si>
  <si>
    <t>SE or MC,</t>
  </si>
  <si>
    <t>date of either</t>
  </si>
  <si>
    <t>payment to</t>
  </si>
  <si>
    <t>the SE or</t>
  </si>
  <si>
    <t>Invoice to MC</t>
  </si>
  <si>
    <t>Dollar</t>
  </si>
  <si>
    <t>Amount</t>
  </si>
  <si>
    <t>The dollar</t>
  </si>
  <si>
    <t>amount</t>
  </si>
  <si>
    <t>the</t>
  </si>
  <si>
    <t>discrete</t>
  </si>
  <si>
    <t>record.</t>
  </si>
  <si>
    <t>Revenue/</t>
  </si>
  <si>
    <t>Expense</t>
  </si>
  <si>
    <t>sorting on</t>
  </si>
  <si>
    <t>transaction</t>
  </si>
  <si>
    <t>EPMI</t>
  </si>
  <si>
    <t>A distinct key</t>
  </si>
  <si>
    <t>that will allow</t>
  </si>
  <si>
    <t>transaction is</t>
  </si>
  <si>
    <t>Revenue or</t>
  </si>
  <si>
    <t>Expense to</t>
  </si>
  <si>
    <t>that will allow a</t>
  </si>
  <si>
    <t>sort on whether</t>
  </si>
  <si>
    <t>a transaction is</t>
  </si>
  <si>
    <t>Accounting or</t>
  </si>
  <si>
    <t>Physical.</t>
  </si>
  <si>
    <t>adjustments or</t>
  </si>
  <si>
    <t>changes that</t>
  </si>
  <si>
    <t>reflect EPMI's</t>
  </si>
  <si>
    <t xml:space="preserve">records only. </t>
  </si>
  <si>
    <t>represents and</t>
  </si>
  <si>
    <t>interaction with</t>
  </si>
  <si>
    <t>a party outside</t>
  </si>
  <si>
    <t>of EPMI,</t>
  </si>
  <si>
    <t>Payment from</t>
  </si>
  <si>
    <t>EP</t>
  </si>
  <si>
    <t>A=Accounting is</t>
  </si>
  <si>
    <t>P= Physical</t>
  </si>
  <si>
    <t>reflective of</t>
  </si>
  <si>
    <t>type for the</t>
  </si>
  <si>
    <t>To create an analysis and reporting tool that compares EPMI payments to Settlement Entities with EPMI collections from Customers</t>
  </si>
  <si>
    <t>Settlement Analysis Database Development</t>
  </si>
  <si>
    <t xml:space="preserve">Data Keys </t>
  </si>
  <si>
    <t>Database purpose</t>
  </si>
  <si>
    <t>Definitions</t>
  </si>
  <si>
    <t>Data Source</t>
  </si>
  <si>
    <t>Transaction tables</t>
  </si>
  <si>
    <t>Logic</t>
  </si>
  <si>
    <t>MC.</t>
  </si>
  <si>
    <t>Analysis of Customer (Settlement Entity) Settlement Status</t>
  </si>
  <si>
    <t>Summary</t>
  </si>
  <si>
    <t>Key Name</t>
  </si>
  <si>
    <t>Output</t>
  </si>
  <si>
    <t>Column Name</t>
  </si>
  <si>
    <t>Production Month</t>
  </si>
  <si>
    <t>Prelim/Current</t>
  </si>
  <si>
    <t>Final/Others</t>
  </si>
  <si>
    <t>Transaction Date</t>
  </si>
  <si>
    <t>Settlement Type</t>
  </si>
  <si>
    <t>Variance</t>
  </si>
  <si>
    <t>More Detail</t>
  </si>
  <si>
    <t>Product/Accounting</t>
  </si>
  <si>
    <t>Production Day</t>
  </si>
  <si>
    <t>"Descrete Transaction Identifer"</t>
  </si>
  <si>
    <t>Recommend</t>
  </si>
  <si>
    <t>Counter Party Name: EES</t>
  </si>
  <si>
    <t>Total</t>
  </si>
  <si>
    <t>Estimated ($)-(E or A)</t>
  </si>
  <si>
    <t>Actual ($) (M or O)</t>
  </si>
  <si>
    <t>Analysis of Settlement Entities Verses Market Counter Parties</t>
  </si>
  <si>
    <t>Month</t>
  </si>
  <si>
    <t>SE</t>
  </si>
  <si>
    <t>ISO</t>
  </si>
  <si>
    <t>PX</t>
  </si>
  <si>
    <t>SE Expenses</t>
  </si>
  <si>
    <t>MC Revenues</t>
  </si>
  <si>
    <t>Variances</t>
  </si>
  <si>
    <t>E</t>
  </si>
  <si>
    <t>A</t>
  </si>
  <si>
    <t>M</t>
  </si>
  <si>
    <t>O</t>
  </si>
  <si>
    <t>Variance Analysis</t>
  </si>
  <si>
    <t>E to A</t>
  </si>
  <si>
    <t>A to M</t>
  </si>
  <si>
    <t>M to O</t>
  </si>
  <si>
    <t>Choice of what to compare</t>
  </si>
  <si>
    <t>Drill Down</t>
  </si>
  <si>
    <t>Unique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</si>
</sst>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6" fillId="0" borderId="0" xfId="0" applyFont="1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165" fontId="0" fillId="0" borderId="0" xfId="1" applyNumberFormat="1" applyFont="1"/>
    <xf numFmtId="0" fontId="0" fillId="0" borderId="0" xfId="0" applyBorder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7" xfId="0" applyNumberFormat="1" applyBorder="1"/>
    <xf numFmtId="165" fontId="0" fillId="0" borderId="7" xfId="1" applyNumberFormat="1" applyFont="1" applyBorder="1"/>
    <xf numFmtId="44" fontId="0" fillId="0" borderId="7" xfId="1" applyFont="1" applyBorder="1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2" sqref="H32"/>
    </sheetView>
  </sheetViews>
  <sheetFormatPr defaultRowHeight="12.75" x14ac:dyDescent="0.2"/>
  <cols>
    <col min="1" max="1" width="15.85546875" customWidth="1"/>
    <col min="2" max="3" width="16.28515625" bestFit="1" customWidth="1"/>
    <col min="4" max="4" width="20.140625" bestFit="1" customWidth="1"/>
    <col min="5" max="9" width="16.28515625" bestFit="1" customWidth="1"/>
  </cols>
  <sheetData>
    <row r="1" spans="1:9" ht="15.75" x14ac:dyDescent="0.25">
      <c r="A1" s="8" t="s">
        <v>93</v>
      </c>
    </row>
    <row r="3" spans="1:9" x14ac:dyDescent="0.2">
      <c r="A3" s="1" t="s">
        <v>95</v>
      </c>
    </row>
    <row r="4" spans="1:9" x14ac:dyDescent="0.2">
      <c r="A4" t="s">
        <v>92</v>
      </c>
    </row>
    <row r="5" spans="1:9" x14ac:dyDescent="0.2">
      <c r="A5" t="s">
        <v>0</v>
      </c>
    </row>
    <row r="7" spans="1:9" ht="13.5" thickBot="1" x14ac:dyDescent="0.25">
      <c r="A7" s="1" t="s">
        <v>94</v>
      </c>
    </row>
    <row r="8" spans="1:9" x14ac:dyDescent="0.2">
      <c r="A8" s="3" t="s">
        <v>1</v>
      </c>
      <c r="B8" s="3" t="s">
        <v>7</v>
      </c>
      <c r="C8" s="3" t="s">
        <v>16</v>
      </c>
      <c r="D8" s="3" t="s">
        <v>7</v>
      </c>
      <c r="E8" s="3" t="s">
        <v>37</v>
      </c>
      <c r="F8" s="3" t="s">
        <v>43</v>
      </c>
      <c r="G8" s="3" t="s">
        <v>56</v>
      </c>
      <c r="H8" s="3" t="s">
        <v>63</v>
      </c>
      <c r="I8" s="3" t="s">
        <v>1</v>
      </c>
    </row>
    <row r="9" spans="1:9" x14ac:dyDescent="0.2">
      <c r="A9" s="4" t="s">
        <v>2</v>
      </c>
      <c r="B9" s="4" t="s">
        <v>8</v>
      </c>
      <c r="C9" s="4" t="s">
        <v>17</v>
      </c>
      <c r="D9" s="4" t="s">
        <v>27</v>
      </c>
      <c r="E9" s="4" t="s">
        <v>2</v>
      </c>
      <c r="F9" s="4" t="s">
        <v>44</v>
      </c>
      <c r="G9" s="4" t="s">
        <v>57</v>
      </c>
      <c r="H9" s="4" t="s">
        <v>64</v>
      </c>
      <c r="I9" s="4" t="s">
        <v>27</v>
      </c>
    </row>
    <row r="10" spans="1:9" x14ac:dyDescent="0.2">
      <c r="A10" s="22" t="s">
        <v>96</v>
      </c>
      <c r="B10" s="23"/>
      <c r="C10" s="23"/>
      <c r="D10" s="23"/>
      <c r="E10" s="23"/>
      <c r="F10" s="23"/>
      <c r="G10" s="23"/>
      <c r="H10" s="23"/>
      <c r="I10" s="24"/>
    </row>
    <row r="11" spans="1:9" x14ac:dyDescent="0.2">
      <c r="A11" s="5" t="s">
        <v>3</v>
      </c>
      <c r="B11" s="5" t="s">
        <v>9</v>
      </c>
      <c r="C11" s="5" t="s">
        <v>18</v>
      </c>
      <c r="D11" s="5" t="s">
        <v>28</v>
      </c>
      <c r="E11" s="5" t="s">
        <v>38</v>
      </c>
      <c r="F11" s="5" t="s">
        <v>46</v>
      </c>
      <c r="G11" s="5" t="s">
        <v>58</v>
      </c>
      <c r="H11" s="5" t="s">
        <v>68</v>
      </c>
      <c r="I11" s="5" t="s">
        <v>68</v>
      </c>
    </row>
    <row r="12" spans="1:9" x14ac:dyDescent="0.2">
      <c r="A12" s="5" t="s">
        <v>4</v>
      </c>
      <c r="B12" s="5" t="s">
        <v>10</v>
      </c>
      <c r="C12" s="5" t="s">
        <v>19</v>
      </c>
      <c r="D12" s="5" t="s">
        <v>29</v>
      </c>
      <c r="E12" s="5" t="s">
        <v>39</v>
      </c>
      <c r="F12" s="5" t="s">
        <v>47</v>
      </c>
      <c r="G12" s="5" t="s">
        <v>59</v>
      </c>
      <c r="H12" s="5" t="s">
        <v>69</v>
      </c>
      <c r="I12" s="5" t="s">
        <v>73</v>
      </c>
    </row>
    <row r="13" spans="1:9" x14ac:dyDescent="0.2">
      <c r="A13" s="5" t="s">
        <v>5</v>
      </c>
      <c r="B13" s="5" t="s">
        <v>45</v>
      </c>
      <c r="C13" s="5" t="s">
        <v>20</v>
      </c>
      <c r="D13" s="5" t="s">
        <v>30</v>
      </c>
      <c r="E13" s="5" t="s">
        <v>40</v>
      </c>
      <c r="F13" s="5" t="s">
        <v>48</v>
      </c>
      <c r="G13" s="5" t="s">
        <v>90</v>
      </c>
      <c r="H13" s="5" t="s">
        <v>65</v>
      </c>
      <c r="I13" s="5" t="s">
        <v>74</v>
      </c>
    </row>
    <row r="14" spans="1:9" x14ac:dyDescent="0.2">
      <c r="A14" s="5" t="s">
        <v>6</v>
      </c>
      <c r="B14" s="5" t="s">
        <v>11</v>
      </c>
      <c r="C14" s="5" t="s">
        <v>21</v>
      </c>
      <c r="D14" s="5" t="s">
        <v>31</v>
      </c>
      <c r="E14" s="5" t="s">
        <v>41</v>
      </c>
      <c r="F14" s="5" t="s">
        <v>49</v>
      </c>
      <c r="G14" s="5" t="s">
        <v>60</v>
      </c>
      <c r="H14" s="5" t="s">
        <v>47</v>
      </c>
      <c r="I14" s="5" t="s">
        <v>75</v>
      </c>
    </row>
    <row r="15" spans="1:9" x14ac:dyDescent="0.2">
      <c r="A15" s="5" t="s">
        <v>100</v>
      </c>
      <c r="B15" s="5" t="s">
        <v>12</v>
      </c>
      <c r="C15" s="5" t="s">
        <v>22</v>
      </c>
      <c r="D15" s="5" t="s">
        <v>32</v>
      </c>
      <c r="E15" s="5" t="s">
        <v>42</v>
      </c>
      <c r="F15" s="5" t="s">
        <v>50</v>
      </c>
      <c r="G15" s="5" t="s">
        <v>7</v>
      </c>
      <c r="H15" s="5" t="s">
        <v>61</v>
      </c>
      <c r="I15" s="5" t="s">
        <v>76</v>
      </c>
    </row>
    <row r="16" spans="1:9" x14ac:dyDescent="0.2">
      <c r="A16" s="5"/>
      <c r="B16" s="5" t="s">
        <v>13</v>
      </c>
      <c r="C16" s="5" t="s">
        <v>23</v>
      </c>
      <c r="D16" s="5" t="s">
        <v>33</v>
      </c>
      <c r="E16" s="5"/>
      <c r="F16" s="5" t="s">
        <v>51</v>
      </c>
      <c r="G16" s="5" t="s">
        <v>91</v>
      </c>
      <c r="H16" s="5" t="s">
        <v>70</v>
      </c>
      <c r="I16" s="5" t="s">
        <v>77</v>
      </c>
    </row>
    <row r="17" spans="1:9" x14ac:dyDescent="0.2">
      <c r="A17" s="5"/>
      <c r="B17" s="5" t="s">
        <v>14</v>
      </c>
      <c r="C17" s="5" t="s">
        <v>24</v>
      </c>
      <c r="D17" s="5" t="s">
        <v>34</v>
      </c>
      <c r="E17" s="5"/>
      <c r="F17" s="5" t="s">
        <v>12</v>
      </c>
      <c r="G17" s="5" t="s">
        <v>61</v>
      </c>
      <c r="H17" s="5" t="s">
        <v>71</v>
      </c>
      <c r="I17" s="5" t="s">
        <v>88</v>
      </c>
    </row>
    <row r="18" spans="1:9" x14ac:dyDescent="0.2">
      <c r="A18" s="5"/>
      <c r="B18" s="5" t="s">
        <v>15</v>
      </c>
      <c r="C18" s="5" t="s">
        <v>25</v>
      </c>
      <c r="D18" s="5" t="s">
        <v>35</v>
      </c>
      <c r="E18" s="5"/>
      <c r="F18" s="5" t="s">
        <v>52</v>
      </c>
      <c r="G18" s="5" t="s">
        <v>62</v>
      </c>
      <c r="H18" s="5" t="s">
        <v>72</v>
      </c>
      <c r="I18" s="5" t="s">
        <v>78</v>
      </c>
    </row>
    <row r="19" spans="1:9" x14ac:dyDescent="0.2">
      <c r="A19" s="5"/>
      <c r="B19" s="5"/>
      <c r="C19" s="5" t="s">
        <v>26</v>
      </c>
      <c r="D19" s="5" t="s">
        <v>36</v>
      </c>
      <c r="E19" s="5"/>
      <c r="F19" s="5" t="s">
        <v>53</v>
      </c>
      <c r="G19" s="5"/>
      <c r="H19" s="5" t="s">
        <v>67</v>
      </c>
      <c r="I19" s="5" t="s">
        <v>79</v>
      </c>
    </row>
    <row r="20" spans="1:9" x14ac:dyDescent="0.2">
      <c r="A20" s="5"/>
      <c r="B20" s="5"/>
      <c r="C20" s="5"/>
      <c r="D20" s="5"/>
      <c r="E20" s="5"/>
      <c r="F20" s="5" t="s">
        <v>54</v>
      </c>
      <c r="G20" s="5"/>
      <c r="H20" s="5"/>
      <c r="I20" s="5" t="s">
        <v>80</v>
      </c>
    </row>
    <row r="21" spans="1:9" x14ac:dyDescent="0.2">
      <c r="A21" s="5"/>
      <c r="B21" s="5"/>
      <c r="C21" s="5"/>
      <c r="D21" s="5"/>
      <c r="E21" s="5"/>
      <c r="F21" s="5" t="s">
        <v>55</v>
      </c>
      <c r="G21" s="5"/>
      <c r="H21" s="5"/>
      <c r="I21" s="5" t="s">
        <v>66</v>
      </c>
    </row>
    <row r="22" spans="1:9" x14ac:dyDescent="0.2">
      <c r="A22" s="5"/>
      <c r="B22" s="5"/>
      <c r="C22" s="5"/>
      <c r="D22" s="5"/>
      <c r="E22" s="5"/>
      <c r="F22" s="5"/>
      <c r="G22" s="5"/>
      <c r="H22" s="5"/>
      <c r="I22" s="5" t="s">
        <v>81</v>
      </c>
    </row>
    <row r="23" spans="1:9" x14ac:dyDescent="0.2">
      <c r="A23" s="5"/>
      <c r="B23" s="5"/>
      <c r="C23" s="5"/>
      <c r="D23" s="5"/>
      <c r="E23" s="5"/>
      <c r="F23" s="5"/>
      <c r="G23" s="5"/>
      <c r="H23" s="5"/>
      <c r="I23" s="5" t="s">
        <v>89</v>
      </c>
    </row>
    <row r="24" spans="1:9" x14ac:dyDescent="0.2">
      <c r="A24" s="5"/>
      <c r="B24" s="5"/>
      <c r="C24" s="5"/>
      <c r="D24" s="5"/>
      <c r="E24" s="5"/>
      <c r="F24" s="5"/>
      <c r="G24" s="5"/>
      <c r="H24" s="5"/>
      <c r="I24" s="5" t="s">
        <v>82</v>
      </c>
    </row>
    <row r="25" spans="1:9" x14ac:dyDescent="0.2">
      <c r="A25" s="5"/>
      <c r="B25" s="5"/>
      <c r="C25" s="5"/>
      <c r="D25" s="5"/>
      <c r="E25" s="5"/>
      <c r="F25" s="5"/>
      <c r="G25" s="5"/>
      <c r="H25" s="5"/>
      <c r="I25" s="5" t="s">
        <v>83</v>
      </c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 t="s">
        <v>84</v>
      </c>
    </row>
    <row r="27" spans="1:9" x14ac:dyDescent="0.2">
      <c r="A27" s="5"/>
      <c r="B27" s="5"/>
      <c r="C27" s="5"/>
      <c r="D27" s="5"/>
      <c r="E27" s="5"/>
      <c r="F27" s="5"/>
      <c r="G27" s="5"/>
      <c r="H27" s="5"/>
      <c r="I27" s="5" t="s">
        <v>85</v>
      </c>
    </row>
    <row r="28" spans="1:9" x14ac:dyDescent="0.2">
      <c r="A28" s="5"/>
      <c r="B28" s="5"/>
      <c r="C28" s="5"/>
      <c r="D28" s="5"/>
      <c r="E28" s="5"/>
      <c r="F28" s="5"/>
      <c r="G28" s="5"/>
      <c r="H28" s="5"/>
      <c r="I28" s="5" t="s">
        <v>86</v>
      </c>
    </row>
    <row r="29" spans="1:9" ht="13.5" thickBot="1" x14ac:dyDescent="0.25">
      <c r="A29" s="6"/>
      <c r="B29" s="6"/>
      <c r="C29" s="6"/>
      <c r="D29" s="6"/>
      <c r="E29" s="6"/>
      <c r="F29" s="6"/>
      <c r="G29" s="6"/>
      <c r="H29" s="6"/>
      <c r="I29" s="6" t="s">
        <v>87</v>
      </c>
    </row>
    <row r="30" spans="1:9" x14ac:dyDescent="0.2">
      <c r="A30" s="25" t="s">
        <v>97</v>
      </c>
      <c r="B30" s="25"/>
      <c r="C30" s="25"/>
      <c r="D30" s="25"/>
      <c r="E30" s="25"/>
      <c r="F30" s="25"/>
      <c r="G30" s="25"/>
      <c r="H30" s="25"/>
      <c r="I30" s="25"/>
    </row>
    <row r="31" spans="1:9" x14ac:dyDescent="0.2">
      <c r="A31" t="s">
        <v>98</v>
      </c>
      <c r="B31" t="s">
        <v>98</v>
      </c>
      <c r="C31" t="s">
        <v>98</v>
      </c>
      <c r="D31" t="s">
        <v>98</v>
      </c>
      <c r="E31" t="s">
        <v>98</v>
      </c>
      <c r="F31" t="s">
        <v>98</v>
      </c>
      <c r="G31" t="s">
        <v>98</v>
      </c>
      <c r="H31" t="s">
        <v>99</v>
      </c>
      <c r="I31" t="s">
        <v>99</v>
      </c>
    </row>
  </sheetData>
  <mergeCells count="2">
    <mergeCell ref="A10:I10"/>
    <mergeCell ref="A30:I30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31" sqref="A31"/>
    </sheetView>
  </sheetViews>
  <sheetFormatPr defaultRowHeight="12.75" x14ac:dyDescent="0.2"/>
  <cols>
    <col min="1" max="1" width="14.7109375" customWidth="1"/>
    <col min="2" max="2" width="17.28515625" customWidth="1"/>
    <col min="3" max="3" width="19.28515625" customWidth="1"/>
    <col min="4" max="4" width="15.85546875" customWidth="1"/>
    <col min="5" max="5" width="11.7109375" customWidth="1"/>
  </cols>
  <sheetData>
    <row r="1" spans="1:6" x14ac:dyDescent="0.2">
      <c r="A1" t="s">
        <v>101</v>
      </c>
    </row>
    <row r="3" spans="1:6" x14ac:dyDescent="0.2">
      <c r="A3" t="s">
        <v>117</v>
      </c>
      <c r="C3" s="15"/>
      <c r="D3" s="15"/>
      <c r="E3" s="15"/>
    </row>
    <row r="6" spans="1:6" x14ac:dyDescent="0.2">
      <c r="A6" t="s">
        <v>103</v>
      </c>
      <c r="B6" s="12" t="s">
        <v>109</v>
      </c>
      <c r="C6" t="s">
        <v>110</v>
      </c>
      <c r="D6" t="s">
        <v>110</v>
      </c>
    </row>
    <row r="7" spans="1:6" x14ac:dyDescent="0.2">
      <c r="B7" s="12" t="s">
        <v>113</v>
      </c>
      <c r="C7" t="s">
        <v>107</v>
      </c>
      <c r="D7" t="s">
        <v>108</v>
      </c>
    </row>
    <row r="8" spans="1:6" x14ac:dyDescent="0.2">
      <c r="A8" s="26" t="s">
        <v>102</v>
      </c>
      <c r="B8" s="26"/>
      <c r="C8" s="26"/>
      <c r="D8" s="26"/>
      <c r="E8" s="26"/>
    </row>
    <row r="9" spans="1:6" x14ac:dyDescent="0.2">
      <c r="A9" s="13" t="s">
        <v>105</v>
      </c>
      <c r="B9" s="11" t="s">
        <v>106</v>
      </c>
      <c r="C9" s="2" t="s">
        <v>119</v>
      </c>
      <c r="D9" s="2" t="s">
        <v>120</v>
      </c>
      <c r="E9" s="2" t="s">
        <v>111</v>
      </c>
    </row>
    <row r="10" spans="1:6" x14ac:dyDescent="0.2">
      <c r="A10" t="s">
        <v>104</v>
      </c>
      <c r="B10" s="10">
        <v>36892</v>
      </c>
      <c r="C10" s="14">
        <v>1000000</v>
      </c>
      <c r="D10" s="14">
        <v>1250000</v>
      </c>
      <c r="E10" s="16">
        <f>+D10-C10</f>
        <v>250000</v>
      </c>
    </row>
    <row r="11" spans="1:6" x14ac:dyDescent="0.2">
      <c r="B11" s="10">
        <v>36923</v>
      </c>
      <c r="C11" s="14">
        <v>500000</v>
      </c>
      <c r="D11" s="14">
        <v>720000</v>
      </c>
      <c r="E11" s="16">
        <f>+D11-C11</f>
        <v>220000</v>
      </c>
    </row>
    <row r="13" spans="1:6" x14ac:dyDescent="0.2">
      <c r="A13" s="26" t="s">
        <v>112</v>
      </c>
      <c r="B13" s="26"/>
      <c r="C13" s="26"/>
      <c r="D13" s="26"/>
      <c r="E13" s="26"/>
    </row>
    <row r="14" spans="1:6" x14ac:dyDescent="0.2">
      <c r="B14" s="10">
        <v>36892</v>
      </c>
      <c r="F14" t="s">
        <v>116</v>
      </c>
    </row>
    <row r="15" spans="1:6" x14ac:dyDescent="0.2">
      <c r="A15" s="13" t="s">
        <v>105</v>
      </c>
      <c r="B15" s="2" t="s">
        <v>114</v>
      </c>
      <c r="C15" s="2" t="str">
        <f>+C9</f>
        <v>Estimated ($)-(E or A)</v>
      </c>
      <c r="D15" s="2" t="str">
        <f>+D9</f>
        <v>Actual ($) (M or O)</v>
      </c>
      <c r="E15" s="2" t="str">
        <f>+E9</f>
        <v>Variance</v>
      </c>
      <c r="F15" t="s">
        <v>115</v>
      </c>
    </row>
    <row r="16" spans="1:6" x14ac:dyDescent="0.2">
      <c r="A16" t="s">
        <v>104</v>
      </c>
      <c r="B16" s="18">
        <v>36892</v>
      </c>
      <c r="C16" s="14">
        <v>250000</v>
      </c>
      <c r="D16" s="14">
        <v>500000</v>
      </c>
      <c r="E16" s="16">
        <f>+D16-C16</f>
        <v>250000</v>
      </c>
    </row>
    <row r="17" spans="2:5" x14ac:dyDescent="0.2">
      <c r="B17" s="18">
        <v>36903</v>
      </c>
      <c r="C17" s="14">
        <v>300000</v>
      </c>
      <c r="D17" s="16">
        <f>+C17</f>
        <v>300000</v>
      </c>
      <c r="E17" s="16">
        <f>+D17-C17</f>
        <v>0</v>
      </c>
    </row>
    <row r="18" spans="2:5" x14ac:dyDescent="0.2">
      <c r="B18" s="18">
        <v>36919</v>
      </c>
      <c r="C18" s="14">
        <f>1000000-C16-C17</f>
        <v>450000</v>
      </c>
      <c r="D18" s="16">
        <f>+C18</f>
        <v>450000</v>
      </c>
      <c r="E18" s="16">
        <f>+D18-C18</f>
        <v>0</v>
      </c>
    </row>
    <row r="19" spans="2:5" ht="13.5" thickBot="1" x14ac:dyDescent="0.25">
      <c r="B19" s="7" t="s">
        <v>118</v>
      </c>
      <c r="C19" s="19">
        <f>SUM(C16:C18)</f>
        <v>1000000</v>
      </c>
      <c r="D19" s="19">
        <f>SUM(D16:D18)</f>
        <v>1250000</v>
      </c>
      <c r="E19" s="19">
        <f>SUM(E16:E18)</f>
        <v>250000</v>
      </c>
    </row>
  </sheetData>
  <mergeCells count="2">
    <mergeCell ref="A8:E8"/>
    <mergeCell ref="A13:E1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2.75" x14ac:dyDescent="0.2"/>
  <cols>
    <col min="1" max="1" width="10.140625" bestFit="1" customWidth="1"/>
    <col min="3" max="4" width="15" bestFit="1" customWidth="1"/>
    <col min="5" max="6" width="12.42578125" bestFit="1" customWidth="1"/>
    <col min="7" max="7" width="11.28515625" bestFit="1" customWidth="1"/>
  </cols>
  <sheetData>
    <row r="1" spans="1:6" x14ac:dyDescent="0.2">
      <c r="A1" t="s">
        <v>121</v>
      </c>
    </row>
    <row r="6" spans="1:6" x14ac:dyDescent="0.2">
      <c r="A6" s="7" t="s">
        <v>122</v>
      </c>
      <c r="B6" s="7" t="s">
        <v>123</v>
      </c>
      <c r="C6" t="s">
        <v>110</v>
      </c>
      <c r="D6" s="7" t="s">
        <v>127</v>
      </c>
      <c r="E6" s="7" t="s">
        <v>126</v>
      </c>
      <c r="F6" s="7" t="s">
        <v>128</v>
      </c>
    </row>
    <row r="7" spans="1:6" x14ac:dyDescent="0.2">
      <c r="A7" s="9">
        <v>36831</v>
      </c>
      <c r="B7" t="s">
        <v>124</v>
      </c>
      <c r="C7" t="s">
        <v>129</v>
      </c>
      <c r="D7" s="14">
        <v>20000000</v>
      </c>
      <c r="E7" s="14">
        <v>21000000</v>
      </c>
      <c r="F7" s="16">
        <f>+E7-D7</f>
        <v>1000000</v>
      </c>
    </row>
    <row r="8" spans="1:6" x14ac:dyDescent="0.2">
      <c r="A8" s="9">
        <v>36831</v>
      </c>
      <c r="B8" t="s">
        <v>125</v>
      </c>
      <c r="C8" t="s">
        <v>129</v>
      </c>
      <c r="D8" s="14">
        <v>5000000</v>
      </c>
      <c r="E8" s="14">
        <v>5000000</v>
      </c>
      <c r="F8" s="16">
        <f>+E8-D8</f>
        <v>0</v>
      </c>
    </row>
    <row r="9" spans="1:6" ht="13.5" thickBot="1" x14ac:dyDescent="0.25">
      <c r="A9" s="9"/>
      <c r="B9" t="s">
        <v>118</v>
      </c>
      <c r="D9" s="20">
        <f>SUM(D7:D8)</f>
        <v>25000000</v>
      </c>
      <c r="E9" s="20">
        <f>SUM(E7:E8)</f>
        <v>26000000</v>
      </c>
      <c r="F9" s="19">
        <f>SUM(F7:F8)</f>
        <v>1000000</v>
      </c>
    </row>
    <row r="11" spans="1:6" x14ac:dyDescent="0.2">
      <c r="A11" s="9">
        <v>36831</v>
      </c>
      <c r="B11" t="s">
        <v>124</v>
      </c>
      <c r="C11" t="s">
        <v>130</v>
      </c>
      <c r="D11" s="14">
        <v>20000000</v>
      </c>
      <c r="E11" s="14">
        <v>20500000</v>
      </c>
      <c r="F11" s="16">
        <f>+E11-D11</f>
        <v>500000</v>
      </c>
    </row>
    <row r="12" spans="1:6" x14ac:dyDescent="0.2">
      <c r="A12" s="9">
        <v>36831</v>
      </c>
      <c r="B12" t="s">
        <v>125</v>
      </c>
      <c r="C12" t="s">
        <v>130</v>
      </c>
      <c r="D12" s="14">
        <v>5000000</v>
      </c>
      <c r="E12" s="14">
        <v>5000000</v>
      </c>
      <c r="F12" s="16">
        <f>+E12-D12</f>
        <v>0</v>
      </c>
    </row>
    <row r="13" spans="1:6" ht="13.5" thickBot="1" x14ac:dyDescent="0.25">
      <c r="A13" s="9"/>
      <c r="D13" s="20">
        <f>SUM(D11:D12)</f>
        <v>25000000</v>
      </c>
      <c r="E13" s="20">
        <f>SUM(E11:E12)</f>
        <v>25500000</v>
      </c>
      <c r="F13" s="19">
        <f>SUM(F11:F12)</f>
        <v>500000</v>
      </c>
    </row>
    <row r="15" spans="1:6" x14ac:dyDescent="0.2">
      <c r="A15" s="9">
        <v>36831</v>
      </c>
      <c r="B15" t="s">
        <v>124</v>
      </c>
      <c r="C15" t="s">
        <v>131</v>
      </c>
      <c r="D15" s="14">
        <v>20001000</v>
      </c>
      <c r="E15" s="14">
        <v>21000000</v>
      </c>
      <c r="F15" s="16">
        <f>+E15-D15</f>
        <v>999000</v>
      </c>
    </row>
    <row r="16" spans="1:6" x14ac:dyDescent="0.2">
      <c r="A16" s="9">
        <v>36831</v>
      </c>
      <c r="B16" t="s">
        <v>125</v>
      </c>
      <c r="C16" t="s">
        <v>131</v>
      </c>
      <c r="D16" s="14">
        <v>5000000</v>
      </c>
      <c r="E16" s="14">
        <v>5000000</v>
      </c>
      <c r="F16" s="16">
        <f>+E16-D16</f>
        <v>0</v>
      </c>
    </row>
    <row r="17" spans="1:6" ht="13.5" thickBot="1" x14ac:dyDescent="0.25">
      <c r="A17" s="9"/>
      <c r="D17" s="20">
        <f>SUM(D15:D16)</f>
        <v>25001000</v>
      </c>
      <c r="E17" s="20">
        <f>SUM(E15:E16)</f>
        <v>26000000</v>
      </c>
      <c r="F17" s="19">
        <f>SUM(F15:F16)</f>
        <v>999000</v>
      </c>
    </row>
    <row r="19" spans="1:6" x14ac:dyDescent="0.2">
      <c r="A19" s="9">
        <v>36831</v>
      </c>
      <c r="B19" t="s">
        <v>124</v>
      </c>
      <c r="C19" t="s">
        <v>132</v>
      </c>
      <c r="D19" s="14">
        <v>20000000</v>
      </c>
      <c r="E19" s="14">
        <v>21000000</v>
      </c>
      <c r="F19" s="16">
        <f>+E19-D19</f>
        <v>1000000</v>
      </c>
    </row>
    <row r="20" spans="1:6" x14ac:dyDescent="0.2">
      <c r="A20" s="9">
        <v>36831</v>
      </c>
      <c r="B20" t="s">
        <v>125</v>
      </c>
      <c r="C20" t="s">
        <v>132</v>
      </c>
      <c r="D20" s="14">
        <v>5000000</v>
      </c>
      <c r="E20" s="14">
        <v>5000000</v>
      </c>
      <c r="F20" s="16">
        <f>+E20-D20</f>
        <v>0</v>
      </c>
    </row>
    <row r="21" spans="1:6" ht="13.5" thickBot="1" x14ac:dyDescent="0.25">
      <c r="D21" s="20">
        <f>SUM(D19:D20)</f>
        <v>25000000</v>
      </c>
      <c r="E21" s="20">
        <f>SUM(E19:E20)</f>
        <v>26000000</v>
      </c>
      <c r="F21" s="19">
        <f>SUM(F19:F20)</f>
        <v>1000000</v>
      </c>
    </row>
    <row r="22" spans="1:6" x14ac:dyDescent="0.2">
      <c r="A22" s="1" t="s">
        <v>133</v>
      </c>
    </row>
    <row r="24" spans="1:6" x14ac:dyDescent="0.2">
      <c r="A24" t="s">
        <v>134</v>
      </c>
      <c r="B24" t="s">
        <v>124</v>
      </c>
      <c r="D24" s="16">
        <f t="shared" ref="D24:F25" si="0">+D7-D11</f>
        <v>0</v>
      </c>
      <c r="E24" s="16">
        <f t="shared" si="0"/>
        <v>500000</v>
      </c>
      <c r="F24" s="16">
        <f t="shared" si="0"/>
        <v>500000</v>
      </c>
    </row>
    <row r="25" spans="1:6" x14ac:dyDescent="0.2">
      <c r="B25" t="s">
        <v>125</v>
      </c>
      <c r="D25" s="16">
        <f t="shared" si="0"/>
        <v>0</v>
      </c>
      <c r="E25" s="16">
        <f t="shared" si="0"/>
        <v>0</v>
      </c>
      <c r="F25" s="16">
        <f t="shared" si="0"/>
        <v>0</v>
      </c>
    </row>
    <row r="26" spans="1:6" ht="13.5" thickBot="1" x14ac:dyDescent="0.25">
      <c r="B26" t="s">
        <v>118</v>
      </c>
      <c r="D26" s="21">
        <f>SUM(D24:D25)</f>
        <v>0</v>
      </c>
      <c r="E26" s="20">
        <f>SUM(E24:E25)</f>
        <v>500000</v>
      </c>
      <c r="F26" s="20">
        <f>SUM(F24:F25)</f>
        <v>500000</v>
      </c>
    </row>
    <row r="28" spans="1:6" x14ac:dyDescent="0.2">
      <c r="A28" t="s">
        <v>135</v>
      </c>
      <c r="B28" t="s">
        <v>124</v>
      </c>
      <c r="D28" s="16">
        <f t="shared" ref="D28:F29" si="1">+D11-D15</f>
        <v>-1000</v>
      </c>
      <c r="E28" s="16">
        <f t="shared" si="1"/>
        <v>-500000</v>
      </c>
      <c r="F28" s="16">
        <f t="shared" si="1"/>
        <v>-499000</v>
      </c>
    </row>
    <row r="29" spans="1:6" x14ac:dyDescent="0.2">
      <c r="B29" t="s">
        <v>125</v>
      </c>
      <c r="D29" s="16">
        <f t="shared" si="1"/>
        <v>0</v>
      </c>
      <c r="E29" s="16">
        <f t="shared" si="1"/>
        <v>0</v>
      </c>
      <c r="F29" s="16">
        <f t="shared" si="1"/>
        <v>0</v>
      </c>
    </row>
    <row r="30" spans="1:6" ht="13.5" thickBot="1" x14ac:dyDescent="0.25">
      <c r="B30" t="s">
        <v>118</v>
      </c>
      <c r="D30" s="21">
        <f>SUM(D28:D29)</f>
        <v>-1000</v>
      </c>
      <c r="E30" s="20">
        <f>SUM(E28:E29)</f>
        <v>-500000</v>
      </c>
      <c r="F30" s="20">
        <f>SUM(F28:F29)</f>
        <v>-499000</v>
      </c>
    </row>
    <row r="32" spans="1:6" x14ac:dyDescent="0.2">
      <c r="A32" t="s">
        <v>136</v>
      </c>
      <c r="B32" t="s">
        <v>124</v>
      </c>
      <c r="D32" s="16">
        <f t="shared" ref="D32:F33" si="2">+D15-D19</f>
        <v>1000</v>
      </c>
      <c r="E32" s="16">
        <f t="shared" si="2"/>
        <v>0</v>
      </c>
      <c r="F32" s="16">
        <f t="shared" si="2"/>
        <v>-1000</v>
      </c>
    </row>
    <row r="33" spans="1:7" x14ac:dyDescent="0.2">
      <c r="B33" t="s">
        <v>125</v>
      </c>
      <c r="D33" s="16">
        <f t="shared" si="2"/>
        <v>0</v>
      </c>
      <c r="E33" s="16">
        <f t="shared" si="2"/>
        <v>0</v>
      </c>
      <c r="F33" s="16">
        <f t="shared" si="2"/>
        <v>0</v>
      </c>
    </row>
    <row r="34" spans="1:7" ht="13.5" thickBot="1" x14ac:dyDescent="0.25">
      <c r="B34" t="s">
        <v>118</v>
      </c>
      <c r="D34" s="21">
        <f>SUM(D32:D33)</f>
        <v>1000</v>
      </c>
      <c r="E34" s="20">
        <f>SUM(E32:E33)</f>
        <v>0</v>
      </c>
      <c r="F34" s="20">
        <f>SUM(F32:F33)</f>
        <v>-1000</v>
      </c>
    </row>
    <row r="35" spans="1:7" x14ac:dyDescent="0.2">
      <c r="A35" t="s">
        <v>137</v>
      </c>
    </row>
    <row r="37" spans="1:7" x14ac:dyDescent="0.2">
      <c r="A37" s="1" t="s">
        <v>138</v>
      </c>
    </row>
    <row r="38" spans="1:7" x14ac:dyDescent="0.2">
      <c r="A38" s="7" t="s">
        <v>2</v>
      </c>
      <c r="B38" s="7" t="s">
        <v>123</v>
      </c>
      <c r="C38" t="s">
        <v>139</v>
      </c>
      <c r="D38" t="s">
        <v>110</v>
      </c>
      <c r="E38" s="7" t="s">
        <v>127</v>
      </c>
      <c r="F38" s="7" t="s">
        <v>126</v>
      </c>
      <c r="G38" s="7" t="s">
        <v>128</v>
      </c>
    </row>
    <row r="39" spans="1:7" x14ac:dyDescent="0.2">
      <c r="A39" s="17">
        <v>36834</v>
      </c>
      <c r="B39" t="s">
        <v>124</v>
      </c>
      <c r="D39" t="s">
        <v>129</v>
      </c>
      <c r="E39" s="14">
        <v>5000000</v>
      </c>
      <c r="F39" s="14">
        <v>5000000</v>
      </c>
      <c r="G39" s="16">
        <f>+F39-E39</f>
        <v>0</v>
      </c>
    </row>
    <row r="40" spans="1:7" x14ac:dyDescent="0.2">
      <c r="A40" s="17">
        <v>36836</v>
      </c>
      <c r="B40" t="s">
        <v>124</v>
      </c>
      <c r="D40" t="s">
        <v>129</v>
      </c>
      <c r="E40" s="14">
        <v>5000000</v>
      </c>
      <c r="F40" s="14">
        <v>5000000</v>
      </c>
      <c r="G40" s="16">
        <f>+F40-E40</f>
        <v>0</v>
      </c>
    </row>
    <row r="41" spans="1:7" x14ac:dyDescent="0.2">
      <c r="A41" s="17">
        <v>36845</v>
      </c>
      <c r="B41" t="s">
        <v>124</v>
      </c>
      <c r="D41" t="s">
        <v>129</v>
      </c>
      <c r="E41" s="14">
        <v>5000000</v>
      </c>
      <c r="F41" s="14">
        <v>5000000</v>
      </c>
      <c r="G41" s="16">
        <f>+F41-E41</f>
        <v>0</v>
      </c>
    </row>
    <row r="42" spans="1:7" x14ac:dyDescent="0.2">
      <c r="A42" s="17">
        <v>36852</v>
      </c>
      <c r="B42" t="s">
        <v>124</v>
      </c>
      <c r="D42" t="s">
        <v>129</v>
      </c>
      <c r="E42" s="14">
        <v>5000000</v>
      </c>
      <c r="F42" s="14">
        <v>6000000</v>
      </c>
      <c r="G42" s="16">
        <f>+F42-E42</f>
        <v>1000000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View 1</vt:lpstr>
      <vt:lpstr>View 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Jan Havlíček</cp:lastModifiedBy>
  <dcterms:created xsi:type="dcterms:W3CDTF">2001-04-18T21:04:36Z</dcterms:created>
  <dcterms:modified xsi:type="dcterms:W3CDTF">2023-09-13T10:27:51Z</dcterms:modified>
</cp:coreProperties>
</file>