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5AEB0B-E8CF-44DD-A34E-689E88D18C9E}" xr6:coauthVersionLast="47" xr6:coauthVersionMax="47" xr10:uidLastSave="{00000000-0000-0000-0000-000000000000}"/>
  <bookViews>
    <workbookView xWindow="-120" yWindow="-120" windowWidth="23280" windowHeight="12480"/>
  </bookViews>
  <sheets>
    <sheet name="Sheet 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J11" i="1"/>
  <c r="L11" i="1"/>
  <c r="N11" i="1"/>
  <c r="P11" i="1"/>
  <c r="R11" i="1"/>
  <c r="D12" i="1"/>
  <c r="E12" i="1"/>
  <c r="F12" i="1"/>
  <c r="G12" i="1"/>
  <c r="H12" i="1"/>
  <c r="J12" i="1"/>
  <c r="L12" i="1"/>
  <c r="N12" i="1"/>
  <c r="P12" i="1"/>
  <c r="R12" i="1"/>
  <c r="D13" i="1"/>
  <c r="E13" i="1"/>
  <c r="F13" i="1"/>
  <c r="G13" i="1"/>
  <c r="H13" i="1"/>
  <c r="J13" i="1"/>
  <c r="L13" i="1"/>
  <c r="N13" i="1"/>
  <c r="P13" i="1"/>
  <c r="R13" i="1"/>
  <c r="D14" i="1"/>
  <c r="E14" i="1"/>
  <c r="F14" i="1"/>
  <c r="G14" i="1"/>
  <c r="H14" i="1"/>
  <c r="J14" i="1"/>
  <c r="L14" i="1"/>
  <c r="N14" i="1"/>
  <c r="P14" i="1"/>
  <c r="R14" i="1"/>
  <c r="D15" i="1"/>
  <c r="E15" i="1"/>
  <c r="F15" i="1"/>
  <c r="G15" i="1"/>
  <c r="H15" i="1"/>
  <c r="J15" i="1"/>
  <c r="L15" i="1"/>
  <c r="N15" i="1"/>
  <c r="P15" i="1"/>
  <c r="R15" i="1"/>
  <c r="D16" i="1"/>
  <c r="F16" i="1"/>
  <c r="G16" i="1"/>
  <c r="H16" i="1"/>
  <c r="J16" i="1"/>
  <c r="L16" i="1"/>
  <c r="N16" i="1"/>
  <c r="P16" i="1"/>
  <c r="R16" i="1"/>
  <c r="D17" i="1"/>
  <c r="E17" i="1"/>
  <c r="F17" i="1"/>
  <c r="G17" i="1"/>
  <c r="H17" i="1"/>
  <c r="J17" i="1"/>
  <c r="L17" i="1"/>
  <c r="N17" i="1"/>
  <c r="P17" i="1"/>
  <c r="R17" i="1"/>
  <c r="D18" i="1"/>
  <c r="E18" i="1"/>
  <c r="F18" i="1"/>
  <c r="G18" i="1"/>
  <c r="H18" i="1"/>
  <c r="J18" i="1"/>
  <c r="L18" i="1"/>
  <c r="N18" i="1"/>
  <c r="P18" i="1"/>
  <c r="R18" i="1"/>
  <c r="D19" i="1"/>
  <c r="E19" i="1"/>
  <c r="F19" i="1"/>
  <c r="G19" i="1"/>
  <c r="H19" i="1"/>
  <c r="J19" i="1"/>
  <c r="L19" i="1"/>
  <c r="N19" i="1"/>
  <c r="P19" i="1"/>
  <c r="R19" i="1"/>
  <c r="D20" i="1"/>
  <c r="E20" i="1"/>
  <c r="F20" i="1"/>
  <c r="G20" i="1"/>
  <c r="H20" i="1"/>
  <c r="J20" i="1"/>
  <c r="L20" i="1"/>
  <c r="N20" i="1"/>
  <c r="P20" i="1"/>
  <c r="R20" i="1"/>
  <c r="D21" i="1"/>
  <c r="E21" i="1"/>
  <c r="F21" i="1"/>
  <c r="G21" i="1"/>
  <c r="H21" i="1"/>
  <c r="J21" i="1"/>
  <c r="L21" i="1"/>
  <c r="N21" i="1"/>
  <c r="P21" i="1"/>
  <c r="R21" i="1"/>
  <c r="D22" i="1"/>
  <c r="E22" i="1"/>
  <c r="F22" i="1"/>
  <c r="G22" i="1"/>
  <c r="H22" i="1"/>
  <c r="J22" i="1"/>
  <c r="L22" i="1"/>
  <c r="N22" i="1"/>
  <c r="P22" i="1"/>
  <c r="R22" i="1"/>
  <c r="D23" i="1"/>
  <c r="E23" i="1"/>
  <c r="F23" i="1"/>
  <c r="G23" i="1"/>
  <c r="H23" i="1"/>
  <c r="J23" i="1"/>
  <c r="L23" i="1"/>
  <c r="N23" i="1"/>
  <c r="P23" i="1"/>
  <c r="R23" i="1"/>
  <c r="D24" i="1"/>
  <c r="E24" i="1"/>
  <c r="F24" i="1"/>
  <c r="G24" i="1"/>
  <c r="H24" i="1"/>
  <c r="J24" i="1"/>
  <c r="L24" i="1"/>
  <c r="N24" i="1"/>
  <c r="P24" i="1"/>
  <c r="R24" i="1"/>
  <c r="D25" i="1"/>
  <c r="E25" i="1"/>
  <c r="F25" i="1"/>
  <c r="G25" i="1"/>
  <c r="H25" i="1"/>
  <c r="J25" i="1"/>
  <c r="L25" i="1"/>
  <c r="N25" i="1"/>
  <c r="P25" i="1"/>
  <c r="R25" i="1"/>
  <c r="D26" i="1"/>
  <c r="E26" i="1"/>
  <c r="F26" i="1"/>
  <c r="G26" i="1"/>
  <c r="H26" i="1"/>
  <c r="J26" i="1"/>
  <c r="L26" i="1"/>
  <c r="N26" i="1"/>
  <c r="P26" i="1"/>
  <c r="R26" i="1"/>
  <c r="D27" i="1"/>
  <c r="E27" i="1"/>
  <c r="F27" i="1"/>
  <c r="G27" i="1"/>
  <c r="H27" i="1"/>
  <c r="J27" i="1"/>
  <c r="L27" i="1"/>
  <c r="N27" i="1"/>
  <c r="P27" i="1"/>
  <c r="R27" i="1"/>
  <c r="D28" i="1"/>
  <c r="E28" i="1"/>
  <c r="F28" i="1"/>
  <c r="G28" i="1"/>
  <c r="H28" i="1"/>
  <c r="J28" i="1"/>
  <c r="L28" i="1"/>
  <c r="N28" i="1"/>
  <c r="P28" i="1"/>
  <c r="R28" i="1"/>
  <c r="D29" i="1"/>
  <c r="E29" i="1"/>
  <c r="F29" i="1"/>
  <c r="G29" i="1"/>
  <c r="H29" i="1"/>
  <c r="J29" i="1"/>
  <c r="L29" i="1"/>
  <c r="N29" i="1"/>
  <c r="P29" i="1"/>
  <c r="R29" i="1"/>
  <c r="D30" i="1"/>
  <c r="E30" i="1"/>
  <c r="F30" i="1"/>
  <c r="G30" i="1"/>
  <c r="H30" i="1"/>
  <c r="J30" i="1"/>
  <c r="L30" i="1"/>
  <c r="N30" i="1"/>
  <c r="P30" i="1"/>
  <c r="R30" i="1"/>
  <c r="D31" i="1"/>
  <c r="E31" i="1"/>
  <c r="F31" i="1"/>
  <c r="G31" i="1"/>
  <c r="H31" i="1"/>
  <c r="J31" i="1"/>
  <c r="L31" i="1"/>
  <c r="N31" i="1"/>
  <c r="P31" i="1"/>
  <c r="R31" i="1"/>
  <c r="D32" i="1"/>
  <c r="E32" i="1"/>
  <c r="F32" i="1"/>
  <c r="G32" i="1"/>
  <c r="H32" i="1"/>
  <c r="J32" i="1"/>
  <c r="L32" i="1"/>
  <c r="N32" i="1"/>
  <c r="P32" i="1"/>
  <c r="R32" i="1"/>
  <c r="D33" i="1"/>
  <c r="E33" i="1"/>
  <c r="F33" i="1"/>
  <c r="G33" i="1"/>
  <c r="H33" i="1"/>
  <c r="J33" i="1"/>
  <c r="L33" i="1"/>
  <c r="N33" i="1"/>
  <c r="P33" i="1"/>
  <c r="R33" i="1"/>
  <c r="D34" i="1"/>
  <c r="E34" i="1"/>
  <c r="F34" i="1"/>
  <c r="G34" i="1"/>
  <c r="H34" i="1"/>
  <c r="J34" i="1"/>
  <c r="L34" i="1"/>
  <c r="N34" i="1"/>
  <c r="P34" i="1"/>
  <c r="R34" i="1"/>
  <c r="D35" i="1"/>
  <c r="E35" i="1"/>
  <c r="F35" i="1"/>
  <c r="G35" i="1"/>
  <c r="H35" i="1"/>
  <c r="J35" i="1"/>
  <c r="L35" i="1"/>
  <c r="N35" i="1"/>
  <c r="P35" i="1"/>
  <c r="R35" i="1"/>
  <c r="D36" i="1"/>
  <c r="E36" i="1"/>
  <c r="F36" i="1"/>
  <c r="G36" i="1"/>
  <c r="H36" i="1"/>
  <c r="J36" i="1"/>
  <c r="L36" i="1"/>
  <c r="N36" i="1"/>
  <c r="P36" i="1"/>
  <c r="R36" i="1"/>
  <c r="D37" i="1"/>
  <c r="E37" i="1"/>
  <c r="F37" i="1"/>
  <c r="G37" i="1"/>
  <c r="H37" i="1"/>
  <c r="J37" i="1"/>
  <c r="L37" i="1"/>
  <c r="N37" i="1"/>
  <c r="P37" i="1"/>
  <c r="R37" i="1"/>
  <c r="D38" i="1"/>
  <c r="E38" i="1"/>
  <c r="F38" i="1"/>
  <c r="G38" i="1"/>
  <c r="H38" i="1"/>
  <c r="J38" i="1"/>
  <c r="L38" i="1"/>
  <c r="N38" i="1"/>
  <c r="P38" i="1"/>
  <c r="R38" i="1"/>
  <c r="D39" i="1"/>
  <c r="E39" i="1"/>
  <c r="F39" i="1"/>
  <c r="G39" i="1"/>
  <c r="H39" i="1"/>
  <c r="J39" i="1"/>
  <c r="L39" i="1"/>
  <c r="N39" i="1"/>
  <c r="P39" i="1"/>
  <c r="R39" i="1"/>
  <c r="D40" i="1"/>
  <c r="E40" i="1"/>
  <c r="F40" i="1"/>
  <c r="G40" i="1"/>
  <c r="H40" i="1"/>
  <c r="J40" i="1"/>
  <c r="L40" i="1"/>
  <c r="N40" i="1"/>
  <c r="P40" i="1"/>
  <c r="R40" i="1"/>
  <c r="D41" i="1"/>
  <c r="E41" i="1"/>
  <c r="F41" i="1"/>
  <c r="G41" i="1"/>
  <c r="H41" i="1"/>
  <c r="J41" i="1"/>
  <c r="L41" i="1"/>
  <c r="N41" i="1"/>
  <c r="P41" i="1"/>
  <c r="R41" i="1"/>
  <c r="B42" i="1"/>
  <c r="E42" i="1"/>
  <c r="F42" i="1"/>
  <c r="G42" i="1"/>
  <c r="H42" i="1"/>
  <c r="J42" i="1"/>
  <c r="K42" i="1"/>
  <c r="L42" i="1"/>
  <c r="N42" i="1"/>
  <c r="O42" i="1"/>
  <c r="P42" i="1"/>
  <c r="R42" i="1"/>
  <c r="E43" i="1"/>
  <c r="F43" i="1"/>
  <c r="G43" i="1"/>
  <c r="E44" i="1"/>
  <c r="F44" i="1"/>
  <c r="G44" i="1"/>
</calcChain>
</file>

<file path=xl/sharedStrings.xml><?xml version="1.0" encoding="utf-8"?>
<sst xmlns="http://schemas.openxmlformats.org/spreadsheetml/2006/main" count="43" uniqueCount="27">
  <si>
    <t>PSNG 1223</t>
  </si>
  <si>
    <t>5,000/day</t>
  </si>
  <si>
    <t>Deal 778088</t>
  </si>
  <si>
    <t>Deal 933354</t>
  </si>
  <si>
    <t>400,000/mth</t>
  </si>
  <si>
    <t>2,000/day</t>
  </si>
  <si>
    <t>Deal 939542</t>
  </si>
  <si>
    <t>Deal 939300</t>
  </si>
  <si>
    <t>15,000/day - Sonat SLA GDP</t>
  </si>
  <si>
    <t>Qty</t>
  </si>
  <si>
    <t>Price</t>
  </si>
  <si>
    <t>Amt</t>
  </si>
  <si>
    <t>Day</t>
  </si>
  <si>
    <t>PSNG 1220</t>
  </si>
  <si>
    <t>Enron North America</t>
  </si>
  <si>
    <t>Purchase from Superior Natural Gas</t>
  </si>
  <si>
    <t>August 2001</t>
  </si>
  <si>
    <t>Firm - EFP</t>
  </si>
  <si>
    <t>Firm</t>
  </si>
  <si>
    <t>Daily</t>
  </si>
  <si>
    <t xml:space="preserve"> Deal 939300</t>
  </si>
  <si>
    <t>Enron North America &amp; ENA Upstream</t>
  </si>
  <si>
    <t>Deal 949430</t>
  </si>
  <si>
    <t>PSNG 2569</t>
  </si>
  <si>
    <t>Meter</t>
  </si>
  <si>
    <t>ENA Upstream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</si>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</sst>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m/d/yy"/>
    <numFmt numFmtId="170" formatCode="&quot;$&quot;#,##0.0000_);[Red]\(&quot;$&quot;#,##0.0000\)"/>
    <numFmt numFmtId="172" formatCode="&quot;$&quot;#,##0.0000_);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37" fontId="0" fillId="0" borderId="1" xfId="0" applyNumberFormat="1" applyBorder="1"/>
    <xf numFmtId="0" fontId="2" fillId="0" borderId="2" xfId="0" applyFont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37" fontId="0" fillId="0" borderId="0" xfId="0" applyNumberFormat="1" applyBorder="1"/>
    <xf numFmtId="37" fontId="0" fillId="0" borderId="4" xfId="0" applyNumberFormat="1" applyBorder="1"/>
    <xf numFmtId="7" fontId="0" fillId="0" borderId="1" xfId="1" applyNumberFormat="1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0" borderId="9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37" fontId="0" fillId="0" borderId="9" xfId="0" applyNumberFormat="1" applyBorder="1"/>
    <xf numFmtId="37" fontId="0" fillId="0" borderId="2" xfId="0" applyNumberFormat="1" applyBorder="1"/>
    <xf numFmtId="37" fontId="0" fillId="0" borderId="10" xfId="0" applyNumberFormat="1" applyBorder="1"/>
    <xf numFmtId="37" fontId="0" fillId="0" borderId="11" xfId="0" applyNumberFormat="1" applyBorder="1"/>
    <xf numFmtId="37" fontId="0" fillId="0" borderId="12" xfId="0" applyNumberFormat="1" applyBorder="1"/>
    <xf numFmtId="172" fontId="0" fillId="0" borderId="12" xfId="0" applyNumberFormat="1" applyBorder="1"/>
    <xf numFmtId="7" fontId="0" fillId="0" borderId="13" xfId="0" applyNumberFormat="1" applyBorder="1"/>
    <xf numFmtId="37" fontId="0" fillId="0" borderId="14" xfId="0" applyNumberFormat="1" applyBorder="1"/>
    <xf numFmtId="172" fontId="0" fillId="0" borderId="0" xfId="0" applyNumberFormat="1" applyBorder="1"/>
    <xf numFmtId="7" fontId="0" fillId="0" borderId="15" xfId="0" applyNumberFormat="1" applyBorder="1"/>
    <xf numFmtId="37" fontId="0" fillId="0" borderId="16" xfId="0" applyNumberFormat="1" applyBorder="1"/>
    <xf numFmtId="0" fontId="0" fillId="0" borderId="0" xfId="0" applyBorder="1"/>
    <xf numFmtId="7" fontId="0" fillId="0" borderId="17" xfId="0" applyNumberFormat="1" applyBorder="1"/>
    <xf numFmtId="170" fontId="0" fillId="0" borderId="14" xfId="0" applyNumberFormat="1" applyBorder="1"/>
    <xf numFmtId="170" fontId="0" fillId="0" borderId="0" xfId="0" applyNumberFormat="1" applyBorder="1"/>
    <xf numFmtId="0" fontId="0" fillId="0" borderId="15" xfId="0" applyBorder="1"/>
    <xf numFmtId="7" fontId="0" fillId="0" borderId="18" xfId="1" applyNumberFormat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7" fontId="0" fillId="0" borderId="14" xfId="0" applyNumberFormat="1" applyFill="1" applyBorder="1"/>
    <xf numFmtId="37" fontId="0" fillId="0" borderId="18" xfId="0" applyNumberFormat="1" applyBorder="1"/>
    <xf numFmtId="0" fontId="0" fillId="0" borderId="14" xfId="0" applyBorder="1"/>
    <xf numFmtId="37" fontId="0" fillId="0" borderId="2" xfId="0" applyNumberFormat="1" applyFill="1" applyBorder="1"/>
    <xf numFmtId="172" fontId="0" fillId="0" borderId="0" xfId="0" applyNumberFormat="1" applyFill="1" applyBorder="1"/>
    <xf numFmtId="7" fontId="0" fillId="0" borderId="15" xfId="0" applyNumberFormat="1" applyFill="1" applyBorder="1"/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="85" workbookViewId="0">
      <selection activeCell="A20" sqref="A20"/>
    </sheetView>
  </sheetViews>
  <sheetFormatPr defaultRowHeight="12.75" x14ac:dyDescent="0.2"/>
  <cols>
    <col min="2" max="2" width="10.85546875" bestFit="1" customWidth="1"/>
    <col min="3" max="4" width="10.85546875" customWidth="1"/>
    <col min="5" max="5" width="13.42578125" bestFit="1" customWidth="1"/>
    <col min="6" max="6" width="12.28515625" bestFit="1" customWidth="1"/>
    <col min="7" max="8" width="11.7109375" bestFit="1" customWidth="1"/>
    <col min="10" max="10" width="13.42578125" bestFit="1" customWidth="1"/>
    <col min="11" max="11" width="10.85546875" bestFit="1" customWidth="1"/>
    <col min="14" max="14" width="11.7109375" bestFit="1" customWidth="1"/>
    <col min="15" max="15" width="10.85546875" bestFit="1" customWidth="1"/>
    <col min="18" max="18" width="13.42578125" bestFit="1" customWidth="1"/>
  </cols>
  <sheetData>
    <row r="1" spans="1:18" ht="15.75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5.75" x14ac:dyDescent="0.25">
      <c r="A2" s="48" t="s">
        <v>15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5.75" x14ac:dyDescent="0.25">
      <c r="A3" s="48" t="s">
        <v>16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5" spans="1:18" ht="13.5" thickBot="1" x14ac:dyDescent="0.25"/>
    <row r="6" spans="1:18" ht="13.5" thickBot="1" x14ac:dyDescent="0.25">
      <c r="B6" s="45" t="s">
        <v>14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  <c r="O6" s="45" t="s">
        <v>25</v>
      </c>
      <c r="P6" s="46"/>
      <c r="Q6" s="46"/>
      <c r="R6" s="47"/>
    </row>
    <row r="7" spans="1:18" x14ac:dyDescent="0.2">
      <c r="E7" s="2" t="s">
        <v>3</v>
      </c>
      <c r="F7" s="2" t="s">
        <v>2</v>
      </c>
      <c r="G7" s="2" t="s">
        <v>6</v>
      </c>
      <c r="H7" s="42" t="s">
        <v>20</v>
      </c>
      <c r="I7" s="43"/>
      <c r="J7" s="44"/>
      <c r="L7" s="42" t="s">
        <v>7</v>
      </c>
      <c r="M7" s="43"/>
      <c r="N7" s="44"/>
      <c r="P7" s="42" t="s">
        <v>22</v>
      </c>
      <c r="Q7" s="43"/>
      <c r="R7" s="44"/>
    </row>
    <row r="8" spans="1:18" ht="13.5" thickBot="1" x14ac:dyDescent="0.25">
      <c r="E8" s="2" t="s">
        <v>17</v>
      </c>
      <c r="F8" s="2" t="s">
        <v>18</v>
      </c>
      <c r="G8" s="2" t="s">
        <v>18</v>
      </c>
      <c r="H8" s="42" t="s">
        <v>19</v>
      </c>
      <c r="I8" s="43"/>
      <c r="J8" s="44"/>
      <c r="L8" s="42" t="s">
        <v>19</v>
      </c>
      <c r="M8" s="43"/>
      <c r="N8" s="44"/>
      <c r="P8" s="42" t="s">
        <v>19</v>
      </c>
      <c r="Q8" s="43"/>
      <c r="R8" s="44"/>
    </row>
    <row r="9" spans="1:18" ht="13.5" thickBot="1" x14ac:dyDescent="0.25">
      <c r="B9" s="10" t="s">
        <v>24</v>
      </c>
      <c r="C9" s="10" t="s">
        <v>24</v>
      </c>
      <c r="D9" s="10" t="s">
        <v>24</v>
      </c>
      <c r="E9" s="2" t="s">
        <v>4</v>
      </c>
      <c r="F9" s="2" t="s">
        <v>1</v>
      </c>
      <c r="G9" s="2" t="s">
        <v>5</v>
      </c>
      <c r="H9" s="42" t="s">
        <v>8</v>
      </c>
      <c r="I9" s="43"/>
      <c r="J9" s="44"/>
      <c r="K9" s="10" t="s">
        <v>24</v>
      </c>
      <c r="L9" s="42" t="s">
        <v>8</v>
      </c>
      <c r="M9" s="43"/>
      <c r="N9" s="44"/>
      <c r="O9" s="10" t="s">
        <v>24</v>
      </c>
      <c r="P9" s="42" t="s">
        <v>8</v>
      </c>
      <c r="Q9" s="43"/>
      <c r="R9" s="44"/>
    </row>
    <row r="10" spans="1:18" ht="13.5" thickBot="1" x14ac:dyDescent="0.25">
      <c r="A10" s="10" t="s">
        <v>12</v>
      </c>
      <c r="B10" s="10" t="s">
        <v>0</v>
      </c>
      <c r="C10" s="10" t="s">
        <v>13</v>
      </c>
      <c r="D10" s="41" t="s">
        <v>26</v>
      </c>
      <c r="E10" s="3">
        <v>2.895</v>
      </c>
      <c r="F10" s="3">
        <v>4.4249999999999998</v>
      </c>
      <c r="G10" s="3">
        <v>3.1</v>
      </c>
      <c r="H10" s="7" t="s">
        <v>9</v>
      </c>
      <c r="I10" s="8" t="s">
        <v>10</v>
      </c>
      <c r="J10" s="9" t="s">
        <v>11</v>
      </c>
      <c r="K10" s="10" t="s">
        <v>13</v>
      </c>
      <c r="L10" s="7" t="s">
        <v>9</v>
      </c>
      <c r="M10" s="8" t="s">
        <v>10</v>
      </c>
      <c r="N10" s="9" t="s">
        <v>11</v>
      </c>
      <c r="O10" s="10" t="s">
        <v>23</v>
      </c>
      <c r="P10" s="7" t="s">
        <v>9</v>
      </c>
      <c r="Q10" s="8" t="s">
        <v>10</v>
      </c>
      <c r="R10" s="9" t="s">
        <v>11</v>
      </c>
    </row>
    <row r="11" spans="1:18" x14ac:dyDescent="0.2">
      <c r="A11" s="11">
        <v>37104</v>
      </c>
      <c r="B11" s="15">
        <v>23903</v>
      </c>
      <c r="C11" s="18"/>
      <c r="D11" s="18">
        <f>+B11+C11</f>
        <v>23903</v>
      </c>
      <c r="E11" s="18">
        <f>IF(D11&gt;12903,12903,D11)</f>
        <v>12903</v>
      </c>
      <c r="F11" s="19">
        <f>IF((D11-E11)&gt;5000,5000,D11-E11)</f>
        <v>5000</v>
      </c>
      <c r="G11" s="19">
        <f>IF((D11-E11-F11)&gt;2000,2000,D11-E11-F11)</f>
        <v>2000</v>
      </c>
      <c r="H11" s="19">
        <f>IF((D11-E11-F11-G11)&gt;0,D11-E11-F11-G11,0)</f>
        <v>4000</v>
      </c>
      <c r="I11" s="20">
        <v>3.27</v>
      </c>
      <c r="J11" s="21">
        <f>+H11*I11</f>
        <v>13080</v>
      </c>
      <c r="K11" s="15">
        <v>11000</v>
      </c>
      <c r="L11" s="18">
        <f>K11</f>
        <v>11000</v>
      </c>
      <c r="M11" s="20">
        <v>3.27</v>
      </c>
      <c r="N11" s="21">
        <f>+L11*M11</f>
        <v>35970</v>
      </c>
      <c r="O11" s="15">
        <v>15000</v>
      </c>
      <c r="P11" s="18">
        <f>O11</f>
        <v>15000</v>
      </c>
      <c r="Q11" s="20">
        <v>3.27</v>
      </c>
      <c r="R11" s="21">
        <f>+P11*Q11</f>
        <v>49050</v>
      </c>
    </row>
    <row r="12" spans="1:18" x14ac:dyDescent="0.2">
      <c r="A12" s="12">
        <v>37105</v>
      </c>
      <c r="B12" s="16">
        <v>27403</v>
      </c>
      <c r="C12" s="22"/>
      <c r="D12" s="22">
        <f>+B12+C12</f>
        <v>27403</v>
      </c>
      <c r="E12" s="22">
        <f>IF(D12&gt;12903,12903,D12)</f>
        <v>12903</v>
      </c>
      <c r="F12" s="4">
        <f>IF((D12-E12)&gt;5000,5000,D12-E12)</f>
        <v>5000</v>
      </c>
      <c r="G12" s="4">
        <f>IF((D12-E12-F12)&gt;2000,2000,D12-E12-F12)</f>
        <v>2000</v>
      </c>
      <c r="H12" s="4">
        <f>IF((D12-E12-F12-G12)&gt;0,D12-E12-F12-G12,0)</f>
        <v>7500</v>
      </c>
      <c r="I12" s="23">
        <v>3.2050000000000001</v>
      </c>
      <c r="J12" s="24">
        <f t="shared" ref="J12:J41" si="0">+H12*I12</f>
        <v>24037.5</v>
      </c>
      <c r="K12" s="16">
        <v>11000</v>
      </c>
      <c r="L12" s="22">
        <f t="shared" ref="L12:L41" si="1">K12</f>
        <v>11000</v>
      </c>
      <c r="M12" s="23">
        <v>3.2050000000000001</v>
      </c>
      <c r="N12" s="24">
        <f t="shared" ref="N12:N41" si="2">+L12*M12</f>
        <v>35255</v>
      </c>
      <c r="O12" s="16">
        <v>15000</v>
      </c>
      <c r="P12" s="22">
        <f t="shared" ref="P12:P41" si="3">O12</f>
        <v>15000</v>
      </c>
      <c r="Q12" s="23">
        <v>3.2050000000000001</v>
      </c>
      <c r="R12" s="24">
        <f t="shared" ref="R12:R41" si="4">+P12*Q12</f>
        <v>48075</v>
      </c>
    </row>
    <row r="13" spans="1:18" x14ac:dyDescent="0.2">
      <c r="A13" s="12">
        <v>37106</v>
      </c>
      <c r="B13" s="16">
        <v>13588</v>
      </c>
      <c r="C13" s="22"/>
      <c r="D13" s="22">
        <f t="shared" ref="D13:D41" si="5">+B13+C13</f>
        <v>13588</v>
      </c>
      <c r="E13" s="22">
        <f t="shared" ref="E13:E41" si="6">IF(D13&gt;12903,12903,D13)</f>
        <v>12903</v>
      </c>
      <c r="F13" s="4">
        <f t="shared" ref="F13:F41" si="7">IF((D13-E13)&gt;5000,5000,D13-E13)</f>
        <v>685</v>
      </c>
      <c r="G13" s="4">
        <f t="shared" ref="G13:G41" si="8">IF((D13-E13-F13)&gt;2000,2000,D13-E13-F13)</f>
        <v>0</v>
      </c>
      <c r="H13" s="4">
        <f t="shared" ref="H13:H41" si="9">IF((D13-E13-F13-G13)&gt;0,D13-E13-F13-G13,0)</f>
        <v>0</v>
      </c>
      <c r="I13" s="23">
        <v>3.0950000000000002</v>
      </c>
      <c r="J13" s="24">
        <f t="shared" si="0"/>
        <v>0</v>
      </c>
      <c r="K13" s="16">
        <v>11000</v>
      </c>
      <c r="L13" s="22">
        <f t="shared" si="1"/>
        <v>11000</v>
      </c>
      <c r="M13" s="23">
        <v>3.0950000000000002</v>
      </c>
      <c r="N13" s="24">
        <f t="shared" si="2"/>
        <v>34045</v>
      </c>
      <c r="O13" s="16">
        <v>15000</v>
      </c>
      <c r="P13" s="22">
        <f t="shared" si="3"/>
        <v>15000</v>
      </c>
      <c r="Q13" s="23">
        <v>3.0950000000000002</v>
      </c>
      <c r="R13" s="24">
        <f t="shared" si="4"/>
        <v>46425</v>
      </c>
    </row>
    <row r="14" spans="1:18" x14ac:dyDescent="0.2">
      <c r="A14" s="12">
        <v>37107</v>
      </c>
      <c r="B14" s="16">
        <v>2834</v>
      </c>
      <c r="C14" s="22"/>
      <c r="D14" s="22">
        <f t="shared" si="5"/>
        <v>2834</v>
      </c>
      <c r="E14" s="22">
        <f t="shared" si="6"/>
        <v>2834</v>
      </c>
      <c r="F14" s="4">
        <f t="shared" si="7"/>
        <v>0</v>
      </c>
      <c r="G14" s="4">
        <f t="shared" si="8"/>
        <v>0</v>
      </c>
      <c r="H14" s="4">
        <f t="shared" si="9"/>
        <v>0</v>
      </c>
      <c r="I14" s="23">
        <v>3.0150000000000001</v>
      </c>
      <c r="J14" s="24">
        <f t="shared" si="0"/>
        <v>0</v>
      </c>
      <c r="K14" s="16">
        <v>5500</v>
      </c>
      <c r="L14" s="22">
        <f t="shared" si="1"/>
        <v>5500</v>
      </c>
      <c r="M14" s="23">
        <v>3.0150000000000001</v>
      </c>
      <c r="N14" s="24">
        <f t="shared" si="2"/>
        <v>16582.5</v>
      </c>
      <c r="O14" s="16">
        <v>7500</v>
      </c>
      <c r="P14" s="22">
        <f t="shared" si="3"/>
        <v>7500</v>
      </c>
      <c r="Q14" s="23">
        <v>3.0150000000000001</v>
      </c>
      <c r="R14" s="24">
        <f t="shared" si="4"/>
        <v>22612.5</v>
      </c>
    </row>
    <row r="15" spans="1:18" x14ac:dyDescent="0.2">
      <c r="A15" s="12">
        <v>37108</v>
      </c>
      <c r="B15" s="16">
        <v>5668</v>
      </c>
      <c r="C15" s="22"/>
      <c r="D15" s="22">
        <f t="shared" si="5"/>
        <v>5668</v>
      </c>
      <c r="E15" s="22">
        <f t="shared" si="6"/>
        <v>5668</v>
      </c>
      <c r="F15" s="4">
        <f t="shared" si="7"/>
        <v>0</v>
      </c>
      <c r="G15" s="4">
        <f t="shared" si="8"/>
        <v>0</v>
      </c>
      <c r="H15" s="4">
        <f t="shared" si="9"/>
        <v>0</v>
      </c>
      <c r="I15" s="23">
        <v>3.0150000000000001</v>
      </c>
      <c r="J15" s="24">
        <f t="shared" si="0"/>
        <v>0</v>
      </c>
      <c r="K15" s="16">
        <v>0</v>
      </c>
      <c r="L15" s="35">
        <f t="shared" si="1"/>
        <v>0</v>
      </c>
      <c r="M15" s="23">
        <v>3.0150000000000001</v>
      </c>
      <c r="N15" s="24">
        <f t="shared" si="2"/>
        <v>0</v>
      </c>
      <c r="O15" s="16">
        <v>0</v>
      </c>
      <c r="P15" s="35">
        <f t="shared" si="3"/>
        <v>0</v>
      </c>
      <c r="Q15" s="23">
        <v>3.0150000000000001</v>
      </c>
      <c r="R15" s="24">
        <f t="shared" si="4"/>
        <v>0</v>
      </c>
    </row>
    <row r="16" spans="1:18" x14ac:dyDescent="0.2">
      <c r="A16" s="12">
        <v>37109</v>
      </c>
      <c r="B16" s="16">
        <v>8358</v>
      </c>
      <c r="C16" s="22">
        <v>11000</v>
      </c>
      <c r="D16" s="22">
        <f t="shared" si="5"/>
        <v>19358</v>
      </c>
      <c r="E16" s="22">
        <v>19358</v>
      </c>
      <c r="F16" s="4">
        <f t="shared" si="7"/>
        <v>0</v>
      </c>
      <c r="G16" s="4">
        <f t="shared" si="8"/>
        <v>0</v>
      </c>
      <c r="H16" s="4">
        <f t="shared" si="9"/>
        <v>0</v>
      </c>
      <c r="I16" s="23">
        <v>3.0150000000000001</v>
      </c>
      <c r="J16" s="24">
        <f t="shared" si="0"/>
        <v>0</v>
      </c>
      <c r="K16" s="38">
        <v>0</v>
      </c>
      <c r="L16" s="35">
        <f t="shared" si="1"/>
        <v>0</v>
      </c>
      <c r="M16" s="39">
        <v>3.0150000000000001</v>
      </c>
      <c r="N16" s="40">
        <f t="shared" si="2"/>
        <v>0</v>
      </c>
      <c r="O16" s="16">
        <v>15000</v>
      </c>
      <c r="P16" s="22">
        <f t="shared" si="3"/>
        <v>15000</v>
      </c>
      <c r="Q16" s="23">
        <v>3.0150000000000001</v>
      </c>
      <c r="R16" s="24">
        <f t="shared" si="4"/>
        <v>45225</v>
      </c>
    </row>
    <row r="17" spans="1:18" x14ac:dyDescent="0.2">
      <c r="A17" s="12">
        <v>37110</v>
      </c>
      <c r="B17" s="16">
        <v>28761</v>
      </c>
      <c r="C17" s="22"/>
      <c r="D17" s="22">
        <f t="shared" si="5"/>
        <v>28761</v>
      </c>
      <c r="E17" s="22">
        <f t="shared" si="6"/>
        <v>12903</v>
      </c>
      <c r="F17" s="4">
        <f t="shared" si="7"/>
        <v>5000</v>
      </c>
      <c r="G17" s="4">
        <f t="shared" si="8"/>
        <v>2000</v>
      </c>
      <c r="H17" s="4">
        <f t="shared" si="9"/>
        <v>8858</v>
      </c>
      <c r="I17" s="23">
        <v>3.04</v>
      </c>
      <c r="J17" s="24">
        <f t="shared" si="0"/>
        <v>26928.32</v>
      </c>
      <c r="K17" s="16">
        <v>0</v>
      </c>
      <c r="L17" s="22">
        <f t="shared" si="1"/>
        <v>0</v>
      </c>
      <c r="M17" s="23">
        <v>3.04</v>
      </c>
      <c r="N17" s="24">
        <f t="shared" si="2"/>
        <v>0</v>
      </c>
      <c r="O17" s="16">
        <v>15000</v>
      </c>
      <c r="P17" s="22">
        <f t="shared" si="3"/>
        <v>15000</v>
      </c>
      <c r="Q17" s="23">
        <v>3.04</v>
      </c>
      <c r="R17" s="24">
        <f t="shared" si="4"/>
        <v>45600</v>
      </c>
    </row>
    <row r="18" spans="1:18" x14ac:dyDescent="0.2">
      <c r="A18" s="12">
        <v>37111</v>
      </c>
      <c r="B18" s="16">
        <v>42903</v>
      </c>
      <c r="C18" s="22"/>
      <c r="D18" s="22">
        <f t="shared" si="5"/>
        <v>42903</v>
      </c>
      <c r="E18" s="22">
        <f t="shared" si="6"/>
        <v>12903</v>
      </c>
      <c r="F18" s="4">
        <f t="shared" si="7"/>
        <v>5000</v>
      </c>
      <c r="G18" s="4">
        <f t="shared" si="8"/>
        <v>2000</v>
      </c>
      <c r="H18" s="4">
        <f t="shared" si="9"/>
        <v>23000</v>
      </c>
      <c r="I18" s="23">
        <v>3.09</v>
      </c>
      <c r="J18" s="24">
        <f t="shared" si="0"/>
        <v>71070</v>
      </c>
      <c r="K18" s="16">
        <v>0</v>
      </c>
      <c r="L18" s="22">
        <f t="shared" si="1"/>
        <v>0</v>
      </c>
      <c r="M18" s="23">
        <v>3.09</v>
      </c>
      <c r="N18" s="24">
        <f t="shared" si="2"/>
        <v>0</v>
      </c>
      <c r="O18" s="16">
        <v>15000</v>
      </c>
      <c r="P18" s="22">
        <f t="shared" si="3"/>
        <v>15000</v>
      </c>
      <c r="Q18" s="23">
        <v>3.09</v>
      </c>
      <c r="R18" s="24">
        <f t="shared" si="4"/>
        <v>46350</v>
      </c>
    </row>
    <row r="19" spans="1:18" x14ac:dyDescent="0.2">
      <c r="A19" s="12">
        <v>37112</v>
      </c>
      <c r="B19" s="16">
        <v>48903</v>
      </c>
      <c r="C19" s="22"/>
      <c r="D19" s="22">
        <f t="shared" si="5"/>
        <v>48903</v>
      </c>
      <c r="E19" s="22">
        <f t="shared" si="6"/>
        <v>12903</v>
      </c>
      <c r="F19" s="4">
        <f t="shared" si="7"/>
        <v>5000</v>
      </c>
      <c r="G19" s="4">
        <f t="shared" si="8"/>
        <v>2000</v>
      </c>
      <c r="H19" s="4">
        <f t="shared" si="9"/>
        <v>29000</v>
      </c>
      <c r="I19" s="23">
        <v>3.0750000000000002</v>
      </c>
      <c r="J19" s="24">
        <f t="shared" si="0"/>
        <v>89175</v>
      </c>
      <c r="K19" s="16">
        <v>0</v>
      </c>
      <c r="L19" s="22">
        <f t="shared" si="1"/>
        <v>0</v>
      </c>
      <c r="M19" s="23">
        <v>3.0750000000000002</v>
      </c>
      <c r="N19" s="24">
        <f t="shared" si="2"/>
        <v>0</v>
      </c>
      <c r="O19" s="16">
        <v>15000</v>
      </c>
      <c r="P19" s="22">
        <f t="shared" si="3"/>
        <v>15000</v>
      </c>
      <c r="Q19" s="23">
        <v>3.0750000000000002</v>
      </c>
      <c r="R19" s="24">
        <f t="shared" si="4"/>
        <v>46125</v>
      </c>
    </row>
    <row r="20" spans="1:18" x14ac:dyDescent="0.2">
      <c r="A20" s="12">
        <v>37113</v>
      </c>
      <c r="B20" s="16">
        <v>53403</v>
      </c>
      <c r="C20" s="22"/>
      <c r="D20" s="22">
        <f t="shared" si="5"/>
        <v>53403</v>
      </c>
      <c r="E20" s="22">
        <f t="shared" si="6"/>
        <v>12903</v>
      </c>
      <c r="F20" s="4">
        <f t="shared" si="7"/>
        <v>5000</v>
      </c>
      <c r="G20" s="4">
        <f t="shared" si="8"/>
        <v>2000</v>
      </c>
      <c r="H20" s="4">
        <f t="shared" si="9"/>
        <v>33500</v>
      </c>
      <c r="I20" s="23">
        <v>3.08</v>
      </c>
      <c r="J20" s="24">
        <f t="shared" si="0"/>
        <v>103180</v>
      </c>
      <c r="K20" s="16">
        <v>0</v>
      </c>
      <c r="L20" s="22">
        <f t="shared" si="1"/>
        <v>0</v>
      </c>
      <c r="M20" s="23">
        <v>3.08</v>
      </c>
      <c r="N20" s="24">
        <f t="shared" si="2"/>
        <v>0</v>
      </c>
      <c r="O20" s="16">
        <v>15000</v>
      </c>
      <c r="P20" s="22">
        <f t="shared" si="3"/>
        <v>15000</v>
      </c>
      <c r="Q20" s="23">
        <v>3.08</v>
      </c>
      <c r="R20" s="24">
        <f t="shared" si="4"/>
        <v>46200</v>
      </c>
    </row>
    <row r="21" spans="1:18" x14ac:dyDescent="0.2">
      <c r="A21" s="12">
        <v>37114</v>
      </c>
      <c r="B21" s="16">
        <v>68403</v>
      </c>
      <c r="C21" s="22"/>
      <c r="D21" s="22">
        <f t="shared" si="5"/>
        <v>68403</v>
      </c>
      <c r="E21" s="22">
        <f t="shared" si="6"/>
        <v>12903</v>
      </c>
      <c r="F21" s="4">
        <f t="shared" si="7"/>
        <v>5000</v>
      </c>
      <c r="G21" s="4">
        <f t="shared" si="8"/>
        <v>2000</v>
      </c>
      <c r="H21" s="4">
        <f t="shared" si="9"/>
        <v>48500</v>
      </c>
      <c r="I21" s="23">
        <v>2.92</v>
      </c>
      <c r="J21" s="24">
        <f t="shared" si="0"/>
        <v>141620</v>
      </c>
      <c r="K21" s="16">
        <v>0</v>
      </c>
      <c r="L21" s="22">
        <f t="shared" si="1"/>
        <v>0</v>
      </c>
      <c r="M21" s="23">
        <v>2.92</v>
      </c>
      <c r="N21" s="24">
        <f t="shared" si="2"/>
        <v>0</v>
      </c>
      <c r="O21" s="16">
        <v>15000</v>
      </c>
      <c r="P21" s="22">
        <f t="shared" si="3"/>
        <v>15000</v>
      </c>
      <c r="Q21" s="23">
        <v>2.92</v>
      </c>
      <c r="R21" s="24">
        <f t="shared" si="4"/>
        <v>43800</v>
      </c>
    </row>
    <row r="22" spans="1:18" x14ac:dyDescent="0.2">
      <c r="A22" s="12">
        <v>37115</v>
      </c>
      <c r="B22" s="16">
        <v>68403</v>
      </c>
      <c r="C22" s="22"/>
      <c r="D22" s="22">
        <f t="shared" si="5"/>
        <v>68403</v>
      </c>
      <c r="E22" s="22">
        <f t="shared" si="6"/>
        <v>12903</v>
      </c>
      <c r="F22" s="4">
        <f t="shared" si="7"/>
        <v>5000</v>
      </c>
      <c r="G22" s="4">
        <f t="shared" si="8"/>
        <v>2000</v>
      </c>
      <c r="H22" s="4">
        <f t="shared" si="9"/>
        <v>48500</v>
      </c>
      <c r="I22" s="23">
        <v>2.92</v>
      </c>
      <c r="J22" s="24">
        <f t="shared" si="0"/>
        <v>141620</v>
      </c>
      <c r="K22" s="16">
        <v>0</v>
      </c>
      <c r="L22" s="22">
        <f t="shared" si="1"/>
        <v>0</v>
      </c>
      <c r="M22" s="23">
        <v>2.92</v>
      </c>
      <c r="N22" s="24">
        <f t="shared" si="2"/>
        <v>0</v>
      </c>
      <c r="O22" s="16">
        <v>15000</v>
      </c>
      <c r="P22" s="22">
        <f t="shared" si="3"/>
        <v>15000</v>
      </c>
      <c r="Q22" s="23">
        <v>2.92</v>
      </c>
      <c r="R22" s="24">
        <f t="shared" si="4"/>
        <v>43800</v>
      </c>
    </row>
    <row r="23" spans="1:18" x14ac:dyDescent="0.2">
      <c r="A23" s="12">
        <v>37116</v>
      </c>
      <c r="B23" s="16">
        <v>68403</v>
      </c>
      <c r="C23" s="22"/>
      <c r="D23" s="22">
        <f t="shared" si="5"/>
        <v>68403</v>
      </c>
      <c r="E23" s="22">
        <f t="shared" si="6"/>
        <v>12903</v>
      </c>
      <c r="F23" s="4">
        <f t="shared" si="7"/>
        <v>5000</v>
      </c>
      <c r="G23" s="4">
        <f t="shared" si="8"/>
        <v>2000</v>
      </c>
      <c r="H23" s="4">
        <f t="shared" si="9"/>
        <v>48500</v>
      </c>
      <c r="I23" s="23">
        <v>2.92</v>
      </c>
      <c r="J23" s="24">
        <f t="shared" si="0"/>
        <v>141620</v>
      </c>
      <c r="K23" s="16">
        <v>0</v>
      </c>
      <c r="L23" s="22">
        <f t="shared" si="1"/>
        <v>0</v>
      </c>
      <c r="M23" s="23">
        <v>2.92</v>
      </c>
      <c r="N23" s="24">
        <f t="shared" si="2"/>
        <v>0</v>
      </c>
      <c r="O23" s="16">
        <v>15000</v>
      </c>
      <c r="P23" s="22">
        <f t="shared" si="3"/>
        <v>15000</v>
      </c>
      <c r="Q23" s="23">
        <v>2.92</v>
      </c>
      <c r="R23" s="24">
        <f t="shared" si="4"/>
        <v>43800</v>
      </c>
    </row>
    <row r="24" spans="1:18" x14ac:dyDescent="0.2">
      <c r="A24" s="12">
        <v>37117</v>
      </c>
      <c r="B24" s="16">
        <v>43403</v>
      </c>
      <c r="C24" s="22"/>
      <c r="D24" s="22">
        <f t="shared" si="5"/>
        <v>43403</v>
      </c>
      <c r="E24" s="22">
        <f t="shared" si="6"/>
        <v>12903</v>
      </c>
      <c r="F24" s="4">
        <f t="shared" si="7"/>
        <v>5000</v>
      </c>
      <c r="G24" s="4">
        <f t="shared" si="8"/>
        <v>2000</v>
      </c>
      <c r="H24" s="4">
        <f t="shared" si="9"/>
        <v>23500</v>
      </c>
      <c r="I24" s="23">
        <v>2.9550000000000001</v>
      </c>
      <c r="J24" s="24">
        <f t="shared" si="0"/>
        <v>69442.5</v>
      </c>
      <c r="K24" s="16">
        <v>0</v>
      </c>
      <c r="L24" s="22">
        <f t="shared" si="1"/>
        <v>0</v>
      </c>
      <c r="M24" s="23">
        <v>2.9550000000000001</v>
      </c>
      <c r="N24" s="24">
        <f t="shared" si="2"/>
        <v>0</v>
      </c>
      <c r="O24" s="16">
        <v>15000</v>
      </c>
      <c r="P24" s="22">
        <f t="shared" si="3"/>
        <v>15000</v>
      </c>
      <c r="Q24" s="23">
        <v>2.9550000000000001</v>
      </c>
      <c r="R24" s="24">
        <f t="shared" si="4"/>
        <v>44325</v>
      </c>
    </row>
    <row r="25" spans="1:18" x14ac:dyDescent="0.2">
      <c r="A25" s="12">
        <v>37118</v>
      </c>
      <c r="B25" s="16">
        <v>36403</v>
      </c>
      <c r="C25" s="22"/>
      <c r="D25" s="22">
        <f t="shared" si="5"/>
        <v>36403</v>
      </c>
      <c r="E25" s="22">
        <f t="shared" si="6"/>
        <v>12903</v>
      </c>
      <c r="F25" s="4">
        <f t="shared" si="7"/>
        <v>5000</v>
      </c>
      <c r="G25" s="4">
        <f t="shared" si="8"/>
        <v>2000</v>
      </c>
      <c r="H25" s="4">
        <f t="shared" si="9"/>
        <v>16500</v>
      </c>
      <c r="I25" s="23">
        <v>3</v>
      </c>
      <c r="J25" s="24">
        <f t="shared" si="0"/>
        <v>49500</v>
      </c>
      <c r="K25" s="16">
        <v>0</v>
      </c>
      <c r="L25" s="22">
        <f t="shared" si="1"/>
        <v>0</v>
      </c>
      <c r="M25" s="23">
        <v>3</v>
      </c>
      <c r="N25" s="24">
        <f t="shared" si="2"/>
        <v>0</v>
      </c>
      <c r="O25" s="16">
        <v>15000</v>
      </c>
      <c r="P25" s="22">
        <f t="shared" si="3"/>
        <v>15000</v>
      </c>
      <c r="Q25" s="23">
        <v>3</v>
      </c>
      <c r="R25" s="24">
        <f t="shared" si="4"/>
        <v>45000</v>
      </c>
    </row>
    <row r="26" spans="1:18" x14ac:dyDescent="0.2">
      <c r="A26" s="12">
        <v>37119</v>
      </c>
      <c r="B26" s="16">
        <v>36403</v>
      </c>
      <c r="C26" s="22"/>
      <c r="D26" s="22">
        <f t="shared" si="5"/>
        <v>36403</v>
      </c>
      <c r="E26" s="22">
        <f t="shared" si="6"/>
        <v>12903</v>
      </c>
      <c r="F26" s="4">
        <f t="shared" si="7"/>
        <v>5000</v>
      </c>
      <c r="G26" s="4">
        <f t="shared" si="8"/>
        <v>2000</v>
      </c>
      <c r="H26" s="4">
        <f t="shared" si="9"/>
        <v>16500</v>
      </c>
      <c r="I26" s="23">
        <v>3.105</v>
      </c>
      <c r="J26" s="24">
        <f t="shared" si="0"/>
        <v>51232.5</v>
      </c>
      <c r="K26" s="16">
        <v>0</v>
      </c>
      <c r="L26" s="22">
        <f t="shared" si="1"/>
        <v>0</v>
      </c>
      <c r="M26" s="23">
        <v>3.105</v>
      </c>
      <c r="N26" s="24">
        <f t="shared" si="2"/>
        <v>0</v>
      </c>
      <c r="O26" s="16">
        <v>15000</v>
      </c>
      <c r="P26" s="22">
        <f t="shared" si="3"/>
        <v>15000</v>
      </c>
      <c r="Q26" s="23">
        <v>3.105</v>
      </c>
      <c r="R26" s="24">
        <f t="shared" si="4"/>
        <v>46575</v>
      </c>
    </row>
    <row r="27" spans="1:18" x14ac:dyDescent="0.2">
      <c r="A27" s="12">
        <v>37120</v>
      </c>
      <c r="B27" s="16">
        <v>36403</v>
      </c>
      <c r="C27" s="22"/>
      <c r="D27" s="22">
        <f t="shared" si="5"/>
        <v>36403</v>
      </c>
      <c r="E27" s="22">
        <f t="shared" si="6"/>
        <v>12903</v>
      </c>
      <c r="F27" s="4">
        <f t="shared" si="7"/>
        <v>5000</v>
      </c>
      <c r="G27" s="4">
        <f t="shared" si="8"/>
        <v>2000</v>
      </c>
      <c r="H27" s="4">
        <f t="shared" si="9"/>
        <v>16500</v>
      </c>
      <c r="I27" s="23">
        <v>3.37</v>
      </c>
      <c r="J27" s="24">
        <f t="shared" si="0"/>
        <v>55605</v>
      </c>
      <c r="K27" s="16">
        <v>0</v>
      </c>
      <c r="L27" s="22">
        <f t="shared" si="1"/>
        <v>0</v>
      </c>
      <c r="M27" s="23">
        <v>3.37</v>
      </c>
      <c r="N27" s="24">
        <f t="shared" si="2"/>
        <v>0</v>
      </c>
      <c r="O27" s="16">
        <v>15000</v>
      </c>
      <c r="P27" s="22">
        <f t="shared" si="3"/>
        <v>15000</v>
      </c>
      <c r="Q27" s="23">
        <v>3.37</v>
      </c>
      <c r="R27" s="24">
        <f t="shared" si="4"/>
        <v>50550</v>
      </c>
    </row>
    <row r="28" spans="1:18" x14ac:dyDescent="0.2">
      <c r="A28" s="12">
        <v>37121</v>
      </c>
      <c r="B28" s="16">
        <v>39403</v>
      </c>
      <c r="C28" s="22"/>
      <c r="D28" s="22">
        <f t="shared" si="5"/>
        <v>39403</v>
      </c>
      <c r="E28" s="22">
        <f t="shared" si="6"/>
        <v>12903</v>
      </c>
      <c r="F28" s="4">
        <f t="shared" si="7"/>
        <v>5000</v>
      </c>
      <c r="G28" s="4">
        <f t="shared" si="8"/>
        <v>2000</v>
      </c>
      <c r="H28" s="4">
        <f t="shared" si="9"/>
        <v>19500</v>
      </c>
      <c r="I28" s="23">
        <v>3.16</v>
      </c>
      <c r="J28" s="24">
        <f t="shared" si="0"/>
        <v>61620</v>
      </c>
      <c r="K28" s="16">
        <v>0</v>
      </c>
      <c r="L28" s="22">
        <f t="shared" si="1"/>
        <v>0</v>
      </c>
      <c r="M28" s="23">
        <v>3.16</v>
      </c>
      <c r="N28" s="24">
        <f t="shared" si="2"/>
        <v>0</v>
      </c>
      <c r="O28" s="16">
        <v>15000</v>
      </c>
      <c r="P28" s="22">
        <f t="shared" si="3"/>
        <v>15000</v>
      </c>
      <c r="Q28" s="23">
        <v>3.16</v>
      </c>
      <c r="R28" s="24">
        <f t="shared" si="4"/>
        <v>47400</v>
      </c>
    </row>
    <row r="29" spans="1:18" x14ac:dyDescent="0.2">
      <c r="A29" s="12">
        <v>37122</v>
      </c>
      <c r="B29" s="16">
        <v>39403</v>
      </c>
      <c r="C29" s="22"/>
      <c r="D29" s="22">
        <f t="shared" si="5"/>
        <v>39403</v>
      </c>
      <c r="E29" s="22">
        <f t="shared" si="6"/>
        <v>12903</v>
      </c>
      <c r="F29" s="4">
        <f t="shared" si="7"/>
        <v>5000</v>
      </c>
      <c r="G29" s="4">
        <f t="shared" si="8"/>
        <v>2000</v>
      </c>
      <c r="H29" s="4">
        <f t="shared" si="9"/>
        <v>19500</v>
      </c>
      <c r="I29" s="23">
        <v>3.16</v>
      </c>
      <c r="J29" s="24">
        <f t="shared" si="0"/>
        <v>61620</v>
      </c>
      <c r="K29" s="16">
        <v>0</v>
      </c>
      <c r="L29" s="22">
        <f t="shared" si="1"/>
        <v>0</v>
      </c>
      <c r="M29" s="23">
        <v>3.16</v>
      </c>
      <c r="N29" s="24">
        <f t="shared" si="2"/>
        <v>0</v>
      </c>
      <c r="O29" s="16">
        <v>15000</v>
      </c>
      <c r="P29" s="22">
        <f t="shared" si="3"/>
        <v>15000</v>
      </c>
      <c r="Q29" s="23">
        <v>3.16</v>
      </c>
      <c r="R29" s="24">
        <f t="shared" si="4"/>
        <v>47400</v>
      </c>
    </row>
    <row r="30" spans="1:18" x14ac:dyDescent="0.2">
      <c r="A30" s="12">
        <v>37123</v>
      </c>
      <c r="B30" s="16">
        <v>39403</v>
      </c>
      <c r="C30" s="22"/>
      <c r="D30" s="22">
        <f t="shared" si="5"/>
        <v>39403</v>
      </c>
      <c r="E30" s="22">
        <f t="shared" si="6"/>
        <v>12903</v>
      </c>
      <c r="F30" s="4">
        <f t="shared" si="7"/>
        <v>5000</v>
      </c>
      <c r="G30" s="4">
        <f t="shared" si="8"/>
        <v>2000</v>
      </c>
      <c r="H30" s="4">
        <f t="shared" si="9"/>
        <v>19500</v>
      </c>
      <c r="I30" s="23">
        <v>3.16</v>
      </c>
      <c r="J30" s="24">
        <f t="shared" si="0"/>
        <v>61620</v>
      </c>
      <c r="K30" s="16">
        <v>0</v>
      </c>
      <c r="L30" s="22">
        <f t="shared" si="1"/>
        <v>0</v>
      </c>
      <c r="M30" s="23">
        <v>3.16</v>
      </c>
      <c r="N30" s="24">
        <f t="shared" si="2"/>
        <v>0</v>
      </c>
      <c r="O30" s="16">
        <v>15000</v>
      </c>
      <c r="P30" s="22">
        <f t="shared" si="3"/>
        <v>15000</v>
      </c>
      <c r="Q30" s="23">
        <v>3.16</v>
      </c>
      <c r="R30" s="24">
        <f t="shared" si="4"/>
        <v>47400</v>
      </c>
    </row>
    <row r="31" spans="1:18" x14ac:dyDescent="0.2">
      <c r="A31" s="12">
        <v>37124</v>
      </c>
      <c r="B31" s="16">
        <v>39403</v>
      </c>
      <c r="C31" s="22"/>
      <c r="D31" s="22">
        <f t="shared" si="5"/>
        <v>39403</v>
      </c>
      <c r="E31" s="22">
        <f t="shared" si="6"/>
        <v>12903</v>
      </c>
      <c r="F31" s="4">
        <f t="shared" si="7"/>
        <v>5000</v>
      </c>
      <c r="G31" s="4">
        <f t="shared" si="8"/>
        <v>2000</v>
      </c>
      <c r="H31" s="4">
        <f t="shared" si="9"/>
        <v>19500</v>
      </c>
      <c r="I31" s="23">
        <v>3.125</v>
      </c>
      <c r="J31" s="24">
        <f t="shared" si="0"/>
        <v>60937.5</v>
      </c>
      <c r="K31" s="16">
        <v>0</v>
      </c>
      <c r="L31" s="22">
        <f t="shared" si="1"/>
        <v>0</v>
      </c>
      <c r="M31" s="23">
        <v>3.125</v>
      </c>
      <c r="N31" s="24">
        <f t="shared" si="2"/>
        <v>0</v>
      </c>
      <c r="O31" s="16">
        <v>15000</v>
      </c>
      <c r="P31" s="22">
        <f t="shared" si="3"/>
        <v>15000</v>
      </c>
      <c r="Q31" s="23">
        <v>3.125</v>
      </c>
      <c r="R31" s="24">
        <f t="shared" si="4"/>
        <v>46875</v>
      </c>
    </row>
    <row r="32" spans="1:18" x14ac:dyDescent="0.2">
      <c r="A32" s="12">
        <v>37125</v>
      </c>
      <c r="B32" s="16">
        <v>39403</v>
      </c>
      <c r="C32" s="22"/>
      <c r="D32" s="22">
        <f t="shared" si="5"/>
        <v>39403</v>
      </c>
      <c r="E32" s="22">
        <f t="shared" si="6"/>
        <v>12903</v>
      </c>
      <c r="F32" s="4">
        <f t="shared" si="7"/>
        <v>5000</v>
      </c>
      <c r="G32" s="4">
        <f t="shared" si="8"/>
        <v>2000</v>
      </c>
      <c r="H32" s="4">
        <f t="shared" si="9"/>
        <v>19500</v>
      </c>
      <c r="I32" s="23">
        <v>3.1349999999999998</v>
      </c>
      <c r="J32" s="24">
        <f t="shared" si="0"/>
        <v>61132.499999999993</v>
      </c>
      <c r="K32" s="16">
        <v>0</v>
      </c>
      <c r="L32" s="22">
        <f t="shared" si="1"/>
        <v>0</v>
      </c>
      <c r="M32" s="23">
        <v>3.1349999999999998</v>
      </c>
      <c r="N32" s="24">
        <f t="shared" si="2"/>
        <v>0</v>
      </c>
      <c r="O32" s="16">
        <v>15000</v>
      </c>
      <c r="P32" s="22">
        <f t="shared" si="3"/>
        <v>15000</v>
      </c>
      <c r="Q32" s="23">
        <v>3.1349999999999998</v>
      </c>
      <c r="R32" s="24">
        <f t="shared" si="4"/>
        <v>47025</v>
      </c>
    </row>
    <row r="33" spans="1:18" x14ac:dyDescent="0.2">
      <c r="A33" s="12">
        <v>37126</v>
      </c>
      <c r="B33" s="16">
        <v>39403</v>
      </c>
      <c r="C33" s="22"/>
      <c r="D33" s="22">
        <f t="shared" si="5"/>
        <v>39403</v>
      </c>
      <c r="E33" s="22">
        <f t="shared" si="6"/>
        <v>12903</v>
      </c>
      <c r="F33" s="4">
        <f t="shared" si="7"/>
        <v>5000</v>
      </c>
      <c r="G33" s="4">
        <f t="shared" si="8"/>
        <v>2000</v>
      </c>
      <c r="H33" s="4">
        <f t="shared" si="9"/>
        <v>19500</v>
      </c>
      <c r="I33" s="23">
        <v>3.1549999999999998</v>
      </c>
      <c r="J33" s="24">
        <f t="shared" si="0"/>
        <v>61522.499999999993</v>
      </c>
      <c r="K33" s="16">
        <v>0</v>
      </c>
      <c r="L33" s="22">
        <f t="shared" si="1"/>
        <v>0</v>
      </c>
      <c r="M33" s="23">
        <v>3.1549999999999998</v>
      </c>
      <c r="N33" s="24">
        <f t="shared" si="2"/>
        <v>0</v>
      </c>
      <c r="O33" s="16">
        <v>15000</v>
      </c>
      <c r="P33" s="22">
        <f t="shared" si="3"/>
        <v>15000</v>
      </c>
      <c r="Q33" s="23">
        <v>3.1549999999999998</v>
      </c>
      <c r="R33" s="24">
        <f t="shared" si="4"/>
        <v>47325</v>
      </c>
    </row>
    <row r="34" spans="1:18" x14ac:dyDescent="0.2">
      <c r="A34" s="12">
        <v>37127</v>
      </c>
      <c r="B34" s="16">
        <v>40403</v>
      </c>
      <c r="C34" s="22"/>
      <c r="D34" s="22">
        <f t="shared" si="5"/>
        <v>40403</v>
      </c>
      <c r="E34" s="22">
        <f t="shared" si="6"/>
        <v>12903</v>
      </c>
      <c r="F34" s="4">
        <f t="shared" si="7"/>
        <v>5000</v>
      </c>
      <c r="G34" s="4">
        <f t="shared" si="8"/>
        <v>2000</v>
      </c>
      <c r="H34" s="4">
        <f t="shared" si="9"/>
        <v>20500</v>
      </c>
      <c r="I34" s="23">
        <v>2.875</v>
      </c>
      <c r="J34" s="24">
        <f t="shared" si="0"/>
        <v>58937.5</v>
      </c>
      <c r="K34" s="16">
        <v>0</v>
      </c>
      <c r="L34" s="22">
        <f t="shared" si="1"/>
        <v>0</v>
      </c>
      <c r="M34" s="23">
        <v>2.875</v>
      </c>
      <c r="N34" s="24">
        <f t="shared" si="2"/>
        <v>0</v>
      </c>
      <c r="O34" s="16">
        <v>15000</v>
      </c>
      <c r="P34" s="22">
        <f t="shared" si="3"/>
        <v>15000</v>
      </c>
      <c r="Q34" s="23">
        <v>2.875</v>
      </c>
      <c r="R34" s="24">
        <f t="shared" si="4"/>
        <v>43125</v>
      </c>
    </row>
    <row r="35" spans="1:18" x14ac:dyDescent="0.2">
      <c r="A35" s="12">
        <v>37128</v>
      </c>
      <c r="B35" s="16">
        <v>41403</v>
      </c>
      <c r="C35" s="22"/>
      <c r="D35" s="22">
        <f t="shared" si="5"/>
        <v>41403</v>
      </c>
      <c r="E35" s="22">
        <f t="shared" si="6"/>
        <v>12903</v>
      </c>
      <c r="F35" s="4">
        <f t="shared" si="7"/>
        <v>5000</v>
      </c>
      <c r="G35" s="4">
        <f t="shared" si="8"/>
        <v>2000</v>
      </c>
      <c r="H35" s="4">
        <f t="shared" si="9"/>
        <v>21500</v>
      </c>
      <c r="I35" s="23">
        <v>2.73</v>
      </c>
      <c r="J35" s="24">
        <f t="shared" si="0"/>
        <v>58695</v>
      </c>
      <c r="K35" s="16">
        <v>0</v>
      </c>
      <c r="L35" s="22">
        <f t="shared" si="1"/>
        <v>0</v>
      </c>
      <c r="M35" s="23">
        <v>2.73</v>
      </c>
      <c r="N35" s="24">
        <f t="shared" si="2"/>
        <v>0</v>
      </c>
      <c r="O35" s="16">
        <v>15000</v>
      </c>
      <c r="P35" s="22">
        <f t="shared" si="3"/>
        <v>15000</v>
      </c>
      <c r="Q35" s="23">
        <v>2.73</v>
      </c>
      <c r="R35" s="24">
        <f t="shared" si="4"/>
        <v>40950</v>
      </c>
    </row>
    <row r="36" spans="1:18" x14ac:dyDescent="0.2">
      <c r="A36" s="12">
        <v>37129</v>
      </c>
      <c r="B36" s="16">
        <v>41403</v>
      </c>
      <c r="C36" s="22"/>
      <c r="D36" s="22">
        <f t="shared" si="5"/>
        <v>41403</v>
      </c>
      <c r="E36" s="22">
        <f t="shared" si="6"/>
        <v>12903</v>
      </c>
      <c r="F36" s="4">
        <f t="shared" si="7"/>
        <v>5000</v>
      </c>
      <c r="G36" s="4">
        <f t="shared" si="8"/>
        <v>2000</v>
      </c>
      <c r="H36" s="4">
        <f t="shared" si="9"/>
        <v>21500</v>
      </c>
      <c r="I36" s="23">
        <v>2.73</v>
      </c>
      <c r="J36" s="24">
        <f t="shared" si="0"/>
        <v>58695</v>
      </c>
      <c r="K36" s="16">
        <v>0</v>
      </c>
      <c r="L36" s="22">
        <f t="shared" si="1"/>
        <v>0</v>
      </c>
      <c r="M36" s="23">
        <v>2.73</v>
      </c>
      <c r="N36" s="24">
        <f t="shared" si="2"/>
        <v>0</v>
      </c>
      <c r="O36" s="16">
        <v>15000</v>
      </c>
      <c r="P36" s="22">
        <f t="shared" si="3"/>
        <v>15000</v>
      </c>
      <c r="Q36" s="23">
        <v>2.73</v>
      </c>
      <c r="R36" s="24">
        <f t="shared" si="4"/>
        <v>40950</v>
      </c>
    </row>
    <row r="37" spans="1:18" x14ac:dyDescent="0.2">
      <c r="A37" s="12">
        <v>37130</v>
      </c>
      <c r="B37" s="16">
        <v>41403</v>
      </c>
      <c r="C37" s="22"/>
      <c r="D37" s="22">
        <f t="shared" si="5"/>
        <v>41403</v>
      </c>
      <c r="E37" s="22">
        <f t="shared" si="6"/>
        <v>12903</v>
      </c>
      <c r="F37" s="4">
        <f t="shared" si="7"/>
        <v>5000</v>
      </c>
      <c r="G37" s="4">
        <f t="shared" si="8"/>
        <v>2000</v>
      </c>
      <c r="H37" s="4">
        <f t="shared" si="9"/>
        <v>21500</v>
      </c>
      <c r="I37" s="23">
        <v>2.73</v>
      </c>
      <c r="J37" s="24">
        <f t="shared" si="0"/>
        <v>58695</v>
      </c>
      <c r="K37" s="16">
        <v>0</v>
      </c>
      <c r="L37" s="22">
        <f t="shared" si="1"/>
        <v>0</v>
      </c>
      <c r="M37" s="23">
        <v>2.73</v>
      </c>
      <c r="N37" s="24">
        <f t="shared" si="2"/>
        <v>0</v>
      </c>
      <c r="O37" s="16">
        <v>15000</v>
      </c>
      <c r="P37" s="22">
        <f t="shared" si="3"/>
        <v>15000</v>
      </c>
      <c r="Q37" s="23">
        <v>2.73</v>
      </c>
      <c r="R37" s="24">
        <f t="shared" si="4"/>
        <v>40950</v>
      </c>
    </row>
    <row r="38" spans="1:18" x14ac:dyDescent="0.2">
      <c r="A38" s="12">
        <v>37131</v>
      </c>
      <c r="B38" s="16">
        <v>33903</v>
      </c>
      <c r="C38" s="22"/>
      <c r="D38" s="22">
        <f t="shared" si="5"/>
        <v>33903</v>
      </c>
      <c r="E38" s="22">
        <f t="shared" si="6"/>
        <v>12903</v>
      </c>
      <c r="F38" s="4">
        <f t="shared" si="7"/>
        <v>5000</v>
      </c>
      <c r="G38" s="4">
        <f t="shared" si="8"/>
        <v>2000</v>
      </c>
      <c r="H38" s="4">
        <f t="shared" si="9"/>
        <v>14000</v>
      </c>
      <c r="I38" s="23">
        <v>2.61</v>
      </c>
      <c r="J38" s="24">
        <f t="shared" si="0"/>
        <v>36540</v>
      </c>
      <c r="K38" s="16">
        <v>0</v>
      </c>
      <c r="L38" s="22">
        <f t="shared" si="1"/>
        <v>0</v>
      </c>
      <c r="M38" s="23">
        <v>2.61</v>
      </c>
      <c r="N38" s="24">
        <f t="shared" si="2"/>
        <v>0</v>
      </c>
      <c r="O38" s="16">
        <v>15000</v>
      </c>
      <c r="P38" s="22">
        <f t="shared" si="3"/>
        <v>15000</v>
      </c>
      <c r="Q38" s="23">
        <v>2.61</v>
      </c>
      <c r="R38" s="24">
        <f t="shared" si="4"/>
        <v>39150</v>
      </c>
    </row>
    <row r="39" spans="1:18" x14ac:dyDescent="0.2">
      <c r="A39" s="12">
        <v>37132</v>
      </c>
      <c r="B39" s="16">
        <v>31903</v>
      </c>
      <c r="C39" s="22"/>
      <c r="D39" s="22">
        <f t="shared" si="5"/>
        <v>31903</v>
      </c>
      <c r="E39" s="22">
        <f t="shared" si="6"/>
        <v>12903</v>
      </c>
      <c r="F39" s="4">
        <f t="shared" si="7"/>
        <v>5000</v>
      </c>
      <c r="G39" s="4">
        <f t="shared" si="8"/>
        <v>2000</v>
      </c>
      <c r="H39" s="4">
        <f t="shared" si="9"/>
        <v>12000</v>
      </c>
      <c r="I39" s="23">
        <v>2.56</v>
      </c>
      <c r="J39" s="24">
        <f t="shared" si="0"/>
        <v>30720</v>
      </c>
      <c r="K39" s="16">
        <v>0</v>
      </c>
      <c r="L39" s="22">
        <f t="shared" si="1"/>
        <v>0</v>
      </c>
      <c r="M39" s="23">
        <v>2.56</v>
      </c>
      <c r="N39" s="24">
        <f t="shared" si="2"/>
        <v>0</v>
      </c>
      <c r="O39" s="16">
        <v>15000</v>
      </c>
      <c r="P39" s="22">
        <f t="shared" si="3"/>
        <v>15000</v>
      </c>
      <c r="Q39" s="23">
        <v>2.56</v>
      </c>
      <c r="R39" s="24">
        <f t="shared" si="4"/>
        <v>38400</v>
      </c>
    </row>
    <row r="40" spans="1:18" x14ac:dyDescent="0.2">
      <c r="A40" s="12">
        <v>37133</v>
      </c>
      <c r="B40" s="16">
        <v>29403</v>
      </c>
      <c r="C40" s="22"/>
      <c r="D40" s="22">
        <f t="shared" si="5"/>
        <v>29403</v>
      </c>
      <c r="E40" s="22">
        <f t="shared" si="6"/>
        <v>12903</v>
      </c>
      <c r="F40" s="4">
        <f t="shared" si="7"/>
        <v>5000</v>
      </c>
      <c r="G40" s="4">
        <f t="shared" si="8"/>
        <v>2000</v>
      </c>
      <c r="H40" s="4">
        <f t="shared" si="9"/>
        <v>9500</v>
      </c>
      <c r="I40" s="23">
        <v>2.4649999999999999</v>
      </c>
      <c r="J40" s="24">
        <f t="shared" si="0"/>
        <v>23417.5</v>
      </c>
      <c r="K40" s="16">
        <v>0</v>
      </c>
      <c r="L40" s="22">
        <f t="shared" si="1"/>
        <v>0</v>
      </c>
      <c r="M40" s="23">
        <v>2.4649999999999999</v>
      </c>
      <c r="N40" s="24">
        <f t="shared" si="2"/>
        <v>0</v>
      </c>
      <c r="O40" s="16">
        <v>15000</v>
      </c>
      <c r="P40" s="22">
        <f t="shared" si="3"/>
        <v>15000</v>
      </c>
      <c r="Q40" s="23">
        <v>2.4649999999999999</v>
      </c>
      <c r="R40" s="24">
        <f t="shared" si="4"/>
        <v>36975</v>
      </c>
    </row>
    <row r="41" spans="1:18" x14ac:dyDescent="0.2">
      <c r="A41" s="12">
        <v>37134</v>
      </c>
      <c r="B41" s="16">
        <v>29403</v>
      </c>
      <c r="C41" s="22"/>
      <c r="D41" s="22">
        <f t="shared" si="5"/>
        <v>29403</v>
      </c>
      <c r="E41" s="25">
        <f t="shared" si="6"/>
        <v>12903</v>
      </c>
      <c r="F41" s="5">
        <f t="shared" si="7"/>
        <v>5000</v>
      </c>
      <c r="G41" s="5">
        <f t="shared" si="8"/>
        <v>2000</v>
      </c>
      <c r="H41" s="4">
        <f t="shared" si="9"/>
        <v>9500</v>
      </c>
      <c r="I41" s="23">
        <v>2.4500000000000002</v>
      </c>
      <c r="J41" s="24">
        <f t="shared" si="0"/>
        <v>23275</v>
      </c>
      <c r="K41" s="16">
        <v>0</v>
      </c>
      <c r="L41" s="22">
        <f t="shared" si="1"/>
        <v>0</v>
      </c>
      <c r="M41" s="23">
        <v>2.4500000000000002</v>
      </c>
      <c r="N41" s="24">
        <f t="shared" si="2"/>
        <v>0</v>
      </c>
      <c r="O41" s="16">
        <v>15000</v>
      </c>
      <c r="P41" s="22">
        <f t="shared" si="3"/>
        <v>15000</v>
      </c>
      <c r="Q41" s="23">
        <v>2.4500000000000002</v>
      </c>
      <c r="R41" s="24">
        <f t="shared" si="4"/>
        <v>36750</v>
      </c>
    </row>
    <row r="42" spans="1:18" ht="13.5" thickBot="1" x14ac:dyDescent="0.25">
      <c r="A42" s="13"/>
      <c r="B42" s="17">
        <f>SUM(B11:B41)</f>
        <v>1139187</v>
      </c>
      <c r="C42" s="22"/>
      <c r="D42" s="22"/>
      <c r="E42" s="22">
        <f>SUM(E11:E41)</f>
        <v>389144</v>
      </c>
      <c r="F42" s="4">
        <f>SUM(F11:F41)</f>
        <v>135685</v>
      </c>
      <c r="G42" s="4">
        <f>SUM(G11:G41)</f>
        <v>54000</v>
      </c>
      <c r="H42" s="1">
        <f>SUM(H11:H41)</f>
        <v>571358</v>
      </c>
      <c r="I42" s="26"/>
      <c r="J42" s="27">
        <f>SUM(J11:J41)</f>
        <v>1695538.32</v>
      </c>
      <c r="K42" s="17">
        <f>SUM(K11:K41)</f>
        <v>38500</v>
      </c>
      <c r="L42" s="36">
        <f>SUM(L11:L41)</f>
        <v>38500</v>
      </c>
      <c r="M42" s="26"/>
      <c r="N42" s="27">
        <f>SUM(N11:N41)</f>
        <v>121852.5</v>
      </c>
      <c r="O42" s="17">
        <f>SUM(O11:O41)</f>
        <v>442500</v>
      </c>
      <c r="P42" s="36">
        <f>SUM(P11:P41)</f>
        <v>442500</v>
      </c>
      <c r="Q42" s="26"/>
      <c r="R42" s="27">
        <f>SUM(R11:R41)</f>
        <v>1314187.5</v>
      </c>
    </row>
    <row r="43" spans="1:18" ht="13.5" thickTop="1" x14ac:dyDescent="0.2">
      <c r="A43" s="13"/>
      <c r="B43" s="13"/>
      <c r="C43" s="37"/>
      <c r="D43" s="37"/>
      <c r="E43" s="28">
        <f>E10</f>
        <v>2.895</v>
      </c>
      <c r="F43" s="29">
        <f>F10</f>
        <v>4.4249999999999998</v>
      </c>
      <c r="G43" s="29">
        <f>G10</f>
        <v>3.1</v>
      </c>
      <c r="H43" s="26"/>
      <c r="I43" s="26"/>
      <c r="J43" s="30"/>
      <c r="K43" s="13"/>
      <c r="L43" s="37"/>
      <c r="M43" s="26"/>
      <c r="N43" s="30"/>
      <c r="O43" s="13"/>
      <c r="P43" s="37"/>
      <c r="Q43" s="26"/>
      <c r="R43" s="30"/>
    </row>
    <row r="44" spans="1:18" ht="13.5" thickBot="1" x14ac:dyDescent="0.25">
      <c r="A44" s="13"/>
      <c r="B44" s="13"/>
      <c r="C44" s="37"/>
      <c r="D44" s="37"/>
      <c r="E44" s="31">
        <f>+E42*E43</f>
        <v>1126571.8800000001</v>
      </c>
      <c r="F44" s="6">
        <f>+F42*F43</f>
        <v>600406.125</v>
      </c>
      <c r="G44" s="6">
        <f>+G42*G43</f>
        <v>167400</v>
      </c>
      <c r="H44" s="26"/>
      <c r="I44" s="26"/>
      <c r="J44" s="30"/>
      <c r="K44" s="13"/>
      <c r="L44" s="37"/>
      <c r="M44" s="26"/>
      <c r="N44" s="30"/>
      <c r="O44" s="13"/>
      <c r="P44" s="37"/>
      <c r="Q44" s="26"/>
      <c r="R44" s="30"/>
    </row>
    <row r="45" spans="1:18" ht="14.25" thickTop="1" thickBot="1" x14ac:dyDescent="0.25">
      <c r="A45" s="14"/>
      <c r="B45" s="14"/>
      <c r="C45" s="32"/>
      <c r="D45" s="32"/>
      <c r="E45" s="32"/>
      <c r="F45" s="33"/>
      <c r="G45" s="33"/>
      <c r="H45" s="33"/>
      <c r="I45" s="33"/>
      <c r="J45" s="34"/>
      <c r="K45" s="14"/>
      <c r="L45" s="32"/>
      <c r="M45" s="33"/>
      <c r="N45" s="34"/>
      <c r="O45" s="14"/>
      <c r="P45" s="32"/>
      <c r="Q45" s="33"/>
      <c r="R45" s="34"/>
    </row>
  </sheetData>
  <mergeCells count="14">
    <mergeCell ref="B6:N6"/>
    <mergeCell ref="A1:R1"/>
    <mergeCell ref="A2:R2"/>
    <mergeCell ref="A3:R3"/>
    <mergeCell ref="P9:R9"/>
    <mergeCell ref="P7:R7"/>
    <mergeCell ref="P8:R8"/>
    <mergeCell ref="O6:R6"/>
    <mergeCell ref="H9:J9"/>
    <mergeCell ref="L7:N7"/>
    <mergeCell ref="L9:N9"/>
    <mergeCell ref="H8:J8"/>
    <mergeCell ref="L8:N8"/>
    <mergeCell ref="H7:J7"/>
  </mergeCells>
  <phoneticPr fontId="0" type="noConversion"/>
  <printOptions horizontalCentered="1"/>
  <pageMargins left="0.25" right="0.25" top="0.75" bottom="0.7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lellis3</dc:creator>
  <cp:lastModifiedBy>Jan Havlíček</cp:lastModifiedBy>
  <cp:lastPrinted>2001-09-24T19:48:19Z</cp:lastPrinted>
  <dcterms:created xsi:type="dcterms:W3CDTF">2001-09-24T18:12:37Z</dcterms:created>
  <dcterms:modified xsi:type="dcterms:W3CDTF">2023-09-13T10:29:55Z</dcterms:modified>
</cp:coreProperties>
</file>