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05C921-07A1-4C13-9643-DA37CDD8D34E}" xr6:coauthVersionLast="47" xr6:coauthVersionMax="47" xr10:uidLastSave="{00000000-0000-0000-0000-000000000000}"/>
  <bookViews>
    <workbookView xWindow="-120" yWindow="-120" windowWidth="23280" windowHeight="12480"/>
  </bookViews>
  <sheets>
    <sheet name="NYMEX Quote - BW Unwin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MC">[6]Inputs!$E$5</definedName>
    <definedName name="Avg_Load">[6]Inputs!$B$28</definedName>
    <definedName name="basis_post_id">#REF!</definedName>
    <definedName name="BasisIndexWarning">OFFSET(#REF!,0,0,1,COUNT(#REF!))</definedName>
    <definedName name="buckettable">[4]DateTable!$D$4:$F$288</definedName>
    <definedName name="correlationone">OFFSET([3]Intracorrel!$A$2,0,0,COUNT([3]Intracorrel!$A$1:$A$65536)+2,COUNT([3]Intracorrel!$A$5:$IV$5))</definedName>
    <definedName name="correlationtwo">OFFSET([3]Intercorrel!$A$1,0,0,COUNT([3]Intercorrel!$A$1:$A$65536),COUNT([3]Intercorrel!$A$3:$IV$3))</definedName>
    <definedName name="correlfrom" localSheetId="0">OFFSET([3]Intracorrel!$A$2,0,0,1,COUNT(correlmatchline))</definedName>
    <definedName name="correlfrom">OFFSET([3]Intracorrel!$A$2,0,0,1,COUNT(correlmatchline))</definedName>
    <definedName name="correlmatchline">OFFSET([3]Intracorrel!$A$1,0,0,1,COUNT([3]Intracorrel!$A$1:$IV$1))</definedName>
    <definedName name="correlto" localSheetId="0">OFFSET([3]Intracorrel!$A$3,0,0,1,COUNT(correlmatchline))</definedName>
    <definedName name="correlto">OFFSET([3]Intracorrel!$A$3,0,0,1,COUNT(correlmatchline))</definedName>
    <definedName name="CurveCode">OFFSET(#REF!,0,0,1,COUNT(#REF!))</definedName>
    <definedName name="CurveCodes">#REF!</definedName>
    <definedName name="CurveMonth">#REF!</definedName>
    <definedName name="CurveRange">#REF!</definedName>
    <definedName name="Curves">[2]Curves!$A$5:$G$5</definedName>
    <definedName name="CurveTable">#REF!</definedName>
    <definedName name="CurveType">#REF!</definedName>
    <definedName name="CurveValues">#REF!</definedName>
    <definedName name="curvevalues2">OFFSET(#REF!,0,0,COUNT(#REF!)+5,COUNT(#REF!))</definedName>
    <definedName name="CurveValuesExtra">#REF!</definedName>
    <definedName name="Dailydemandcharge" localSheetId="0">OFFSET('[3]Mainline to Leach'!$K$21,0,0,Enddate-'[3]Mainline to Leach'!$A$20,1)</definedName>
    <definedName name="Dailydemandcharge">OFFSET('[3]Mainline to Leach'!$K$21,0,0,Enddate-'[3]Mainline to Leach'!$A$20,1)</definedName>
    <definedName name="Dailydiscountedadjustedspread" localSheetId="0">OFFSET('[3]Mainline to Leach'!$M$21,0,0,Enddate-'[3]Mainline to Leach'!$A$20,1)</definedName>
    <definedName name="Dailydiscountedadjustedspread">OFFSET('[3]Mainline to Leach'!$M$21,0,0,Enddate-'[3]Mainline to Leach'!$A$20,1)</definedName>
    <definedName name="Dailydiscountedintrinsicvalue" localSheetId="0">OFFSET('[3]Mainline to Leach'!#REF!,0,0,Enddate-'[3]Mainline to Leach'!$A$20,1)</definedName>
    <definedName name="Dailydiscountedintrinsicvalue">OFFSET('[3]Mainline to Leach'!#REF!,0,0,Enddate-'[3]Mainline to Leach'!$A$20,1)</definedName>
    <definedName name="Dailydiscountedspread" localSheetId="0">OFFSET('[3]Mainline to Leach'!#REF!,0,0,Enddate-'[3]Mainline to Leach'!$A$20,1)</definedName>
    <definedName name="Dailydiscountedspread">OFFSET('[3]Mainline to Leach'!#REF!,0,0,Enddate-'[3]Mainline to Leach'!$A$20,1)</definedName>
    <definedName name="Dailyoptionprice">OFFSET('[3]Mainline to Leach'!$J$21,0,0,'[3]Mainline to Leach'!$H$6-'[3]Mainline to Leach'!$A$20,1)</definedName>
    <definedName name="days_month">[6]Inputs!$B$34</definedName>
    <definedName name="days_year">[6]Inputs!$B$33</definedName>
    <definedName name="DBase">#REF!</definedName>
    <definedName name="End_Year">[6]Inputs!$E$19</definedName>
    <definedName name="Enddate">'[3]Mainline to Leach'!$H$6</definedName>
    <definedName name="escalator" localSheetId="0">#REF!</definedName>
    <definedName name="escalator">#REF!</definedName>
    <definedName name="Gas_Price">[6]Inputs!$B$11</definedName>
    <definedName name="Heat_Rate">[6]Inputs!$B$6</definedName>
    <definedName name="hours_year">[6]Inputs!$B$35</definedName>
    <definedName name="HP">[6]Inputs!$B$5</definedName>
    <definedName name="index_post_id">#REF!</definedName>
    <definedName name="kW_HP">[6]Inputs!$B$40</definedName>
    <definedName name="Min_Load">[6]Inputs!$B$29</definedName>
    <definedName name="mthbeg" localSheetId="0">#REF!</definedName>
    <definedName name="mthend" localSheetId="0">#REF!</definedName>
    <definedName name="Password">#REF!</definedName>
    <definedName name="post_id">#REF!</definedName>
    <definedName name="price_post_id">#REF!</definedName>
    <definedName name="_xlnm.Print_Area" localSheetId="0">'NYMEX Quote - BW Unwind'!$A$1:$N$41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[6]Inputs!$E$18</definedName>
    <definedName name="Table">[2]Curves!$A$5:$G$88</definedName>
    <definedName name="today">#REF!</definedName>
    <definedName name="UID">#REF!</definedName>
    <definedName name="UpperLeftOfCurveTable">#REF!</definedName>
    <definedName name="UserName">#REF!</definedName>
    <definedName name="Volumes">[1]Volume!$A$11:$D$93</definedName>
    <definedName name="weeks_month">[6]Inputs!$B$38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E3" i="1"/>
  <c r="J9" i="1"/>
  <c r="B11" i="1"/>
  <c r="C11" i="1"/>
  <c r="A17" i="1"/>
  <c r="A18" i="1"/>
  <c r="B18" i="1"/>
  <c r="D18" i="1"/>
  <c r="E18" i="1"/>
  <c r="A19" i="1"/>
  <c r="B19" i="1"/>
  <c r="D19" i="1"/>
  <c r="E19" i="1"/>
  <c r="A20" i="1"/>
  <c r="B20" i="1"/>
  <c r="D20" i="1"/>
  <c r="E20" i="1"/>
  <c r="A21" i="1"/>
  <c r="B21" i="1"/>
  <c r="D21" i="1"/>
  <c r="E21" i="1"/>
  <c r="A22" i="1"/>
  <c r="B22" i="1"/>
  <c r="D22" i="1"/>
  <c r="E22" i="1"/>
  <c r="A23" i="1"/>
  <c r="B23" i="1"/>
  <c r="D23" i="1"/>
  <c r="E23" i="1"/>
  <c r="A24" i="1"/>
  <c r="B24" i="1"/>
  <c r="D24" i="1"/>
  <c r="E24" i="1"/>
  <c r="A25" i="1"/>
  <c r="B25" i="1"/>
  <c r="D25" i="1"/>
  <c r="E25" i="1"/>
  <c r="A26" i="1"/>
  <c r="B26" i="1"/>
  <c r="D26" i="1"/>
  <c r="E26" i="1"/>
  <c r="A27" i="1"/>
  <c r="B27" i="1"/>
  <c r="D27" i="1"/>
  <c r="E27" i="1"/>
  <c r="A28" i="1"/>
  <c r="B28" i="1"/>
  <c r="D28" i="1"/>
  <c r="E28" i="1"/>
  <c r="A29" i="1"/>
  <c r="B29" i="1"/>
  <c r="D29" i="1"/>
  <c r="E29" i="1"/>
  <c r="A30" i="1"/>
  <c r="B30" i="1"/>
  <c r="D30" i="1"/>
  <c r="E30" i="1"/>
  <c r="A31" i="1"/>
  <c r="B31" i="1"/>
  <c r="D31" i="1"/>
  <c r="E31" i="1"/>
  <c r="A32" i="1"/>
  <c r="B32" i="1"/>
  <c r="D32" i="1"/>
  <c r="E32" i="1"/>
  <c r="A33" i="1"/>
  <c r="B33" i="1"/>
  <c r="A34" i="1"/>
  <c r="B34" i="1"/>
  <c r="A35" i="1"/>
  <c r="B35" i="1"/>
  <c r="A36" i="1"/>
  <c r="B36" i="1"/>
  <c r="A37" i="1"/>
  <c r="B37" i="1"/>
</calcChain>
</file>

<file path=xl/sharedStrings.xml><?xml version="1.0" encoding="utf-8"?>
<sst xmlns="http://schemas.openxmlformats.org/spreadsheetml/2006/main" count="26" uniqueCount="21">
  <si>
    <t>Trader</t>
  </si>
  <si>
    <t>Originator</t>
  </si>
  <si>
    <t>Structurer</t>
  </si>
  <si>
    <t>Customer</t>
  </si>
  <si>
    <t>Eric Boyt - x5-7754</t>
  </si>
  <si>
    <t>EEX VPP</t>
  </si>
  <si>
    <t>Start</t>
  </si>
  <si>
    <t>Stop</t>
  </si>
  <si>
    <t>Monthly</t>
  </si>
  <si>
    <t>NYMEX</t>
  </si>
  <si>
    <t>TOTAL VOLUME</t>
  </si>
  <si>
    <t>Date</t>
  </si>
  <si>
    <t>Term</t>
  </si>
  <si>
    <t>MMbtu</t>
  </si>
  <si>
    <t>Pricing Point</t>
  </si>
  <si>
    <t>OFFER</t>
  </si>
  <si>
    <t>See Below</t>
  </si>
  <si>
    <t xml:space="preserve">Monthly </t>
  </si>
  <si>
    <t>Month</t>
  </si>
  <si>
    <t>Volume</t>
  </si>
  <si>
    <t>Doug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</si>
</sst>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75" formatCode="_(* #,##0_);_(* \(#,##0\);_(* &quot;-&quot;??_);_(@_)"/>
    <numFmt numFmtId="176" formatCode="#,##0.00&quot; F&quot;_);\(#,##0.00&quot; F&quot;\)"/>
  </numFmts>
  <fonts count="20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sz val="10"/>
      <color indexed="10"/>
      <name val="Arial"/>
      <family val="2"/>
    </font>
    <font>
      <b/>
      <i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0">
    <xf numFmtId="0" fontId="0" fillId="0" borderId="0"/>
    <xf numFmtId="1" fontId="2" fillId="0" borderId="0"/>
    <xf numFmtId="0" fontId="3" fillId="2" borderId="1">
      <alignment horizontal="center" vertical="center"/>
    </xf>
    <xf numFmtId="0" fontId="4" fillId="0" borderId="2">
      <alignment horizontal="center"/>
    </xf>
    <xf numFmtId="43" fontId="1" fillId="0" borderId="0" applyFont="0" applyFill="0" applyBorder="0" applyAlignment="0" applyProtection="0"/>
    <xf numFmtId="6" fontId="5" fillId="0" borderId="0">
      <protection locked="0"/>
    </xf>
    <xf numFmtId="0" fontId="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176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15" fillId="0" borderId="0" xfId="0" applyFont="1"/>
    <xf numFmtId="0" fontId="16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5" borderId="6" xfId="0" applyFont="1" applyFill="1" applyBorder="1" applyAlignment="1">
      <alignment horizontal="center"/>
    </xf>
    <xf numFmtId="38" fontId="1" fillId="0" borderId="0" xfId="0" applyNumberFormat="1" applyFont="1" applyAlignment="1">
      <alignment horizontal="center"/>
    </xf>
    <xf numFmtId="0" fontId="1" fillId="5" borderId="0" xfId="0" applyFont="1" applyFill="1"/>
    <xf numFmtId="17" fontId="1" fillId="0" borderId="0" xfId="0" applyNumberFormat="1" applyFont="1" applyAlignment="1">
      <alignment horizontal="center"/>
    </xf>
    <xf numFmtId="0" fontId="1" fillId="0" borderId="0" xfId="20" quotePrefix="1" applyFont="1" applyBorder="1" applyAlignment="1">
      <alignment horizontal="center"/>
    </xf>
    <xf numFmtId="175" fontId="1" fillId="0" borderId="0" xfId="4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8" fillId="5" borderId="7" xfId="0" applyFont="1" applyFill="1" applyBorder="1" applyAlignment="1">
      <alignment horizontal="center"/>
    </xf>
    <xf numFmtId="175" fontId="1" fillId="0" borderId="0" xfId="4" applyNumberFormat="1" applyFont="1"/>
    <xf numFmtId="0" fontId="1" fillId="0" borderId="0" xfId="0" applyFont="1" applyBorder="1"/>
    <xf numFmtId="175" fontId="17" fillId="0" borderId="0" xfId="4" applyNumberFormat="1" applyFont="1" applyAlignment="1">
      <alignment horizontal="center"/>
    </xf>
    <xf numFmtId="0" fontId="17" fillId="0" borderId="8" xfId="0" applyFont="1" applyBorder="1" applyAlignment="1">
      <alignment horizontal="center"/>
    </xf>
    <xf numFmtId="175" fontId="17" fillId="0" borderId="8" xfId="4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75" fontId="17" fillId="0" borderId="0" xfId="4" applyNumberFormat="1" applyFont="1" applyBorder="1" applyAlignment="1">
      <alignment horizontal="center"/>
    </xf>
    <xf numFmtId="175" fontId="1" fillId="0" borderId="0" xfId="4" applyNumberFormat="1" applyFill="1" applyBorder="1"/>
    <xf numFmtId="17" fontId="1" fillId="0" borderId="0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17" fontId="19" fillId="0" borderId="0" xfId="0" applyNumberFormat="1" applyFont="1" applyAlignment="1">
      <alignment horizontal="center"/>
    </xf>
    <xf numFmtId="38" fontId="19" fillId="0" borderId="0" xfId="0" applyNumberFormat="1" applyFont="1" applyAlignment="1">
      <alignment horizontal="center"/>
    </xf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EX%20New%20VPP%20%20-%20Swap%20(11.29.01).unw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load_E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Unwind Summary"/>
      <sheetName val="Summary Detail"/>
      <sheetName val="Summary"/>
      <sheetName val="N60753.2 - Unwind"/>
      <sheetName val="NYMEX Swap - Total Volume"/>
      <sheetName val="NYMEX Swap - Incremental Volume"/>
      <sheetName val="NYMEX Quote - Full Volume"/>
      <sheetName val="NYMEX Quote - Incremental Vol"/>
      <sheetName val="NYMEX Quote - BW Unwind"/>
      <sheetName val="Volume"/>
      <sheetName val="N60753.2"/>
      <sheetName val="N60753.1"/>
    </sheetNames>
    <sheetDataSet>
      <sheetData sheetId="0"/>
      <sheetData sheetId="1"/>
      <sheetData sheetId="2"/>
      <sheetData sheetId="3">
        <row r="16">
          <cell r="C16">
            <v>38322</v>
          </cell>
        </row>
      </sheetData>
      <sheetData sheetId="4"/>
      <sheetData sheetId="5"/>
      <sheetData sheetId="6"/>
      <sheetData sheetId="7"/>
      <sheetData sheetId="8">
        <row r="2">
          <cell r="A2" t="str">
            <v>John Arnold/ Dutch Quigley</v>
          </cell>
        </row>
        <row r="3">
          <cell r="E3" t="str">
            <v>Russell Diamond - x5-7095</v>
          </cell>
        </row>
      </sheetData>
      <sheetData sheetId="9"/>
      <sheetData sheetId="10">
        <row r="11">
          <cell r="A11">
            <v>37226</v>
          </cell>
          <cell r="B11">
            <v>1927306</v>
          </cell>
          <cell r="C11">
            <v>1036181</v>
          </cell>
          <cell r="D11">
            <v>891125</v>
          </cell>
        </row>
        <row r="12">
          <cell r="A12">
            <v>37257</v>
          </cell>
          <cell r="B12">
            <v>1690364</v>
          </cell>
          <cell r="C12">
            <v>936948</v>
          </cell>
          <cell r="D12">
            <v>753416</v>
          </cell>
        </row>
        <row r="13">
          <cell r="A13">
            <v>37288</v>
          </cell>
          <cell r="B13">
            <v>1741936</v>
          </cell>
          <cell r="C13">
            <v>936948</v>
          </cell>
          <cell r="D13">
            <v>804988</v>
          </cell>
        </row>
        <row r="14">
          <cell r="A14">
            <v>37316</v>
          </cell>
          <cell r="B14">
            <v>1720505</v>
          </cell>
          <cell r="C14">
            <v>936948</v>
          </cell>
          <cell r="D14">
            <v>783557</v>
          </cell>
        </row>
        <row r="15">
          <cell r="A15">
            <v>37347</v>
          </cell>
          <cell r="B15">
            <v>1618426</v>
          </cell>
          <cell r="C15">
            <v>881736</v>
          </cell>
          <cell r="D15">
            <v>736690</v>
          </cell>
        </row>
        <row r="16">
          <cell r="A16">
            <v>37377</v>
          </cell>
          <cell r="B16">
            <v>1591383</v>
          </cell>
          <cell r="C16">
            <v>881736</v>
          </cell>
          <cell r="D16">
            <v>709647</v>
          </cell>
        </row>
        <row r="17">
          <cell r="A17">
            <v>37408</v>
          </cell>
          <cell r="B17">
            <v>1467461</v>
          </cell>
          <cell r="C17">
            <v>881736</v>
          </cell>
          <cell r="D17">
            <v>585725</v>
          </cell>
        </row>
        <row r="18">
          <cell r="A18">
            <v>37438</v>
          </cell>
          <cell r="B18">
            <v>1526850</v>
          </cell>
          <cell r="C18">
            <v>828184</v>
          </cell>
          <cell r="D18">
            <v>698666</v>
          </cell>
        </row>
        <row r="19">
          <cell r="A19">
            <v>37469</v>
          </cell>
          <cell r="B19">
            <v>1467143</v>
          </cell>
          <cell r="C19">
            <v>828184</v>
          </cell>
          <cell r="D19">
            <v>638959</v>
          </cell>
        </row>
        <row r="20">
          <cell r="A20">
            <v>37500</v>
          </cell>
          <cell r="B20">
            <v>1386150</v>
          </cell>
          <cell r="C20">
            <v>828184</v>
          </cell>
          <cell r="D20">
            <v>557966</v>
          </cell>
        </row>
        <row r="21">
          <cell r="A21">
            <v>37530</v>
          </cell>
          <cell r="B21">
            <v>1386097</v>
          </cell>
          <cell r="C21">
            <v>778002</v>
          </cell>
          <cell r="D21">
            <v>608095</v>
          </cell>
        </row>
        <row r="22">
          <cell r="A22">
            <v>37561</v>
          </cell>
          <cell r="B22">
            <v>1372168</v>
          </cell>
          <cell r="C22">
            <v>778002</v>
          </cell>
          <cell r="D22">
            <v>594166</v>
          </cell>
        </row>
        <row r="23">
          <cell r="A23">
            <v>37591</v>
          </cell>
          <cell r="B23">
            <v>1299854</v>
          </cell>
          <cell r="C23">
            <v>778002</v>
          </cell>
          <cell r="D23">
            <v>521852</v>
          </cell>
        </row>
        <row r="24">
          <cell r="A24">
            <v>37622</v>
          </cell>
          <cell r="B24">
            <v>1222040</v>
          </cell>
          <cell r="C24">
            <v>743350</v>
          </cell>
          <cell r="D24">
            <v>478690</v>
          </cell>
        </row>
        <row r="25">
          <cell r="A25">
            <v>37653</v>
          </cell>
          <cell r="B25">
            <v>1286504</v>
          </cell>
          <cell r="C25">
            <v>743350</v>
          </cell>
          <cell r="D25">
            <v>543154</v>
          </cell>
        </row>
        <row r="26">
          <cell r="A26">
            <v>37681</v>
          </cell>
          <cell r="B26">
            <v>1203614</v>
          </cell>
          <cell r="C26">
            <v>743350</v>
          </cell>
          <cell r="D26">
            <v>460264</v>
          </cell>
        </row>
        <row r="27">
          <cell r="A27">
            <v>37712</v>
          </cell>
          <cell r="B27">
            <v>1146363</v>
          </cell>
          <cell r="C27">
            <v>715141</v>
          </cell>
          <cell r="D27">
            <v>431222</v>
          </cell>
        </row>
        <row r="28">
          <cell r="A28">
            <v>37742</v>
          </cell>
          <cell r="B28">
            <v>1128282</v>
          </cell>
          <cell r="C28">
            <v>715141</v>
          </cell>
          <cell r="D28">
            <v>413141</v>
          </cell>
        </row>
        <row r="29">
          <cell r="A29">
            <v>37773</v>
          </cell>
          <cell r="B29">
            <v>1081081</v>
          </cell>
          <cell r="C29">
            <v>715141</v>
          </cell>
          <cell r="D29">
            <v>365940</v>
          </cell>
        </row>
        <row r="30">
          <cell r="A30">
            <v>37803</v>
          </cell>
          <cell r="B30">
            <v>1024561</v>
          </cell>
          <cell r="C30">
            <v>666432</v>
          </cell>
          <cell r="D30">
            <v>358129</v>
          </cell>
        </row>
        <row r="31">
          <cell r="A31">
            <v>37834</v>
          </cell>
          <cell r="B31">
            <v>1050429</v>
          </cell>
          <cell r="C31">
            <v>666432</v>
          </cell>
          <cell r="D31">
            <v>383997</v>
          </cell>
        </row>
        <row r="32">
          <cell r="A32">
            <v>37865</v>
          </cell>
          <cell r="B32">
            <v>1054420</v>
          </cell>
          <cell r="C32">
            <v>666432</v>
          </cell>
          <cell r="D32">
            <v>387988</v>
          </cell>
        </row>
        <row r="33">
          <cell r="A33">
            <v>37895</v>
          </cell>
          <cell r="B33">
            <v>1002780</v>
          </cell>
          <cell r="C33">
            <v>632265</v>
          </cell>
          <cell r="D33">
            <v>370515</v>
          </cell>
        </row>
        <row r="34">
          <cell r="A34">
            <v>37926</v>
          </cell>
          <cell r="B34">
            <v>1001289</v>
          </cell>
          <cell r="C34">
            <v>632265</v>
          </cell>
          <cell r="D34">
            <v>369024</v>
          </cell>
        </row>
        <row r="35">
          <cell r="A35">
            <v>37956</v>
          </cell>
          <cell r="B35">
            <v>890907</v>
          </cell>
          <cell r="C35">
            <v>632265</v>
          </cell>
          <cell r="D35">
            <v>258642</v>
          </cell>
        </row>
        <row r="36">
          <cell r="A36">
            <v>37987</v>
          </cell>
          <cell r="B36">
            <v>926836</v>
          </cell>
          <cell r="C36">
            <v>561604</v>
          </cell>
          <cell r="D36">
            <v>365232</v>
          </cell>
        </row>
        <row r="37">
          <cell r="A37">
            <v>38018</v>
          </cell>
          <cell r="B37">
            <v>938427</v>
          </cell>
          <cell r="C37">
            <v>561604</v>
          </cell>
          <cell r="D37">
            <v>376823</v>
          </cell>
        </row>
        <row r="38">
          <cell r="A38">
            <v>38047</v>
          </cell>
          <cell r="B38">
            <v>875517</v>
          </cell>
          <cell r="C38">
            <v>561604</v>
          </cell>
          <cell r="D38">
            <v>313913</v>
          </cell>
        </row>
        <row r="39">
          <cell r="A39">
            <v>38078</v>
          </cell>
          <cell r="B39">
            <v>866385</v>
          </cell>
          <cell r="C39">
            <v>563269</v>
          </cell>
          <cell r="D39">
            <v>303116</v>
          </cell>
        </row>
        <row r="40">
          <cell r="A40">
            <v>38108</v>
          </cell>
          <cell r="B40">
            <v>824293</v>
          </cell>
          <cell r="C40">
            <v>563269</v>
          </cell>
          <cell r="D40">
            <v>261024</v>
          </cell>
        </row>
        <row r="41">
          <cell r="A41">
            <v>38139</v>
          </cell>
          <cell r="B41">
            <v>822170</v>
          </cell>
          <cell r="C41">
            <v>563269</v>
          </cell>
          <cell r="D41">
            <v>258901</v>
          </cell>
        </row>
        <row r="42">
          <cell r="A42">
            <v>38169</v>
          </cell>
          <cell r="B42">
            <v>782140</v>
          </cell>
          <cell r="C42">
            <v>561604</v>
          </cell>
          <cell r="D42">
            <v>220536</v>
          </cell>
        </row>
        <row r="43">
          <cell r="A43">
            <v>38200</v>
          </cell>
          <cell r="B43">
            <v>764082</v>
          </cell>
          <cell r="C43">
            <v>561604</v>
          </cell>
          <cell r="D43">
            <v>202478</v>
          </cell>
        </row>
        <row r="44">
          <cell r="A44">
            <v>38231</v>
          </cell>
          <cell r="B44">
            <v>771309</v>
          </cell>
          <cell r="C44">
            <v>561604</v>
          </cell>
          <cell r="D44">
            <v>209705</v>
          </cell>
        </row>
        <row r="45">
          <cell r="A45">
            <v>38261</v>
          </cell>
          <cell r="B45">
            <v>742837</v>
          </cell>
          <cell r="C45">
            <v>536846</v>
          </cell>
          <cell r="D45">
            <v>205991</v>
          </cell>
        </row>
        <row r="46">
          <cell r="A46">
            <v>38292</v>
          </cell>
          <cell r="B46">
            <v>750503</v>
          </cell>
          <cell r="C46">
            <v>536846</v>
          </cell>
          <cell r="D46">
            <v>213657</v>
          </cell>
        </row>
        <row r="47">
          <cell r="A47">
            <v>38322</v>
          </cell>
          <cell r="B47">
            <v>719007</v>
          </cell>
          <cell r="C47">
            <v>536846</v>
          </cell>
          <cell r="D47">
            <v>182161</v>
          </cell>
        </row>
        <row r="48">
          <cell r="A48">
            <v>38353</v>
          </cell>
          <cell r="B48">
            <v>813089</v>
          </cell>
          <cell r="D48">
            <v>813089</v>
          </cell>
        </row>
        <row r="49">
          <cell r="A49">
            <v>38384</v>
          </cell>
          <cell r="B49">
            <v>755819</v>
          </cell>
          <cell r="D49">
            <v>755819</v>
          </cell>
        </row>
        <row r="50">
          <cell r="A50">
            <v>38412</v>
          </cell>
          <cell r="B50">
            <v>724135</v>
          </cell>
          <cell r="D50">
            <v>724135</v>
          </cell>
        </row>
        <row r="51">
          <cell r="A51">
            <v>38443</v>
          </cell>
          <cell r="B51">
            <v>737005</v>
          </cell>
          <cell r="D51">
            <v>737005</v>
          </cell>
        </row>
        <row r="52">
          <cell r="A52">
            <v>38473</v>
          </cell>
          <cell r="B52">
            <v>715373</v>
          </cell>
          <cell r="D52">
            <v>715373</v>
          </cell>
        </row>
        <row r="53">
          <cell r="A53">
            <v>38504</v>
          </cell>
          <cell r="B53">
            <v>695216</v>
          </cell>
          <cell r="D53">
            <v>695216</v>
          </cell>
        </row>
        <row r="54">
          <cell r="A54">
            <v>38534</v>
          </cell>
          <cell r="B54">
            <v>675528</v>
          </cell>
          <cell r="D54">
            <v>675528</v>
          </cell>
        </row>
        <row r="55">
          <cell r="A55">
            <v>38565</v>
          </cell>
          <cell r="B55">
            <v>660353</v>
          </cell>
          <cell r="D55">
            <v>660353</v>
          </cell>
        </row>
        <row r="56">
          <cell r="A56">
            <v>38596</v>
          </cell>
          <cell r="B56">
            <v>645263</v>
          </cell>
          <cell r="D56">
            <v>645263</v>
          </cell>
        </row>
        <row r="57">
          <cell r="A57">
            <v>38626</v>
          </cell>
          <cell r="B57">
            <v>627130</v>
          </cell>
          <cell r="D57">
            <v>627130</v>
          </cell>
        </row>
        <row r="58">
          <cell r="A58">
            <v>38657</v>
          </cell>
          <cell r="B58">
            <v>588287</v>
          </cell>
          <cell r="D58">
            <v>588287</v>
          </cell>
        </row>
        <row r="59">
          <cell r="A59">
            <v>38687</v>
          </cell>
          <cell r="B59">
            <v>613102</v>
          </cell>
          <cell r="D59">
            <v>613102</v>
          </cell>
        </row>
        <row r="60">
          <cell r="A60">
            <v>38718</v>
          </cell>
          <cell r="B60">
            <v>598838</v>
          </cell>
          <cell r="D60">
            <v>598838</v>
          </cell>
        </row>
        <row r="61">
          <cell r="A61">
            <v>38749</v>
          </cell>
          <cell r="B61">
            <v>579746</v>
          </cell>
          <cell r="D61">
            <v>579746</v>
          </cell>
        </row>
        <row r="62">
          <cell r="A62">
            <v>38777</v>
          </cell>
          <cell r="B62">
            <v>540943</v>
          </cell>
          <cell r="D62">
            <v>540943</v>
          </cell>
        </row>
        <row r="63">
          <cell r="A63">
            <v>38808</v>
          </cell>
          <cell r="B63">
            <v>541649</v>
          </cell>
          <cell r="D63">
            <v>541649</v>
          </cell>
        </row>
        <row r="64">
          <cell r="A64">
            <v>38838</v>
          </cell>
          <cell r="B64">
            <v>527187</v>
          </cell>
          <cell r="D64">
            <v>527187</v>
          </cell>
        </row>
        <row r="65">
          <cell r="A65">
            <v>38869</v>
          </cell>
          <cell r="B65">
            <v>515647</v>
          </cell>
          <cell r="D65">
            <v>515647</v>
          </cell>
        </row>
        <row r="66">
          <cell r="A66">
            <v>38899</v>
          </cell>
          <cell r="B66">
            <v>534372</v>
          </cell>
          <cell r="D66">
            <v>534372</v>
          </cell>
        </row>
        <row r="67">
          <cell r="A67">
            <v>38930</v>
          </cell>
          <cell r="B67">
            <v>523820</v>
          </cell>
          <cell r="D67">
            <v>523820</v>
          </cell>
        </row>
        <row r="68">
          <cell r="A68">
            <v>38961</v>
          </cell>
          <cell r="B68">
            <v>507135</v>
          </cell>
          <cell r="D68">
            <v>507135</v>
          </cell>
        </row>
        <row r="69">
          <cell r="A69">
            <v>38991</v>
          </cell>
          <cell r="B69">
            <v>500327</v>
          </cell>
          <cell r="D69">
            <v>500327</v>
          </cell>
        </row>
        <row r="70">
          <cell r="A70">
            <v>39022</v>
          </cell>
          <cell r="B70">
            <v>497891</v>
          </cell>
          <cell r="D70">
            <v>497891</v>
          </cell>
        </row>
        <row r="71">
          <cell r="A71">
            <v>39052</v>
          </cell>
          <cell r="B71">
            <v>492309</v>
          </cell>
          <cell r="D71">
            <v>492309</v>
          </cell>
        </row>
        <row r="72">
          <cell r="A72">
            <v>39083</v>
          </cell>
          <cell r="B72">
            <v>486055</v>
          </cell>
          <cell r="D72">
            <v>486055</v>
          </cell>
        </row>
        <row r="73">
          <cell r="A73">
            <v>39114</v>
          </cell>
          <cell r="B73">
            <v>470849</v>
          </cell>
          <cell r="D73">
            <v>470849</v>
          </cell>
        </row>
        <row r="74">
          <cell r="A74">
            <v>39142</v>
          </cell>
          <cell r="B74">
            <v>462323</v>
          </cell>
          <cell r="D74">
            <v>462323</v>
          </cell>
        </row>
        <row r="75">
          <cell r="A75">
            <v>39173</v>
          </cell>
          <cell r="B75">
            <v>424291</v>
          </cell>
          <cell r="D75">
            <v>424291</v>
          </cell>
        </row>
        <row r="76">
          <cell r="A76">
            <v>39203</v>
          </cell>
          <cell r="B76">
            <v>412056</v>
          </cell>
          <cell r="D76">
            <v>412056</v>
          </cell>
        </row>
        <row r="77">
          <cell r="A77">
            <v>39234</v>
          </cell>
          <cell r="B77">
            <v>437006</v>
          </cell>
          <cell r="D77">
            <v>437006</v>
          </cell>
        </row>
        <row r="78">
          <cell r="A78">
            <v>39264</v>
          </cell>
          <cell r="B78">
            <v>426969</v>
          </cell>
          <cell r="D78">
            <v>426969</v>
          </cell>
        </row>
        <row r="79">
          <cell r="A79">
            <v>39295</v>
          </cell>
          <cell r="B79">
            <v>417098</v>
          </cell>
          <cell r="D79">
            <v>417098</v>
          </cell>
        </row>
        <row r="80">
          <cell r="A80">
            <v>39326</v>
          </cell>
          <cell r="B80">
            <v>407378</v>
          </cell>
          <cell r="D80">
            <v>407378</v>
          </cell>
        </row>
        <row r="81">
          <cell r="A81">
            <v>39356</v>
          </cell>
          <cell r="B81">
            <v>396661</v>
          </cell>
          <cell r="D81">
            <v>396661</v>
          </cell>
        </row>
        <row r="82">
          <cell r="A82">
            <v>39387</v>
          </cell>
          <cell r="B82">
            <v>385768</v>
          </cell>
          <cell r="D82">
            <v>385768</v>
          </cell>
        </row>
        <row r="83">
          <cell r="A83">
            <v>39417</v>
          </cell>
          <cell r="B83">
            <v>388725</v>
          </cell>
          <cell r="D83">
            <v>388725</v>
          </cell>
        </row>
        <row r="84">
          <cell r="A84">
            <v>39448</v>
          </cell>
          <cell r="B84">
            <v>380405</v>
          </cell>
          <cell r="D84">
            <v>380405</v>
          </cell>
        </row>
        <row r="85">
          <cell r="A85">
            <v>39479</v>
          </cell>
          <cell r="B85">
            <v>367837</v>
          </cell>
          <cell r="D85">
            <v>367837</v>
          </cell>
        </row>
        <row r="86">
          <cell r="A86">
            <v>39508</v>
          </cell>
          <cell r="B86">
            <v>355693</v>
          </cell>
          <cell r="D86">
            <v>355693</v>
          </cell>
        </row>
        <row r="87">
          <cell r="A87">
            <v>39539</v>
          </cell>
          <cell r="B87">
            <v>341338</v>
          </cell>
          <cell r="D87">
            <v>341338</v>
          </cell>
        </row>
        <row r="88">
          <cell r="A88">
            <v>39569</v>
          </cell>
          <cell r="B88">
            <v>333767</v>
          </cell>
          <cell r="D88">
            <v>333767</v>
          </cell>
        </row>
        <row r="89">
          <cell r="A89">
            <v>39600</v>
          </cell>
          <cell r="B89">
            <v>327992</v>
          </cell>
          <cell r="D89">
            <v>327992</v>
          </cell>
        </row>
        <row r="90">
          <cell r="A90">
            <v>39630</v>
          </cell>
          <cell r="B90">
            <v>327998</v>
          </cell>
          <cell r="D90">
            <v>327998</v>
          </cell>
        </row>
        <row r="91">
          <cell r="A91">
            <v>39661</v>
          </cell>
          <cell r="B91">
            <v>321939</v>
          </cell>
          <cell r="D91">
            <v>321939</v>
          </cell>
        </row>
        <row r="92">
          <cell r="A92">
            <v>39692</v>
          </cell>
        </row>
        <row r="93">
          <cell r="A93">
            <v>39722</v>
          </cell>
          <cell r="B93">
            <v>65553731</v>
          </cell>
          <cell r="C93">
            <v>26252324</v>
          </cell>
          <cell r="D93">
            <v>39301407</v>
          </cell>
        </row>
      </sheetData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>
        <row r="6">
          <cell r="A6">
            <v>37265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NG_OMICRON_1-P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</row>
        <row r="11">
          <cell r="C11" t="str">
            <v>Effective Date</v>
          </cell>
          <cell r="D11">
            <v>37265</v>
          </cell>
          <cell r="E11">
            <v>37265</v>
          </cell>
          <cell r="F11">
            <v>37265</v>
          </cell>
          <cell r="G11">
            <v>37265</v>
          </cell>
        </row>
        <row r="12">
          <cell r="C12" t="str">
            <v>Prompt Month</v>
          </cell>
          <cell r="D12">
            <v>37288</v>
          </cell>
          <cell r="E12">
            <v>37288</v>
          </cell>
          <cell r="F12">
            <v>37288</v>
          </cell>
          <cell r="G12">
            <v>37288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NG_OMICRON_1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DTHIBAUT</v>
          </cell>
        </row>
        <row r="17">
          <cell r="C17">
            <v>37288</v>
          </cell>
          <cell r="D17">
            <v>1.8804646425691501E-2</v>
          </cell>
          <cell r="E17">
            <v>2.2280000000000002</v>
          </cell>
          <cell r="F17">
            <v>0.84</v>
          </cell>
          <cell r="G17">
            <v>1.04</v>
          </cell>
        </row>
        <row r="18">
          <cell r="C18">
            <v>37316</v>
          </cell>
          <cell r="D18">
            <v>1.8894315833117001E-2</v>
          </cell>
          <cell r="E18">
            <v>2.2320000000000002</v>
          </cell>
          <cell r="F18">
            <v>0.76500000000000001</v>
          </cell>
          <cell r="G18">
            <v>0.79</v>
          </cell>
        </row>
        <row r="19">
          <cell r="C19">
            <v>37347</v>
          </cell>
          <cell r="D19">
            <v>1.8962379152929597E-2</v>
          </cell>
          <cell r="E19">
            <v>2.266</v>
          </cell>
          <cell r="F19">
            <v>0.61</v>
          </cell>
          <cell r="G19">
            <v>0.53</v>
          </cell>
        </row>
        <row r="20">
          <cell r="C20">
            <v>37377</v>
          </cell>
          <cell r="D20">
            <v>1.9107047076158099E-2</v>
          </cell>
          <cell r="E20">
            <v>2.3320000000000003</v>
          </cell>
          <cell r="F20">
            <v>0.57250000000000001</v>
          </cell>
          <cell r="G20">
            <v>0.57999999999999996</v>
          </cell>
        </row>
        <row r="21">
          <cell r="C21">
            <v>37408</v>
          </cell>
          <cell r="D21">
            <v>1.9260184538328701E-2</v>
          </cell>
          <cell r="E21">
            <v>2.4020000000000001</v>
          </cell>
          <cell r="F21">
            <v>0.53249999999999997</v>
          </cell>
          <cell r="G21">
            <v>0.57999999999999996</v>
          </cell>
        </row>
        <row r="22">
          <cell r="C22">
            <v>37438</v>
          </cell>
          <cell r="D22">
            <v>1.95446773468455E-2</v>
          </cell>
          <cell r="E22">
            <v>2.4670000000000001</v>
          </cell>
          <cell r="F22">
            <v>0.52249999999999996</v>
          </cell>
          <cell r="G22">
            <v>0.63</v>
          </cell>
        </row>
        <row r="23">
          <cell r="C23">
            <v>37469</v>
          </cell>
          <cell r="D23">
            <v>2.0055369378329403E-2</v>
          </cell>
          <cell r="E23">
            <v>2.5169999999999999</v>
          </cell>
          <cell r="F23">
            <v>0.52</v>
          </cell>
          <cell r="G23">
            <v>0.68</v>
          </cell>
        </row>
        <row r="24">
          <cell r="C24">
            <v>37500</v>
          </cell>
          <cell r="D24">
            <v>2.0566061498183501E-2</v>
          </cell>
          <cell r="E24">
            <v>2.5310000000000001</v>
          </cell>
          <cell r="F24">
            <v>0.52</v>
          </cell>
          <cell r="G24">
            <v>0.68</v>
          </cell>
        </row>
        <row r="25">
          <cell r="C25">
            <v>37530</v>
          </cell>
          <cell r="D25">
            <v>2.1138330029077501E-2</v>
          </cell>
          <cell r="E25">
            <v>2.5660000000000003</v>
          </cell>
          <cell r="F25">
            <v>0.52</v>
          </cell>
          <cell r="G25">
            <v>0.73</v>
          </cell>
        </row>
        <row r="26">
          <cell r="C26">
            <v>37561</v>
          </cell>
          <cell r="D26">
            <v>2.18398654941203E-2</v>
          </cell>
          <cell r="E26">
            <v>2.794</v>
          </cell>
          <cell r="F26">
            <v>0.52749999999999997</v>
          </cell>
          <cell r="G26">
            <v>0.85</v>
          </cell>
        </row>
        <row r="27">
          <cell r="C27">
            <v>37591</v>
          </cell>
          <cell r="D27">
            <v>2.2518770941507799E-2</v>
          </cell>
          <cell r="E27">
            <v>3.0210000000000004</v>
          </cell>
          <cell r="F27">
            <v>0.52749999999999997</v>
          </cell>
          <cell r="G27">
            <v>1.05</v>
          </cell>
        </row>
        <row r="28">
          <cell r="C28">
            <v>37622</v>
          </cell>
          <cell r="D28">
            <v>2.3615411158779399E-2</v>
          </cell>
          <cell r="E28">
            <v>3.1360000000000001</v>
          </cell>
          <cell r="F28">
            <v>0.52500000000000002</v>
          </cell>
          <cell r="G28">
            <v>1.08</v>
          </cell>
        </row>
        <row r="29">
          <cell r="C29">
            <v>37653</v>
          </cell>
          <cell r="D29">
            <v>2.5191821689941399E-2</v>
          </cell>
          <cell r="E29">
            <v>3.0910000000000002</v>
          </cell>
          <cell r="F29">
            <v>0.51500000000000001</v>
          </cell>
          <cell r="G29">
            <v>1.08</v>
          </cell>
        </row>
        <row r="30">
          <cell r="C30">
            <v>37681</v>
          </cell>
          <cell r="D30">
            <v>2.6615677085170701E-2</v>
          </cell>
          <cell r="E30">
            <v>3.036</v>
          </cell>
          <cell r="F30">
            <v>0.47499999999999998</v>
          </cell>
          <cell r="G30">
            <v>0.83</v>
          </cell>
        </row>
        <row r="31">
          <cell r="C31">
            <v>37712</v>
          </cell>
          <cell r="D31">
            <v>2.78461688129732E-2</v>
          </cell>
          <cell r="E31">
            <v>2.9010000000000002</v>
          </cell>
          <cell r="F31">
            <v>0.3775</v>
          </cell>
          <cell r="G31">
            <v>0.43</v>
          </cell>
        </row>
        <row r="32">
          <cell r="C32">
            <v>37742</v>
          </cell>
          <cell r="D32">
            <v>2.8617775981282002E-2</v>
          </cell>
          <cell r="E32">
            <v>2.9010000000000002</v>
          </cell>
          <cell r="F32">
            <v>0.36249999999999999</v>
          </cell>
          <cell r="G32">
            <v>0.48</v>
          </cell>
        </row>
        <row r="33">
          <cell r="C33">
            <v>37773</v>
          </cell>
          <cell r="D33">
            <v>2.94151035995718E-2</v>
          </cell>
          <cell r="E33">
            <v>2.9460000000000002</v>
          </cell>
          <cell r="F33">
            <v>0.36249999999999999</v>
          </cell>
          <cell r="G33">
            <v>0.48</v>
          </cell>
        </row>
        <row r="34">
          <cell r="C34">
            <v>37803</v>
          </cell>
          <cell r="D34">
            <v>3.0212569444356699E-2</v>
          </cell>
          <cell r="E34">
            <v>2.9810000000000003</v>
          </cell>
          <cell r="F34">
            <v>0.36249999999999999</v>
          </cell>
          <cell r="G34">
            <v>0.53</v>
          </cell>
        </row>
        <row r="35">
          <cell r="C35">
            <v>37834</v>
          </cell>
          <cell r="D35">
            <v>3.10735966717481E-2</v>
          </cell>
          <cell r="E35">
            <v>3.0230000000000001</v>
          </cell>
          <cell r="F35">
            <v>0.36249999999999999</v>
          </cell>
          <cell r="G35">
            <v>0.57999999999999996</v>
          </cell>
        </row>
        <row r="36">
          <cell r="C36">
            <v>37865</v>
          </cell>
          <cell r="D36">
            <v>3.1934624148977103E-2</v>
          </cell>
          <cell r="E36">
            <v>3.0230000000000001</v>
          </cell>
          <cell r="F36">
            <v>0.36</v>
          </cell>
          <cell r="G36">
            <v>0.57999999999999996</v>
          </cell>
        </row>
        <row r="37">
          <cell r="C37">
            <v>37895</v>
          </cell>
          <cell r="D37">
            <v>3.27616081994462E-2</v>
          </cell>
          <cell r="E37">
            <v>3.0680000000000001</v>
          </cell>
          <cell r="F37">
            <v>0.36249999999999999</v>
          </cell>
          <cell r="G37">
            <v>0.63</v>
          </cell>
        </row>
        <row r="38">
          <cell r="C38">
            <v>37926</v>
          </cell>
          <cell r="D38">
            <v>3.3608324486053207E-2</v>
          </cell>
          <cell r="E38">
            <v>3.2240000000000002</v>
          </cell>
          <cell r="F38">
            <v>0.36249999999999999</v>
          </cell>
          <cell r="G38">
            <v>0.83</v>
          </cell>
        </row>
        <row r="39">
          <cell r="C39">
            <v>37956</v>
          </cell>
          <cell r="D39">
            <v>3.4427727573811802E-2</v>
          </cell>
          <cell r="E39">
            <v>3.3820000000000001</v>
          </cell>
          <cell r="F39">
            <v>0.36249999999999999</v>
          </cell>
          <cell r="G39">
            <v>1.03</v>
          </cell>
        </row>
        <row r="40">
          <cell r="C40">
            <v>37987</v>
          </cell>
          <cell r="D40">
            <v>3.5253255334542398E-2</v>
          </cell>
          <cell r="E40">
            <v>3.4390000000000001</v>
          </cell>
          <cell r="F40">
            <v>0.36249999999999999</v>
          </cell>
          <cell r="G40">
            <v>1</v>
          </cell>
        </row>
        <row r="41">
          <cell r="C41">
            <v>38018</v>
          </cell>
          <cell r="D41">
            <v>3.6056181717716303E-2</v>
          </cell>
          <cell r="E41">
            <v>3.3440000000000003</v>
          </cell>
          <cell r="F41">
            <v>0.36249999999999999</v>
          </cell>
          <cell r="G41">
            <v>1</v>
          </cell>
        </row>
        <row r="42">
          <cell r="C42">
            <v>38047</v>
          </cell>
          <cell r="D42">
            <v>3.6807306594955701E-2</v>
          </cell>
          <cell r="E42">
            <v>3.2349999999999999</v>
          </cell>
          <cell r="F42">
            <v>0.34749999999999998</v>
          </cell>
          <cell r="G42">
            <v>0.75</v>
          </cell>
        </row>
        <row r="43">
          <cell r="C43">
            <v>38078</v>
          </cell>
          <cell r="D43">
            <v>3.7561413044108004E-2</v>
          </cell>
          <cell r="E43">
            <v>3.0649999999999999</v>
          </cell>
          <cell r="F43">
            <v>0.32250000000000001</v>
          </cell>
          <cell r="G43">
            <v>0.4</v>
          </cell>
        </row>
        <row r="44">
          <cell r="C44">
            <v>38108</v>
          </cell>
          <cell r="D44">
            <v>3.8240798445622601E-2</v>
          </cell>
          <cell r="E44">
            <v>3.0649999999999999</v>
          </cell>
          <cell r="F44">
            <v>0.3175</v>
          </cell>
          <cell r="G44">
            <v>0.45</v>
          </cell>
        </row>
        <row r="45">
          <cell r="C45">
            <v>38139</v>
          </cell>
          <cell r="D45">
            <v>3.8942830190021198E-2</v>
          </cell>
          <cell r="E45">
            <v>3.105</v>
          </cell>
          <cell r="F45">
            <v>0.3125</v>
          </cell>
          <cell r="G45">
            <v>0.45</v>
          </cell>
        </row>
        <row r="46">
          <cell r="C46">
            <v>38169</v>
          </cell>
          <cell r="D46">
            <v>3.9588089801376701E-2</v>
          </cell>
          <cell r="E46">
            <v>3.149</v>
          </cell>
          <cell r="F46">
            <v>0.3125</v>
          </cell>
          <cell r="G46">
            <v>0.5</v>
          </cell>
        </row>
        <row r="47">
          <cell r="C47">
            <v>38200</v>
          </cell>
          <cell r="D47">
            <v>4.0217434921166396E-2</v>
          </cell>
          <cell r="E47">
            <v>3.1990000000000003</v>
          </cell>
          <cell r="F47">
            <v>0.3125</v>
          </cell>
          <cell r="G47">
            <v>0.55000000000000004</v>
          </cell>
        </row>
        <row r="48">
          <cell r="C48">
            <v>38231</v>
          </cell>
          <cell r="D48">
            <v>4.0846780173833197E-2</v>
          </cell>
          <cell r="E48">
            <v>3.18</v>
          </cell>
          <cell r="F48">
            <v>0.3125</v>
          </cell>
          <cell r="G48">
            <v>0.55000000000000004</v>
          </cell>
        </row>
        <row r="49">
          <cell r="C49">
            <v>38261</v>
          </cell>
          <cell r="D49">
            <v>4.1423628856516202E-2</v>
          </cell>
          <cell r="E49">
            <v>3.1949999999999998</v>
          </cell>
          <cell r="F49">
            <v>0.3125</v>
          </cell>
          <cell r="G49">
            <v>0.6</v>
          </cell>
        </row>
        <row r="50">
          <cell r="C50">
            <v>38292</v>
          </cell>
          <cell r="D50">
            <v>4.1988774780061799E-2</v>
          </cell>
          <cell r="E50">
            <v>3.34</v>
          </cell>
          <cell r="F50">
            <v>0.3125</v>
          </cell>
          <cell r="G50">
            <v>0.8</v>
          </cell>
        </row>
        <row r="51">
          <cell r="C51">
            <v>38322</v>
          </cell>
          <cell r="D51">
            <v>4.2535690291877898E-2</v>
          </cell>
          <cell r="E51">
            <v>3.4750000000000001</v>
          </cell>
          <cell r="F51">
            <v>0.3125</v>
          </cell>
          <cell r="G51">
            <v>1</v>
          </cell>
        </row>
        <row r="52">
          <cell r="C52">
            <v>38353</v>
          </cell>
          <cell r="D52">
            <v>4.3078666391255897E-2</v>
          </cell>
          <cell r="E52">
            <v>3.54</v>
          </cell>
          <cell r="F52">
            <v>0.3175</v>
          </cell>
          <cell r="G52">
            <v>1</v>
          </cell>
        </row>
        <row r="53">
          <cell r="C53">
            <v>38384</v>
          </cell>
          <cell r="D53">
            <v>4.3603384910488402E-2</v>
          </cell>
          <cell r="E53">
            <v>3.46</v>
          </cell>
          <cell r="F53">
            <v>0.315</v>
          </cell>
          <cell r="G53">
            <v>1</v>
          </cell>
        </row>
        <row r="54">
          <cell r="C54">
            <v>38412</v>
          </cell>
          <cell r="D54">
            <v>4.4077324297444605E-2</v>
          </cell>
          <cell r="E54">
            <v>3.42</v>
          </cell>
          <cell r="F54">
            <v>0.30499999999999999</v>
          </cell>
          <cell r="G54">
            <v>0.75</v>
          </cell>
        </row>
        <row r="55">
          <cell r="C55">
            <v>38443</v>
          </cell>
          <cell r="D55">
            <v>4.4562386545130998E-2</v>
          </cell>
          <cell r="E55">
            <v>3.2440000000000002</v>
          </cell>
          <cell r="F55">
            <v>0.29499999999999998</v>
          </cell>
          <cell r="G55">
            <v>0.4</v>
          </cell>
        </row>
        <row r="56">
          <cell r="C56">
            <v>38473</v>
          </cell>
          <cell r="D56">
            <v>4.4997447591511801E-2</v>
          </cell>
          <cell r="E56">
            <v>3.2440000000000002</v>
          </cell>
          <cell r="F56">
            <v>0.28749999999999998</v>
          </cell>
          <cell r="G56">
            <v>0.45</v>
          </cell>
        </row>
        <row r="57">
          <cell r="C57">
            <v>38504</v>
          </cell>
          <cell r="D57">
            <v>4.5447010739326103E-2</v>
          </cell>
          <cell r="E57">
            <v>3.2840000000000003</v>
          </cell>
          <cell r="F57">
            <v>0.28749999999999998</v>
          </cell>
          <cell r="G57">
            <v>0.45</v>
          </cell>
        </row>
        <row r="58">
          <cell r="C58">
            <v>38534</v>
          </cell>
          <cell r="D58">
            <v>4.5861045236955895E-2</v>
          </cell>
          <cell r="E58">
            <v>3.3280000000000003</v>
          </cell>
          <cell r="F58">
            <v>0.28249999999999997</v>
          </cell>
          <cell r="G58">
            <v>0.5</v>
          </cell>
        </row>
        <row r="59">
          <cell r="C59">
            <v>38565</v>
          </cell>
          <cell r="D59">
            <v>4.6268653733154204E-2</v>
          </cell>
          <cell r="E59">
            <v>3.3780000000000001</v>
          </cell>
          <cell r="F59">
            <v>0.28249999999999997</v>
          </cell>
          <cell r="G59">
            <v>0.55000000000000004</v>
          </cell>
        </row>
        <row r="60">
          <cell r="C60">
            <v>38596</v>
          </cell>
          <cell r="D60">
            <v>4.6676262284926807E-2</v>
          </cell>
          <cell r="E60">
            <v>3.363</v>
          </cell>
          <cell r="F60">
            <v>0.28249999999999997</v>
          </cell>
          <cell r="G60">
            <v>0.55000000000000004</v>
          </cell>
        </row>
        <row r="61">
          <cell r="C61">
            <v>38626</v>
          </cell>
          <cell r="D61">
            <v>4.7057264267711403E-2</v>
          </cell>
          <cell r="E61">
            <v>3.3780000000000001</v>
          </cell>
          <cell r="F61">
            <v>0.28249999999999997</v>
          </cell>
          <cell r="G61">
            <v>0.6</v>
          </cell>
        </row>
        <row r="62">
          <cell r="C62">
            <v>38657</v>
          </cell>
          <cell r="D62">
            <v>4.7424784091857998E-2</v>
          </cell>
          <cell r="E62">
            <v>3.5230000000000001</v>
          </cell>
          <cell r="F62">
            <v>0.28249999999999997</v>
          </cell>
          <cell r="G62">
            <v>0.8</v>
          </cell>
        </row>
        <row r="63">
          <cell r="C63">
            <v>38687</v>
          </cell>
          <cell r="D63">
            <v>4.7780448480799098E-2</v>
          </cell>
          <cell r="E63">
            <v>3.6580000000000004</v>
          </cell>
          <cell r="F63">
            <v>0.28249999999999997</v>
          </cell>
          <cell r="G63">
            <v>1</v>
          </cell>
        </row>
        <row r="64">
          <cell r="C64">
            <v>38718</v>
          </cell>
          <cell r="D64">
            <v>4.81414740080481E-2</v>
          </cell>
          <cell r="E64">
            <v>3.6930000000000001</v>
          </cell>
          <cell r="F64">
            <v>0.28249999999999997</v>
          </cell>
          <cell r="G64">
            <v>1</v>
          </cell>
        </row>
        <row r="65">
          <cell r="C65">
            <v>38749</v>
          </cell>
          <cell r="D65">
            <v>4.8490691603388904E-2</v>
          </cell>
          <cell r="E65">
            <v>3.613</v>
          </cell>
          <cell r="F65">
            <v>0.27750000000000002</v>
          </cell>
          <cell r="G65">
            <v>1</v>
          </cell>
        </row>
        <row r="66">
          <cell r="C66">
            <v>38777</v>
          </cell>
          <cell r="D66">
            <v>4.8806113982591701E-2</v>
          </cell>
          <cell r="E66">
            <v>3.53</v>
          </cell>
          <cell r="F66">
            <v>0.26750000000000002</v>
          </cell>
          <cell r="G66">
            <v>0.75</v>
          </cell>
        </row>
        <row r="67">
          <cell r="C67">
            <v>38808</v>
          </cell>
          <cell r="D67">
            <v>4.9108391851505805E-2</v>
          </cell>
          <cell r="E67">
            <v>3.3540000000000001</v>
          </cell>
          <cell r="F67">
            <v>0.2475</v>
          </cell>
          <cell r="G67">
            <v>0.4</v>
          </cell>
        </row>
        <row r="68">
          <cell r="C68">
            <v>38838</v>
          </cell>
          <cell r="D68">
            <v>4.9318326813746302E-2</v>
          </cell>
          <cell r="E68">
            <v>3.3540000000000001</v>
          </cell>
          <cell r="F68">
            <v>0.24249999999999999</v>
          </cell>
          <cell r="G68">
            <v>0.45</v>
          </cell>
        </row>
        <row r="69">
          <cell r="C69">
            <v>38869</v>
          </cell>
          <cell r="D69">
            <v>4.9535259623525403E-2</v>
          </cell>
          <cell r="E69">
            <v>3.3940000000000001</v>
          </cell>
          <cell r="F69">
            <v>0.245</v>
          </cell>
          <cell r="G69">
            <v>0.45</v>
          </cell>
        </row>
        <row r="70">
          <cell r="C70">
            <v>38899</v>
          </cell>
          <cell r="D70">
            <v>4.9745194615695702E-2</v>
          </cell>
          <cell r="E70">
            <v>3.4380000000000002</v>
          </cell>
          <cell r="F70">
            <v>0.245</v>
          </cell>
          <cell r="G70">
            <v>0.5</v>
          </cell>
        </row>
        <row r="71">
          <cell r="C71">
            <v>38930</v>
          </cell>
          <cell r="D71">
            <v>4.9962127456398997E-2</v>
          </cell>
          <cell r="E71">
            <v>3.488</v>
          </cell>
          <cell r="F71">
            <v>0.245</v>
          </cell>
          <cell r="G71">
            <v>0.55000000000000004</v>
          </cell>
        </row>
        <row r="72">
          <cell r="C72">
            <v>38961</v>
          </cell>
          <cell r="D72">
            <v>5.0179060312814702E-2</v>
          </cell>
          <cell r="E72">
            <v>3.4730000000000003</v>
          </cell>
          <cell r="F72">
            <v>0.245</v>
          </cell>
          <cell r="G72">
            <v>0.55000000000000004</v>
          </cell>
        </row>
        <row r="73">
          <cell r="C73">
            <v>38991</v>
          </cell>
          <cell r="D73">
            <v>5.0388995350112001E-2</v>
          </cell>
          <cell r="E73">
            <v>3.488</v>
          </cell>
          <cell r="F73">
            <v>0.245</v>
          </cell>
          <cell r="G73">
            <v>0.6</v>
          </cell>
        </row>
        <row r="74">
          <cell r="C74">
            <v>39022</v>
          </cell>
          <cell r="D74">
            <v>5.0605928237441998E-2</v>
          </cell>
          <cell r="E74">
            <v>3.633</v>
          </cell>
          <cell r="F74">
            <v>0.245</v>
          </cell>
          <cell r="G74">
            <v>0.8</v>
          </cell>
        </row>
        <row r="75">
          <cell r="C75">
            <v>39052</v>
          </cell>
          <cell r="D75">
            <v>5.0815863304652702E-2</v>
          </cell>
          <cell r="E75">
            <v>3.7680000000000002</v>
          </cell>
          <cell r="F75">
            <v>0.245</v>
          </cell>
          <cell r="G75">
            <v>1</v>
          </cell>
        </row>
        <row r="76">
          <cell r="C76">
            <v>39083</v>
          </cell>
          <cell r="D76">
            <v>5.1032796222890003E-2</v>
          </cell>
          <cell r="E76">
            <v>3.7930000000000001</v>
          </cell>
          <cell r="F76">
            <v>0.245</v>
          </cell>
          <cell r="G76">
            <v>1</v>
          </cell>
        </row>
        <row r="77">
          <cell r="C77">
            <v>39114</v>
          </cell>
          <cell r="D77">
            <v>5.1229165275311003E-2</v>
          </cell>
          <cell r="E77">
            <v>3.7130000000000001</v>
          </cell>
          <cell r="F77">
            <v>0.24</v>
          </cell>
          <cell r="G77">
            <v>1</v>
          </cell>
        </row>
        <row r="78">
          <cell r="C78">
            <v>39142</v>
          </cell>
          <cell r="D78">
            <v>5.1397686201401602E-2</v>
          </cell>
          <cell r="E78">
            <v>3.63</v>
          </cell>
          <cell r="F78">
            <v>0.23749999999999999</v>
          </cell>
          <cell r="G78">
            <v>0.75</v>
          </cell>
        </row>
        <row r="79">
          <cell r="C79">
            <v>39173</v>
          </cell>
          <cell r="D79">
            <v>5.1584262952054399E-2</v>
          </cell>
          <cell r="E79">
            <v>3.4540000000000002</v>
          </cell>
          <cell r="F79">
            <v>0.23749999999999999</v>
          </cell>
          <cell r="G79">
            <v>0.4</v>
          </cell>
        </row>
        <row r="80">
          <cell r="C80">
            <v>39203</v>
          </cell>
          <cell r="D80">
            <v>5.17648211089052E-2</v>
          </cell>
          <cell r="E80">
            <v>3.4540000000000002</v>
          </cell>
          <cell r="F80">
            <v>0.23749999999999999</v>
          </cell>
          <cell r="G80">
            <v>0.45</v>
          </cell>
        </row>
        <row r="81">
          <cell r="C81">
            <v>39234</v>
          </cell>
          <cell r="D81">
            <v>5.1951397882410398E-2</v>
          </cell>
          <cell r="E81">
            <v>3.4940000000000002</v>
          </cell>
          <cell r="F81">
            <v>0.23749999999999999</v>
          </cell>
          <cell r="G81">
            <v>0.45</v>
          </cell>
        </row>
        <row r="82">
          <cell r="C82">
            <v>39264</v>
          </cell>
          <cell r="D82">
            <v>5.2131956061374704E-2</v>
          </cell>
          <cell r="E82">
            <v>3.5380000000000003</v>
          </cell>
          <cell r="F82">
            <v>0.23749999999999999</v>
          </cell>
          <cell r="G82">
            <v>0.5</v>
          </cell>
        </row>
        <row r="83">
          <cell r="C83">
            <v>39295</v>
          </cell>
          <cell r="D83">
            <v>5.2318532857726904E-2</v>
          </cell>
          <cell r="E83">
            <v>3.5880000000000001</v>
          </cell>
          <cell r="F83">
            <v>0.23749999999999999</v>
          </cell>
          <cell r="G83">
            <v>0.55000000000000004</v>
          </cell>
        </row>
        <row r="84">
          <cell r="C84">
            <v>39326</v>
          </cell>
          <cell r="D84">
            <v>5.25051096656899E-2</v>
          </cell>
          <cell r="E84">
            <v>3.573</v>
          </cell>
          <cell r="F84">
            <v>0.23749999999999999</v>
          </cell>
          <cell r="G84">
            <v>0.55000000000000004</v>
          </cell>
        </row>
        <row r="85">
          <cell r="C85">
            <v>39356</v>
          </cell>
          <cell r="D85">
            <v>5.2685667877996799E-2</v>
          </cell>
          <cell r="E85">
            <v>3.5880000000000001</v>
          </cell>
          <cell r="F85">
            <v>0.23749999999999999</v>
          </cell>
          <cell r="G85">
            <v>0.6</v>
          </cell>
        </row>
        <row r="86">
          <cell r="C86">
            <v>39387</v>
          </cell>
          <cell r="D86">
            <v>5.2872244708801003E-2</v>
          </cell>
          <cell r="E86">
            <v>3.7330000000000001</v>
          </cell>
          <cell r="F86">
            <v>0.23749999999999999</v>
          </cell>
          <cell r="G86">
            <v>0.8</v>
          </cell>
        </row>
        <row r="87">
          <cell r="C87">
            <v>39417</v>
          </cell>
          <cell r="D87">
            <v>5.3052802943211103E-2</v>
          </cell>
          <cell r="E87">
            <v>3.8680000000000003</v>
          </cell>
          <cell r="F87">
            <v>0.23749999999999999</v>
          </cell>
          <cell r="G87">
            <v>1</v>
          </cell>
        </row>
        <row r="88">
          <cell r="C88">
            <v>39448</v>
          </cell>
          <cell r="D88">
            <v>5.3239379796853101E-2</v>
          </cell>
          <cell r="E88">
            <v>3.8880000000000003</v>
          </cell>
          <cell r="F88">
            <v>0.23749999999999999</v>
          </cell>
          <cell r="G88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heet1"/>
      <sheetName val="Sheet2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12">
    <pageSetUpPr fitToPage="1"/>
  </sheetPr>
  <dimension ref="A1:N41"/>
  <sheetViews>
    <sheetView tabSelected="1" zoomScale="80" workbookViewId="0">
      <selection activeCell="G13" sqref="G13"/>
    </sheetView>
  </sheetViews>
  <sheetFormatPr defaultRowHeight="12.75"/>
  <cols>
    <col min="1" max="1" width="18.140625" style="2" customWidth="1"/>
    <col min="2" max="2" width="12.5703125" style="2" customWidth="1"/>
    <col min="3" max="3" width="13" style="2" customWidth="1"/>
    <col min="4" max="4" width="11.42578125" style="2" customWidth="1"/>
    <col min="5" max="5" width="12.85546875" style="2" customWidth="1"/>
    <col min="6" max="6" width="12.7109375" style="2" bestFit="1" customWidth="1"/>
    <col min="7" max="7" width="10.28515625" style="2" customWidth="1"/>
    <col min="8" max="8" width="9.42578125" style="2" customWidth="1"/>
    <col min="9" max="9" width="12.7109375" style="2" customWidth="1"/>
    <col min="10" max="10" width="16.5703125" style="2" customWidth="1"/>
    <col min="11" max="11" width="11.85546875" style="2" customWidth="1"/>
    <col min="12" max="12" width="11.5703125" style="2" bestFit="1" customWidth="1"/>
    <col min="13" max="16384" width="9.140625" style="2"/>
  </cols>
  <sheetData>
    <row r="1" spans="1:14">
      <c r="A1" s="1" t="s">
        <v>0</v>
      </c>
      <c r="C1" s="3" t="s">
        <v>1</v>
      </c>
      <c r="E1" s="4" t="s">
        <v>2</v>
      </c>
      <c r="I1" s="3" t="s">
        <v>3</v>
      </c>
    </row>
    <row r="2" spans="1:14">
      <c r="A2" s="2" t="str">
        <f>'[1]NYMEX Quote - Incremental Vol'!A2</f>
        <v>John Arnold/ Dutch Quigley</v>
      </c>
      <c r="C2" s="5" t="s">
        <v>20</v>
      </c>
      <c r="E2" s="5" t="s">
        <v>4</v>
      </c>
      <c r="I2" s="5" t="s">
        <v>5</v>
      </c>
    </row>
    <row r="3" spans="1:14">
      <c r="A3" s="6"/>
      <c r="B3"/>
      <c r="C3" s="5"/>
      <c r="E3" s="5" t="str">
        <f>'[1]NYMEX Quote - Incremental Vol'!E3</f>
        <v>Russell Diamond - x5-7095</v>
      </c>
    </row>
    <row r="4" spans="1:14">
      <c r="C4" s="7"/>
      <c r="E4" s="5"/>
      <c r="G4" s="8"/>
      <c r="H4" s="8"/>
    </row>
    <row r="5" spans="1:14">
      <c r="A5" s="7"/>
      <c r="C5" s="7"/>
      <c r="H5" s="9"/>
    </row>
    <row r="6" spans="1:14">
      <c r="A6" s="7"/>
      <c r="C6" s="7"/>
      <c r="E6" s="5"/>
    </row>
    <row r="7" spans="1:14">
      <c r="A7" s="10"/>
      <c r="B7" s="5"/>
    </row>
    <row r="8" spans="1:14">
      <c r="A8" s="11" t="s">
        <v>6</v>
      </c>
      <c r="B8" s="11" t="s">
        <v>7</v>
      </c>
      <c r="D8" s="11" t="s">
        <v>8</v>
      </c>
      <c r="E8" s="10"/>
      <c r="F8" s="10"/>
      <c r="G8" s="10"/>
      <c r="H8" s="11"/>
      <c r="I8" s="12" t="s">
        <v>9</v>
      </c>
      <c r="J8" s="13" t="s">
        <v>10</v>
      </c>
    </row>
    <row r="9" spans="1:14">
      <c r="A9" s="14" t="s">
        <v>11</v>
      </c>
      <c r="B9" s="14" t="s">
        <v>11</v>
      </c>
      <c r="C9" s="14" t="s">
        <v>12</v>
      </c>
      <c r="D9" s="14" t="s">
        <v>13</v>
      </c>
      <c r="E9" s="1"/>
      <c r="F9" s="14" t="s">
        <v>14</v>
      </c>
      <c r="G9" s="15"/>
      <c r="H9" s="14"/>
      <c r="I9" s="16" t="s">
        <v>15</v>
      </c>
      <c r="J9" s="17">
        <f>SUM(B17:B37)+SUM(E18:E32)</f>
        <v>24279195</v>
      </c>
    </row>
    <row r="10" spans="1:14" ht="13.5" thickBot="1">
      <c r="I10" s="18"/>
    </row>
    <row r="11" spans="1:14" ht="21.75" customHeight="1" thickBot="1">
      <c r="A11" s="19">
        <v>37288</v>
      </c>
      <c r="B11" s="19">
        <f>[1]Summary!C16</f>
        <v>38322</v>
      </c>
      <c r="C11" s="20" t="str">
        <f>CONCATENATE(INT((EDATE(B11,1)-A11)/365)," Y - ",INT(((EDATE(B11,1)-A11)-INT((EDATE(B11,1)-A11)/365)*365)/28)," M")</f>
        <v>2 Y - 11 M</v>
      </c>
      <c r="D11" s="21" t="s">
        <v>16</v>
      </c>
      <c r="F11" s="22" t="s">
        <v>9</v>
      </c>
      <c r="H11" s="23"/>
      <c r="I11" s="24"/>
    </row>
    <row r="12" spans="1:14">
      <c r="D12" s="25"/>
      <c r="H12" s="26"/>
    </row>
    <row r="13" spans="1:14">
      <c r="D13" s="25"/>
      <c r="H13" s="26"/>
    </row>
    <row r="14" spans="1:14">
      <c r="D14" s="25"/>
      <c r="H14" s="26"/>
    </row>
    <row r="15" spans="1:14">
      <c r="A15" s="13"/>
      <c r="B15" s="27" t="s">
        <v>17</v>
      </c>
      <c r="D15" s="13"/>
      <c r="E15" s="27" t="s">
        <v>17</v>
      </c>
      <c r="H15" s="26"/>
    </row>
    <row r="16" spans="1:14" ht="13.5" thickBot="1">
      <c r="A16" s="28" t="s">
        <v>18</v>
      </c>
      <c r="B16" s="29" t="s">
        <v>19</v>
      </c>
      <c r="D16" s="28" t="s">
        <v>18</v>
      </c>
      <c r="E16" s="29" t="s">
        <v>19</v>
      </c>
      <c r="G16" s="30"/>
      <c r="H16" s="31"/>
      <c r="I16" s="23"/>
      <c r="J16" s="30"/>
      <c r="K16" s="31"/>
      <c r="L16" s="26"/>
      <c r="M16" s="30"/>
      <c r="N16" s="31"/>
    </row>
    <row r="17" spans="1:14">
      <c r="A17" s="35">
        <f>A11</f>
        <v>37288</v>
      </c>
      <c r="B17" s="36">
        <v>0</v>
      </c>
      <c r="G17" s="30"/>
      <c r="H17" s="31"/>
      <c r="I17" s="23"/>
      <c r="J17" s="30"/>
      <c r="K17" s="31"/>
      <c r="L17" s="26"/>
      <c r="M17" s="30"/>
      <c r="N17" s="31"/>
    </row>
    <row r="18" spans="1:14">
      <c r="A18" s="19">
        <f>EDATE(A17,0)</f>
        <v>37288</v>
      </c>
      <c r="B18" s="17">
        <f t="shared" ref="B18:B37" si="0">VLOOKUP(A18,Volumes,3,A18)</f>
        <v>936948</v>
      </c>
      <c r="C18" s="32"/>
      <c r="D18" s="19">
        <f>EDATE(A37,1)</f>
        <v>37895</v>
      </c>
      <c r="E18" s="17">
        <f t="shared" ref="E18:E32" si="1">VLOOKUP(D18,Volumes,3,D18)</f>
        <v>632265</v>
      </c>
      <c r="G18" s="33"/>
      <c r="H18" s="34"/>
      <c r="I18" s="23"/>
      <c r="J18" s="33"/>
      <c r="K18" s="34"/>
      <c r="L18" s="33"/>
      <c r="M18" s="33"/>
      <c r="N18" s="34"/>
    </row>
    <row r="19" spans="1:14">
      <c r="A19" s="19">
        <f t="shared" ref="A19:A37" si="2">EDATE(A18,1)</f>
        <v>37316</v>
      </c>
      <c r="B19" s="17">
        <f t="shared" si="0"/>
        <v>936948</v>
      </c>
      <c r="C19" s="32"/>
      <c r="D19" s="19">
        <f t="shared" ref="D19:D32" si="3">EDATE(D18,1)</f>
        <v>37926</v>
      </c>
      <c r="E19" s="17">
        <f t="shared" si="1"/>
        <v>632265</v>
      </c>
      <c r="G19" s="33"/>
      <c r="H19" s="34"/>
      <c r="I19" s="26"/>
      <c r="J19" s="33"/>
      <c r="K19" s="34"/>
      <c r="L19" s="33"/>
      <c r="M19" s="33"/>
      <c r="N19" s="34"/>
    </row>
    <row r="20" spans="1:14">
      <c r="A20" s="19">
        <f t="shared" si="2"/>
        <v>37347</v>
      </c>
      <c r="B20" s="17">
        <f t="shared" si="0"/>
        <v>881736</v>
      </c>
      <c r="C20" s="32"/>
      <c r="D20" s="19">
        <f t="shared" si="3"/>
        <v>37956</v>
      </c>
      <c r="E20" s="17">
        <f t="shared" si="1"/>
        <v>632265</v>
      </c>
      <c r="G20" s="33"/>
      <c r="H20" s="34"/>
      <c r="I20" s="26"/>
      <c r="J20" s="33"/>
      <c r="K20" s="34"/>
      <c r="L20" s="26"/>
      <c r="M20" s="33"/>
      <c r="N20" s="34"/>
    </row>
    <row r="21" spans="1:14">
      <c r="A21" s="19">
        <f t="shared" si="2"/>
        <v>37377</v>
      </c>
      <c r="B21" s="17">
        <f t="shared" si="0"/>
        <v>881736</v>
      </c>
      <c r="C21" s="32"/>
      <c r="D21" s="19">
        <f t="shared" si="3"/>
        <v>37987</v>
      </c>
      <c r="E21" s="17">
        <f t="shared" si="1"/>
        <v>561604</v>
      </c>
      <c r="G21" s="33"/>
      <c r="H21" s="34"/>
      <c r="I21" s="26"/>
      <c r="J21" s="33"/>
      <c r="K21" s="34"/>
      <c r="L21" s="26"/>
      <c r="M21" s="33"/>
      <c r="N21" s="34"/>
    </row>
    <row r="22" spans="1:14">
      <c r="A22" s="19">
        <f t="shared" si="2"/>
        <v>37408</v>
      </c>
      <c r="B22" s="17">
        <f t="shared" si="0"/>
        <v>881736</v>
      </c>
      <c r="C22" s="32"/>
      <c r="D22" s="19">
        <f t="shared" si="3"/>
        <v>38018</v>
      </c>
      <c r="E22" s="17">
        <f t="shared" si="1"/>
        <v>561604</v>
      </c>
      <c r="G22" s="33"/>
      <c r="H22" s="34"/>
      <c r="I22" s="26"/>
      <c r="J22" s="33"/>
      <c r="K22" s="34"/>
      <c r="L22" s="26"/>
      <c r="M22" s="33"/>
      <c r="N22" s="34"/>
    </row>
    <row r="23" spans="1:14">
      <c r="A23" s="19">
        <f t="shared" si="2"/>
        <v>37438</v>
      </c>
      <c r="B23" s="17">
        <f t="shared" si="0"/>
        <v>828184</v>
      </c>
      <c r="C23" s="32"/>
      <c r="D23" s="19">
        <f t="shared" si="3"/>
        <v>38047</v>
      </c>
      <c r="E23" s="17">
        <f t="shared" si="1"/>
        <v>561604</v>
      </c>
      <c r="G23" s="33"/>
      <c r="H23" s="34"/>
      <c r="I23" s="26"/>
      <c r="J23" s="33"/>
      <c r="K23" s="34"/>
      <c r="L23" s="26"/>
      <c r="M23" s="33"/>
      <c r="N23" s="34"/>
    </row>
    <row r="24" spans="1:14">
      <c r="A24" s="19">
        <f t="shared" si="2"/>
        <v>37469</v>
      </c>
      <c r="B24" s="17">
        <f t="shared" si="0"/>
        <v>828184</v>
      </c>
      <c r="C24" s="32"/>
      <c r="D24" s="19">
        <f t="shared" si="3"/>
        <v>38078</v>
      </c>
      <c r="E24" s="17">
        <f t="shared" si="1"/>
        <v>563269</v>
      </c>
      <c r="G24" s="33"/>
      <c r="H24" s="34"/>
      <c r="I24" s="26"/>
      <c r="J24" s="33"/>
      <c r="K24" s="34"/>
      <c r="L24" s="26"/>
      <c r="M24" s="33"/>
      <c r="N24" s="34"/>
    </row>
    <row r="25" spans="1:14">
      <c r="A25" s="19">
        <f t="shared" si="2"/>
        <v>37500</v>
      </c>
      <c r="B25" s="17">
        <f t="shared" si="0"/>
        <v>828184</v>
      </c>
      <c r="C25" s="32"/>
      <c r="D25" s="19">
        <f t="shared" si="3"/>
        <v>38108</v>
      </c>
      <c r="E25" s="17">
        <f t="shared" si="1"/>
        <v>563269</v>
      </c>
      <c r="G25" s="33"/>
      <c r="H25" s="34"/>
      <c r="I25" s="26"/>
      <c r="J25" s="33"/>
      <c r="K25" s="34"/>
      <c r="L25" s="26"/>
      <c r="M25" s="33"/>
      <c r="N25" s="34"/>
    </row>
    <row r="26" spans="1:14">
      <c r="A26" s="19">
        <f t="shared" si="2"/>
        <v>37530</v>
      </c>
      <c r="B26" s="17">
        <f t="shared" si="0"/>
        <v>778002</v>
      </c>
      <c r="C26" s="32"/>
      <c r="D26" s="19">
        <f t="shared" si="3"/>
        <v>38139</v>
      </c>
      <c r="E26" s="17">
        <f t="shared" si="1"/>
        <v>563269</v>
      </c>
      <c r="G26" s="33"/>
      <c r="H26" s="34"/>
      <c r="I26" s="26"/>
      <c r="J26" s="33"/>
      <c r="K26" s="34"/>
      <c r="L26" s="26"/>
      <c r="M26" s="33"/>
      <c r="N26" s="34"/>
    </row>
    <row r="27" spans="1:14">
      <c r="A27" s="19">
        <f t="shared" si="2"/>
        <v>37561</v>
      </c>
      <c r="B27" s="17">
        <f t="shared" si="0"/>
        <v>778002</v>
      </c>
      <c r="C27" s="32"/>
      <c r="D27" s="19">
        <f t="shared" si="3"/>
        <v>38169</v>
      </c>
      <c r="E27" s="17">
        <f t="shared" si="1"/>
        <v>561604</v>
      </c>
      <c r="G27" s="33"/>
      <c r="H27" s="34"/>
      <c r="I27" s="26"/>
      <c r="J27" s="33"/>
      <c r="K27" s="34"/>
      <c r="L27" s="26"/>
      <c r="M27" s="33"/>
      <c r="N27" s="34"/>
    </row>
    <row r="28" spans="1:14">
      <c r="A28" s="19">
        <f t="shared" si="2"/>
        <v>37591</v>
      </c>
      <c r="B28" s="17">
        <f t="shared" si="0"/>
        <v>778002</v>
      </c>
      <c r="C28" s="32"/>
      <c r="D28" s="19">
        <f t="shared" si="3"/>
        <v>38200</v>
      </c>
      <c r="E28" s="17">
        <f t="shared" si="1"/>
        <v>561604</v>
      </c>
      <c r="G28" s="33"/>
      <c r="H28" s="34"/>
      <c r="I28" s="26"/>
      <c r="J28" s="33"/>
      <c r="K28" s="34"/>
      <c r="L28" s="26"/>
      <c r="M28" s="33"/>
      <c r="N28" s="34"/>
    </row>
    <row r="29" spans="1:14">
      <c r="A29" s="19">
        <f t="shared" si="2"/>
        <v>37622</v>
      </c>
      <c r="B29" s="17">
        <f t="shared" si="0"/>
        <v>743350</v>
      </c>
      <c r="C29" s="32"/>
      <c r="D29" s="19">
        <f t="shared" si="3"/>
        <v>38231</v>
      </c>
      <c r="E29" s="17">
        <f t="shared" si="1"/>
        <v>561604</v>
      </c>
      <c r="G29" s="33"/>
      <c r="H29" s="34"/>
      <c r="I29" s="26"/>
      <c r="J29" s="33"/>
      <c r="K29" s="34"/>
      <c r="L29" s="26"/>
      <c r="M29" s="33"/>
      <c r="N29" s="34"/>
    </row>
    <row r="30" spans="1:14">
      <c r="A30" s="19">
        <f t="shared" si="2"/>
        <v>37653</v>
      </c>
      <c r="B30" s="17">
        <f t="shared" si="0"/>
        <v>743350</v>
      </c>
      <c r="C30" s="32"/>
      <c r="D30" s="19">
        <f t="shared" si="3"/>
        <v>38261</v>
      </c>
      <c r="E30" s="17">
        <f t="shared" si="1"/>
        <v>536846</v>
      </c>
      <c r="G30" s="33"/>
      <c r="H30" s="34"/>
      <c r="I30" s="26"/>
      <c r="J30" s="33"/>
      <c r="K30" s="34"/>
      <c r="L30" s="26"/>
      <c r="M30" s="33"/>
      <c r="N30" s="34"/>
    </row>
    <row r="31" spans="1:14">
      <c r="A31" s="19">
        <f t="shared" si="2"/>
        <v>37681</v>
      </c>
      <c r="B31" s="17">
        <f t="shared" si="0"/>
        <v>743350</v>
      </c>
      <c r="C31" s="32"/>
      <c r="D31" s="19">
        <f t="shared" si="3"/>
        <v>38292</v>
      </c>
      <c r="E31" s="17">
        <f t="shared" si="1"/>
        <v>536846</v>
      </c>
      <c r="G31" s="33"/>
      <c r="H31" s="34"/>
      <c r="I31" s="26"/>
      <c r="J31" s="33"/>
      <c r="K31" s="34"/>
      <c r="L31" s="26"/>
      <c r="M31" s="33"/>
      <c r="N31" s="34"/>
    </row>
    <row r="32" spans="1:14">
      <c r="A32" s="19">
        <f t="shared" si="2"/>
        <v>37712</v>
      </c>
      <c r="B32" s="17">
        <f t="shared" si="0"/>
        <v>715141</v>
      </c>
      <c r="C32" s="32"/>
      <c r="D32" s="19">
        <f t="shared" si="3"/>
        <v>38322</v>
      </c>
      <c r="E32" s="17">
        <f t="shared" si="1"/>
        <v>536846</v>
      </c>
      <c r="G32" s="33"/>
      <c r="H32" s="34"/>
      <c r="I32" s="26"/>
      <c r="J32" s="33"/>
      <c r="K32" s="34"/>
      <c r="L32" s="26"/>
      <c r="M32" s="33"/>
      <c r="N32" s="34"/>
    </row>
    <row r="33" spans="1:14">
      <c r="A33" s="19">
        <f t="shared" si="2"/>
        <v>37742</v>
      </c>
      <c r="B33" s="17">
        <f t="shared" si="0"/>
        <v>715141</v>
      </c>
      <c r="C33" s="32"/>
      <c r="D33" s="19"/>
      <c r="E33" s="17"/>
      <c r="G33" s="33"/>
      <c r="H33" s="34"/>
      <c r="I33" s="26"/>
      <c r="J33" s="33"/>
      <c r="K33" s="34"/>
      <c r="L33" s="26"/>
      <c r="M33" s="33"/>
      <c r="N33" s="34"/>
    </row>
    <row r="34" spans="1:14">
      <c r="A34" s="19">
        <f t="shared" si="2"/>
        <v>37773</v>
      </c>
      <c r="B34" s="17">
        <f t="shared" si="0"/>
        <v>715141</v>
      </c>
      <c r="C34" s="32"/>
      <c r="D34" s="19"/>
      <c r="E34" s="17"/>
      <c r="G34" s="33"/>
      <c r="H34" s="34"/>
      <c r="I34" s="26"/>
      <c r="J34" s="33"/>
      <c r="K34" s="34"/>
      <c r="L34" s="26"/>
      <c r="M34" s="33"/>
      <c r="N34" s="26"/>
    </row>
    <row r="35" spans="1:14">
      <c r="A35" s="19">
        <f t="shared" si="2"/>
        <v>37803</v>
      </c>
      <c r="B35" s="17">
        <f t="shared" si="0"/>
        <v>666432</v>
      </c>
      <c r="C35" s="32"/>
      <c r="D35" s="19"/>
      <c r="E35" s="17"/>
      <c r="G35" s="33"/>
      <c r="H35" s="34"/>
      <c r="I35" s="26"/>
      <c r="J35" s="33"/>
      <c r="K35" s="34"/>
      <c r="L35" s="26"/>
      <c r="M35" s="33"/>
      <c r="N35" s="26"/>
    </row>
    <row r="36" spans="1:14">
      <c r="A36" s="19">
        <f t="shared" si="2"/>
        <v>37834</v>
      </c>
      <c r="B36" s="17">
        <f t="shared" si="0"/>
        <v>666432</v>
      </c>
      <c r="C36" s="32"/>
      <c r="D36" s="19"/>
      <c r="E36" s="17"/>
      <c r="G36" s="33"/>
      <c r="H36" s="34"/>
      <c r="I36" s="26"/>
      <c r="J36" s="33"/>
      <c r="K36" s="34"/>
      <c r="L36" s="26"/>
      <c r="M36" s="33"/>
      <c r="N36" s="26"/>
    </row>
    <row r="37" spans="1:14">
      <c r="A37" s="19">
        <f t="shared" si="2"/>
        <v>37865</v>
      </c>
      <c r="B37" s="17">
        <f t="shared" si="0"/>
        <v>666432</v>
      </c>
      <c r="C37" s="32"/>
      <c r="G37" s="33"/>
      <c r="H37" s="34"/>
      <c r="I37" s="26"/>
      <c r="J37" s="33"/>
      <c r="K37" s="34"/>
      <c r="L37" s="26"/>
      <c r="M37" s="33"/>
      <c r="N37" s="26"/>
    </row>
    <row r="38" spans="1:14">
      <c r="C38"/>
      <c r="G38" s="33"/>
      <c r="H38" s="34"/>
      <c r="I38" s="26"/>
      <c r="J38" s="33"/>
      <c r="K38" s="34"/>
      <c r="L38" s="26"/>
      <c r="M38" s="33"/>
      <c r="N38" s="26"/>
    </row>
    <row r="39" spans="1:14">
      <c r="G39" s="33"/>
      <c r="H39" s="34"/>
      <c r="I39" s="26"/>
      <c r="J39" s="33"/>
      <c r="K39" s="34"/>
      <c r="L39" s="26"/>
      <c r="M39" s="33"/>
      <c r="N39" s="26"/>
    </row>
    <row r="40" spans="1:14">
      <c r="D40" s="19"/>
      <c r="G40" s="33"/>
      <c r="H40" s="34"/>
      <c r="I40" s="26"/>
      <c r="J40" s="33"/>
      <c r="K40" s="34"/>
      <c r="L40" s="26"/>
      <c r="M40" s="33"/>
      <c r="N40" s="26"/>
    </row>
    <row r="41" spans="1:14">
      <c r="D41" s="19"/>
      <c r="G41" s="33"/>
      <c r="H41" s="34"/>
      <c r="I41" s="26"/>
      <c r="J41" s="33"/>
      <c r="K41" s="34"/>
      <c r="L41" s="26"/>
      <c r="M41" s="33"/>
      <c r="N41" s="26"/>
    </row>
  </sheetData>
  <phoneticPr fontId="13" type="noConversion"/>
  <printOptions horizontalCentered="1"/>
  <pageMargins left="0.5" right="0.5" top="0.75" bottom="0.75" header="0.375" footer="0.375"/>
  <pageSetup scale="74" orientation="landscape" r:id="rId1"/>
  <headerFooter alignWithMargins="0">
    <oddHeader>&amp;C&amp;"Arial,Bold"&amp;12&amp;U NOTIONAL QUOTE REQUEST</oddHeader>
    <oddFooter>&amp;L&amp;F&amp;R&amp;T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NYMEX Quote - BW Unwind</vt:lpstr>
      <vt:lpstr>'NYMEX Quote - BW Unwind'!Print_Area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Boyt</dc:creator>
  <cp:lastModifiedBy>Jan Havlíček</cp:lastModifiedBy>
  <cp:lastPrinted>2002-01-10T19:37:36Z</cp:lastPrinted>
  <dcterms:created xsi:type="dcterms:W3CDTF">2001-11-30T18:50:15Z</dcterms:created>
  <dcterms:modified xsi:type="dcterms:W3CDTF">2023-09-13T13:25:39Z</dcterms:modified>
</cp:coreProperties>
</file>