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A33B2C-17A9-48B6-93DD-348F0540CEF0}" xr6:coauthVersionLast="47" xr6:coauthVersionMax="47" xr10:uidLastSave="{00000000-0000-0000-0000-000000000000}"/>
  <bookViews>
    <workbookView xWindow="-120" yWindow="-120" windowWidth="23280" windowHeight="12480" activeTab="3"/>
  </bookViews>
  <sheets>
    <sheet name="Sheet1" sheetId="1" r:id="rId1"/>
    <sheet name="Sheet2" sheetId="2" r:id="rId2"/>
    <sheet name="Allocations" sheetId="4" r:id="rId3"/>
    <sheet name="Pctgs" sheetId="5" r:id="rId4"/>
    <sheet name="Sheet3" sheetId="3" r:id="rId5"/>
  </sheets>
  <calcPr calcId="0"/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P15" i="4"/>
  <c r="D16" i="4"/>
  <c r="E16" i="4"/>
  <c r="F16" i="4"/>
  <c r="G16" i="4"/>
  <c r="H16" i="4"/>
  <c r="I16" i="4"/>
  <c r="J16" i="4"/>
  <c r="K16" i="4"/>
  <c r="L16" i="4"/>
  <c r="M16" i="4"/>
  <c r="N16" i="4"/>
  <c r="P16" i="4"/>
  <c r="D17" i="4"/>
  <c r="E17" i="4"/>
  <c r="F17" i="4"/>
  <c r="G17" i="4"/>
  <c r="H17" i="4"/>
  <c r="I17" i="4"/>
  <c r="J17" i="4"/>
  <c r="K17" i="4"/>
  <c r="L17" i="4"/>
  <c r="M17" i="4"/>
  <c r="N17" i="4"/>
  <c r="P17" i="4"/>
  <c r="D18" i="4"/>
  <c r="E18" i="4"/>
  <c r="F18" i="4"/>
  <c r="G18" i="4"/>
  <c r="H18" i="4"/>
  <c r="I18" i="4"/>
  <c r="J18" i="4"/>
  <c r="K18" i="4"/>
  <c r="L18" i="4"/>
  <c r="M18" i="4"/>
  <c r="N18" i="4"/>
  <c r="P18" i="4"/>
  <c r="D19" i="4"/>
  <c r="E19" i="4"/>
  <c r="F19" i="4"/>
  <c r="G19" i="4"/>
  <c r="H19" i="4"/>
  <c r="I19" i="4"/>
  <c r="J19" i="4"/>
  <c r="K19" i="4"/>
  <c r="L19" i="4"/>
  <c r="M19" i="4"/>
  <c r="N19" i="4"/>
  <c r="P19" i="4"/>
  <c r="D20" i="4"/>
  <c r="E20" i="4"/>
  <c r="F20" i="4"/>
  <c r="G20" i="4"/>
  <c r="H20" i="4"/>
  <c r="I20" i="4"/>
  <c r="J20" i="4"/>
  <c r="K20" i="4"/>
  <c r="L20" i="4"/>
  <c r="M20" i="4"/>
  <c r="N20" i="4"/>
  <c r="P20" i="4"/>
  <c r="D22" i="4"/>
  <c r="E22" i="4"/>
  <c r="F22" i="4"/>
  <c r="G22" i="4"/>
  <c r="H22" i="4"/>
  <c r="I22" i="4"/>
  <c r="J22" i="4"/>
  <c r="K22" i="4"/>
  <c r="L22" i="4"/>
  <c r="M22" i="4"/>
  <c r="N22" i="4"/>
  <c r="P22" i="4"/>
  <c r="D23" i="4"/>
  <c r="E23" i="4"/>
  <c r="F23" i="4"/>
  <c r="G23" i="4"/>
  <c r="H23" i="4"/>
  <c r="I23" i="4"/>
  <c r="J23" i="4"/>
  <c r="K23" i="4"/>
  <c r="L23" i="4"/>
  <c r="M23" i="4"/>
  <c r="N23" i="4"/>
  <c r="P23" i="4"/>
  <c r="D24" i="4"/>
  <c r="E24" i="4"/>
  <c r="F24" i="4"/>
  <c r="G24" i="4"/>
  <c r="H24" i="4"/>
  <c r="I24" i="4"/>
  <c r="J24" i="4"/>
  <c r="K24" i="4"/>
  <c r="L24" i="4"/>
  <c r="M24" i="4"/>
  <c r="N24" i="4"/>
  <c r="P24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D40" i="4"/>
  <c r="E40" i="4"/>
  <c r="F40" i="4"/>
  <c r="G40" i="4"/>
  <c r="H40" i="4"/>
  <c r="I40" i="4"/>
  <c r="J40" i="4"/>
  <c r="K40" i="4"/>
  <c r="L40" i="4"/>
  <c r="M40" i="4"/>
  <c r="N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D74" i="4"/>
  <c r="E74" i="4"/>
  <c r="F74" i="4"/>
  <c r="G74" i="4"/>
  <c r="H74" i="4"/>
  <c r="I74" i="4"/>
  <c r="J74" i="4"/>
  <c r="K74" i="4"/>
  <c r="L74" i="4"/>
  <c r="M74" i="4"/>
  <c r="N74" i="4"/>
  <c r="P74" i="4"/>
  <c r="D75" i="4"/>
  <c r="E75" i="4"/>
  <c r="F75" i="4"/>
  <c r="G75" i="4"/>
  <c r="H75" i="4"/>
  <c r="I75" i="4"/>
  <c r="J75" i="4"/>
  <c r="K75" i="4"/>
  <c r="L75" i="4"/>
  <c r="M75" i="4"/>
  <c r="N75" i="4"/>
  <c r="P75" i="4"/>
  <c r="D77" i="4"/>
  <c r="E77" i="4"/>
  <c r="F77" i="4"/>
  <c r="H77" i="4"/>
  <c r="I77" i="4"/>
  <c r="J77" i="4"/>
  <c r="K77" i="4"/>
  <c r="N77" i="4"/>
  <c r="F80" i="4"/>
  <c r="L12" i="5"/>
  <c r="M12" i="5"/>
  <c r="N12" i="5"/>
  <c r="R12" i="5"/>
  <c r="S12" i="5"/>
  <c r="T12" i="5"/>
  <c r="U12" i="5"/>
  <c r="V12" i="5"/>
  <c r="W12" i="5"/>
  <c r="X12" i="5"/>
  <c r="Y12" i="5"/>
  <c r="Z12" i="5"/>
  <c r="AB12" i="5"/>
  <c r="E14" i="5"/>
  <c r="H14" i="5"/>
  <c r="I14" i="5"/>
  <c r="J14" i="5"/>
  <c r="M14" i="5"/>
  <c r="N14" i="5"/>
  <c r="R14" i="5"/>
  <c r="S14" i="5"/>
  <c r="T14" i="5"/>
  <c r="U14" i="5"/>
  <c r="V14" i="5"/>
  <c r="W14" i="5"/>
  <c r="X14" i="5"/>
  <c r="Y14" i="5"/>
  <c r="Z14" i="5"/>
  <c r="AB14" i="5"/>
  <c r="N15" i="5"/>
  <c r="R15" i="5"/>
  <c r="S15" i="5"/>
  <c r="T15" i="5"/>
  <c r="U15" i="5"/>
  <c r="V15" i="5"/>
  <c r="W15" i="5"/>
  <c r="X15" i="5"/>
  <c r="Y15" i="5"/>
  <c r="Z15" i="5"/>
  <c r="AB15" i="5"/>
  <c r="N16" i="5"/>
  <c r="R16" i="5"/>
  <c r="S16" i="5"/>
  <c r="T16" i="5"/>
  <c r="U16" i="5"/>
  <c r="V16" i="5"/>
  <c r="W16" i="5"/>
  <c r="X16" i="5"/>
  <c r="Y16" i="5"/>
  <c r="Z16" i="5"/>
  <c r="AB16" i="5"/>
  <c r="N17" i="5"/>
  <c r="R17" i="5"/>
  <c r="S17" i="5"/>
  <c r="T17" i="5"/>
  <c r="U17" i="5"/>
  <c r="V17" i="5"/>
  <c r="W17" i="5"/>
  <c r="X17" i="5"/>
  <c r="Y17" i="5"/>
  <c r="Z17" i="5"/>
  <c r="AB17" i="5"/>
  <c r="N18" i="5"/>
  <c r="R18" i="5"/>
  <c r="S18" i="5"/>
  <c r="T18" i="5"/>
  <c r="U18" i="5"/>
  <c r="V18" i="5"/>
  <c r="W18" i="5"/>
  <c r="X18" i="5"/>
  <c r="Y18" i="5"/>
  <c r="Z18" i="5"/>
  <c r="AB18" i="5"/>
  <c r="N19" i="5"/>
  <c r="R19" i="5"/>
  <c r="S19" i="5"/>
  <c r="T19" i="5"/>
  <c r="U19" i="5"/>
  <c r="V19" i="5"/>
  <c r="W19" i="5"/>
  <c r="X19" i="5"/>
  <c r="Y19" i="5"/>
  <c r="Z19" i="5"/>
  <c r="AB19" i="5"/>
  <c r="N20" i="5"/>
  <c r="R20" i="5"/>
  <c r="S20" i="5"/>
  <c r="T20" i="5"/>
  <c r="U20" i="5"/>
  <c r="V20" i="5"/>
  <c r="W20" i="5"/>
  <c r="X20" i="5"/>
  <c r="Y20" i="5"/>
  <c r="Z20" i="5"/>
  <c r="AB20" i="5"/>
  <c r="N22" i="5"/>
  <c r="R22" i="5"/>
  <c r="S22" i="5"/>
  <c r="T22" i="5"/>
  <c r="U22" i="5"/>
  <c r="V22" i="5"/>
  <c r="W22" i="5"/>
  <c r="X22" i="5"/>
  <c r="Y22" i="5"/>
  <c r="Z22" i="5"/>
  <c r="AB22" i="5"/>
  <c r="N23" i="5"/>
  <c r="R23" i="5"/>
  <c r="S23" i="5"/>
  <c r="T23" i="5"/>
  <c r="U23" i="5"/>
  <c r="V23" i="5"/>
  <c r="W23" i="5"/>
  <c r="X23" i="5"/>
  <c r="Y23" i="5"/>
  <c r="Z23" i="5"/>
  <c r="AB23" i="5"/>
  <c r="N24" i="5"/>
  <c r="R24" i="5"/>
  <c r="S24" i="5"/>
  <c r="T24" i="5"/>
  <c r="U24" i="5"/>
  <c r="V24" i="5"/>
  <c r="W24" i="5"/>
  <c r="X24" i="5"/>
  <c r="Y24" i="5"/>
  <c r="Z24" i="5"/>
  <c r="AB24" i="5"/>
  <c r="N26" i="5"/>
  <c r="R26" i="5"/>
  <c r="S26" i="5"/>
  <c r="T26" i="5"/>
  <c r="U26" i="5"/>
  <c r="V26" i="5"/>
  <c r="W26" i="5"/>
  <c r="X26" i="5"/>
  <c r="Y26" i="5"/>
  <c r="Z26" i="5"/>
  <c r="AB26" i="5"/>
  <c r="C27" i="5"/>
  <c r="N27" i="5"/>
  <c r="R27" i="5"/>
  <c r="S27" i="5"/>
  <c r="T27" i="5"/>
  <c r="U27" i="5"/>
  <c r="V27" i="5"/>
  <c r="W27" i="5"/>
  <c r="X27" i="5"/>
  <c r="Y27" i="5"/>
  <c r="Z27" i="5"/>
  <c r="AB27" i="5"/>
  <c r="C28" i="5"/>
  <c r="N28" i="5"/>
  <c r="R28" i="5"/>
  <c r="S28" i="5"/>
  <c r="T28" i="5"/>
  <c r="U28" i="5"/>
  <c r="V28" i="5"/>
  <c r="W28" i="5"/>
  <c r="X28" i="5"/>
  <c r="Y28" i="5"/>
  <c r="Z28" i="5"/>
  <c r="AB28" i="5"/>
  <c r="C29" i="5"/>
  <c r="N29" i="5"/>
  <c r="R29" i="5"/>
  <c r="S29" i="5"/>
  <c r="T29" i="5"/>
  <c r="U29" i="5"/>
  <c r="V29" i="5"/>
  <c r="W29" i="5"/>
  <c r="X29" i="5"/>
  <c r="Y29" i="5"/>
  <c r="Z29" i="5"/>
  <c r="AB29" i="5"/>
  <c r="C30" i="5"/>
  <c r="N30" i="5"/>
  <c r="R30" i="5"/>
  <c r="S30" i="5"/>
  <c r="T30" i="5"/>
  <c r="U30" i="5"/>
  <c r="V30" i="5"/>
  <c r="W30" i="5"/>
  <c r="X30" i="5"/>
  <c r="Y30" i="5"/>
  <c r="Z30" i="5"/>
  <c r="AB30" i="5"/>
  <c r="C31" i="5"/>
  <c r="N31" i="5"/>
  <c r="R31" i="5"/>
  <c r="S31" i="5"/>
  <c r="T31" i="5"/>
  <c r="U31" i="5"/>
  <c r="V31" i="5"/>
  <c r="W31" i="5"/>
  <c r="X31" i="5"/>
  <c r="Y31" i="5"/>
  <c r="Z31" i="5"/>
  <c r="AB31" i="5"/>
  <c r="C32" i="5"/>
  <c r="N32" i="5"/>
  <c r="R32" i="5"/>
  <c r="S32" i="5"/>
  <c r="T32" i="5"/>
  <c r="U32" i="5"/>
  <c r="V32" i="5"/>
  <c r="W32" i="5"/>
  <c r="X32" i="5"/>
  <c r="Y32" i="5"/>
  <c r="Z32" i="5"/>
  <c r="AB32" i="5"/>
  <c r="C33" i="5"/>
  <c r="N33" i="5"/>
  <c r="R33" i="5"/>
  <c r="S33" i="5"/>
  <c r="T33" i="5"/>
  <c r="U33" i="5"/>
  <c r="V33" i="5"/>
  <c r="W33" i="5"/>
  <c r="X33" i="5"/>
  <c r="Y33" i="5"/>
  <c r="Z33" i="5"/>
  <c r="AB33" i="5"/>
  <c r="C34" i="5"/>
  <c r="N34" i="5"/>
  <c r="R34" i="5"/>
  <c r="S34" i="5"/>
  <c r="T34" i="5"/>
  <c r="U34" i="5"/>
  <c r="V34" i="5"/>
  <c r="W34" i="5"/>
  <c r="X34" i="5"/>
  <c r="Y34" i="5"/>
  <c r="Z34" i="5"/>
  <c r="AB34" i="5"/>
  <c r="C35" i="5"/>
  <c r="N35" i="5"/>
  <c r="R35" i="5"/>
  <c r="S35" i="5"/>
  <c r="T35" i="5"/>
  <c r="U35" i="5"/>
  <c r="V35" i="5"/>
  <c r="W35" i="5"/>
  <c r="X35" i="5"/>
  <c r="Y35" i="5"/>
  <c r="Z35" i="5"/>
  <c r="AB35" i="5"/>
  <c r="C36" i="5"/>
  <c r="N36" i="5"/>
  <c r="R36" i="5"/>
  <c r="S36" i="5"/>
  <c r="T36" i="5"/>
  <c r="U36" i="5"/>
  <c r="V36" i="5"/>
  <c r="W36" i="5"/>
  <c r="X36" i="5"/>
  <c r="Y36" i="5"/>
  <c r="Z36" i="5"/>
  <c r="AB36" i="5"/>
  <c r="C37" i="5"/>
  <c r="N37" i="5"/>
  <c r="R37" i="5"/>
  <c r="S37" i="5"/>
  <c r="T37" i="5"/>
  <c r="U37" i="5"/>
  <c r="V37" i="5"/>
  <c r="W37" i="5"/>
  <c r="X37" i="5"/>
  <c r="Y37" i="5"/>
  <c r="Z37" i="5"/>
  <c r="AB37" i="5"/>
  <c r="C38" i="5"/>
  <c r="N38" i="5"/>
  <c r="R38" i="5"/>
  <c r="S38" i="5"/>
  <c r="T38" i="5"/>
  <c r="U38" i="5"/>
  <c r="V38" i="5"/>
  <c r="W38" i="5"/>
  <c r="X38" i="5"/>
  <c r="Y38" i="5"/>
  <c r="Z38" i="5"/>
  <c r="AB38" i="5"/>
  <c r="N40" i="5"/>
  <c r="R40" i="5"/>
  <c r="S40" i="5"/>
  <c r="T40" i="5"/>
  <c r="U40" i="5"/>
  <c r="V40" i="5"/>
  <c r="W40" i="5"/>
  <c r="X40" i="5"/>
  <c r="Y40" i="5"/>
  <c r="Z40" i="5"/>
  <c r="AB40" i="5"/>
  <c r="C41" i="5"/>
  <c r="N41" i="5"/>
  <c r="R41" i="5"/>
  <c r="S41" i="5"/>
  <c r="T41" i="5"/>
  <c r="U41" i="5"/>
  <c r="V41" i="5"/>
  <c r="W41" i="5"/>
  <c r="X41" i="5"/>
  <c r="Y41" i="5"/>
  <c r="Z41" i="5"/>
  <c r="AB41" i="5"/>
  <c r="C42" i="5"/>
  <c r="N42" i="5"/>
  <c r="R42" i="5"/>
  <c r="S42" i="5"/>
  <c r="T42" i="5"/>
  <c r="U42" i="5"/>
  <c r="V42" i="5"/>
  <c r="W42" i="5"/>
  <c r="X42" i="5"/>
  <c r="Y42" i="5"/>
  <c r="Z42" i="5"/>
  <c r="AB42" i="5"/>
  <c r="C43" i="5"/>
  <c r="N43" i="5"/>
  <c r="R43" i="5"/>
  <c r="S43" i="5"/>
  <c r="T43" i="5"/>
  <c r="U43" i="5"/>
  <c r="V43" i="5"/>
  <c r="W43" i="5"/>
  <c r="X43" i="5"/>
  <c r="Y43" i="5"/>
  <c r="Z43" i="5"/>
  <c r="AB43" i="5"/>
  <c r="C44" i="5"/>
  <c r="N44" i="5"/>
  <c r="R44" i="5"/>
  <c r="S44" i="5"/>
  <c r="T44" i="5"/>
  <c r="U44" i="5"/>
  <c r="V44" i="5"/>
  <c r="W44" i="5"/>
  <c r="X44" i="5"/>
  <c r="Y44" i="5"/>
  <c r="Z44" i="5"/>
  <c r="AB44" i="5"/>
  <c r="C45" i="5"/>
  <c r="N45" i="5"/>
  <c r="R45" i="5"/>
  <c r="S45" i="5"/>
  <c r="T45" i="5"/>
  <c r="U45" i="5"/>
  <c r="V45" i="5"/>
  <c r="W45" i="5"/>
  <c r="X45" i="5"/>
  <c r="Y45" i="5"/>
  <c r="Z45" i="5"/>
  <c r="AB45" i="5"/>
  <c r="C46" i="5"/>
  <c r="N46" i="5"/>
  <c r="R46" i="5"/>
  <c r="S46" i="5"/>
  <c r="T46" i="5"/>
  <c r="U46" i="5"/>
  <c r="V46" i="5"/>
  <c r="W46" i="5"/>
  <c r="X46" i="5"/>
  <c r="Y46" i="5"/>
  <c r="Z46" i="5"/>
  <c r="AB46" i="5"/>
  <c r="C47" i="5"/>
  <c r="N47" i="5"/>
  <c r="R47" i="5"/>
  <c r="S47" i="5"/>
  <c r="T47" i="5"/>
  <c r="U47" i="5"/>
  <c r="V47" i="5"/>
  <c r="W47" i="5"/>
  <c r="X47" i="5"/>
  <c r="Y47" i="5"/>
  <c r="Z47" i="5"/>
  <c r="AB47" i="5"/>
  <c r="C48" i="5"/>
  <c r="N48" i="5"/>
  <c r="R48" i="5"/>
  <c r="S48" i="5"/>
  <c r="T48" i="5"/>
  <c r="U48" i="5"/>
  <c r="V48" i="5"/>
  <c r="W48" i="5"/>
  <c r="X48" i="5"/>
  <c r="Y48" i="5"/>
  <c r="Z48" i="5"/>
  <c r="AB48" i="5"/>
  <c r="C49" i="5"/>
  <c r="N49" i="5"/>
  <c r="R49" i="5"/>
  <c r="S49" i="5"/>
  <c r="T49" i="5"/>
  <c r="U49" i="5"/>
  <c r="V49" i="5"/>
  <c r="W49" i="5"/>
  <c r="X49" i="5"/>
  <c r="Y49" i="5"/>
  <c r="Z49" i="5"/>
  <c r="AB49" i="5"/>
  <c r="C50" i="5"/>
  <c r="N50" i="5"/>
  <c r="R50" i="5"/>
  <c r="S50" i="5"/>
  <c r="T50" i="5"/>
  <c r="U50" i="5"/>
  <c r="V50" i="5"/>
  <c r="W50" i="5"/>
  <c r="X50" i="5"/>
  <c r="Y50" i="5"/>
  <c r="Z50" i="5"/>
  <c r="AB50" i="5"/>
  <c r="C51" i="5"/>
  <c r="N51" i="5"/>
  <c r="R51" i="5"/>
  <c r="S51" i="5"/>
  <c r="T51" i="5"/>
  <c r="U51" i="5"/>
  <c r="V51" i="5"/>
  <c r="W51" i="5"/>
  <c r="X51" i="5"/>
  <c r="Y51" i="5"/>
  <c r="Z51" i="5"/>
  <c r="AB51" i="5"/>
  <c r="N53" i="5"/>
  <c r="R53" i="5"/>
  <c r="S53" i="5"/>
  <c r="T53" i="5"/>
  <c r="U53" i="5"/>
  <c r="V53" i="5"/>
  <c r="W53" i="5"/>
  <c r="X53" i="5"/>
  <c r="Y53" i="5"/>
  <c r="Z53" i="5"/>
  <c r="AB53" i="5"/>
  <c r="C54" i="5"/>
  <c r="N54" i="5"/>
  <c r="R54" i="5"/>
  <c r="S54" i="5"/>
  <c r="T54" i="5"/>
  <c r="U54" i="5"/>
  <c r="V54" i="5"/>
  <c r="W54" i="5"/>
  <c r="X54" i="5"/>
  <c r="Y54" i="5"/>
  <c r="Z54" i="5"/>
  <c r="AB54" i="5"/>
  <c r="C55" i="5"/>
  <c r="N55" i="5"/>
  <c r="R55" i="5"/>
  <c r="S55" i="5"/>
  <c r="T55" i="5"/>
  <c r="U55" i="5"/>
  <c r="V55" i="5"/>
  <c r="W55" i="5"/>
  <c r="X55" i="5"/>
  <c r="Y55" i="5"/>
  <c r="Z55" i="5"/>
  <c r="AB55" i="5"/>
  <c r="C56" i="5"/>
  <c r="N56" i="5"/>
  <c r="R56" i="5"/>
  <c r="S56" i="5"/>
  <c r="T56" i="5"/>
  <c r="U56" i="5"/>
  <c r="V56" i="5"/>
  <c r="W56" i="5"/>
  <c r="X56" i="5"/>
  <c r="Y56" i="5"/>
  <c r="Z56" i="5"/>
  <c r="AB56" i="5"/>
  <c r="C57" i="5"/>
  <c r="N57" i="5"/>
  <c r="R57" i="5"/>
  <c r="S57" i="5"/>
  <c r="T57" i="5"/>
  <c r="U57" i="5"/>
  <c r="V57" i="5"/>
  <c r="W57" i="5"/>
  <c r="X57" i="5"/>
  <c r="Y57" i="5"/>
  <c r="Z57" i="5"/>
  <c r="AB57" i="5"/>
  <c r="C58" i="5"/>
  <c r="N58" i="5"/>
  <c r="R58" i="5"/>
  <c r="S58" i="5"/>
  <c r="T58" i="5"/>
  <c r="U58" i="5"/>
  <c r="V58" i="5"/>
  <c r="W58" i="5"/>
  <c r="X58" i="5"/>
  <c r="Y58" i="5"/>
  <c r="Z58" i="5"/>
  <c r="AB58" i="5"/>
  <c r="C59" i="5"/>
  <c r="N59" i="5"/>
  <c r="R59" i="5"/>
  <c r="S59" i="5"/>
  <c r="T59" i="5"/>
  <c r="U59" i="5"/>
  <c r="V59" i="5"/>
  <c r="W59" i="5"/>
  <c r="X59" i="5"/>
  <c r="Y59" i="5"/>
  <c r="Z59" i="5"/>
  <c r="AB59" i="5"/>
  <c r="C60" i="5"/>
  <c r="N60" i="5"/>
  <c r="R60" i="5"/>
  <c r="S60" i="5"/>
  <c r="T60" i="5"/>
  <c r="U60" i="5"/>
  <c r="V60" i="5"/>
  <c r="W60" i="5"/>
  <c r="X60" i="5"/>
  <c r="Y60" i="5"/>
  <c r="Z60" i="5"/>
  <c r="AB60" i="5"/>
  <c r="C61" i="5"/>
  <c r="N61" i="5"/>
  <c r="R61" i="5"/>
  <c r="S61" i="5"/>
  <c r="T61" i="5"/>
  <c r="U61" i="5"/>
  <c r="V61" i="5"/>
  <c r="W61" i="5"/>
  <c r="X61" i="5"/>
  <c r="Y61" i="5"/>
  <c r="Z61" i="5"/>
  <c r="AB61" i="5"/>
  <c r="C62" i="5"/>
  <c r="N62" i="5"/>
  <c r="R62" i="5"/>
  <c r="S62" i="5"/>
  <c r="T62" i="5"/>
  <c r="U62" i="5"/>
  <c r="V62" i="5"/>
  <c r="W62" i="5"/>
  <c r="X62" i="5"/>
  <c r="Y62" i="5"/>
  <c r="Z62" i="5"/>
  <c r="AB62" i="5"/>
  <c r="C63" i="5"/>
  <c r="N63" i="5"/>
  <c r="R63" i="5"/>
  <c r="S63" i="5"/>
  <c r="T63" i="5"/>
  <c r="U63" i="5"/>
  <c r="V63" i="5"/>
  <c r="W63" i="5"/>
  <c r="X63" i="5"/>
  <c r="Y63" i="5"/>
  <c r="Z63" i="5"/>
  <c r="AB63" i="5"/>
  <c r="C64" i="5"/>
  <c r="N64" i="5"/>
  <c r="R64" i="5"/>
  <c r="S64" i="5"/>
  <c r="T64" i="5"/>
  <c r="U64" i="5"/>
  <c r="V64" i="5"/>
  <c r="W64" i="5"/>
  <c r="X64" i="5"/>
  <c r="Y64" i="5"/>
  <c r="Z64" i="5"/>
  <c r="AB64" i="5"/>
  <c r="C65" i="5"/>
  <c r="N65" i="5"/>
  <c r="R65" i="5"/>
  <c r="S65" i="5"/>
  <c r="T65" i="5"/>
  <c r="U65" i="5"/>
  <c r="V65" i="5"/>
  <c r="W65" i="5"/>
  <c r="X65" i="5"/>
  <c r="Y65" i="5"/>
  <c r="Z65" i="5"/>
  <c r="AB65" i="5"/>
  <c r="N67" i="5"/>
  <c r="R67" i="5"/>
  <c r="S67" i="5"/>
  <c r="T67" i="5"/>
  <c r="U67" i="5"/>
  <c r="V67" i="5"/>
  <c r="W67" i="5"/>
  <c r="X67" i="5"/>
  <c r="Y67" i="5"/>
  <c r="Z67" i="5"/>
  <c r="AB67" i="5"/>
  <c r="C68" i="5"/>
  <c r="N68" i="5"/>
  <c r="R68" i="5"/>
  <c r="S68" i="5"/>
  <c r="T68" i="5"/>
  <c r="U68" i="5"/>
  <c r="V68" i="5"/>
  <c r="W68" i="5"/>
  <c r="X68" i="5"/>
  <c r="Y68" i="5"/>
  <c r="Z68" i="5"/>
  <c r="AB68" i="5"/>
  <c r="C69" i="5"/>
  <c r="N69" i="5"/>
  <c r="R69" i="5"/>
  <c r="S69" i="5"/>
  <c r="T69" i="5"/>
  <c r="U69" i="5"/>
  <c r="V69" i="5"/>
  <c r="W69" i="5"/>
  <c r="X69" i="5"/>
  <c r="Y69" i="5"/>
  <c r="Z69" i="5"/>
  <c r="AB69" i="5"/>
  <c r="C70" i="5"/>
  <c r="N70" i="5"/>
  <c r="R70" i="5"/>
  <c r="S70" i="5"/>
  <c r="T70" i="5"/>
  <c r="U70" i="5"/>
  <c r="V70" i="5"/>
  <c r="W70" i="5"/>
  <c r="X70" i="5"/>
  <c r="Y70" i="5"/>
  <c r="Z70" i="5"/>
  <c r="AB70" i="5"/>
  <c r="C71" i="5"/>
  <c r="N71" i="5"/>
  <c r="R71" i="5"/>
  <c r="S71" i="5"/>
  <c r="T71" i="5"/>
  <c r="U71" i="5"/>
  <c r="V71" i="5"/>
  <c r="W71" i="5"/>
  <c r="X71" i="5"/>
  <c r="Y71" i="5"/>
  <c r="Z71" i="5"/>
  <c r="AB71" i="5"/>
  <c r="C72" i="5"/>
  <c r="N72" i="5"/>
  <c r="R72" i="5"/>
  <c r="S72" i="5"/>
  <c r="T72" i="5"/>
  <c r="U72" i="5"/>
  <c r="V72" i="5"/>
  <c r="W72" i="5"/>
  <c r="X72" i="5"/>
  <c r="Y72" i="5"/>
  <c r="Z72" i="5"/>
  <c r="AB72" i="5"/>
  <c r="R77" i="5"/>
  <c r="S77" i="5"/>
  <c r="T77" i="5"/>
  <c r="U77" i="5"/>
  <c r="V77" i="5"/>
  <c r="W77" i="5"/>
  <c r="X77" i="5"/>
  <c r="Y77" i="5"/>
  <c r="Z77" i="5"/>
  <c r="AA77" i="5"/>
  <c r="AB77" i="5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<sst xmlns="http://schemas.openxmlformats.org/spreadsheetml/2006/main" count="821" uniqueCount="115">
  <si>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</si>
  <si>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</si>
  <si>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</si>
  <si>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</si>
  <si>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</si>
  <si>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</si>
  <si>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</si>
  <si>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</si>
  <si>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</si>
  <si>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</si>
  <si>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</si>
  <si>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</si>
  <si>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</si>
  <si>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</si>
  <si>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</si>
  <si>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</si>
  <si>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</si>
  <si>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</si>
  <si>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</si>
  <si>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</si>
  <si>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</si>
  <si>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</si>
  <si>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</si>
  <si>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</si>
  <si>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</si>
  <si>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</si>
  <si>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</si>
  <si>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</si>
  <si>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</si>
  <si>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</si>
  <si>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</si>
  <si>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</si>
  <si>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</si>
  <si>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</si>
  <si>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</si>
  <si>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</si>
  <si>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</si>
  <si>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</si>
  <si>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</si>
  <si>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</si>
  <si>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</si>
  <si>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</si>
  <si>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</si>
  <si>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</si>
  <si>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</si>
  <si>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</si>
  <si>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</si>
  <si>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</si>
  <si>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</si>
  <si>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</si>
  <si>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</si>
  <si>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</si>
  <si>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</si>
  <si>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</si>
  <si>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</si>
  <si>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</si>
  <si>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</si>
  <si>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</si>
  <si>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</si>
  <si>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</si>
  <si>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</si>
  <si>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</si>
  <si>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</si>
  <si>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</si>
  <si>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</si>
  <si>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</si>
  <si>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</si>
  <si>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</si>
  <si>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</si>
  <si>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</si>
  <si>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</si>
  <si>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</si>
  <si>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</si>
  <si>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</si>
  <si>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</si>
  <si>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</si>
  <si>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</si>
  <si>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</si>
  <si>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</si>
  <si>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</si>
  <si>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</si>
  <si>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</si>
  <si>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</si>
  <si>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</si>
  <si>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</si>
  <si>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</si>
  <si>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</si>
  <si>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</si>
  <si>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</si>
  <si>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</si>
  <si>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</si>
  <si>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</si>
  <si>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</si>
  <si>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</si>
  <si>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</si>
  <si>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</si>
  <si>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</si>
  <si>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</si>
  <si>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</si>
  <si>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</si>
  <si>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</si>
  <si>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</si>
  <si>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</si>
  <si>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</si>
  <si>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</si>
  <si>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</si>
  <si>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</si>
  <si>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</si>
  <si>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</si>
  <si>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</si>
  <si>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</si>
  <si>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</si>
  <si>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</si>
  <si>
    <t>ENA Less GRM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</si>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</sst>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2.75" x14ac:dyDescent="0.2"/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2.75" x14ac:dyDescent="0.2"/>
  <cols>
    <col min="1" max="1" width="16.28515625" style="2" customWidth="1"/>
    <col min="2" max="2" width="9.28515625" customWidth="1"/>
    <col min="3" max="3" width="9.5703125" customWidth="1"/>
    <col min="4" max="4" width="9.7109375" customWidth="1"/>
    <col min="5" max="5" width="7.85546875" customWidth="1"/>
    <col min="6" max="6" width="8.85546875" customWidth="1"/>
    <col min="7" max="7" width="5.42578125" customWidth="1"/>
    <col min="8" max="8" width="9.5703125" customWidth="1"/>
  </cols>
  <sheetData>
    <row r="2" spans="1:8" ht="20.25" x14ac:dyDescent="0.3">
      <c r="D2" s="9" t="s">
        <v>71</v>
      </c>
    </row>
    <row r="5" spans="1:8" ht="40.5" x14ac:dyDescent="0.3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5.5" x14ac:dyDescent="0.2">
      <c r="A10" s="2" t="s">
        <v>27</v>
      </c>
      <c r="B10">
        <f>1</f>
        <v>1</v>
      </c>
      <c r="H10">
        <f>SUM(B10:F10)</f>
        <v>1</v>
      </c>
    </row>
    <row r="12" spans="1:8" x14ac:dyDescent="0.2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ht="25.5" x14ac:dyDescent="0.2">
      <c r="A14" s="2" t="s">
        <v>25</v>
      </c>
      <c r="E14">
        <f>1</f>
        <v>1</v>
      </c>
      <c r="H14">
        <f>SUM(B14:F14)</f>
        <v>1</v>
      </c>
    </row>
    <row r="16" spans="1:8" ht="38.25" x14ac:dyDescent="0.2">
      <c r="A16" s="2" t="s">
        <v>26</v>
      </c>
      <c r="F16">
        <f>1</f>
        <v>1</v>
      </c>
      <c r="H16">
        <f>SUM(B16:F16)</f>
        <v>1</v>
      </c>
    </row>
    <row r="18" spans="1:8" x14ac:dyDescent="0.2">
      <c r="A18" s="2" t="s">
        <v>32</v>
      </c>
      <c r="B18">
        <f>1+1+1+1+1+1+1</f>
        <v>7</v>
      </c>
      <c r="H18">
        <f>SUM(B18:F18)</f>
        <v>7</v>
      </c>
    </row>
    <row r="20" spans="1:8" x14ac:dyDescent="0.2">
      <c r="A20" s="2" t="s">
        <v>33</v>
      </c>
      <c r="B20">
        <f>1+1+1+1</f>
        <v>4</v>
      </c>
      <c r="H20">
        <f>SUM(B20:F20)</f>
        <v>4</v>
      </c>
    </row>
    <row r="22" spans="1:8" ht="25.5" x14ac:dyDescent="0.2">
      <c r="A22" s="2" t="s">
        <v>35</v>
      </c>
      <c r="E22">
        <f>1</f>
        <v>1</v>
      </c>
      <c r="H22">
        <f>SUM(B22:F22)</f>
        <v>1</v>
      </c>
    </row>
    <row r="24" spans="1:8" ht="25.5" x14ac:dyDescent="0.2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">
      <c r="A26" s="2" t="s">
        <v>47</v>
      </c>
      <c r="B26">
        <f>1</f>
        <v>1</v>
      </c>
      <c r="H26">
        <f>SUM(B26:F26)</f>
        <v>1</v>
      </c>
    </row>
    <row r="28" spans="1:8" ht="25.5" x14ac:dyDescent="0.2">
      <c r="A28" s="2" t="s">
        <v>65</v>
      </c>
      <c r="B28">
        <f>1</f>
        <v>1</v>
      </c>
      <c r="H28">
        <f>SUM(B28:F28)</f>
        <v>1</v>
      </c>
    </row>
    <row r="30" spans="1:8" ht="25.5" x14ac:dyDescent="0.2">
      <c r="A30" s="2" t="s">
        <v>66</v>
      </c>
      <c r="E30">
        <v>1</v>
      </c>
      <c r="H30">
        <f>SUM(B30:F30)</f>
        <v>1</v>
      </c>
    </row>
    <row r="32" spans="1:8" ht="25.5" x14ac:dyDescent="0.2">
      <c r="A32" s="2" t="s">
        <v>67</v>
      </c>
      <c r="B32">
        <v>1</v>
      </c>
      <c r="H32">
        <f>SUM(B32:F32)</f>
        <v>1</v>
      </c>
    </row>
    <row r="34" spans="1:10" ht="25.5" x14ac:dyDescent="0.2">
      <c r="A34" s="2" t="s">
        <v>68</v>
      </c>
      <c r="E34">
        <v>1</v>
      </c>
    </row>
    <row r="36" spans="1:10" x14ac:dyDescent="0.2">
      <c r="A36" s="2" t="s">
        <v>70</v>
      </c>
      <c r="E36">
        <f>2</f>
        <v>2</v>
      </c>
    </row>
    <row r="37" spans="1:10" x14ac:dyDescent="0.2">
      <c r="J37" t="s">
        <v>10</v>
      </c>
    </row>
    <row r="38" spans="1:10" x14ac:dyDescent="0.2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0.25" x14ac:dyDescent="0.3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E1" workbookViewId="0">
      <selection activeCell="P15" sqref="P15"/>
    </sheetView>
  </sheetViews>
  <sheetFormatPr defaultRowHeight="12.75" x14ac:dyDescent="0.2"/>
  <cols>
    <col min="1" max="1" width="10.140625" customWidth="1"/>
    <col min="6" max="6" width="10.42578125" customWidth="1"/>
  </cols>
  <sheetData>
    <row r="1" spans="1:20" x14ac:dyDescent="0.2">
      <c r="S1" t="s">
        <v>90</v>
      </c>
      <c r="T1">
        <v>70</v>
      </c>
    </row>
    <row r="2" spans="1:20" x14ac:dyDescent="0.2">
      <c r="S2" t="s">
        <v>89</v>
      </c>
      <c r="T2">
        <v>110</v>
      </c>
    </row>
    <row r="3" spans="1:20" x14ac:dyDescent="0.2">
      <c r="S3" t="s">
        <v>87</v>
      </c>
      <c r="T3">
        <v>180</v>
      </c>
    </row>
    <row r="4" spans="1:20" x14ac:dyDescent="0.2">
      <c r="S4" t="s">
        <v>88</v>
      </c>
      <c r="T4">
        <v>150</v>
      </c>
    </row>
    <row r="5" spans="1:20" x14ac:dyDescent="0.2">
      <c r="S5" t="s">
        <v>64</v>
      </c>
      <c r="T5">
        <v>45</v>
      </c>
    </row>
    <row r="6" spans="1:20" x14ac:dyDescent="0.2">
      <c r="S6" t="s">
        <v>103</v>
      </c>
      <c r="T6">
        <v>40</v>
      </c>
    </row>
    <row r="7" spans="1:20" x14ac:dyDescent="0.2">
      <c r="S7" t="s">
        <v>108</v>
      </c>
      <c r="T7">
        <v>45</v>
      </c>
    </row>
    <row r="9" spans="1:20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2" spans="1:20" x14ac:dyDescent="0.2">
      <c r="A12" s="12" t="s">
        <v>7</v>
      </c>
      <c r="B12" s="12"/>
      <c r="C12" s="12">
        <v>1</v>
      </c>
      <c r="D12">
        <f>$P12*Pctgs!D12</f>
        <v>150</v>
      </c>
      <c r="E12">
        <f>$P12*Pctgs!E12</f>
        <v>30</v>
      </c>
      <c r="F12">
        <f>$P12*Pctgs!F12</f>
        <v>180</v>
      </c>
      <c r="G12">
        <f>$P12*Pctgs!G12</f>
        <v>60</v>
      </c>
      <c r="H12">
        <f>$P12*Pctgs!H12</f>
        <v>45</v>
      </c>
      <c r="I12">
        <f>$P12*Pctgs!I12</f>
        <v>45</v>
      </c>
      <c r="J12">
        <f>$P12*Pctgs!J12</f>
        <v>90</v>
      </c>
      <c r="K12">
        <f>$P12*Pctgs!K12</f>
        <v>0</v>
      </c>
      <c r="L12">
        <f>$P12*Pctgs!L12</f>
        <v>0</v>
      </c>
      <c r="M12">
        <f>$P12*Pctgs!M12</f>
        <v>0</v>
      </c>
      <c r="N12">
        <f>SUM(D12:M12)</f>
        <v>600</v>
      </c>
      <c r="P12">
        <v>600</v>
      </c>
      <c r="Q12" s="12" t="s">
        <v>7</v>
      </c>
    </row>
    <row r="13" spans="1:20" x14ac:dyDescent="0.2">
      <c r="A13" s="12"/>
      <c r="B13" s="12"/>
      <c r="C13" s="12"/>
      <c r="Q13" s="12"/>
    </row>
    <row r="14" spans="1:20" x14ac:dyDescent="0.2">
      <c r="A14" s="13" t="s">
        <v>9</v>
      </c>
      <c r="B14" s="13" t="s">
        <v>86</v>
      </c>
      <c r="C14" s="13">
        <v>2</v>
      </c>
      <c r="D14">
        <f>$P14*Pctgs!D14</f>
        <v>0</v>
      </c>
      <c r="E14">
        <f>$P14*Pctgs!E14</f>
        <v>0</v>
      </c>
      <c r="F14">
        <f>$P14*Pctgs!F14</f>
        <v>385</v>
      </c>
      <c r="G14">
        <f>$P14*Pctgs!G14</f>
        <v>0</v>
      </c>
      <c r="H14">
        <f>$P14*Pctgs!H14</f>
        <v>0</v>
      </c>
      <c r="I14">
        <f>$P14*Pctgs!I14</f>
        <v>0</v>
      </c>
      <c r="J14">
        <f>$P14*Pctgs!J14</f>
        <v>0</v>
      </c>
      <c r="K14">
        <f>$P14*Pctgs!K14</f>
        <v>0</v>
      </c>
      <c r="L14">
        <f>$P14*Pctgs!L14</f>
        <v>0</v>
      </c>
      <c r="M14">
        <f>$P14*Pctgs!M14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">
      <c r="A15" s="13" t="s">
        <v>11</v>
      </c>
      <c r="B15" s="13" t="s">
        <v>88</v>
      </c>
      <c r="C15" s="13">
        <v>3</v>
      </c>
      <c r="D15">
        <f>$P15*Pctgs!D15</f>
        <v>0</v>
      </c>
      <c r="E15">
        <f>$P15*Pctgs!E15</f>
        <v>0</v>
      </c>
      <c r="F15">
        <f>$P15*Pctgs!F15</f>
        <v>150</v>
      </c>
      <c r="G15">
        <f>$P15*Pctgs!G15</f>
        <v>0</v>
      </c>
      <c r="H15">
        <f>$P15*Pctgs!H15</f>
        <v>0</v>
      </c>
      <c r="I15">
        <f>$P15*Pctgs!I15</f>
        <v>0</v>
      </c>
      <c r="J15">
        <f>$P15*Pctgs!J15</f>
        <v>0</v>
      </c>
      <c r="K15">
        <f>$P15*Pctgs!K15</f>
        <v>0</v>
      </c>
      <c r="L15">
        <f>$P15*Pctgs!L15</f>
        <v>0</v>
      </c>
      <c r="M15">
        <f>$P15*Pctgs!M15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">
      <c r="A16" s="13" t="s">
        <v>91</v>
      </c>
      <c r="B16" s="13" t="s">
        <v>88</v>
      </c>
      <c r="C16" s="13">
        <v>4</v>
      </c>
      <c r="D16">
        <f>$P16*Pctgs!D16</f>
        <v>0</v>
      </c>
      <c r="E16">
        <f>$P16*Pctgs!E16</f>
        <v>0</v>
      </c>
      <c r="F16">
        <f>$P16*Pctgs!F16</f>
        <v>150</v>
      </c>
      <c r="G16">
        <f>$P16*Pctgs!G16</f>
        <v>0</v>
      </c>
      <c r="H16">
        <f>$P16*Pctgs!H16</f>
        <v>0</v>
      </c>
      <c r="I16">
        <f>$P16*Pctgs!I16</f>
        <v>0</v>
      </c>
      <c r="J16">
        <f>$P16*Pctgs!J16</f>
        <v>0</v>
      </c>
      <c r="K16">
        <f>$P16*Pctgs!K16</f>
        <v>0</v>
      </c>
      <c r="L16">
        <f>$P16*Pctgs!L16</f>
        <v>0</v>
      </c>
      <c r="M16">
        <f>$P16*Pctgs!M16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">
      <c r="A17" s="13" t="s">
        <v>13</v>
      </c>
      <c r="B17" s="13" t="s">
        <v>88</v>
      </c>
      <c r="C17" s="13">
        <v>5</v>
      </c>
      <c r="D17">
        <f>$P17*Pctgs!D17</f>
        <v>0</v>
      </c>
      <c r="E17">
        <f>$P17*Pctgs!E17</f>
        <v>0</v>
      </c>
      <c r="F17">
        <f>$P17*Pctgs!F17</f>
        <v>150</v>
      </c>
      <c r="G17">
        <f>$P17*Pctgs!G17</f>
        <v>0</v>
      </c>
      <c r="H17">
        <f>$P17*Pctgs!H17</f>
        <v>0</v>
      </c>
      <c r="I17">
        <f>$P17*Pctgs!I17</f>
        <v>0</v>
      </c>
      <c r="J17">
        <f>$P17*Pctgs!J17</f>
        <v>0</v>
      </c>
      <c r="K17">
        <f>$P17*Pctgs!K17</f>
        <v>0</v>
      </c>
      <c r="L17">
        <f>$P17*Pctgs!L17</f>
        <v>0</v>
      </c>
      <c r="M17">
        <f>$P17*Pctgs!M17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">
      <c r="A18" s="13" t="s">
        <v>93</v>
      </c>
      <c r="B18" s="13" t="s">
        <v>89</v>
      </c>
      <c r="C18" s="13">
        <v>6</v>
      </c>
      <c r="D18">
        <f>$P18*Pctgs!D18</f>
        <v>0</v>
      </c>
      <c r="E18">
        <f>$P18*Pctgs!E18</f>
        <v>0</v>
      </c>
      <c r="F18">
        <f>$P18*Pctgs!F18</f>
        <v>110</v>
      </c>
      <c r="G18">
        <f>$P18*Pctgs!G18</f>
        <v>0</v>
      </c>
      <c r="H18">
        <f>$P18*Pctgs!H18</f>
        <v>0</v>
      </c>
      <c r="I18">
        <f>$P18*Pctgs!I18</f>
        <v>0</v>
      </c>
      <c r="J18">
        <f>$P18*Pctgs!J18</f>
        <v>0</v>
      </c>
      <c r="K18">
        <f>$P18*Pctgs!K18</f>
        <v>0</v>
      </c>
      <c r="L18">
        <f>$P18*Pctgs!L18</f>
        <v>0</v>
      </c>
      <c r="M18">
        <f>$P18*Pctgs!M18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">
      <c r="A19" s="13" t="s">
        <v>92</v>
      </c>
      <c r="B19" s="13" t="s">
        <v>90</v>
      </c>
      <c r="C19" s="13">
        <v>7</v>
      </c>
      <c r="D19">
        <f>$P19*Pctgs!D19</f>
        <v>0</v>
      </c>
      <c r="E19">
        <f>$P19*Pctgs!E19</f>
        <v>0</v>
      </c>
      <c r="F19">
        <f>$P19*Pctgs!F19</f>
        <v>70</v>
      </c>
      <c r="G19">
        <f>$P19*Pctgs!G19</f>
        <v>0</v>
      </c>
      <c r="H19">
        <f>$P19*Pctgs!H19</f>
        <v>0</v>
      </c>
      <c r="I19">
        <f>$P19*Pctgs!I19</f>
        <v>0</v>
      </c>
      <c r="J19">
        <f>$P19*Pctgs!J19</f>
        <v>0</v>
      </c>
      <c r="K19">
        <f>$P19*Pctgs!K19</f>
        <v>0</v>
      </c>
      <c r="L19">
        <f>$P19*Pctgs!L19</f>
        <v>0</v>
      </c>
      <c r="M19">
        <f>$P19*Pctgs!M19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">
      <c r="A20" s="13" t="s">
        <v>91</v>
      </c>
      <c r="B20" s="13" t="s">
        <v>88</v>
      </c>
      <c r="C20" s="13">
        <v>8</v>
      </c>
      <c r="D20">
        <f>$P20*Pctgs!D20</f>
        <v>0</v>
      </c>
      <c r="E20">
        <f>$P20*Pctgs!E20</f>
        <v>0</v>
      </c>
      <c r="F20">
        <f>$P20*Pctgs!F20</f>
        <v>150</v>
      </c>
      <c r="G20">
        <f>$P20*Pctgs!G20</f>
        <v>0</v>
      </c>
      <c r="H20">
        <f>$P20*Pctgs!H20</f>
        <v>0</v>
      </c>
      <c r="I20">
        <f>$P20*Pctgs!I20</f>
        <v>0</v>
      </c>
      <c r="J20">
        <f>$P20*Pctgs!J20</f>
        <v>0</v>
      </c>
      <c r="K20">
        <f>$P20*Pctgs!K20</f>
        <v>0</v>
      </c>
      <c r="L20">
        <f>$P20*Pctgs!L20</f>
        <v>0</v>
      </c>
      <c r="M20">
        <f>$P20*Pctgs!M20</f>
        <v>0</v>
      </c>
      <c r="N20">
        <f t="shared" si="0"/>
        <v>150</v>
      </c>
      <c r="P20">
        <f t="shared" si="1"/>
        <v>150</v>
      </c>
      <c r="Q20" s="13" t="s">
        <v>91</v>
      </c>
    </row>
    <row r="21" spans="1:18" x14ac:dyDescent="0.2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P21" t="s">
        <v>10</v>
      </c>
      <c r="Q21" s="12"/>
    </row>
    <row r="22" spans="1:18" x14ac:dyDescent="0.2">
      <c r="A22" s="16" t="s">
        <v>8</v>
      </c>
      <c r="B22" s="16" t="s">
        <v>8</v>
      </c>
      <c r="C22" s="16">
        <v>9</v>
      </c>
      <c r="D22">
        <f>$P22*Pctgs!D22</f>
        <v>0</v>
      </c>
      <c r="E22">
        <f>$P22*Pctgs!E22</f>
        <v>0</v>
      </c>
      <c r="F22">
        <f>$P22*Pctgs!F22</f>
        <v>30</v>
      </c>
      <c r="G22">
        <f>$P22*Pctgs!G22</f>
        <v>0</v>
      </c>
      <c r="H22">
        <f>$P22*Pctgs!H22</f>
        <v>0</v>
      </c>
      <c r="I22">
        <f>$P22*Pctgs!I22</f>
        <v>120</v>
      </c>
      <c r="J22">
        <f>$P22*Pctgs!J22</f>
        <v>0</v>
      </c>
      <c r="K22">
        <f>$P22*Pctgs!K22</f>
        <v>0</v>
      </c>
      <c r="L22">
        <f>$P22*Pctgs!L22</f>
        <v>0</v>
      </c>
      <c r="M22">
        <f>$P22*Pctgs!M22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">
      <c r="A23" s="16" t="s">
        <v>102</v>
      </c>
      <c r="B23" s="16" t="s">
        <v>89</v>
      </c>
      <c r="C23" s="16">
        <v>11</v>
      </c>
      <c r="D23">
        <f>$P23*Pctgs!D23</f>
        <v>0</v>
      </c>
      <c r="E23">
        <f>$P23*Pctgs!E23</f>
        <v>0</v>
      </c>
      <c r="F23">
        <f>$P23*Pctgs!F23</f>
        <v>22</v>
      </c>
      <c r="G23">
        <f>$P23*Pctgs!G23</f>
        <v>0</v>
      </c>
      <c r="H23">
        <f>$P23*Pctgs!H23</f>
        <v>0</v>
      </c>
      <c r="I23">
        <f>$P23*Pctgs!I23</f>
        <v>88</v>
      </c>
      <c r="J23">
        <f>$P23*Pctgs!J23</f>
        <v>0</v>
      </c>
      <c r="K23">
        <f>$P23*Pctgs!K23</f>
        <v>0</v>
      </c>
      <c r="L23">
        <f>$P23*Pctgs!L23</f>
        <v>0</v>
      </c>
      <c r="M23">
        <f>$P23*Pctgs!M23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">
      <c r="A24" s="16" t="s">
        <v>21</v>
      </c>
      <c r="B24" s="16" t="s">
        <v>90</v>
      </c>
      <c r="C24" s="16">
        <v>12</v>
      </c>
      <c r="D24">
        <f>$P24*Pctgs!D24</f>
        <v>0</v>
      </c>
      <c r="E24">
        <f>$P24*Pctgs!E24</f>
        <v>0</v>
      </c>
      <c r="F24">
        <f>$P24*Pctgs!F24</f>
        <v>14</v>
      </c>
      <c r="G24">
        <f>$P24*Pctgs!G24</f>
        <v>0</v>
      </c>
      <c r="H24">
        <f>$P24*Pctgs!H24</f>
        <v>0</v>
      </c>
      <c r="I24">
        <f>$P24*Pctgs!I24</f>
        <v>56</v>
      </c>
      <c r="J24">
        <f>$P24*Pctgs!J24</f>
        <v>0</v>
      </c>
      <c r="K24">
        <f>$P24*Pctgs!K24</f>
        <v>0</v>
      </c>
      <c r="L24">
        <f>$P24*Pctgs!L24</f>
        <v>0</v>
      </c>
      <c r="M24">
        <f>$P24*Pctgs!M24</f>
        <v>0</v>
      </c>
      <c r="N24">
        <f t="shared" si="0"/>
        <v>70</v>
      </c>
      <c r="P24">
        <f>VLOOKUP(B24,$S$1:$T$7,2)</f>
        <v>70</v>
      </c>
      <c r="Q24" s="16" t="s">
        <v>21</v>
      </c>
    </row>
    <row r="25" spans="1:18" x14ac:dyDescent="0.2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P25" t="s">
        <v>10</v>
      </c>
      <c r="Q25" s="12"/>
    </row>
    <row r="26" spans="1:18" x14ac:dyDescent="0.2">
      <c r="A26" s="14" t="s">
        <v>14</v>
      </c>
      <c r="B26" s="14" t="s">
        <v>86</v>
      </c>
      <c r="C26" s="14">
        <v>13</v>
      </c>
      <c r="D26">
        <f>$P26*Pctgs!D26</f>
        <v>204</v>
      </c>
      <c r="E26">
        <f>$P26*Pctgs!E26</f>
        <v>0</v>
      </c>
      <c r="F26">
        <f>$P26*Pctgs!F26</f>
        <v>136</v>
      </c>
      <c r="G26">
        <f>$P26*Pctgs!G26</f>
        <v>0</v>
      </c>
      <c r="H26">
        <f>$P26*Pctgs!H26</f>
        <v>0</v>
      </c>
      <c r="I26">
        <f>$P26*Pctgs!I26</f>
        <v>0</v>
      </c>
      <c r="J26">
        <f>$P26*Pctgs!J26</f>
        <v>0</v>
      </c>
      <c r="K26">
        <f>$P26*Pctgs!K26</f>
        <v>0</v>
      </c>
      <c r="L26">
        <f>$P26*Pctgs!L26</f>
        <v>0</v>
      </c>
      <c r="M26">
        <f>$P26*Pctgs!M26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">
      <c r="A27" s="14" t="s">
        <v>36</v>
      </c>
      <c r="B27" s="14" t="s">
        <v>87</v>
      </c>
      <c r="C27" s="14">
        <f>C26+1</f>
        <v>14</v>
      </c>
      <c r="D27">
        <f>$P27*Pctgs!D27</f>
        <v>180</v>
      </c>
      <c r="E27">
        <f>$P27*Pctgs!E27</f>
        <v>0</v>
      </c>
      <c r="F27">
        <f>$P27*Pctgs!F27</f>
        <v>0</v>
      </c>
      <c r="G27">
        <f>$P27*Pctgs!G27</f>
        <v>0</v>
      </c>
      <c r="H27">
        <f>$P27*Pctgs!H27</f>
        <v>0</v>
      </c>
      <c r="I27">
        <f>$P27*Pctgs!I27</f>
        <v>0</v>
      </c>
      <c r="J27">
        <f>$P27*Pctgs!J27</f>
        <v>0</v>
      </c>
      <c r="K27">
        <f>$P27*Pctgs!K27</f>
        <v>0</v>
      </c>
      <c r="L27">
        <f>$P27*Pctgs!L27</f>
        <v>0</v>
      </c>
      <c r="M27">
        <f>$P27*Pctgs!M27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">
      <c r="A28" s="14" t="s">
        <v>94</v>
      </c>
      <c r="B28" s="14" t="s">
        <v>88</v>
      </c>
      <c r="C28" s="14">
        <f t="shared" ref="C28:C38" si="3">C27+1</f>
        <v>15</v>
      </c>
      <c r="D28">
        <f>$P28*Pctgs!D28</f>
        <v>150</v>
      </c>
      <c r="E28">
        <f>$P28*Pctgs!E28</f>
        <v>0</v>
      </c>
      <c r="F28">
        <f>$P28*Pctgs!F28</f>
        <v>0</v>
      </c>
      <c r="G28">
        <f>$P28*Pctgs!G28</f>
        <v>0</v>
      </c>
      <c r="H28">
        <f>$P28*Pctgs!H28</f>
        <v>0</v>
      </c>
      <c r="I28">
        <f>$P28*Pctgs!I28</f>
        <v>0</v>
      </c>
      <c r="J28">
        <f>$P28*Pctgs!J28</f>
        <v>0</v>
      </c>
      <c r="K28">
        <f>$P28*Pctgs!K28</f>
        <v>0</v>
      </c>
      <c r="L28">
        <f>$P28*Pctgs!L28</f>
        <v>0</v>
      </c>
      <c r="M28">
        <f>$P28*Pctgs!M28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">
      <c r="A29" s="14" t="s">
        <v>95</v>
      </c>
      <c r="B29" s="14" t="s">
        <v>88</v>
      </c>
      <c r="C29" s="14">
        <f t="shared" si="3"/>
        <v>16</v>
      </c>
      <c r="D29">
        <f>$P29*Pctgs!D29</f>
        <v>150</v>
      </c>
      <c r="E29">
        <f>$P29*Pctgs!E29</f>
        <v>0</v>
      </c>
      <c r="F29">
        <f>$P29*Pctgs!F29</f>
        <v>0</v>
      </c>
      <c r="G29">
        <f>$P29*Pctgs!G29</f>
        <v>0</v>
      </c>
      <c r="H29">
        <f>$P29*Pctgs!H29</f>
        <v>0</v>
      </c>
      <c r="I29">
        <f>$P29*Pctgs!I29</f>
        <v>0</v>
      </c>
      <c r="J29">
        <f>$P29*Pctgs!J29</f>
        <v>0</v>
      </c>
      <c r="K29">
        <f>$P29*Pctgs!K29</f>
        <v>0</v>
      </c>
      <c r="L29">
        <f>$P29*Pctgs!L29</f>
        <v>0</v>
      </c>
      <c r="M29">
        <f>$P29*Pctgs!M29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">
      <c r="A30" s="14" t="s">
        <v>60</v>
      </c>
      <c r="B30" s="14" t="s">
        <v>88</v>
      </c>
      <c r="C30" s="14">
        <f t="shared" si="3"/>
        <v>17</v>
      </c>
      <c r="D30">
        <f>$P30*Pctgs!D30</f>
        <v>150</v>
      </c>
      <c r="E30">
        <f>$P30*Pctgs!E30</f>
        <v>0</v>
      </c>
      <c r="F30">
        <f>$P30*Pctgs!F30</f>
        <v>0</v>
      </c>
      <c r="G30">
        <f>$P30*Pctgs!G30</f>
        <v>0</v>
      </c>
      <c r="H30">
        <f>$P30*Pctgs!H30</f>
        <v>0</v>
      </c>
      <c r="I30">
        <f>$P30*Pctgs!I30</f>
        <v>0</v>
      </c>
      <c r="J30">
        <f>$P30*Pctgs!J30</f>
        <v>0</v>
      </c>
      <c r="K30">
        <f>$P30*Pctgs!K30</f>
        <v>0</v>
      </c>
      <c r="L30">
        <f>$P30*Pctgs!L30</f>
        <v>0</v>
      </c>
      <c r="M30">
        <f>$P30*Pctgs!M30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">
      <c r="A31" s="14" t="s">
        <v>96</v>
      </c>
      <c r="B31" s="14" t="s">
        <v>88</v>
      </c>
      <c r="C31" s="14">
        <f t="shared" si="3"/>
        <v>18</v>
      </c>
      <c r="D31">
        <f>$P31*Pctgs!D31</f>
        <v>150</v>
      </c>
      <c r="E31">
        <f>$P31*Pctgs!E31</f>
        <v>0</v>
      </c>
      <c r="F31">
        <f>$P31*Pctgs!F31</f>
        <v>0</v>
      </c>
      <c r="G31">
        <f>$P31*Pctgs!G31</f>
        <v>0</v>
      </c>
      <c r="H31">
        <f>$P31*Pctgs!H31</f>
        <v>0</v>
      </c>
      <c r="I31">
        <f>$P31*Pctgs!I31</f>
        <v>0</v>
      </c>
      <c r="J31">
        <f>$P31*Pctgs!J31</f>
        <v>0</v>
      </c>
      <c r="K31">
        <f>$P31*Pctgs!K31</f>
        <v>0</v>
      </c>
      <c r="L31">
        <f>$P31*Pctgs!L31</f>
        <v>0</v>
      </c>
      <c r="M31">
        <f>$P31*Pctgs!M31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">
      <c r="A32" s="14" t="s">
        <v>96</v>
      </c>
      <c r="B32" s="14" t="s">
        <v>88</v>
      </c>
      <c r="C32" s="14">
        <f t="shared" si="3"/>
        <v>19</v>
      </c>
      <c r="D32">
        <f>$P32*Pctgs!D32</f>
        <v>150</v>
      </c>
      <c r="E32">
        <f>$P32*Pctgs!E32</f>
        <v>0</v>
      </c>
      <c r="F32">
        <f>$P32*Pctgs!F32</f>
        <v>0</v>
      </c>
      <c r="G32">
        <f>$P32*Pctgs!G32</f>
        <v>0</v>
      </c>
      <c r="H32">
        <f>$P32*Pctgs!H32</f>
        <v>0</v>
      </c>
      <c r="I32">
        <f>$P32*Pctgs!I32</f>
        <v>0</v>
      </c>
      <c r="J32">
        <f>$P32*Pctgs!J32</f>
        <v>0</v>
      </c>
      <c r="K32">
        <f>$P32*Pctgs!K32</f>
        <v>0</v>
      </c>
      <c r="L32">
        <f>$P32*Pctgs!L32</f>
        <v>0</v>
      </c>
      <c r="M32">
        <f>$P32*Pctgs!M32</f>
        <v>0</v>
      </c>
      <c r="N32">
        <f t="shared" si="0"/>
        <v>150</v>
      </c>
      <c r="P32">
        <f t="shared" si="2"/>
        <v>150</v>
      </c>
      <c r="Q32" s="14" t="s">
        <v>96</v>
      </c>
      <c r="R32" t="s">
        <v>10</v>
      </c>
    </row>
    <row r="33" spans="1:17" x14ac:dyDescent="0.2">
      <c r="A33" s="14" t="s">
        <v>37</v>
      </c>
      <c r="B33" s="14" t="s">
        <v>88</v>
      </c>
      <c r="C33" s="14">
        <f t="shared" si="3"/>
        <v>20</v>
      </c>
      <c r="D33">
        <f>$P33*Pctgs!D33</f>
        <v>0</v>
      </c>
      <c r="E33">
        <f>$P33*Pctgs!E33</f>
        <v>0</v>
      </c>
      <c r="F33">
        <f>$P33*Pctgs!F33</f>
        <v>105</v>
      </c>
      <c r="G33">
        <f>$P33*Pctgs!G33</f>
        <v>0</v>
      </c>
      <c r="H33">
        <f>$P33*Pctgs!H33</f>
        <v>0</v>
      </c>
      <c r="I33">
        <f>$P33*Pctgs!I33</f>
        <v>45</v>
      </c>
      <c r="J33">
        <f>$P33*Pctgs!J33</f>
        <v>0</v>
      </c>
      <c r="K33">
        <f>$P33*Pctgs!K33</f>
        <v>0</v>
      </c>
      <c r="L33">
        <f>$P33*Pctgs!L33</f>
        <v>0</v>
      </c>
      <c r="M33">
        <f>$P33*Pctgs!M33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">
      <c r="A34" s="14" t="s">
        <v>97</v>
      </c>
      <c r="B34" s="14" t="s">
        <v>64</v>
      </c>
      <c r="C34" s="14">
        <f t="shared" si="3"/>
        <v>21</v>
      </c>
      <c r="D34">
        <f>$P34*Pctgs!D34</f>
        <v>0</v>
      </c>
      <c r="E34">
        <f>$P34*Pctgs!E34</f>
        <v>0</v>
      </c>
      <c r="F34">
        <f>$P34*Pctgs!F34</f>
        <v>45</v>
      </c>
      <c r="G34">
        <f>$P34*Pctgs!G34</f>
        <v>0</v>
      </c>
      <c r="H34">
        <f>$P34*Pctgs!H34</f>
        <v>0</v>
      </c>
      <c r="I34">
        <f>$P34*Pctgs!I34</f>
        <v>0</v>
      </c>
      <c r="J34">
        <f>$P34*Pctgs!J34</f>
        <v>0</v>
      </c>
      <c r="K34">
        <f>$P34*Pctgs!K34</f>
        <v>0</v>
      </c>
      <c r="L34">
        <f>$P34*Pctgs!L34</f>
        <v>0</v>
      </c>
      <c r="M34">
        <f>$P34*Pctgs!M34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">
      <c r="A35" s="14" t="s">
        <v>42</v>
      </c>
      <c r="B35" s="14" t="s">
        <v>88</v>
      </c>
      <c r="C35" s="14">
        <f t="shared" si="3"/>
        <v>22</v>
      </c>
      <c r="D35">
        <f>$P35*Pctgs!D35</f>
        <v>0</v>
      </c>
      <c r="E35">
        <f>$P35*Pctgs!E35</f>
        <v>0</v>
      </c>
      <c r="F35">
        <f>$P35*Pctgs!F35</f>
        <v>150</v>
      </c>
      <c r="G35">
        <f>$P35*Pctgs!G35</f>
        <v>0</v>
      </c>
      <c r="H35">
        <f>$P35*Pctgs!H35</f>
        <v>0</v>
      </c>
      <c r="I35">
        <f>$P35*Pctgs!I35</f>
        <v>0</v>
      </c>
      <c r="J35">
        <f>$P35*Pctgs!J35</f>
        <v>0</v>
      </c>
      <c r="K35">
        <f>$P35*Pctgs!K35</f>
        <v>0</v>
      </c>
      <c r="L35">
        <f>$P35*Pctgs!L35</f>
        <v>0</v>
      </c>
      <c r="M35">
        <f>$P35*Pctgs!M35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">
      <c r="A36" s="14" t="s">
        <v>96</v>
      </c>
      <c r="B36" s="14" t="s">
        <v>88</v>
      </c>
      <c r="C36" s="14">
        <f t="shared" si="3"/>
        <v>23</v>
      </c>
      <c r="D36">
        <f>$P36*Pctgs!D36</f>
        <v>0</v>
      </c>
      <c r="E36">
        <f>$P36*Pctgs!E36</f>
        <v>0</v>
      </c>
      <c r="F36">
        <f>$P36*Pctgs!F36</f>
        <v>150</v>
      </c>
      <c r="G36">
        <f>$P36*Pctgs!G36</f>
        <v>0</v>
      </c>
      <c r="H36">
        <f>$P36*Pctgs!H36</f>
        <v>0</v>
      </c>
      <c r="I36">
        <f>$P36*Pctgs!I36</f>
        <v>0</v>
      </c>
      <c r="J36">
        <f>$P36*Pctgs!J36</f>
        <v>0</v>
      </c>
      <c r="K36">
        <f>$P36*Pctgs!K36</f>
        <v>0</v>
      </c>
      <c r="L36">
        <f>$P36*Pctgs!L36</f>
        <v>0</v>
      </c>
      <c r="M36">
        <f>$P36*Pctgs!M36</f>
        <v>0</v>
      </c>
      <c r="N36">
        <f t="shared" si="0"/>
        <v>150</v>
      </c>
      <c r="P36">
        <f t="shared" si="2"/>
        <v>150</v>
      </c>
      <c r="Q36" s="14" t="s">
        <v>96</v>
      </c>
    </row>
    <row r="37" spans="1:17" x14ac:dyDescent="0.2">
      <c r="A37" s="14" t="s">
        <v>38</v>
      </c>
      <c r="B37" s="14" t="s">
        <v>88</v>
      </c>
      <c r="C37" s="14">
        <f t="shared" si="3"/>
        <v>24</v>
      </c>
      <c r="D37">
        <f>$P37*Pctgs!D37</f>
        <v>150</v>
      </c>
      <c r="E37">
        <f>$P37*Pctgs!E37</f>
        <v>0</v>
      </c>
      <c r="F37">
        <f>$P37*Pctgs!F37</f>
        <v>0</v>
      </c>
      <c r="G37">
        <f>$P37*Pctgs!G37</f>
        <v>0</v>
      </c>
      <c r="H37">
        <f>$P37*Pctgs!H37</f>
        <v>0</v>
      </c>
      <c r="I37">
        <f>$P37*Pctgs!I37</f>
        <v>0</v>
      </c>
      <c r="J37">
        <f>$P37*Pctgs!J37</f>
        <v>0</v>
      </c>
      <c r="K37">
        <f>$P37*Pctgs!K37</f>
        <v>0</v>
      </c>
      <c r="L37">
        <f>$P37*Pctgs!L37</f>
        <v>0</v>
      </c>
      <c r="M37">
        <f>$P37*Pctgs!M37</f>
        <v>0</v>
      </c>
      <c r="N37">
        <f t="shared" si="0"/>
        <v>150</v>
      </c>
      <c r="P37">
        <f t="shared" si="2"/>
        <v>150</v>
      </c>
      <c r="Q37" s="14" t="s">
        <v>38</v>
      </c>
    </row>
    <row r="38" spans="1:17" x14ac:dyDescent="0.2">
      <c r="A38" s="14" t="s">
        <v>98</v>
      </c>
      <c r="B38" s="14" t="s">
        <v>89</v>
      </c>
      <c r="C38" s="14">
        <f t="shared" si="3"/>
        <v>25</v>
      </c>
      <c r="D38">
        <f>$P38*Pctgs!D38</f>
        <v>110</v>
      </c>
      <c r="E38">
        <f>$P38*Pctgs!E38</f>
        <v>0</v>
      </c>
      <c r="F38">
        <f>$P38*Pctgs!F38</f>
        <v>0</v>
      </c>
      <c r="G38">
        <f>$P38*Pctgs!G38</f>
        <v>0</v>
      </c>
      <c r="H38">
        <f>$P38*Pctgs!H38</f>
        <v>0</v>
      </c>
      <c r="I38">
        <f>$P38*Pctgs!I38</f>
        <v>0</v>
      </c>
      <c r="J38">
        <f>$P38*Pctgs!J38</f>
        <v>0</v>
      </c>
      <c r="K38">
        <f>$P38*Pctgs!K38</f>
        <v>0</v>
      </c>
      <c r="L38">
        <f>$P38*Pctgs!L38</f>
        <v>0</v>
      </c>
      <c r="M38">
        <f>$P38*Pctgs!M38</f>
        <v>0</v>
      </c>
      <c r="N38">
        <f t="shared" si="0"/>
        <v>110</v>
      </c>
      <c r="P38">
        <f t="shared" si="2"/>
        <v>110</v>
      </c>
      <c r="Q38" s="14" t="s">
        <v>98</v>
      </c>
    </row>
    <row r="39" spans="1:17" x14ac:dyDescent="0.2">
      <c r="A39" s="12"/>
      <c r="B39" s="12"/>
      <c r="C39" s="12"/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P39" t="s">
        <v>10</v>
      </c>
      <c r="Q39" s="12"/>
    </row>
    <row r="40" spans="1:17" x14ac:dyDescent="0.2">
      <c r="A40" s="15" t="s">
        <v>48</v>
      </c>
      <c r="B40" s="15" t="s">
        <v>87</v>
      </c>
      <c r="C40" s="15">
        <v>26</v>
      </c>
      <c r="D40">
        <f>$P40*Pctgs!D40</f>
        <v>0</v>
      </c>
      <c r="E40">
        <f>$P40*Pctgs!E40</f>
        <v>90</v>
      </c>
      <c r="F40">
        <f>$P40*Pctgs!F40</f>
        <v>0</v>
      </c>
      <c r="G40">
        <f>$P40*Pctgs!G40</f>
        <v>0</v>
      </c>
      <c r="H40">
        <f>$P40*Pctgs!H40</f>
        <v>90</v>
      </c>
      <c r="I40">
        <f>$P40*Pctgs!I40</f>
        <v>0</v>
      </c>
      <c r="J40">
        <f>$P40*Pctgs!J40</f>
        <v>0</v>
      </c>
      <c r="K40">
        <f>$P40*Pctgs!K40</f>
        <v>0</v>
      </c>
      <c r="L40">
        <f>$P40*Pctgs!L40</f>
        <v>0</v>
      </c>
      <c r="M40">
        <f>$P40*Pctgs!M40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">
      <c r="A41" s="15" t="s">
        <v>96</v>
      </c>
      <c r="B41" s="15" t="s">
        <v>88</v>
      </c>
      <c r="C41" s="15">
        <f>C40+1</f>
        <v>27</v>
      </c>
      <c r="D41">
        <f>$P41*Pctgs!D41</f>
        <v>0</v>
      </c>
      <c r="E41">
        <f>$P41*Pctgs!E41</f>
        <v>0</v>
      </c>
      <c r="F41">
        <f>$P41*Pctgs!F41</f>
        <v>0</v>
      </c>
      <c r="G41">
        <f>$P41*Pctgs!G41</f>
        <v>0</v>
      </c>
      <c r="H41">
        <f>$P41*Pctgs!H41</f>
        <v>150</v>
      </c>
      <c r="I41">
        <f>$P41*Pctgs!I41</f>
        <v>0</v>
      </c>
      <c r="J41">
        <f>$P41*Pctgs!J41</f>
        <v>0</v>
      </c>
      <c r="K41">
        <f>$P41*Pctgs!K41</f>
        <v>0</v>
      </c>
      <c r="L41">
        <f>$P41*Pctgs!L41</f>
        <v>0</v>
      </c>
      <c r="M41">
        <f>$P41*Pctgs!M41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">
      <c r="A42" s="15" t="s">
        <v>52</v>
      </c>
      <c r="B42" s="15" t="s">
        <v>103</v>
      </c>
      <c r="C42" s="15">
        <f t="shared" ref="C42:C51" si="5">C41+1</f>
        <v>28</v>
      </c>
      <c r="D42">
        <f>$P42*Pctgs!D42</f>
        <v>0</v>
      </c>
      <c r="E42">
        <f>$P42*Pctgs!E42</f>
        <v>0</v>
      </c>
      <c r="F42">
        <f>$P42*Pctgs!F42</f>
        <v>0</v>
      </c>
      <c r="G42">
        <f>$P42*Pctgs!G42</f>
        <v>0</v>
      </c>
      <c r="H42">
        <f>$P42*Pctgs!H42</f>
        <v>40</v>
      </c>
      <c r="I42">
        <f>$P42*Pctgs!I42</f>
        <v>0</v>
      </c>
      <c r="J42">
        <f>$P42*Pctgs!J42</f>
        <v>0</v>
      </c>
      <c r="K42">
        <f>$P42*Pctgs!K42</f>
        <v>0</v>
      </c>
      <c r="L42">
        <f>$P42*Pctgs!L42</f>
        <v>0</v>
      </c>
      <c r="M42">
        <f>$P42*Pctgs!M42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">
      <c r="A43" s="15" t="s">
        <v>54</v>
      </c>
      <c r="B43" s="15" t="s">
        <v>88</v>
      </c>
      <c r="C43" s="15">
        <f t="shared" si="5"/>
        <v>29</v>
      </c>
      <c r="D43">
        <f>$P43*Pctgs!D43</f>
        <v>0</v>
      </c>
      <c r="E43">
        <f>$P43*Pctgs!E43</f>
        <v>0</v>
      </c>
      <c r="F43">
        <f>$P43*Pctgs!F43</f>
        <v>0</v>
      </c>
      <c r="G43">
        <f>$P43*Pctgs!G43</f>
        <v>0</v>
      </c>
      <c r="H43">
        <f>$P43*Pctgs!H43</f>
        <v>150</v>
      </c>
      <c r="I43">
        <f>$P43*Pctgs!I43</f>
        <v>0</v>
      </c>
      <c r="J43">
        <f>$P43*Pctgs!J43</f>
        <v>0</v>
      </c>
      <c r="K43">
        <f>$P43*Pctgs!K43</f>
        <v>0</v>
      </c>
      <c r="L43">
        <f>$P43*Pctgs!L43</f>
        <v>0</v>
      </c>
      <c r="M43">
        <f>$P43*Pctgs!M43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">
      <c r="A44" s="15" t="s">
        <v>104</v>
      </c>
      <c r="B44" s="15" t="s">
        <v>88</v>
      </c>
      <c r="C44" s="15">
        <f t="shared" si="5"/>
        <v>30</v>
      </c>
      <c r="D44">
        <f>$P44*Pctgs!D44</f>
        <v>0</v>
      </c>
      <c r="E44">
        <f>$P44*Pctgs!E44</f>
        <v>0</v>
      </c>
      <c r="F44">
        <f>$P44*Pctgs!F44</f>
        <v>0</v>
      </c>
      <c r="G44">
        <f>$P44*Pctgs!G44</f>
        <v>0</v>
      </c>
      <c r="H44">
        <f>$P44*Pctgs!H44</f>
        <v>150</v>
      </c>
      <c r="I44">
        <f>$P44*Pctgs!I44</f>
        <v>0</v>
      </c>
      <c r="J44">
        <f>$P44*Pctgs!J44</f>
        <v>0</v>
      </c>
      <c r="K44">
        <f>$P44*Pctgs!K44</f>
        <v>0</v>
      </c>
      <c r="L44">
        <f>$P44*Pctgs!L44</f>
        <v>0</v>
      </c>
      <c r="M44">
        <f>$P44*Pctgs!M44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">
      <c r="A45" s="15" t="s">
        <v>50</v>
      </c>
      <c r="B45" s="15" t="s">
        <v>87</v>
      </c>
      <c r="C45" s="15">
        <f t="shared" si="5"/>
        <v>31</v>
      </c>
      <c r="D45">
        <f>$P45*Pctgs!D45</f>
        <v>0</v>
      </c>
      <c r="E45">
        <f>$P45*Pctgs!E45</f>
        <v>0</v>
      </c>
      <c r="F45">
        <f>$P45*Pctgs!F45</f>
        <v>0</v>
      </c>
      <c r="G45">
        <f>$P45*Pctgs!G45</f>
        <v>0</v>
      </c>
      <c r="H45">
        <f>$P45*Pctgs!H45</f>
        <v>180</v>
      </c>
      <c r="I45">
        <f>$P45*Pctgs!I45</f>
        <v>0</v>
      </c>
      <c r="J45">
        <f>$P45*Pctgs!J45</f>
        <v>0</v>
      </c>
      <c r="K45">
        <f>$P45*Pctgs!K45</f>
        <v>0</v>
      </c>
      <c r="L45">
        <f>$P45*Pctgs!L45</f>
        <v>0</v>
      </c>
      <c r="M45">
        <f>$P45*Pctgs!M45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">
      <c r="A46" s="15" t="s">
        <v>105</v>
      </c>
      <c r="B46" s="15" t="s">
        <v>106</v>
      </c>
      <c r="C46" s="15">
        <f t="shared" si="5"/>
        <v>32</v>
      </c>
      <c r="D46">
        <f>$P46*Pctgs!D46</f>
        <v>0</v>
      </c>
      <c r="E46">
        <f>$P46*Pctgs!E46</f>
        <v>0</v>
      </c>
      <c r="F46">
        <f>$P46*Pctgs!F46</f>
        <v>0</v>
      </c>
      <c r="G46">
        <f>$P46*Pctgs!G46</f>
        <v>0</v>
      </c>
      <c r="H46">
        <f>$P46*Pctgs!H46</f>
        <v>45</v>
      </c>
      <c r="I46">
        <f>$P46*Pctgs!I46</f>
        <v>0</v>
      </c>
      <c r="J46">
        <f>$P46*Pctgs!J46</f>
        <v>0</v>
      </c>
      <c r="K46">
        <f>$P46*Pctgs!K46</f>
        <v>0</v>
      </c>
      <c r="L46">
        <f>$P46*Pctgs!L46</f>
        <v>0</v>
      </c>
      <c r="M46">
        <f>$P46*Pctgs!M46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">
      <c r="A47" s="15" t="s">
        <v>96</v>
      </c>
      <c r="B47" s="15" t="s">
        <v>88</v>
      </c>
      <c r="C47" s="15">
        <f t="shared" si="5"/>
        <v>33</v>
      </c>
      <c r="D47">
        <f>$P47*Pctgs!D47</f>
        <v>0</v>
      </c>
      <c r="E47">
        <f>$P47*Pctgs!E47</f>
        <v>0</v>
      </c>
      <c r="F47">
        <f>$P47*Pctgs!F47</f>
        <v>0</v>
      </c>
      <c r="G47">
        <f>$P47*Pctgs!G47</f>
        <v>0</v>
      </c>
      <c r="H47">
        <f>$P47*Pctgs!H47</f>
        <v>150</v>
      </c>
      <c r="I47">
        <f>$P47*Pctgs!I47</f>
        <v>0</v>
      </c>
      <c r="J47">
        <f>$P47*Pctgs!J47</f>
        <v>0</v>
      </c>
      <c r="K47">
        <f>$P47*Pctgs!K47</f>
        <v>0</v>
      </c>
      <c r="L47">
        <f>$P47*Pctgs!L47</f>
        <v>0</v>
      </c>
      <c r="M47">
        <f>$P47*Pctgs!M47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">
      <c r="A48" s="15" t="s">
        <v>96</v>
      </c>
      <c r="B48" s="15" t="s">
        <v>88</v>
      </c>
      <c r="C48" s="15">
        <f t="shared" si="5"/>
        <v>34</v>
      </c>
      <c r="D48">
        <f>$P48*Pctgs!D48</f>
        <v>0</v>
      </c>
      <c r="E48">
        <f>$P48*Pctgs!E48</f>
        <v>0</v>
      </c>
      <c r="F48">
        <f>$P48*Pctgs!F48</f>
        <v>0</v>
      </c>
      <c r="G48">
        <f>$P48*Pctgs!G48</f>
        <v>0</v>
      </c>
      <c r="H48">
        <f>$P48*Pctgs!H48</f>
        <v>150</v>
      </c>
      <c r="I48">
        <f>$P48*Pctgs!I48</f>
        <v>0</v>
      </c>
      <c r="J48">
        <f>$P48*Pctgs!J48</f>
        <v>0</v>
      </c>
      <c r="K48">
        <f>$P48*Pctgs!K48</f>
        <v>0</v>
      </c>
      <c r="L48">
        <f>$P48*Pctgs!L48</f>
        <v>0</v>
      </c>
      <c r="M48">
        <f>$P48*Pctgs!M48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">
      <c r="A49" s="15" t="s">
        <v>107</v>
      </c>
      <c r="B49" s="15" t="s">
        <v>88</v>
      </c>
      <c r="C49" s="15">
        <f t="shared" si="5"/>
        <v>35</v>
      </c>
      <c r="D49">
        <f>$P49*Pctgs!D49</f>
        <v>0</v>
      </c>
      <c r="E49">
        <f>$P49*Pctgs!E49</f>
        <v>150</v>
      </c>
      <c r="F49">
        <f>$P49*Pctgs!F49</f>
        <v>0</v>
      </c>
      <c r="G49">
        <f>$P49*Pctgs!G49</f>
        <v>0</v>
      </c>
      <c r="H49">
        <f>$P49*Pctgs!H49</f>
        <v>0</v>
      </c>
      <c r="I49">
        <f>$P49*Pctgs!I49</f>
        <v>0</v>
      </c>
      <c r="J49">
        <f>$P49*Pctgs!J49</f>
        <v>0</v>
      </c>
      <c r="K49">
        <f>$P49*Pctgs!K49</f>
        <v>0</v>
      </c>
      <c r="L49">
        <f>$P49*Pctgs!L49</f>
        <v>0</v>
      </c>
      <c r="M49">
        <f>$P49*Pctgs!M49</f>
        <v>0</v>
      </c>
      <c r="N49">
        <f t="shared" si="0"/>
        <v>150</v>
      </c>
      <c r="P49">
        <f t="shared" si="4"/>
        <v>150</v>
      </c>
      <c r="Q49" s="15" t="s">
        <v>107</v>
      </c>
    </row>
    <row r="50" spans="1:17" x14ac:dyDescent="0.2">
      <c r="A50" s="15" t="s">
        <v>96</v>
      </c>
      <c r="B50" s="15" t="s">
        <v>88</v>
      </c>
      <c r="C50" s="15">
        <f t="shared" si="5"/>
        <v>36</v>
      </c>
      <c r="D50">
        <f>$P50*Pctgs!D50</f>
        <v>0</v>
      </c>
      <c r="E50">
        <f>$P50*Pctgs!E50</f>
        <v>150</v>
      </c>
      <c r="F50">
        <f>$P50*Pctgs!F50</f>
        <v>0</v>
      </c>
      <c r="G50">
        <f>$P50*Pctgs!G50</f>
        <v>0</v>
      </c>
      <c r="H50">
        <f>$P50*Pctgs!H50</f>
        <v>0</v>
      </c>
      <c r="I50">
        <f>$P50*Pctgs!I50</f>
        <v>0</v>
      </c>
      <c r="J50">
        <f>$P50*Pctgs!J50</f>
        <v>0</v>
      </c>
      <c r="K50">
        <f>$P50*Pctgs!K50</f>
        <v>0</v>
      </c>
      <c r="L50">
        <f>$P50*Pctgs!L50</f>
        <v>0</v>
      </c>
      <c r="M50">
        <f>$P50*Pctgs!M50</f>
        <v>0</v>
      </c>
      <c r="N50">
        <f t="shared" si="0"/>
        <v>150</v>
      </c>
      <c r="P50">
        <f t="shared" si="4"/>
        <v>150</v>
      </c>
      <c r="Q50" s="15" t="s">
        <v>96</v>
      </c>
    </row>
    <row r="51" spans="1:17" x14ac:dyDescent="0.2">
      <c r="A51" s="15" t="s">
        <v>96</v>
      </c>
      <c r="B51" s="15" t="s">
        <v>88</v>
      </c>
      <c r="C51" s="15">
        <f t="shared" si="5"/>
        <v>37</v>
      </c>
      <c r="D51">
        <f>$P51*Pctgs!D51</f>
        <v>0</v>
      </c>
      <c r="E51">
        <f>$P51*Pctgs!E51</f>
        <v>150</v>
      </c>
      <c r="F51">
        <f>$P51*Pctgs!F51</f>
        <v>0</v>
      </c>
      <c r="G51">
        <f>$P51*Pctgs!G51</f>
        <v>0</v>
      </c>
      <c r="H51">
        <f>$P51*Pctgs!H51</f>
        <v>0</v>
      </c>
      <c r="I51">
        <f>$P51*Pctgs!I51</f>
        <v>0</v>
      </c>
      <c r="J51">
        <f>$P51*Pctgs!J51</f>
        <v>0</v>
      </c>
      <c r="K51">
        <f>$P51*Pctgs!K51</f>
        <v>0</v>
      </c>
      <c r="L51">
        <f>$P51*Pctgs!L51</f>
        <v>0</v>
      </c>
      <c r="M51">
        <f>$P51*Pctgs!M51</f>
        <v>0</v>
      </c>
      <c r="N51">
        <f t="shared" si="0"/>
        <v>150</v>
      </c>
      <c r="P51">
        <f t="shared" si="4"/>
        <v>150</v>
      </c>
      <c r="Q51" s="15" t="s">
        <v>96</v>
      </c>
    </row>
    <row r="52" spans="1:17" s="21" customFormat="1" x14ac:dyDescent="0.2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P52" s="21" t="s">
        <v>10</v>
      </c>
      <c r="Q52" s="12"/>
    </row>
    <row r="53" spans="1:17" x14ac:dyDescent="0.2">
      <c r="A53" s="17" t="s">
        <v>52</v>
      </c>
      <c r="B53" s="17" t="s">
        <v>86</v>
      </c>
      <c r="C53" s="17">
        <v>38</v>
      </c>
      <c r="D53">
        <f>$P53*Pctgs!D53</f>
        <v>0</v>
      </c>
      <c r="E53">
        <f>$P53*Pctgs!E53</f>
        <v>0</v>
      </c>
      <c r="F53">
        <f>$P53*Pctgs!F53</f>
        <v>75</v>
      </c>
      <c r="G53">
        <f>$P53*Pctgs!G53</f>
        <v>25</v>
      </c>
      <c r="H53">
        <f>$P53*Pctgs!H53</f>
        <v>0</v>
      </c>
      <c r="I53">
        <f>$P53*Pctgs!I53</f>
        <v>0</v>
      </c>
      <c r="J53">
        <f>$P53*Pctgs!J53</f>
        <v>150</v>
      </c>
      <c r="K53">
        <f>$P53*Pctgs!K53</f>
        <v>0</v>
      </c>
      <c r="L53">
        <f>$P53*Pctgs!L53</f>
        <v>0</v>
      </c>
      <c r="M53">
        <f>$P53*Pctgs!M53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">
      <c r="A54" s="17" t="s">
        <v>58</v>
      </c>
      <c r="B54" s="17" t="s">
        <v>87</v>
      </c>
      <c r="C54" s="17">
        <f>C53+1</f>
        <v>39</v>
      </c>
      <c r="D54">
        <f>$P54*Pctgs!D54</f>
        <v>0</v>
      </c>
      <c r="E54">
        <f>$P54*Pctgs!E54</f>
        <v>9</v>
      </c>
      <c r="F54">
        <f>$P54*Pctgs!F54</f>
        <v>144</v>
      </c>
      <c r="G54">
        <f>$P54*Pctgs!G54</f>
        <v>9</v>
      </c>
      <c r="H54">
        <f>$P54*Pctgs!H54</f>
        <v>0</v>
      </c>
      <c r="I54">
        <f>$P54*Pctgs!I54</f>
        <v>9</v>
      </c>
      <c r="J54">
        <f>$P54*Pctgs!J54</f>
        <v>9</v>
      </c>
      <c r="K54">
        <f>$P54*Pctgs!K54</f>
        <v>0</v>
      </c>
      <c r="L54">
        <f>$P54*Pctgs!L54</f>
        <v>0</v>
      </c>
      <c r="M54">
        <f>$P54*Pctgs!M54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">
      <c r="A55" s="17" t="s">
        <v>57</v>
      </c>
      <c r="B55" s="17" t="s">
        <v>88</v>
      </c>
      <c r="C55" s="17">
        <f t="shared" ref="C55:C65" si="7">C54+1</f>
        <v>40</v>
      </c>
      <c r="D55">
        <f>$P55*Pctgs!D55</f>
        <v>0</v>
      </c>
      <c r="E55">
        <f>$P55*Pctgs!E55</f>
        <v>7.5</v>
      </c>
      <c r="F55">
        <f>$P55*Pctgs!F55</f>
        <v>120</v>
      </c>
      <c r="G55">
        <f>$P55*Pctgs!G55</f>
        <v>7.5</v>
      </c>
      <c r="H55">
        <f>$P55*Pctgs!H55</f>
        <v>0</v>
      </c>
      <c r="I55">
        <f>$P55*Pctgs!I55</f>
        <v>7.5</v>
      </c>
      <c r="J55">
        <f>$P55*Pctgs!J55</f>
        <v>7.5</v>
      </c>
      <c r="K55">
        <f>$P55*Pctgs!K55</f>
        <v>0</v>
      </c>
      <c r="L55">
        <f>$P55*Pctgs!L55</f>
        <v>0</v>
      </c>
      <c r="M55">
        <f>$P55*Pctgs!M55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">
      <c r="A56" s="17" t="s">
        <v>59</v>
      </c>
      <c r="B56" s="17" t="s">
        <v>88</v>
      </c>
      <c r="C56" s="17">
        <f t="shared" si="7"/>
        <v>41</v>
      </c>
      <c r="D56">
        <f>$P56*Pctgs!D56</f>
        <v>0</v>
      </c>
      <c r="E56">
        <f>$P56*Pctgs!E56</f>
        <v>7.5</v>
      </c>
      <c r="F56">
        <f>$P56*Pctgs!F56</f>
        <v>120</v>
      </c>
      <c r="G56">
        <f>$P56*Pctgs!G56</f>
        <v>7.5</v>
      </c>
      <c r="H56">
        <f>$P56*Pctgs!H56</f>
        <v>0</v>
      </c>
      <c r="I56">
        <f>$P56*Pctgs!I56</f>
        <v>7.5</v>
      </c>
      <c r="J56">
        <f>$P56*Pctgs!J56</f>
        <v>7.5</v>
      </c>
      <c r="K56">
        <f>$P56*Pctgs!K56</f>
        <v>0</v>
      </c>
      <c r="L56">
        <f>$P56*Pctgs!L56</f>
        <v>0</v>
      </c>
      <c r="M56">
        <f>$P56*Pctgs!M56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">
      <c r="A57" s="17" t="s">
        <v>85</v>
      </c>
      <c r="B57" s="17" t="s">
        <v>89</v>
      </c>
      <c r="C57" s="17">
        <f t="shared" si="7"/>
        <v>42</v>
      </c>
      <c r="D57">
        <f>$P57*Pctgs!D57</f>
        <v>0</v>
      </c>
      <c r="E57">
        <f>$P57*Pctgs!E57</f>
        <v>5.5</v>
      </c>
      <c r="F57">
        <f>$P57*Pctgs!F57</f>
        <v>88</v>
      </c>
      <c r="G57">
        <f>$P57*Pctgs!G57</f>
        <v>5.5</v>
      </c>
      <c r="H57">
        <f>$P57*Pctgs!H57</f>
        <v>0</v>
      </c>
      <c r="I57">
        <f>$P57*Pctgs!I57</f>
        <v>5.5</v>
      </c>
      <c r="J57">
        <f>$P57*Pctgs!J57</f>
        <v>5.5</v>
      </c>
      <c r="K57">
        <f>$P57*Pctgs!K57</f>
        <v>0</v>
      </c>
      <c r="L57">
        <f>$P57*Pctgs!L57</f>
        <v>0</v>
      </c>
      <c r="M57">
        <f>$P57*Pctgs!M57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">
      <c r="A58" s="17" t="s">
        <v>84</v>
      </c>
      <c r="B58" s="17" t="s">
        <v>89</v>
      </c>
      <c r="C58" s="17">
        <f t="shared" si="7"/>
        <v>43</v>
      </c>
      <c r="D58">
        <f>$P58*Pctgs!D58</f>
        <v>0</v>
      </c>
      <c r="E58">
        <f>$P58*Pctgs!E58</f>
        <v>5.5</v>
      </c>
      <c r="F58">
        <f>$P58*Pctgs!F58</f>
        <v>88</v>
      </c>
      <c r="G58">
        <f>$P58*Pctgs!G58</f>
        <v>5.5</v>
      </c>
      <c r="H58">
        <f>$P58*Pctgs!H58</f>
        <v>0</v>
      </c>
      <c r="I58">
        <f>$P58*Pctgs!I58</f>
        <v>5.5</v>
      </c>
      <c r="J58">
        <f>$P58*Pctgs!J58</f>
        <v>5.5</v>
      </c>
      <c r="K58">
        <f>$P58*Pctgs!K58</f>
        <v>0</v>
      </c>
      <c r="L58">
        <f>$P58*Pctgs!L58</f>
        <v>0</v>
      </c>
      <c r="M58">
        <f>$P58*Pctgs!M58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">
      <c r="A59" s="17" t="s">
        <v>53</v>
      </c>
      <c r="B59" s="17" t="s">
        <v>87</v>
      </c>
      <c r="C59" s="17">
        <f t="shared" si="7"/>
        <v>44</v>
      </c>
      <c r="D59">
        <f>$P59*Pctgs!D59</f>
        <v>0</v>
      </c>
      <c r="E59">
        <f>$P59*Pctgs!E59</f>
        <v>0</v>
      </c>
      <c r="F59">
        <f>$P59*Pctgs!F59</f>
        <v>0</v>
      </c>
      <c r="G59">
        <f>$P59*Pctgs!G59</f>
        <v>0</v>
      </c>
      <c r="H59">
        <f>$P59*Pctgs!H59</f>
        <v>0</v>
      </c>
      <c r="I59">
        <f>$P59*Pctgs!I59</f>
        <v>0</v>
      </c>
      <c r="J59">
        <f>$P59*Pctgs!J59</f>
        <v>180</v>
      </c>
      <c r="K59">
        <f>$P59*Pctgs!K59</f>
        <v>0</v>
      </c>
      <c r="L59">
        <f>$P59*Pctgs!L59</f>
        <v>0</v>
      </c>
      <c r="M59">
        <f>$P59*Pctgs!M59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">
      <c r="A60" s="17" t="s">
        <v>56</v>
      </c>
      <c r="B60" s="17" t="s">
        <v>88</v>
      </c>
      <c r="C60" s="17">
        <f t="shared" si="7"/>
        <v>45</v>
      </c>
      <c r="D60">
        <f>$P60*Pctgs!D60</f>
        <v>0</v>
      </c>
      <c r="E60">
        <f>$P60*Pctgs!E60</f>
        <v>0</v>
      </c>
      <c r="F60">
        <f>$P60*Pctgs!F60</f>
        <v>0</v>
      </c>
      <c r="G60">
        <f>$P60*Pctgs!G60</f>
        <v>0</v>
      </c>
      <c r="H60">
        <f>$P60*Pctgs!H60</f>
        <v>0</v>
      </c>
      <c r="I60">
        <f>$P60*Pctgs!I60</f>
        <v>0</v>
      </c>
      <c r="J60">
        <f>$P60*Pctgs!J60</f>
        <v>150</v>
      </c>
      <c r="K60">
        <f>$P60*Pctgs!K60</f>
        <v>0</v>
      </c>
      <c r="L60">
        <f>$P60*Pctgs!L60</f>
        <v>0</v>
      </c>
      <c r="M60">
        <f>$P60*Pctgs!M60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">
      <c r="A61" s="17" t="s">
        <v>54</v>
      </c>
      <c r="B61" s="17" t="s">
        <v>89</v>
      </c>
      <c r="C61" s="17">
        <f t="shared" si="7"/>
        <v>46</v>
      </c>
      <c r="D61">
        <f>$P61*Pctgs!D61</f>
        <v>0</v>
      </c>
      <c r="E61">
        <f>$P61*Pctgs!E61</f>
        <v>0</v>
      </c>
      <c r="F61">
        <f>$P61*Pctgs!F61</f>
        <v>0</v>
      </c>
      <c r="G61">
        <f>$P61*Pctgs!G61</f>
        <v>0</v>
      </c>
      <c r="H61">
        <f>$P61*Pctgs!H61</f>
        <v>0</v>
      </c>
      <c r="I61">
        <f>$P61*Pctgs!I61</f>
        <v>0</v>
      </c>
      <c r="J61">
        <f>$P61*Pctgs!J61</f>
        <v>110</v>
      </c>
      <c r="K61">
        <f>$P61*Pctgs!K61</f>
        <v>0</v>
      </c>
      <c r="L61">
        <f>$P61*Pctgs!L61</f>
        <v>0</v>
      </c>
      <c r="M61">
        <f>$P61*Pctgs!M61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">
      <c r="A62" s="17" t="s">
        <v>55</v>
      </c>
      <c r="B62" s="17" t="s">
        <v>88</v>
      </c>
      <c r="C62" s="17">
        <f t="shared" si="7"/>
        <v>47</v>
      </c>
      <c r="D62">
        <f>$P62*Pctgs!D62</f>
        <v>0</v>
      </c>
      <c r="E62">
        <f>$P62*Pctgs!E62</f>
        <v>0</v>
      </c>
      <c r="F62">
        <f>$P62*Pctgs!F62</f>
        <v>0</v>
      </c>
      <c r="G62">
        <f>$P62*Pctgs!G62</f>
        <v>0</v>
      </c>
      <c r="H62">
        <f>$P62*Pctgs!H62</f>
        <v>0</v>
      </c>
      <c r="I62">
        <f>$P62*Pctgs!I62</f>
        <v>0</v>
      </c>
      <c r="J62">
        <f>$P62*Pctgs!J62</f>
        <v>150</v>
      </c>
      <c r="K62">
        <f>$P62*Pctgs!K62</f>
        <v>0</v>
      </c>
      <c r="L62">
        <f>$P62*Pctgs!L62</f>
        <v>0</v>
      </c>
      <c r="M62">
        <f>$P62*Pctgs!M62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">
      <c r="A63" s="17" t="s">
        <v>52</v>
      </c>
      <c r="B63" s="17" t="s">
        <v>90</v>
      </c>
      <c r="C63" s="17">
        <f t="shared" si="7"/>
        <v>48</v>
      </c>
      <c r="D63">
        <f>$P63*Pctgs!D63</f>
        <v>0</v>
      </c>
      <c r="E63">
        <f>$P63*Pctgs!E63</f>
        <v>0</v>
      </c>
      <c r="F63">
        <f>$P63*Pctgs!F63</f>
        <v>0</v>
      </c>
      <c r="G63">
        <f>$P63*Pctgs!G63</f>
        <v>0</v>
      </c>
      <c r="H63">
        <f>$P63*Pctgs!H63</f>
        <v>0</v>
      </c>
      <c r="I63">
        <f>$P63*Pctgs!I63</f>
        <v>0</v>
      </c>
      <c r="J63">
        <f>$P63*Pctgs!J63</f>
        <v>70</v>
      </c>
      <c r="K63">
        <f>$P63*Pctgs!K63</f>
        <v>0</v>
      </c>
      <c r="L63">
        <f>$P63*Pctgs!L63</f>
        <v>0</v>
      </c>
      <c r="M63">
        <f>$P63*Pctgs!M63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">
      <c r="A64" s="17" t="s">
        <v>84</v>
      </c>
      <c r="B64" s="17" t="s">
        <v>89</v>
      </c>
      <c r="C64" s="17">
        <f t="shared" si="7"/>
        <v>49</v>
      </c>
      <c r="D64">
        <f>$P64*Pctgs!D64</f>
        <v>0</v>
      </c>
      <c r="E64">
        <f>$P64*Pctgs!E64</f>
        <v>0</v>
      </c>
      <c r="F64">
        <f>$P64*Pctgs!F64</f>
        <v>0</v>
      </c>
      <c r="G64">
        <f>$P64*Pctgs!G64</f>
        <v>0</v>
      </c>
      <c r="H64">
        <f>$P64*Pctgs!H64</f>
        <v>0</v>
      </c>
      <c r="I64">
        <f>$P64*Pctgs!I64</f>
        <v>0</v>
      </c>
      <c r="J64">
        <f>$P64*Pctgs!J64</f>
        <v>110</v>
      </c>
      <c r="K64">
        <f>$P64*Pctgs!K64</f>
        <v>0</v>
      </c>
      <c r="L64">
        <f>$P64*Pctgs!L64</f>
        <v>0</v>
      </c>
      <c r="M64">
        <f>$P64*Pctgs!M64</f>
        <v>0</v>
      </c>
      <c r="N64">
        <f t="shared" si="0"/>
        <v>110</v>
      </c>
      <c r="P64">
        <f t="shared" si="6"/>
        <v>110</v>
      </c>
      <c r="Q64" s="17" t="s">
        <v>84</v>
      </c>
    </row>
    <row r="65" spans="1:20" x14ac:dyDescent="0.2">
      <c r="A65" s="17" t="s">
        <v>91</v>
      </c>
      <c r="B65" s="17" t="s">
        <v>88</v>
      </c>
      <c r="C65" s="17">
        <f t="shared" si="7"/>
        <v>50</v>
      </c>
      <c r="D65">
        <f>$P65*Pctgs!D65</f>
        <v>0</v>
      </c>
      <c r="E65">
        <f>$P65*Pctgs!E65</f>
        <v>0</v>
      </c>
      <c r="F65">
        <f>$P65*Pctgs!F65</f>
        <v>0</v>
      </c>
      <c r="G65">
        <f>$P65*Pctgs!G65</f>
        <v>0</v>
      </c>
      <c r="H65">
        <f>$P65*Pctgs!H65</f>
        <v>0</v>
      </c>
      <c r="I65">
        <f>$P65*Pctgs!I65</f>
        <v>0</v>
      </c>
      <c r="J65">
        <f>$P65*Pctgs!J65</f>
        <v>150</v>
      </c>
      <c r="K65">
        <f>$P65*Pctgs!K65</f>
        <v>0</v>
      </c>
      <c r="L65">
        <f>$P65*Pctgs!L65</f>
        <v>0</v>
      </c>
      <c r="M65">
        <f>$P65*Pctgs!M65</f>
        <v>0</v>
      </c>
      <c r="N65">
        <f t="shared" si="0"/>
        <v>150</v>
      </c>
      <c r="P65">
        <f t="shared" si="6"/>
        <v>150</v>
      </c>
      <c r="Q65" s="17" t="s">
        <v>91</v>
      </c>
    </row>
    <row r="66" spans="1:20" x14ac:dyDescent="0.2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P66" t="s">
        <v>10</v>
      </c>
      <c r="Q66" s="12"/>
    </row>
    <row r="67" spans="1:20" x14ac:dyDescent="0.2">
      <c r="A67" s="12" t="s">
        <v>61</v>
      </c>
      <c r="B67" s="12" t="s">
        <v>86</v>
      </c>
      <c r="C67" s="12">
        <v>51</v>
      </c>
      <c r="D67">
        <f>$P67*Pctgs!D67</f>
        <v>0</v>
      </c>
      <c r="E67">
        <f>$P67*Pctgs!E67</f>
        <v>0</v>
      </c>
      <c r="F67">
        <f>$P67*Pctgs!F67</f>
        <v>240</v>
      </c>
      <c r="G67">
        <f>$P67*Pctgs!G67</f>
        <v>0</v>
      </c>
      <c r="H67">
        <f>$P67*Pctgs!H67</f>
        <v>0</v>
      </c>
      <c r="I67">
        <f>$P67*Pctgs!I67</f>
        <v>0</v>
      </c>
      <c r="J67">
        <f>$P67*Pctgs!J67</f>
        <v>0</v>
      </c>
      <c r="K67">
        <f>$P67*Pctgs!K67</f>
        <v>0</v>
      </c>
      <c r="L67">
        <f>$P67*Pctgs!L67</f>
        <v>0</v>
      </c>
      <c r="M67">
        <f>$P67*Pctgs!M67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">
      <c r="A68" s="12" t="s">
        <v>62</v>
      </c>
      <c r="B68" s="12" t="s">
        <v>88</v>
      </c>
      <c r="C68" s="12">
        <f>C67+1</f>
        <v>52</v>
      </c>
      <c r="D68">
        <f>$P68*Pctgs!D68</f>
        <v>0</v>
      </c>
      <c r="E68">
        <f>$P68*Pctgs!E68</f>
        <v>0</v>
      </c>
      <c r="F68">
        <f>$P68*Pctgs!F68</f>
        <v>150</v>
      </c>
      <c r="G68">
        <f>$P68*Pctgs!G68</f>
        <v>0</v>
      </c>
      <c r="H68">
        <f>$P68*Pctgs!H68</f>
        <v>0</v>
      </c>
      <c r="I68">
        <f>$P68*Pctgs!I68</f>
        <v>0</v>
      </c>
      <c r="J68">
        <f>$P68*Pctgs!J68</f>
        <v>0</v>
      </c>
      <c r="K68">
        <f>$P68*Pctgs!K68</f>
        <v>0</v>
      </c>
      <c r="L68">
        <f>$P68*Pctgs!L68</f>
        <v>0</v>
      </c>
      <c r="M68">
        <f>$P68*Pctgs!M68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">
      <c r="A69" s="12" t="s">
        <v>99</v>
      </c>
      <c r="B69" s="12" t="s">
        <v>88</v>
      </c>
      <c r="C69" s="12">
        <f>C68+1</f>
        <v>53</v>
      </c>
      <c r="D69">
        <f>$P69*Pctgs!D69</f>
        <v>0</v>
      </c>
      <c r="E69">
        <f>$P69*Pctgs!E69</f>
        <v>0</v>
      </c>
      <c r="F69">
        <f>$P69*Pctgs!F69</f>
        <v>150</v>
      </c>
      <c r="G69">
        <f>$P69*Pctgs!G69</f>
        <v>0</v>
      </c>
      <c r="H69">
        <f>$P69*Pctgs!H69</f>
        <v>0</v>
      </c>
      <c r="I69">
        <f>$P69*Pctgs!I69</f>
        <v>0</v>
      </c>
      <c r="J69">
        <f>$P69*Pctgs!J69</f>
        <v>0</v>
      </c>
      <c r="K69">
        <f>$P69*Pctgs!K69</f>
        <v>0</v>
      </c>
      <c r="L69">
        <f>$P69*Pctgs!L69</f>
        <v>0</v>
      </c>
      <c r="M69">
        <f>$P69*Pctgs!M69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">
      <c r="A70" s="12" t="s">
        <v>36</v>
      </c>
      <c r="B70" s="12" t="s">
        <v>88</v>
      </c>
      <c r="C70" s="12">
        <f>C69+1</f>
        <v>54</v>
      </c>
      <c r="D70">
        <f>$P70*Pctgs!D70</f>
        <v>0</v>
      </c>
      <c r="E70">
        <f>$P70*Pctgs!E70</f>
        <v>0</v>
      </c>
      <c r="F70">
        <f>$P70*Pctgs!F70</f>
        <v>150</v>
      </c>
      <c r="G70">
        <f>$P70*Pctgs!G70</f>
        <v>0</v>
      </c>
      <c r="H70">
        <f>$P70*Pctgs!H70</f>
        <v>0</v>
      </c>
      <c r="I70">
        <f>$P70*Pctgs!I70</f>
        <v>0</v>
      </c>
      <c r="J70">
        <f>$P70*Pctgs!J70</f>
        <v>0</v>
      </c>
      <c r="K70">
        <f>$P70*Pctgs!K70</f>
        <v>0</v>
      </c>
      <c r="L70">
        <f>$P70*Pctgs!L70</f>
        <v>0</v>
      </c>
      <c r="M70">
        <f>$P70*Pctgs!M70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">
      <c r="A71" s="12" t="s">
        <v>100</v>
      </c>
      <c r="B71" s="12" t="s">
        <v>64</v>
      </c>
      <c r="C71" s="12">
        <f>C70+1</f>
        <v>55</v>
      </c>
      <c r="D71">
        <f>$P71*Pctgs!D71</f>
        <v>0</v>
      </c>
      <c r="E71">
        <f>$P71*Pctgs!E71</f>
        <v>0</v>
      </c>
      <c r="F71">
        <f>$P71*Pctgs!F71</f>
        <v>45</v>
      </c>
      <c r="G71">
        <f>$P71*Pctgs!G71</f>
        <v>0</v>
      </c>
      <c r="H71">
        <f>$P71*Pctgs!H71</f>
        <v>0</v>
      </c>
      <c r="I71">
        <f>$P71*Pctgs!I71</f>
        <v>0</v>
      </c>
      <c r="J71">
        <f>$P71*Pctgs!J71</f>
        <v>0</v>
      </c>
      <c r="K71">
        <f>$P71*Pctgs!K71</f>
        <v>0</v>
      </c>
      <c r="L71">
        <f>$P71*Pctgs!L71</f>
        <v>0</v>
      </c>
      <c r="M71">
        <f>$P71*Pctgs!M71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">
      <c r="A72" s="12" t="s">
        <v>101</v>
      </c>
      <c r="B72" s="12" t="s">
        <v>89</v>
      </c>
      <c r="C72" s="12">
        <f>C71+1</f>
        <v>56</v>
      </c>
      <c r="D72">
        <f>$P72*Pctgs!D72</f>
        <v>0</v>
      </c>
      <c r="E72">
        <f>$P72*Pctgs!E72</f>
        <v>0</v>
      </c>
      <c r="F72">
        <f>$P72*Pctgs!F72</f>
        <v>110</v>
      </c>
      <c r="G72">
        <f>$P72*Pctgs!G72</f>
        <v>0</v>
      </c>
      <c r="H72">
        <f>$P72*Pctgs!H72</f>
        <v>0</v>
      </c>
      <c r="I72">
        <f>$P72*Pctgs!I72</f>
        <v>0</v>
      </c>
      <c r="J72">
        <f>$P72*Pctgs!J72</f>
        <v>0</v>
      </c>
      <c r="K72">
        <f>$P72*Pctgs!K72</f>
        <v>0</v>
      </c>
      <c r="L72">
        <f>$P72*Pctgs!L72</f>
        <v>0</v>
      </c>
      <c r="M72">
        <f>$P72*Pctgs!M72</f>
        <v>0</v>
      </c>
      <c r="N72">
        <f t="shared" si="0"/>
        <v>110</v>
      </c>
      <c r="P72">
        <f>VLOOKUP(B72,$S$1:$T$7,2)</f>
        <v>110</v>
      </c>
      <c r="Q72" s="12" t="s">
        <v>101</v>
      </c>
      <c r="R72" t="s">
        <v>10</v>
      </c>
    </row>
    <row r="74" spans="1:20" x14ac:dyDescent="0.2">
      <c r="D74">
        <f>SUM(D12:D72)</f>
        <v>1544</v>
      </c>
      <c r="E74">
        <f t="shared" ref="E74:M74" si="8">SUM(E12:E72)</f>
        <v>605</v>
      </c>
      <c r="F74">
        <f t="shared" si="8"/>
        <v>3477</v>
      </c>
      <c r="G74">
        <f t="shared" si="8"/>
        <v>120</v>
      </c>
      <c r="H74">
        <f t="shared" si="8"/>
        <v>1150</v>
      </c>
      <c r="I74">
        <f t="shared" si="8"/>
        <v>389</v>
      </c>
      <c r="J74">
        <f t="shared" si="8"/>
        <v>1195</v>
      </c>
      <c r="K74">
        <f t="shared" si="8"/>
        <v>0</v>
      </c>
      <c r="L74">
        <f t="shared" si="8"/>
        <v>0</v>
      </c>
      <c r="M74">
        <f t="shared" si="8"/>
        <v>0</v>
      </c>
      <c r="N74">
        <f>SUM(N12:N72)</f>
        <v>8480</v>
      </c>
      <c r="P74">
        <f>SUM(D74:M74)</f>
        <v>8480</v>
      </c>
    </row>
    <row r="75" spans="1:20" x14ac:dyDescent="0.2">
      <c r="D75">
        <f t="shared" ref="D75:M75" si="9">D74/$P$74</f>
        <v>0.18207547169811319</v>
      </c>
      <c r="E75">
        <f t="shared" si="9"/>
        <v>7.1344339622641514E-2</v>
      </c>
      <c r="F75">
        <f t="shared" si="9"/>
        <v>0.41002358490566038</v>
      </c>
      <c r="G75">
        <f t="shared" si="9"/>
        <v>1.4150943396226415E-2</v>
      </c>
      <c r="H75">
        <f t="shared" si="9"/>
        <v>0.13561320754716982</v>
      </c>
      <c r="I75">
        <f t="shared" si="9"/>
        <v>4.5872641509433959E-2</v>
      </c>
      <c r="J75">
        <f t="shared" si="9"/>
        <v>0.14091981132075471</v>
      </c>
      <c r="K75">
        <f t="shared" si="9"/>
        <v>0</v>
      </c>
      <c r="L75">
        <f t="shared" si="9"/>
        <v>0</v>
      </c>
      <c r="M75">
        <f t="shared" si="9"/>
        <v>0</v>
      </c>
      <c r="N75">
        <f>SUM(D75:M75)</f>
        <v>0.99999999999999989</v>
      </c>
      <c r="P75">
        <f>SUM(D75:M75)</f>
        <v>0.99999999999999989</v>
      </c>
    </row>
    <row r="76" spans="1:20" x14ac:dyDescent="0.2">
      <c r="R76" t="s">
        <v>10</v>
      </c>
      <c r="S76" t="s">
        <v>10</v>
      </c>
      <c r="T76" t="s">
        <v>10</v>
      </c>
    </row>
    <row r="77" spans="1:20" x14ac:dyDescent="0.2">
      <c r="D77" s="12" t="str">
        <f t="shared" ref="D77:K77" si="10">D9</f>
        <v>RAC</v>
      </c>
      <c r="E77" s="12" t="str">
        <f t="shared" si="10"/>
        <v>GPG</v>
      </c>
      <c r="F77" s="12" t="str">
        <f t="shared" si="10"/>
        <v>ENA</v>
      </c>
      <c r="G77" s="12"/>
      <c r="H77" s="12" t="str">
        <f t="shared" si="10"/>
        <v>EES</v>
      </c>
      <c r="I77" s="12" t="str">
        <f t="shared" si="10"/>
        <v>EI</v>
      </c>
      <c r="J77" s="12" t="str">
        <f t="shared" si="10"/>
        <v>EBS</v>
      </c>
      <c r="K77" s="12" t="str">
        <f t="shared" si="10"/>
        <v xml:space="preserve"> </v>
      </c>
      <c r="L77" s="12" t="s">
        <v>10</v>
      </c>
      <c r="M77" s="12" t="s">
        <v>10</v>
      </c>
      <c r="N77" s="12" t="str">
        <f>N9</f>
        <v>Total</v>
      </c>
      <c r="R77" s="12" t="s">
        <v>10</v>
      </c>
      <c r="S77" t="s">
        <v>10</v>
      </c>
    </row>
    <row r="80" spans="1:20" x14ac:dyDescent="0.2">
      <c r="D80" t="s">
        <v>113</v>
      </c>
      <c r="F80">
        <f>(F74-SUM(F14:F20))/N74</f>
        <v>0.27264150943396226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abSelected="1" topLeftCell="P67" workbookViewId="0">
      <selection activeCell="Z83" sqref="Z83"/>
    </sheetView>
  </sheetViews>
  <sheetFormatPr defaultRowHeight="12.75" x14ac:dyDescent="0.2"/>
  <sheetData>
    <row r="1" spans="1:28" x14ac:dyDescent="0.2">
      <c r="R1" t="s">
        <v>90</v>
      </c>
      <c r="S1">
        <v>70</v>
      </c>
    </row>
    <row r="2" spans="1:28" x14ac:dyDescent="0.2">
      <c r="R2" t="s">
        <v>89</v>
      </c>
      <c r="S2">
        <v>110</v>
      </c>
    </row>
    <row r="3" spans="1:28" x14ac:dyDescent="0.2">
      <c r="R3" t="s">
        <v>87</v>
      </c>
      <c r="S3">
        <v>180</v>
      </c>
    </row>
    <row r="4" spans="1:28" x14ac:dyDescent="0.2">
      <c r="R4" t="s">
        <v>88</v>
      </c>
      <c r="S4">
        <v>150</v>
      </c>
    </row>
    <row r="5" spans="1:28" x14ac:dyDescent="0.2">
      <c r="R5" t="s">
        <v>64</v>
      </c>
      <c r="S5">
        <v>45</v>
      </c>
    </row>
    <row r="6" spans="1:28" x14ac:dyDescent="0.2">
      <c r="R6" t="s">
        <v>103</v>
      </c>
      <c r="S6">
        <v>40</v>
      </c>
    </row>
    <row r="7" spans="1:28" x14ac:dyDescent="0.2">
      <c r="R7" t="s">
        <v>108</v>
      </c>
      <c r="S7">
        <v>45</v>
      </c>
    </row>
    <row r="9" spans="1:28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10</v>
      </c>
      <c r="L9" s="12"/>
      <c r="M9" s="12"/>
      <c r="N9" s="12" t="s">
        <v>34</v>
      </c>
    </row>
    <row r="11" spans="1:28" x14ac:dyDescent="0.2">
      <c r="R11" s="13" t="s">
        <v>87</v>
      </c>
      <c r="S11" s="13" t="s">
        <v>88</v>
      </c>
      <c r="T11" s="13" t="s">
        <v>89</v>
      </c>
      <c r="U11" s="13" t="s">
        <v>90</v>
      </c>
      <c r="V11" s="13" t="s">
        <v>103</v>
      </c>
      <c r="W11" s="13" t="s">
        <v>108</v>
      </c>
      <c r="X11" s="13" t="s">
        <v>64</v>
      </c>
      <c r="Y11" s="13" t="s">
        <v>114</v>
      </c>
      <c r="Z11" s="13" t="s">
        <v>86</v>
      </c>
      <c r="AA11" s="13"/>
      <c r="AB11" s="13" t="s">
        <v>34</v>
      </c>
    </row>
    <row r="12" spans="1:28" x14ac:dyDescent="0.2">
      <c r="A12" s="12" t="s">
        <v>7</v>
      </c>
      <c r="B12" s="12" t="s">
        <v>114</v>
      </c>
      <c r="C12" s="12">
        <v>1</v>
      </c>
      <c r="D12">
        <v>0.25</v>
      </c>
      <c r="E12">
        <v>0.05</v>
      </c>
      <c r="F12">
        <v>0.3</v>
      </c>
      <c r="G12">
        <v>0.1</v>
      </c>
      <c r="H12">
        <v>7.4999999999999997E-2</v>
      </c>
      <c r="I12">
        <v>7.4999999999999997E-2</v>
      </c>
      <c r="J12">
        <v>0.15</v>
      </c>
      <c r="K12">
        <v>0</v>
      </c>
      <c r="L12">
        <f>Sheet3!I43*$P12</f>
        <v>0</v>
      </c>
      <c r="M12">
        <f>Sheet3!J43*$P12</f>
        <v>0</v>
      </c>
      <c r="N12">
        <f>SUM(D12:M12)</f>
        <v>0.99999999999999989</v>
      </c>
      <c r="Q12" s="12" t="s">
        <v>7</v>
      </c>
      <c r="R12">
        <f>IF($B12="Dir",1,0)</f>
        <v>0</v>
      </c>
      <c r="S12">
        <f>IF($B12="Man",1,0)</f>
        <v>0</v>
      </c>
      <c r="T12">
        <f>IF($B12="Assoc",1,0)</f>
        <v>0</v>
      </c>
      <c r="U12">
        <f>IF($B12="Anal",1,0)</f>
        <v>0</v>
      </c>
      <c r="V12">
        <f>IF($B12="Spec",1,0)</f>
        <v>0</v>
      </c>
      <c r="W12">
        <f>IF($B12="SSpec",1,0)</f>
        <v>0</v>
      </c>
      <c r="X12">
        <f>IF($B12="PT",1,0)</f>
        <v>0</v>
      </c>
      <c r="Y12">
        <f>IF($B12="MD",1,0)</f>
        <v>1</v>
      </c>
      <c r="Z12">
        <f>IF($B12="VP",1,0)</f>
        <v>0</v>
      </c>
      <c r="AB12">
        <f>SUM(R12:Z12)</f>
        <v>1</v>
      </c>
    </row>
    <row r="13" spans="1:28" x14ac:dyDescent="0.2">
      <c r="A13" s="12"/>
      <c r="B13" s="12"/>
      <c r="C13" s="12"/>
      <c r="Q13" s="12"/>
    </row>
    <row r="14" spans="1:28" x14ac:dyDescent="0.2">
      <c r="A14" s="13" t="s">
        <v>9</v>
      </c>
      <c r="B14" s="13" t="s">
        <v>86</v>
      </c>
      <c r="C14" s="13">
        <v>2</v>
      </c>
      <c r="D14">
        <v>0</v>
      </c>
      <c r="E14">
        <f>Sheet3!C45*$P14</f>
        <v>0</v>
      </c>
      <c r="F14">
        <v>1</v>
      </c>
      <c r="G14">
        <v>0</v>
      </c>
      <c r="H14">
        <f>Sheet3!E45*$P14</f>
        <v>0</v>
      </c>
      <c r="I14">
        <f>Sheet3!F45*$P14</f>
        <v>0</v>
      </c>
      <c r="J14">
        <f>Sheet3!G45*$P14</f>
        <v>0</v>
      </c>
      <c r="K14">
        <v>0</v>
      </c>
      <c r="L14">
        <v>0</v>
      </c>
      <c r="M14">
        <f>Sheet3!J45*$P14</f>
        <v>0</v>
      </c>
      <c r="N14">
        <f t="shared" ref="N14:N72" si="0">SUM(D14:M14)</f>
        <v>1</v>
      </c>
      <c r="Q14" s="13" t="s">
        <v>9</v>
      </c>
      <c r="R14">
        <f t="shared" ref="R14:R72" si="1">IF($B14="Dir",1,0)</f>
        <v>0</v>
      </c>
      <c r="S14">
        <f t="shared" ref="S14:S72" si="2">IF($B14="Man",1,0)</f>
        <v>0</v>
      </c>
      <c r="T14">
        <f t="shared" ref="T14:T72" si="3">IF($B14="Assoc",1,0)</f>
        <v>0</v>
      </c>
      <c r="U14">
        <f t="shared" ref="U14:U72" si="4">IF($B14="Anal",1,0)</f>
        <v>0</v>
      </c>
      <c r="V14">
        <f t="shared" ref="V14:V72" si="5">IF($B14="Spec",1,0)</f>
        <v>0</v>
      </c>
      <c r="W14">
        <f t="shared" ref="W14:W72" si="6">IF($B14="SSpec",1,0)</f>
        <v>0</v>
      </c>
      <c r="X14">
        <f t="shared" ref="X14:X72" si="7">IF($B14="PT",1,0)</f>
        <v>0</v>
      </c>
      <c r="Y14">
        <f t="shared" ref="Y14:Y72" si="8">IF($B14="MD",1,0)</f>
        <v>0</v>
      </c>
      <c r="Z14">
        <f t="shared" ref="Z14:Z72" si="9">IF($B14="VP",1,0)</f>
        <v>1</v>
      </c>
      <c r="AB14">
        <f t="shared" ref="AB14:AB72" si="10">SUM(R14:Z14)</f>
        <v>1</v>
      </c>
    </row>
    <row r="15" spans="1:28" x14ac:dyDescent="0.2">
      <c r="A15" s="13" t="s">
        <v>11</v>
      </c>
      <c r="B15" s="13" t="s">
        <v>88</v>
      </c>
      <c r="C15" s="13">
        <v>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1</v>
      </c>
      <c r="Q15" s="13" t="s">
        <v>11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B15">
        <f t="shared" si="10"/>
        <v>1</v>
      </c>
    </row>
    <row r="16" spans="1:28" x14ac:dyDescent="0.2">
      <c r="A16" s="13" t="s">
        <v>91</v>
      </c>
      <c r="B16" s="13" t="s">
        <v>88</v>
      </c>
      <c r="C16" s="13">
        <v>4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1</v>
      </c>
      <c r="Q16" s="13" t="s">
        <v>91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B16">
        <f t="shared" si="10"/>
        <v>1</v>
      </c>
    </row>
    <row r="17" spans="1:28" x14ac:dyDescent="0.2">
      <c r="A17" s="13" t="s">
        <v>13</v>
      </c>
      <c r="B17" s="13" t="s">
        <v>88</v>
      </c>
      <c r="C17" s="13">
        <v>5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  <c r="Q17" s="13" t="s">
        <v>13</v>
      </c>
      <c r="R17">
        <f t="shared" si="1"/>
        <v>0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B17">
        <f t="shared" si="10"/>
        <v>1</v>
      </c>
    </row>
    <row r="18" spans="1:28" x14ac:dyDescent="0.2">
      <c r="A18" s="13" t="s">
        <v>93</v>
      </c>
      <c r="B18" s="13" t="s">
        <v>89</v>
      </c>
      <c r="C18" s="13">
        <v>6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1</v>
      </c>
      <c r="Q18" s="13" t="s">
        <v>93</v>
      </c>
      <c r="R18">
        <f t="shared" si="1"/>
        <v>0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B18">
        <f t="shared" si="10"/>
        <v>1</v>
      </c>
    </row>
    <row r="19" spans="1:28" x14ac:dyDescent="0.2">
      <c r="A19" s="13" t="s">
        <v>92</v>
      </c>
      <c r="B19" s="13" t="s">
        <v>90</v>
      </c>
      <c r="C19" s="13">
        <v>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1</v>
      </c>
      <c r="Q19" s="13" t="s">
        <v>92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1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B19">
        <f t="shared" si="10"/>
        <v>1</v>
      </c>
    </row>
    <row r="20" spans="1:28" x14ac:dyDescent="0.2">
      <c r="A20" s="13" t="s">
        <v>91</v>
      </c>
      <c r="B20" s="13" t="s">
        <v>88</v>
      </c>
      <c r="C20" s="13">
        <v>8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1</v>
      </c>
      <c r="Q20" s="13" t="s">
        <v>91</v>
      </c>
      <c r="R20">
        <f t="shared" si="1"/>
        <v>0</v>
      </c>
      <c r="S20">
        <f t="shared" si="2"/>
        <v>1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B20">
        <f t="shared" si="10"/>
        <v>1</v>
      </c>
    </row>
    <row r="21" spans="1:28" x14ac:dyDescent="0.2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Q21" s="12"/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B21" t="s">
        <v>10</v>
      </c>
    </row>
    <row r="22" spans="1:28" x14ac:dyDescent="0.2">
      <c r="A22" s="16" t="s">
        <v>8</v>
      </c>
      <c r="B22" s="16" t="s">
        <v>87</v>
      </c>
      <c r="C22" s="16">
        <v>9</v>
      </c>
      <c r="D22">
        <v>0</v>
      </c>
      <c r="E22">
        <v>0</v>
      </c>
      <c r="F22">
        <v>0.2</v>
      </c>
      <c r="G22">
        <v>0</v>
      </c>
      <c r="H22">
        <v>0</v>
      </c>
      <c r="I22">
        <v>0.8</v>
      </c>
      <c r="J22">
        <v>0</v>
      </c>
      <c r="K22">
        <v>0</v>
      </c>
      <c r="L22">
        <v>0</v>
      </c>
      <c r="M22">
        <v>0</v>
      </c>
      <c r="N22">
        <f t="shared" si="0"/>
        <v>1</v>
      </c>
      <c r="Q22" s="16" t="s">
        <v>8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B22">
        <f t="shared" si="10"/>
        <v>1</v>
      </c>
    </row>
    <row r="23" spans="1:28" x14ac:dyDescent="0.2">
      <c r="A23" s="16" t="s">
        <v>102</v>
      </c>
      <c r="B23" s="16" t="s">
        <v>89</v>
      </c>
      <c r="C23" s="16">
        <v>10</v>
      </c>
      <c r="D23">
        <v>0</v>
      </c>
      <c r="E23">
        <v>0</v>
      </c>
      <c r="F23">
        <v>0.2</v>
      </c>
      <c r="G23">
        <v>0</v>
      </c>
      <c r="H23">
        <v>0</v>
      </c>
      <c r="I23">
        <v>0.8</v>
      </c>
      <c r="J23">
        <v>0</v>
      </c>
      <c r="K23">
        <v>0</v>
      </c>
      <c r="L23">
        <v>0</v>
      </c>
      <c r="M23">
        <v>0</v>
      </c>
      <c r="N23">
        <f t="shared" si="0"/>
        <v>1</v>
      </c>
      <c r="Q23" s="16" t="s">
        <v>102</v>
      </c>
      <c r="R23">
        <f t="shared" si="1"/>
        <v>0</v>
      </c>
      <c r="S23">
        <f t="shared" si="2"/>
        <v>0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B23">
        <f t="shared" si="10"/>
        <v>1</v>
      </c>
    </row>
    <row r="24" spans="1:28" x14ac:dyDescent="0.2">
      <c r="A24" s="16" t="s">
        <v>21</v>
      </c>
      <c r="B24" s="16" t="s">
        <v>90</v>
      </c>
      <c r="C24" s="16">
        <v>11</v>
      </c>
      <c r="D24">
        <v>0</v>
      </c>
      <c r="E24">
        <v>0</v>
      </c>
      <c r="F24">
        <v>0.2</v>
      </c>
      <c r="G24">
        <v>0</v>
      </c>
      <c r="H24">
        <v>0</v>
      </c>
      <c r="I24">
        <v>0.8</v>
      </c>
      <c r="J24">
        <v>0</v>
      </c>
      <c r="K24">
        <v>0</v>
      </c>
      <c r="L24">
        <v>0</v>
      </c>
      <c r="M24">
        <v>0</v>
      </c>
      <c r="N24">
        <f t="shared" si="0"/>
        <v>1</v>
      </c>
      <c r="Q24" s="16" t="s">
        <v>21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B24">
        <f t="shared" si="10"/>
        <v>1</v>
      </c>
    </row>
    <row r="25" spans="1:28" x14ac:dyDescent="0.2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Q25" s="12"/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B25" t="s">
        <v>10</v>
      </c>
    </row>
    <row r="26" spans="1:28" x14ac:dyDescent="0.2">
      <c r="A26" s="14" t="s">
        <v>14</v>
      </c>
      <c r="B26" s="14" t="s">
        <v>86</v>
      </c>
      <c r="C26" s="14">
        <v>12</v>
      </c>
      <c r="D26">
        <v>0.6</v>
      </c>
      <c r="E26">
        <v>0</v>
      </c>
      <c r="F26">
        <v>0.4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1</v>
      </c>
      <c r="Q26" s="14" t="s">
        <v>14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B26">
        <f t="shared" si="10"/>
        <v>1</v>
      </c>
    </row>
    <row r="27" spans="1:28" x14ac:dyDescent="0.2">
      <c r="A27" s="14" t="s">
        <v>36</v>
      </c>
      <c r="B27" s="14" t="s">
        <v>87</v>
      </c>
      <c r="C27" s="14">
        <f>C26+1</f>
        <v>13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Q27" s="14" t="s">
        <v>36</v>
      </c>
      <c r="R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B27">
        <f t="shared" si="10"/>
        <v>1</v>
      </c>
    </row>
    <row r="28" spans="1:28" x14ac:dyDescent="0.2">
      <c r="A28" s="14" t="s">
        <v>94</v>
      </c>
      <c r="B28" s="14" t="s">
        <v>88</v>
      </c>
      <c r="C28" s="14">
        <f t="shared" ref="C28:C38" si="11">C27+1</f>
        <v>14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1</v>
      </c>
      <c r="Q28" s="14" t="s">
        <v>94</v>
      </c>
      <c r="R28">
        <f t="shared" si="1"/>
        <v>0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B28">
        <f t="shared" si="10"/>
        <v>1</v>
      </c>
    </row>
    <row r="29" spans="1:28" x14ac:dyDescent="0.2">
      <c r="A29" s="14" t="s">
        <v>95</v>
      </c>
      <c r="B29" s="14" t="s">
        <v>88</v>
      </c>
      <c r="C29" s="14">
        <f t="shared" si="11"/>
        <v>15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  <c r="Q29" s="14" t="s">
        <v>95</v>
      </c>
      <c r="R29">
        <f t="shared" si="1"/>
        <v>0</v>
      </c>
      <c r="S29">
        <f t="shared" si="2"/>
        <v>1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B29">
        <f t="shared" si="10"/>
        <v>1</v>
      </c>
    </row>
    <row r="30" spans="1:28" x14ac:dyDescent="0.2">
      <c r="A30" s="14" t="s">
        <v>60</v>
      </c>
      <c r="B30" s="14" t="s">
        <v>88</v>
      </c>
      <c r="C30" s="14">
        <f t="shared" si="11"/>
        <v>16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1</v>
      </c>
      <c r="Q30" s="14" t="s">
        <v>60</v>
      </c>
      <c r="R30">
        <f t="shared" si="1"/>
        <v>0</v>
      </c>
      <c r="S30">
        <f t="shared" si="2"/>
        <v>1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B30">
        <f t="shared" si="10"/>
        <v>1</v>
      </c>
    </row>
    <row r="31" spans="1:28" x14ac:dyDescent="0.2">
      <c r="A31" s="14" t="s">
        <v>96</v>
      </c>
      <c r="B31" s="14" t="s">
        <v>88</v>
      </c>
      <c r="C31" s="14">
        <f t="shared" si="11"/>
        <v>17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1</v>
      </c>
      <c r="Q31" s="14" t="s">
        <v>96</v>
      </c>
      <c r="R31">
        <f t="shared" si="1"/>
        <v>0</v>
      </c>
      <c r="S31">
        <f t="shared" si="2"/>
        <v>1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B31">
        <f t="shared" si="10"/>
        <v>1</v>
      </c>
    </row>
    <row r="32" spans="1:28" x14ac:dyDescent="0.2">
      <c r="A32" s="14" t="s">
        <v>96</v>
      </c>
      <c r="B32" s="14" t="s">
        <v>88</v>
      </c>
      <c r="C32" s="14">
        <f t="shared" si="11"/>
        <v>18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1</v>
      </c>
      <c r="Q32" s="14" t="s">
        <v>96</v>
      </c>
      <c r="R32">
        <f t="shared" si="1"/>
        <v>0</v>
      </c>
      <c r="S32">
        <f t="shared" si="2"/>
        <v>1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B32">
        <f t="shared" si="10"/>
        <v>1</v>
      </c>
    </row>
    <row r="33" spans="1:28" x14ac:dyDescent="0.2">
      <c r="A33" s="14" t="s">
        <v>37</v>
      </c>
      <c r="B33" s="14" t="s">
        <v>88</v>
      </c>
      <c r="C33" s="14">
        <f t="shared" si="11"/>
        <v>19</v>
      </c>
      <c r="D33">
        <v>0</v>
      </c>
      <c r="E33">
        <v>0</v>
      </c>
      <c r="F33">
        <v>0.7</v>
      </c>
      <c r="G33">
        <v>0</v>
      </c>
      <c r="H33">
        <v>0</v>
      </c>
      <c r="I33">
        <v>0.3</v>
      </c>
      <c r="J33">
        <v>0</v>
      </c>
      <c r="K33">
        <v>0</v>
      </c>
      <c r="L33">
        <v>0</v>
      </c>
      <c r="M33">
        <v>0</v>
      </c>
      <c r="N33">
        <f t="shared" si="0"/>
        <v>1</v>
      </c>
      <c r="Q33" s="14" t="s">
        <v>37</v>
      </c>
      <c r="R33">
        <f t="shared" si="1"/>
        <v>0</v>
      </c>
      <c r="S33">
        <f t="shared" si="2"/>
        <v>1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B33">
        <f t="shared" si="10"/>
        <v>1</v>
      </c>
    </row>
    <row r="34" spans="1:28" x14ac:dyDescent="0.2">
      <c r="A34" s="14" t="s">
        <v>97</v>
      </c>
      <c r="B34" s="14" t="s">
        <v>64</v>
      </c>
      <c r="C34" s="14">
        <f t="shared" si="11"/>
        <v>20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1</v>
      </c>
      <c r="Q34" s="14" t="s">
        <v>97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0</v>
      </c>
      <c r="AB34">
        <f t="shared" si="10"/>
        <v>1</v>
      </c>
    </row>
    <row r="35" spans="1:28" x14ac:dyDescent="0.2">
      <c r="A35" s="14" t="s">
        <v>42</v>
      </c>
      <c r="B35" s="14" t="s">
        <v>88</v>
      </c>
      <c r="C35" s="14">
        <f t="shared" si="11"/>
        <v>21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</v>
      </c>
      <c r="Q35" s="14" t="s">
        <v>42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B35">
        <f t="shared" si="10"/>
        <v>1</v>
      </c>
    </row>
    <row r="36" spans="1:28" x14ac:dyDescent="0.2">
      <c r="A36" s="14" t="s">
        <v>96</v>
      </c>
      <c r="B36" s="14" t="s">
        <v>88</v>
      </c>
      <c r="C36" s="14">
        <f t="shared" si="11"/>
        <v>22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Q36" s="14" t="s">
        <v>96</v>
      </c>
      <c r="R36">
        <f t="shared" si="1"/>
        <v>0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B36">
        <f t="shared" si="10"/>
        <v>1</v>
      </c>
    </row>
    <row r="37" spans="1:28" x14ac:dyDescent="0.2">
      <c r="A37" s="14" t="s">
        <v>38</v>
      </c>
      <c r="B37" s="14" t="s">
        <v>88</v>
      </c>
      <c r="C37" s="14">
        <f t="shared" si="11"/>
        <v>23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1</v>
      </c>
      <c r="Q37" s="14" t="s">
        <v>38</v>
      </c>
      <c r="R37">
        <f t="shared" si="1"/>
        <v>0</v>
      </c>
      <c r="S37">
        <f t="shared" si="2"/>
        <v>1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B37">
        <f t="shared" si="10"/>
        <v>1</v>
      </c>
    </row>
    <row r="38" spans="1:28" x14ac:dyDescent="0.2">
      <c r="A38" s="14" t="s">
        <v>98</v>
      </c>
      <c r="B38" s="14" t="s">
        <v>89</v>
      </c>
      <c r="C38" s="14">
        <f t="shared" si="11"/>
        <v>24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1</v>
      </c>
      <c r="Q38" s="14" t="s">
        <v>98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B38">
        <f t="shared" si="10"/>
        <v>1</v>
      </c>
    </row>
    <row r="39" spans="1:28" x14ac:dyDescent="0.2">
      <c r="A39" s="12"/>
      <c r="B39" s="12"/>
      <c r="C39" s="12"/>
      <c r="D39" s="12" t="s">
        <v>109</v>
      </c>
      <c r="E39" s="12" t="s">
        <v>110</v>
      </c>
      <c r="F39" s="12" t="s">
        <v>111</v>
      </c>
      <c r="G39" s="12" t="s">
        <v>112</v>
      </c>
      <c r="H39" s="12" t="s">
        <v>80</v>
      </c>
      <c r="I39" s="12" t="s">
        <v>81</v>
      </c>
      <c r="J39" s="12" t="s">
        <v>82</v>
      </c>
      <c r="K39" s="12" t="s">
        <v>10</v>
      </c>
      <c r="L39" s="12"/>
      <c r="M39" s="12"/>
      <c r="N39" s="12" t="s">
        <v>34</v>
      </c>
      <c r="Q39" s="12"/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B39" t="s">
        <v>10</v>
      </c>
    </row>
    <row r="40" spans="1:28" x14ac:dyDescent="0.2">
      <c r="A40" s="15" t="s">
        <v>48</v>
      </c>
      <c r="B40" s="15" t="s">
        <v>87</v>
      </c>
      <c r="C40" s="15">
        <v>25</v>
      </c>
      <c r="D40">
        <v>0</v>
      </c>
      <c r="E40">
        <v>0.5</v>
      </c>
      <c r="F40">
        <v>0</v>
      </c>
      <c r="G40">
        <v>0</v>
      </c>
      <c r="H40">
        <v>0.5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</v>
      </c>
      <c r="Q40" s="15" t="s">
        <v>48</v>
      </c>
      <c r="R40">
        <f t="shared" si="1"/>
        <v>1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B40">
        <f t="shared" si="10"/>
        <v>1</v>
      </c>
    </row>
    <row r="41" spans="1:28" x14ac:dyDescent="0.2">
      <c r="A41" s="15" t="s">
        <v>96</v>
      </c>
      <c r="B41" s="15" t="s">
        <v>88</v>
      </c>
      <c r="C41" s="15">
        <f>C40+1</f>
        <v>26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Q41" s="15" t="s">
        <v>96</v>
      </c>
      <c r="R41">
        <f t="shared" si="1"/>
        <v>0</v>
      </c>
      <c r="S41">
        <f t="shared" si="2"/>
        <v>1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B41">
        <f t="shared" si="10"/>
        <v>1</v>
      </c>
    </row>
    <row r="42" spans="1:28" x14ac:dyDescent="0.2">
      <c r="A42" s="15" t="s">
        <v>52</v>
      </c>
      <c r="B42" s="15" t="s">
        <v>103</v>
      </c>
      <c r="C42" s="15">
        <f t="shared" ref="C42:C51" si="12">C41+1</f>
        <v>27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1</v>
      </c>
      <c r="Q42" s="15" t="s">
        <v>52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1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B42">
        <f t="shared" si="10"/>
        <v>1</v>
      </c>
    </row>
    <row r="43" spans="1:28" x14ac:dyDescent="0.2">
      <c r="A43" s="15" t="s">
        <v>54</v>
      </c>
      <c r="B43" s="15" t="s">
        <v>88</v>
      </c>
      <c r="C43" s="15">
        <f t="shared" si="12"/>
        <v>28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Q43" s="15" t="s">
        <v>54</v>
      </c>
      <c r="R43">
        <f t="shared" si="1"/>
        <v>0</v>
      </c>
      <c r="S43">
        <f t="shared" si="2"/>
        <v>1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B43">
        <f t="shared" si="10"/>
        <v>1</v>
      </c>
    </row>
    <row r="44" spans="1:28" x14ac:dyDescent="0.2">
      <c r="A44" s="15" t="s">
        <v>104</v>
      </c>
      <c r="B44" s="15" t="s">
        <v>88</v>
      </c>
      <c r="C44" s="15">
        <f t="shared" si="12"/>
        <v>29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1</v>
      </c>
      <c r="Q44" s="15" t="s">
        <v>104</v>
      </c>
      <c r="R44">
        <f t="shared" si="1"/>
        <v>0</v>
      </c>
      <c r="S44">
        <f t="shared" si="2"/>
        <v>1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B44">
        <f t="shared" si="10"/>
        <v>1</v>
      </c>
    </row>
    <row r="45" spans="1:28" x14ac:dyDescent="0.2">
      <c r="A45" s="15" t="s">
        <v>50</v>
      </c>
      <c r="B45" s="15" t="s">
        <v>87</v>
      </c>
      <c r="C45" s="15">
        <f t="shared" si="12"/>
        <v>30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1</v>
      </c>
      <c r="Q45" s="15" t="s">
        <v>50</v>
      </c>
      <c r="R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B45">
        <f t="shared" si="10"/>
        <v>1</v>
      </c>
    </row>
    <row r="46" spans="1:28" x14ac:dyDescent="0.2">
      <c r="A46" s="15" t="s">
        <v>105</v>
      </c>
      <c r="B46" s="15" t="s">
        <v>106</v>
      </c>
      <c r="C46" s="15">
        <f t="shared" si="12"/>
        <v>31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Q46" s="15" t="s">
        <v>105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1</v>
      </c>
      <c r="X46">
        <f t="shared" si="7"/>
        <v>0</v>
      </c>
      <c r="Y46">
        <f t="shared" si="8"/>
        <v>0</v>
      </c>
      <c r="Z46">
        <f t="shared" si="9"/>
        <v>0</v>
      </c>
      <c r="AB46">
        <f t="shared" si="10"/>
        <v>1</v>
      </c>
    </row>
    <row r="47" spans="1:28" x14ac:dyDescent="0.2">
      <c r="A47" s="15" t="s">
        <v>96</v>
      </c>
      <c r="B47" s="15" t="s">
        <v>88</v>
      </c>
      <c r="C47" s="15">
        <f t="shared" si="12"/>
        <v>32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Q47" s="15" t="s">
        <v>96</v>
      </c>
      <c r="R47">
        <f t="shared" si="1"/>
        <v>0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B47">
        <f t="shared" si="10"/>
        <v>1</v>
      </c>
    </row>
    <row r="48" spans="1:28" x14ac:dyDescent="0.2">
      <c r="A48" s="15" t="s">
        <v>96</v>
      </c>
      <c r="B48" s="15" t="s">
        <v>88</v>
      </c>
      <c r="C48" s="15">
        <f t="shared" si="12"/>
        <v>33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Q48" s="15" t="s">
        <v>96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B48">
        <f t="shared" si="10"/>
        <v>1</v>
      </c>
    </row>
    <row r="49" spans="1:28" x14ac:dyDescent="0.2">
      <c r="A49" s="15" t="s">
        <v>107</v>
      </c>
      <c r="B49" s="15" t="s">
        <v>88</v>
      </c>
      <c r="C49" s="15">
        <f t="shared" si="12"/>
        <v>34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  <c r="Q49" s="15" t="s">
        <v>107</v>
      </c>
      <c r="R49">
        <f t="shared" si="1"/>
        <v>0</v>
      </c>
      <c r="S49">
        <f t="shared" si="2"/>
        <v>1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B49">
        <f t="shared" si="10"/>
        <v>1</v>
      </c>
    </row>
    <row r="50" spans="1:28" x14ac:dyDescent="0.2">
      <c r="A50" s="15" t="s">
        <v>96</v>
      </c>
      <c r="B50" s="15" t="s">
        <v>88</v>
      </c>
      <c r="C50" s="15">
        <f t="shared" si="12"/>
        <v>35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</v>
      </c>
      <c r="Q50" s="15" t="s">
        <v>96</v>
      </c>
      <c r="R50">
        <f t="shared" si="1"/>
        <v>0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B50">
        <f t="shared" si="10"/>
        <v>1</v>
      </c>
    </row>
    <row r="51" spans="1:28" x14ac:dyDescent="0.2">
      <c r="A51" s="15" t="s">
        <v>96</v>
      </c>
      <c r="B51" s="15" t="s">
        <v>88</v>
      </c>
      <c r="C51" s="15">
        <f t="shared" si="12"/>
        <v>36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Q51" s="15" t="s">
        <v>96</v>
      </c>
      <c r="R51">
        <f t="shared" si="1"/>
        <v>0</v>
      </c>
      <c r="S51">
        <f t="shared" si="2"/>
        <v>1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B51">
        <f t="shared" si="10"/>
        <v>1</v>
      </c>
    </row>
    <row r="52" spans="1:28" s="21" customFormat="1" x14ac:dyDescent="0.2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Q52" s="12"/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/>
      <c r="AB52" t="s">
        <v>10</v>
      </c>
    </row>
    <row r="53" spans="1:28" x14ac:dyDescent="0.2">
      <c r="A53" s="17" t="s">
        <v>52</v>
      </c>
      <c r="B53" s="17" t="s">
        <v>86</v>
      </c>
      <c r="C53" s="17">
        <v>37</v>
      </c>
      <c r="D53">
        <v>0</v>
      </c>
      <c r="E53">
        <v>0</v>
      </c>
      <c r="F53">
        <v>0.3</v>
      </c>
      <c r="G53">
        <v>0.1</v>
      </c>
      <c r="H53">
        <v>0</v>
      </c>
      <c r="I53">
        <v>0</v>
      </c>
      <c r="J53">
        <v>0.6</v>
      </c>
      <c r="K53">
        <v>0</v>
      </c>
      <c r="L53">
        <v>0</v>
      </c>
      <c r="M53">
        <v>0</v>
      </c>
      <c r="N53">
        <f t="shared" si="0"/>
        <v>1</v>
      </c>
      <c r="Q53" s="17" t="s">
        <v>52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B53">
        <f t="shared" si="10"/>
        <v>1</v>
      </c>
    </row>
    <row r="54" spans="1:28" x14ac:dyDescent="0.2">
      <c r="A54" s="17" t="s">
        <v>58</v>
      </c>
      <c r="B54" s="17" t="s">
        <v>87</v>
      </c>
      <c r="C54" s="17">
        <f>C53+1</f>
        <v>38</v>
      </c>
      <c r="D54">
        <v>0</v>
      </c>
      <c r="E54">
        <v>0.05</v>
      </c>
      <c r="F54">
        <v>0.8</v>
      </c>
      <c r="G54">
        <v>0.05</v>
      </c>
      <c r="H54">
        <v>0</v>
      </c>
      <c r="I54">
        <v>0.05</v>
      </c>
      <c r="J54">
        <v>0.05</v>
      </c>
      <c r="K54">
        <v>0</v>
      </c>
      <c r="L54">
        <v>0</v>
      </c>
      <c r="M54">
        <v>0</v>
      </c>
      <c r="N54">
        <f t="shared" si="0"/>
        <v>1.0000000000000002</v>
      </c>
      <c r="Q54" s="17" t="s">
        <v>58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B54">
        <f t="shared" si="10"/>
        <v>1</v>
      </c>
    </row>
    <row r="55" spans="1:28" x14ac:dyDescent="0.2">
      <c r="A55" s="17" t="s">
        <v>57</v>
      </c>
      <c r="B55" s="17" t="s">
        <v>88</v>
      </c>
      <c r="C55" s="17">
        <f t="shared" ref="C55:C65" si="13">C54+1</f>
        <v>39</v>
      </c>
      <c r="D55">
        <v>0</v>
      </c>
      <c r="E55">
        <v>0.05</v>
      </c>
      <c r="F55">
        <v>0.8</v>
      </c>
      <c r="G55">
        <v>0.05</v>
      </c>
      <c r="H55">
        <v>0</v>
      </c>
      <c r="I55">
        <v>0.05</v>
      </c>
      <c r="J55">
        <v>0.05</v>
      </c>
      <c r="K55">
        <v>0</v>
      </c>
      <c r="L55">
        <v>0</v>
      </c>
      <c r="M55">
        <v>0</v>
      </c>
      <c r="N55">
        <f t="shared" si="0"/>
        <v>1.0000000000000002</v>
      </c>
      <c r="Q55" s="17" t="s">
        <v>57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B55">
        <f t="shared" si="10"/>
        <v>1</v>
      </c>
    </row>
    <row r="56" spans="1:28" x14ac:dyDescent="0.2">
      <c r="A56" s="17" t="s">
        <v>59</v>
      </c>
      <c r="B56" s="17" t="s">
        <v>88</v>
      </c>
      <c r="C56" s="17">
        <f t="shared" si="13"/>
        <v>40</v>
      </c>
      <c r="D56">
        <v>0</v>
      </c>
      <c r="E56">
        <v>0.05</v>
      </c>
      <c r="F56">
        <v>0.8</v>
      </c>
      <c r="G56">
        <v>0.05</v>
      </c>
      <c r="H56">
        <v>0</v>
      </c>
      <c r="I56">
        <v>0.05</v>
      </c>
      <c r="J56">
        <v>0.05</v>
      </c>
      <c r="K56">
        <v>0</v>
      </c>
      <c r="L56">
        <v>0</v>
      </c>
      <c r="M56">
        <v>0</v>
      </c>
      <c r="N56">
        <f t="shared" si="0"/>
        <v>1.0000000000000002</v>
      </c>
      <c r="Q56" s="17" t="s">
        <v>59</v>
      </c>
      <c r="R56">
        <f t="shared" si="1"/>
        <v>0</v>
      </c>
      <c r="S56">
        <f t="shared" si="2"/>
        <v>1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B56">
        <f t="shared" si="10"/>
        <v>1</v>
      </c>
    </row>
    <row r="57" spans="1:28" x14ac:dyDescent="0.2">
      <c r="A57" s="17" t="s">
        <v>85</v>
      </c>
      <c r="B57" s="17" t="s">
        <v>89</v>
      </c>
      <c r="C57" s="17">
        <f t="shared" si="13"/>
        <v>41</v>
      </c>
      <c r="D57">
        <v>0</v>
      </c>
      <c r="E57">
        <v>0.05</v>
      </c>
      <c r="F57">
        <v>0.8</v>
      </c>
      <c r="G57">
        <v>0.05</v>
      </c>
      <c r="H57">
        <v>0</v>
      </c>
      <c r="I57">
        <v>0.05</v>
      </c>
      <c r="J57">
        <v>0.05</v>
      </c>
      <c r="K57">
        <v>0</v>
      </c>
      <c r="L57">
        <v>0</v>
      </c>
      <c r="M57">
        <v>0</v>
      </c>
      <c r="N57">
        <f t="shared" si="0"/>
        <v>1.0000000000000002</v>
      </c>
      <c r="Q57" s="17" t="s">
        <v>85</v>
      </c>
      <c r="R57">
        <f t="shared" si="1"/>
        <v>0</v>
      </c>
      <c r="S57">
        <f t="shared" si="2"/>
        <v>0</v>
      </c>
      <c r="T57">
        <f t="shared" si="3"/>
        <v>1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B57">
        <f t="shared" si="10"/>
        <v>1</v>
      </c>
    </row>
    <row r="58" spans="1:28" x14ac:dyDescent="0.2">
      <c r="A58" s="17" t="s">
        <v>84</v>
      </c>
      <c r="B58" s="17" t="s">
        <v>89</v>
      </c>
      <c r="C58" s="17">
        <f t="shared" si="13"/>
        <v>42</v>
      </c>
      <c r="D58">
        <v>0</v>
      </c>
      <c r="E58">
        <v>0.05</v>
      </c>
      <c r="F58">
        <v>0.8</v>
      </c>
      <c r="G58">
        <v>0.05</v>
      </c>
      <c r="H58">
        <v>0</v>
      </c>
      <c r="I58">
        <v>0.05</v>
      </c>
      <c r="J58">
        <v>0.05</v>
      </c>
      <c r="K58">
        <v>0</v>
      </c>
      <c r="L58">
        <v>0</v>
      </c>
      <c r="M58">
        <v>0</v>
      </c>
      <c r="N58">
        <f t="shared" si="0"/>
        <v>1.0000000000000002</v>
      </c>
      <c r="Q58" s="17" t="s">
        <v>84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B58">
        <f t="shared" si="10"/>
        <v>1</v>
      </c>
    </row>
    <row r="59" spans="1:28" x14ac:dyDescent="0.2">
      <c r="A59" s="17" t="s">
        <v>53</v>
      </c>
      <c r="B59" s="17" t="s">
        <v>87</v>
      </c>
      <c r="C59" s="17">
        <f t="shared" si="13"/>
        <v>43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f t="shared" si="0"/>
        <v>1</v>
      </c>
      <c r="Q59" s="17" t="s">
        <v>53</v>
      </c>
      <c r="R59">
        <f t="shared" si="1"/>
        <v>1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B59">
        <f t="shared" si="10"/>
        <v>1</v>
      </c>
    </row>
    <row r="60" spans="1:28" x14ac:dyDescent="0.2">
      <c r="A60" s="17" t="s">
        <v>56</v>
      </c>
      <c r="B60" s="17" t="s">
        <v>88</v>
      </c>
      <c r="C60" s="17">
        <f t="shared" si="13"/>
        <v>44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f t="shared" si="0"/>
        <v>1</v>
      </c>
      <c r="Q60" s="17" t="s">
        <v>56</v>
      </c>
      <c r="R60">
        <f t="shared" si="1"/>
        <v>0</v>
      </c>
      <c r="S60">
        <f t="shared" si="2"/>
        <v>1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B60">
        <f t="shared" si="10"/>
        <v>1</v>
      </c>
    </row>
    <row r="61" spans="1:28" x14ac:dyDescent="0.2">
      <c r="A61" s="17" t="s">
        <v>54</v>
      </c>
      <c r="B61" s="17" t="s">
        <v>89</v>
      </c>
      <c r="C61" s="17">
        <f t="shared" si="13"/>
        <v>45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</v>
      </c>
      <c r="Q61" s="17" t="s">
        <v>54</v>
      </c>
      <c r="R61">
        <f t="shared" si="1"/>
        <v>0</v>
      </c>
      <c r="S61">
        <f t="shared" si="2"/>
        <v>0</v>
      </c>
      <c r="T61">
        <f t="shared" si="3"/>
        <v>1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B61">
        <f t="shared" si="10"/>
        <v>1</v>
      </c>
    </row>
    <row r="62" spans="1:28" x14ac:dyDescent="0.2">
      <c r="A62" s="17" t="s">
        <v>55</v>
      </c>
      <c r="B62" s="17" t="s">
        <v>88</v>
      </c>
      <c r="C62" s="17">
        <f t="shared" si="13"/>
        <v>46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f t="shared" si="0"/>
        <v>1</v>
      </c>
      <c r="Q62" s="17" t="s">
        <v>55</v>
      </c>
      <c r="R62">
        <f t="shared" si="1"/>
        <v>0</v>
      </c>
      <c r="S62">
        <f t="shared" si="2"/>
        <v>1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B62">
        <f t="shared" si="10"/>
        <v>1</v>
      </c>
    </row>
    <row r="63" spans="1:28" x14ac:dyDescent="0.2">
      <c r="A63" s="17" t="s">
        <v>52</v>
      </c>
      <c r="B63" s="17" t="s">
        <v>90</v>
      </c>
      <c r="C63" s="17">
        <f t="shared" si="13"/>
        <v>47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f t="shared" si="0"/>
        <v>1</v>
      </c>
      <c r="Q63" s="17" t="s">
        <v>52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1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B63">
        <f t="shared" si="10"/>
        <v>1</v>
      </c>
    </row>
    <row r="64" spans="1:28" x14ac:dyDescent="0.2">
      <c r="A64" s="17" t="s">
        <v>84</v>
      </c>
      <c r="B64" s="17" t="s">
        <v>89</v>
      </c>
      <c r="C64" s="17">
        <f t="shared" si="13"/>
        <v>48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f t="shared" si="0"/>
        <v>1</v>
      </c>
      <c r="Q64" s="17" t="s">
        <v>84</v>
      </c>
      <c r="R64">
        <f t="shared" si="1"/>
        <v>0</v>
      </c>
      <c r="S64">
        <f t="shared" si="2"/>
        <v>0</v>
      </c>
      <c r="T64">
        <f t="shared" si="3"/>
        <v>1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B64">
        <f t="shared" si="10"/>
        <v>1</v>
      </c>
    </row>
    <row r="65" spans="1:28" x14ac:dyDescent="0.2">
      <c r="A65" s="17" t="s">
        <v>91</v>
      </c>
      <c r="B65" s="17" t="s">
        <v>88</v>
      </c>
      <c r="C65" s="17">
        <f t="shared" si="13"/>
        <v>49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f t="shared" si="0"/>
        <v>1</v>
      </c>
      <c r="Q65" s="17" t="s">
        <v>91</v>
      </c>
      <c r="R65">
        <f t="shared" si="1"/>
        <v>0</v>
      </c>
      <c r="S65">
        <f t="shared" si="2"/>
        <v>1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B65">
        <f t="shared" si="10"/>
        <v>1</v>
      </c>
    </row>
    <row r="66" spans="1:28" x14ac:dyDescent="0.2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Q66" s="12"/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B66" t="s">
        <v>10</v>
      </c>
    </row>
    <row r="67" spans="1:28" x14ac:dyDescent="0.2">
      <c r="A67" s="12" t="s">
        <v>61</v>
      </c>
      <c r="B67" s="12" t="s">
        <v>86</v>
      </c>
      <c r="C67" s="12">
        <v>50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1</v>
      </c>
      <c r="Q67" s="12" t="s">
        <v>61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1</v>
      </c>
      <c r="AB67">
        <f t="shared" si="10"/>
        <v>1</v>
      </c>
    </row>
    <row r="68" spans="1:28" x14ac:dyDescent="0.2">
      <c r="A68" s="12" t="s">
        <v>62</v>
      </c>
      <c r="B68" s="12" t="s">
        <v>88</v>
      </c>
      <c r="C68" s="12">
        <f>C67+1</f>
        <v>51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1</v>
      </c>
      <c r="Q68" s="12" t="s">
        <v>62</v>
      </c>
      <c r="R68">
        <f t="shared" si="1"/>
        <v>0</v>
      </c>
      <c r="S68">
        <f t="shared" si="2"/>
        <v>1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1</v>
      </c>
    </row>
    <row r="69" spans="1:28" x14ac:dyDescent="0.2">
      <c r="A69" s="12" t="s">
        <v>99</v>
      </c>
      <c r="B69" s="12" t="s">
        <v>88</v>
      </c>
      <c r="C69" s="12">
        <f>C68+1</f>
        <v>52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1</v>
      </c>
      <c r="Q69" s="12" t="s">
        <v>99</v>
      </c>
      <c r="R69">
        <f t="shared" si="1"/>
        <v>0</v>
      </c>
      <c r="S69">
        <f t="shared" si="2"/>
        <v>1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1</v>
      </c>
    </row>
    <row r="70" spans="1:28" x14ac:dyDescent="0.2">
      <c r="A70" s="12" t="s">
        <v>36</v>
      </c>
      <c r="B70" s="12" t="s">
        <v>88</v>
      </c>
      <c r="C70" s="12">
        <f>C69+1</f>
        <v>53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1</v>
      </c>
      <c r="Q70" s="12" t="s">
        <v>36</v>
      </c>
      <c r="R70">
        <f t="shared" si="1"/>
        <v>0</v>
      </c>
      <c r="S70">
        <f t="shared" si="2"/>
        <v>1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1</v>
      </c>
    </row>
    <row r="71" spans="1:28" x14ac:dyDescent="0.2">
      <c r="A71" s="12" t="s">
        <v>100</v>
      </c>
      <c r="B71" s="12" t="s">
        <v>64</v>
      </c>
      <c r="C71" s="12">
        <f>C70+1</f>
        <v>54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1</v>
      </c>
      <c r="Q71" s="12" t="s">
        <v>100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1</v>
      </c>
      <c r="Y71">
        <f t="shared" si="8"/>
        <v>0</v>
      </c>
      <c r="Z71">
        <f t="shared" si="9"/>
        <v>0</v>
      </c>
      <c r="AB71">
        <f t="shared" si="10"/>
        <v>1</v>
      </c>
    </row>
    <row r="72" spans="1:28" x14ac:dyDescent="0.2">
      <c r="A72" s="12" t="s">
        <v>101</v>
      </c>
      <c r="B72" s="12" t="s">
        <v>89</v>
      </c>
      <c r="C72" s="12">
        <f>C71+1</f>
        <v>55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1</v>
      </c>
      <c r="Q72" s="12" t="s">
        <v>101</v>
      </c>
      <c r="R72">
        <f t="shared" si="1"/>
        <v>0</v>
      </c>
      <c r="S72">
        <f t="shared" si="2"/>
        <v>0</v>
      </c>
      <c r="T72">
        <f t="shared" si="3"/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1</v>
      </c>
    </row>
    <row r="73" spans="1:28" x14ac:dyDescent="0.2"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</row>
    <row r="74" spans="1:28" x14ac:dyDescent="0.2"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</row>
    <row r="75" spans="1:28" x14ac:dyDescent="0.2"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  <c r="N75" t="s">
        <v>10</v>
      </c>
    </row>
    <row r="76" spans="1:28" x14ac:dyDescent="0.2">
      <c r="R76" t="s">
        <v>10</v>
      </c>
      <c r="S76" t="s">
        <v>10</v>
      </c>
    </row>
    <row r="77" spans="1:28" x14ac:dyDescent="0.2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10</v>
      </c>
      <c r="L77" s="12"/>
      <c r="M77" s="12"/>
      <c r="N77" s="12" t="s">
        <v>34</v>
      </c>
      <c r="R77">
        <f>SUM(R12:R72)</f>
        <v>6</v>
      </c>
      <c r="S77">
        <f t="shared" ref="S77:Z77" si="14">SUM(S12:S72)</f>
        <v>29</v>
      </c>
      <c r="T77">
        <f t="shared" si="14"/>
        <v>8</v>
      </c>
      <c r="U77">
        <f t="shared" si="14"/>
        <v>3</v>
      </c>
      <c r="V77">
        <f t="shared" si="14"/>
        <v>1</v>
      </c>
      <c r="W77">
        <f t="shared" si="14"/>
        <v>1</v>
      </c>
      <c r="X77">
        <f t="shared" si="14"/>
        <v>2</v>
      </c>
      <c r="Y77">
        <f t="shared" si="14"/>
        <v>1</v>
      </c>
      <c r="Z77">
        <f t="shared" si="14"/>
        <v>4</v>
      </c>
      <c r="AA77">
        <f>SUM(R77:Z77)</f>
        <v>55</v>
      </c>
      <c r="AB77">
        <f>SUM(AB12:AB72)</f>
        <v>55</v>
      </c>
    </row>
    <row r="79" spans="1:28" x14ac:dyDescent="0.2">
      <c r="R79" s="13" t="s">
        <v>87</v>
      </c>
      <c r="S79" s="13" t="s">
        <v>88</v>
      </c>
      <c r="T79" s="13" t="s">
        <v>89</v>
      </c>
      <c r="U79" s="13" t="s">
        <v>90</v>
      </c>
      <c r="V79" s="13" t="s">
        <v>103</v>
      </c>
      <c r="W79" s="13" t="s">
        <v>108</v>
      </c>
      <c r="X79" s="13" t="s">
        <v>64</v>
      </c>
      <c r="Y79" s="13" t="s">
        <v>114</v>
      </c>
      <c r="Z79" s="13" t="s">
        <v>86</v>
      </c>
      <c r="AA79" s="13" t="s">
        <v>34</v>
      </c>
      <c r="AB79" s="13" t="s">
        <v>34</v>
      </c>
    </row>
    <row r="83" spans="26:26" x14ac:dyDescent="0.2">
      <c r="Z83">
        <v>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2.75" x14ac:dyDescent="0.2"/>
  <cols>
    <col min="2" max="11" width="11.42578125" customWidth="1"/>
  </cols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">
      <c r="A44" s="12"/>
    </row>
    <row r="45" spans="1:14" x14ac:dyDescent="0.2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">
      <c r="A51" s="12"/>
    </row>
    <row r="52" spans="1:21" x14ac:dyDescent="0.2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">
      <c r="A56" s="12"/>
    </row>
    <row r="57" spans="1:21" x14ac:dyDescent="0.2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">
      <c r="A63" s="14" t="s">
        <v>39</v>
      </c>
      <c r="K63" s="20">
        <f t="shared" si="0"/>
        <v>0</v>
      </c>
      <c r="M63">
        <v>0</v>
      </c>
    </row>
    <row r="64" spans="1:21" x14ac:dyDescent="0.2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">
      <c r="A67" s="12"/>
    </row>
    <row r="68" spans="1:13" x14ac:dyDescent="0.2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">
      <c r="A77" s="12"/>
    </row>
    <row r="78" spans="1:13" x14ac:dyDescent="0.2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">
      <c r="A89" s="12"/>
      <c r="G89" t="s">
        <v>10</v>
      </c>
      <c r="K89" s="19" t="s">
        <v>10</v>
      </c>
    </row>
    <row r="90" spans="1:13" x14ac:dyDescent="0.2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Allocations</vt:lpstr>
      <vt:lpstr>Pctgs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Jan Havlíček</cp:lastModifiedBy>
  <cp:lastPrinted>2000-04-26T14:24:41Z</cp:lastPrinted>
  <dcterms:created xsi:type="dcterms:W3CDTF">2000-04-21T14:44:44Z</dcterms:created>
  <dcterms:modified xsi:type="dcterms:W3CDTF">2023-09-13T13:58:07Z</dcterms:modified>
</cp:coreProperties>
</file>