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3E64A7-0B21-4F76-B07E-45E3E436CA5C}" xr6:coauthVersionLast="47" xr6:coauthVersionMax="47" xr10:uidLastSave="{00000000-0000-0000-0000-000000000000}"/>
  <bookViews>
    <workbookView xWindow="-120" yWindow="-120" windowWidth="38640" windowHeight="15720" activeTab="2"/>
  </bookViews>
  <sheets>
    <sheet name="book structure" sheetId="1" r:id="rId1"/>
    <sheet name="curves" sheetId="2" r:id="rId2"/>
    <sheet name="summary" sheetId="7" r:id="rId3"/>
    <sheet name="fob deals" sheetId="3" r:id="rId4"/>
    <sheet name="lng-freight" sheetId="6" r:id="rId5"/>
    <sheet name="freight deals" sheetId="5" r:id="rId6"/>
    <sheet name="cif deals" sheetId="4" r:id="rId7"/>
  </sheets>
  <definedNames>
    <definedName name="curves">curves!$A$1:$S$630</definedName>
    <definedName name="_xlnm.Print_Area" localSheetId="0">'book structure'!$A$1:$H$25</definedName>
    <definedName name="_xlnm.Print_Area" localSheetId="6">'cif deals'!$A$1:$AP$99</definedName>
    <definedName name="_xlnm.Print_Area" localSheetId="3">'fob deals'!$A$1:$L$103</definedName>
    <definedName name="_xlnm.Print_Area" localSheetId="5">'freight deals'!$A$1:$S$61</definedName>
    <definedName name="_xlnm.Print_Area" localSheetId="4">'lng-freight'!$A$1:$S$60</definedName>
    <definedName name="_xlnm.Print_Area" localSheetId="2">summary!$A$1:$G$15</definedName>
  </definedNames>
  <calcPr calcId="0"/>
</workbook>
</file>

<file path=xl/calcChain.xml><?xml version="1.0" encoding="utf-8"?>
<calcChain xmlns="http://schemas.openxmlformats.org/spreadsheetml/2006/main">
  <c r="D4" i="1" l="1"/>
  <c r="G4" i="1"/>
  <c r="G6" i="1"/>
  <c r="G7" i="1"/>
  <c r="G9" i="1"/>
  <c r="D10" i="1"/>
  <c r="G10" i="1"/>
  <c r="G12" i="1"/>
  <c r="D13" i="1"/>
  <c r="G13" i="1"/>
  <c r="G15" i="1"/>
  <c r="G16" i="1"/>
  <c r="E17" i="1"/>
  <c r="D21" i="1"/>
  <c r="G21" i="1"/>
  <c r="G24" i="1"/>
  <c r="G25" i="1"/>
  <c r="K7" i="4"/>
  <c r="N7" i="4"/>
  <c r="Q7" i="4"/>
  <c r="W7" i="4"/>
  <c r="Z7" i="4"/>
  <c r="AC7" i="4"/>
  <c r="AI7" i="4"/>
  <c r="AL7" i="4"/>
  <c r="AO7" i="4"/>
  <c r="K8" i="4"/>
  <c r="N8" i="4"/>
  <c r="Q8" i="4"/>
  <c r="W8" i="4"/>
  <c r="Z8" i="4"/>
  <c r="AC8" i="4"/>
  <c r="AI8" i="4"/>
  <c r="AL8" i="4"/>
  <c r="AO8" i="4"/>
  <c r="K9" i="4"/>
  <c r="N9" i="4"/>
  <c r="Q9" i="4"/>
  <c r="T9" i="4"/>
  <c r="W9" i="4"/>
  <c r="Z9" i="4"/>
  <c r="AC9" i="4"/>
  <c r="AF9" i="4"/>
  <c r="AI9" i="4"/>
  <c r="AL9" i="4"/>
  <c r="B12" i="4"/>
  <c r="C12" i="4"/>
  <c r="E12" i="4"/>
  <c r="F12" i="4"/>
  <c r="H12" i="4"/>
  <c r="I12" i="4"/>
  <c r="K12" i="4"/>
  <c r="L12" i="4"/>
  <c r="N12" i="4"/>
  <c r="O12" i="4"/>
  <c r="Q12" i="4"/>
  <c r="R12" i="4"/>
  <c r="T12" i="4"/>
  <c r="U12" i="4"/>
  <c r="W12" i="4"/>
  <c r="X12" i="4"/>
  <c r="Z12" i="4"/>
  <c r="AA12" i="4"/>
  <c r="AC12" i="4"/>
  <c r="AD12" i="4"/>
  <c r="AF12" i="4"/>
  <c r="AG12" i="4"/>
  <c r="AI12" i="4"/>
  <c r="AJ12" i="4"/>
  <c r="AL12" i="4"/>
  <c r="AM12" i="4"/>
  <c r="AO12" i="4"/>
  <c r="AP12" i="4"/>
  <c r="A13" i="4"/>
  <c r="B13" i="4"/>
  <c r="C13" i="4"/>
  <c r="E13" i="4"/>
  <c r="H13" i="4"/>
  <c r="I13" i="4"/>
  <c r="K13" i="4"/>
  <c r="L13" i="4"/>
  <c r="N13" i="4"/>
  <c r="O13" i="4"/>
  <c r="T13" i="4"/>
  <c r="U13" i="4"/>
  <c r="W13" i="4"/>
  <c r="X13" i="4"/>
  <c r="Z13" i="4"/>
  <c r="AA13" i="4"/>
  <c r="AF13" i="4"/>
  <c r="AG13" i="4"/>
  <c r="AI13" i="4"/>
  <c r="AJ13" i="4"/>
  <c r="AL13" i="4"/>
  <c r="AM13" i="4"/>
  <c r="A14" i="4"/>
  <c r="B14" i="4"/>
  <c r="C14" i="4"/>
  <c r="E14" i="4"/>
  <c r="H14" i="4"/>
  <c r="I14" i="4"/>
  <c r="K14" i="4"/>
  <c r="L14" i="4"/>
  <c r="N14" i="4"/>
  <c r="O14" i="4"/>
  <c r="T14" i="4"/>
  <c r="U14" i="4"/>
  <c r="W14" i="4"/>
  <c r="X14" i="4"/>
  <c r="Z14" i="4"/>
  <c r="AA14" i="4"/>
  <c r="AF14" i="4"/>
  <c r="AG14" i="4"/>
  <c r="AI14" i="4"/>
  <c r="AJ14" i="4"/>
  <c r="AL14" i="4"/>
  <c r="AM14" i="4"/>
  <c r="A15" i="4"/>
  <c r="B15" i="4"/>
  <c r="C15" i="4"/>
  <c r="E15" i="4"/>
  <c r="H15" i="4"/>
  <c r="I15" i="4"/>
  <c r="K15" i="4"/>
  <c r="L15" i="4"/>
  <c r="N15" i="4"/>
  <c r="O15" i="4"/>
  <c r="T15" i="4"/>
  <c r="U15" i="4"/>
  <c r="W15" i="4"/>
  <c r="X15" i="4"/>
  <c r="Z15" i="4"/>
  <c r="AA15" i="4"/>
  <c r="AF15" i="4"/>
  <c r="AG15" i="4"/>
  <c r="AI15" i="4"/>
  <c r="AJ15" i="4"/>
  <c r="AL15" i="4"/>
  <c r="AM15" i="4"/>
  <c r="A16" i="4"/>
  <c r="B16" i="4"/>
  <c r="C16" i="4"/>
  <c r="E16" i="4"/>
  <c r="H16" i="4"/>
  <c r="I16" i="4"/>
  <c r="K16" i="4"/>
  <c r="L16" i="4"/>
  <c r="N16" i="4"/>
  <c r="O16" i="4"/>
  <c r="T16" i="4"/>
  <c r="U16" i="4"/>
  <c r="W16" i="4"/>
  <c r="X16" i="4"/>
  <c r="Z16" i="4"/>
  <c r="AA16" i="4"/>
  <c r="AF16" i="4"/>
  <c r="AG16" i="4"/>
  <c r="AI16" i="4"/>
  <c r="AJ16" i="4"/>
  <c r="AL16" i="4"/>
  <c r="AM16" i="4"/>
  <c r="A17" i="4"/>
  <c r="B17" i="4"/>
  <c r="C17" i="4"/>
  <c r="E17" i="4"/>
  <c r="H17" i="4"/>
  <c r="I17" i="4"/>
  <c r="K17" i="4"/>
  <c r="L17" i="4"/>
  <c r="N17" i="4"/>
  <c r="O17" i="4"/>
  <c r="T17" i="4"/>
  <c r="U17" i="4"/>
  <c r="W17" i="4"/>
  <c r="X17" i="4"/>
  <c r="Z17" i="4"/>
  <c r="AA17" i="4"/>
  <c r="AF17" i="4"/>
  <c r="AG17" i="4"/>
  <c r="AI17" i="4"/>
  <c r="AJ17" i="4"/>
  <c r="AL17" i="4"/>
  <c r="AM17" i="4"/>
  <c r="A18" i="4"/>
  <c r="B18" i="4"/>
  <c r="C18" i="4"/>
  <c r="E18" i="4"/>
  <c r="H18" i="4"/>
  <c r="I18" i="4"/>
  <c r="K18" i="4"/>
  <c r="L18" i="4"/>
  <c r="N18" i="4"/>
  <c r="O18" i="4"/>
  <c r="T18" i="4"/>
  <c r="U18" i="4"/>
  <c r="W18" i="4"/>
  <c r="X18" i="4"/>
  <c r="Z18" i="4"/>
  <c r="AA18" i="4"/>
  <c r="AF18" i="4"/>
  <c r="AG18" i="4"/>
  <c r="AI18" i="4"/>
  <c r="AJ18" i="4"/>
  <c r="AL18" i="4"/>
  <c r="AM18" i="4"/>
  <c r="A19" i="4"/>
  <c r="B19" i="4"/>
  <c r="C19" i="4"/>
  <c r="E19" i="4"/>
  <c r="H19" i="4"/>
  <c r="I19" i="4"/>
  <c r="K19" i="4"/>
  <c r="L19" i="4"/>
  <c r="N19" i="4"/>
  <c r="O19" i="4"/>
  <c r="T19" i="4"/>
  <c r="U19" i="4"/>
  <c r="W19" i="4"/>
  <c r="X19" i="4"/>
  <c r="Z19" i="4"/>
  <c r="AA19" i="4"/>
  <c r="AF19" i="4"/>
  <c r="AG19" i="4"/>
  <c r="AI19" i="4"/>
  <c r="AJ19" i="4"/>
  <c r="AL19" i="4"/>
  <c r="AM19" i="4"/>
  <c r="A20" i="4"/>
  <c r="B20" i="4"/>
  <c r="C20" i="4"/>
  <c r="E20" i="4"/>
  <c r="H20" i="4"/>
  <c r="I20" i="4"/>
  <c r="K20" i="4"/>
  <c r="L20" i="4"/>
  <c r="N20" i="4"/>
  <c r="O20" i="4"/>
  <c r="T20" i="4"/>
  <c r="U20" i="4"/>
  <c r="W20" i="4"/>
  <c r="X20" i="4"/>
  <c r="Z20" i="4"/>
  <c r="AA20" i="4"/>
  <c r="AF20" i="4"/>
  <c r="AG20" i="4"/>
  <c r="AI20" i="4"/>
  <c r="AJ20" i="4"/>
  <c r="AL20" i="4"/>
  <c r="AM20" i="4"/>
  <c r="A21" i="4"/>
  <c r="B21" i="4"/>
  <c r="C21" i="4"/>
  <c r="E21" i="4"/>
  <c r="H21" i="4"/>
  <c r="I21" i="4"/>
  <c r="K21" i="4"/>
  <c r="L21" i="4"/>
  <c r="N21" i="4"/>
  <c r="O21" i="4"/>
  <c r="T21" i="4"/>
  <c r="U21" i="4"/>
  <c r="W21" i="4"/>
  <c r="X21" i="4"/>
  <c r="Z21" i="4"/>
  <c r="AA21" i="4"/>
  <c r="AF21" i="4"/>
  <c r="AG21" i="4"/>
  <c r="AI21" i="4"/>
  <c r="AJ21" i="4"/>
  <c r="AL21" i="4"/>
  <c r="AM21" i="4"/>
  <c r="A22" i="4"/>
  <c r="B22" i="4"/>
  <c r="C22" i="4"/>
  <c r="E22" i="4"/>
  <c r="H22" i="4"/>
  <c r="I22" i="4"/>
  <c r="K22" i="4"/>
  <c r="L22" i="4"/>
  <c r="N22" i="4"/>
  <c r="O22" i="4"/>
  <c r="T22" i="4"/>
  <c r="U22" i="4"/>
  <c r="W22" i="4"/>
  <c r="X22" i="4"/>
  <c r="Z22" i="4"/>
  <c r="AA22" i="4"/>
  <c r="AF22" i="4"/>
  <c r="AG22" i="4"/>
  <c r="AI22" i="4"/>
  <c r="AJ22" i="4"/>
  <c r="AL22" i="4"/>
  <c r="AM22" i="4"/>
  <c r="A23" i="4"/>
  <c r="B23" i="4"/>
  <c r="C23" i="4"/>
  <c r="E23" i="4"/>
  <c r="H23" i="4"/>
  <c r="I23" i="4"/>
  <c r="K23" i="4"/>
  <c r="L23" i="4"/>
  <c r="N23" i="4"/>
  <c r="O23" i="4"/>
  <c r="T23" i="4"/>
  <c r="U23" i="4"/>
  <c r="W23" i="4"/>
  <c r="X23" i="4"/>
  <c r="Z23" i="4"/>
  <c r="AA23" i="4"/>
  <c r="AF23" i="4"/>
  <c r="AG23" i="4"/>
  <c r="AI23" i="4"/>
  <c r="AJ23" i="4"/>
  <c r="AL23" i="4"/>
  <c r="AM23" i="4"/>
  <c r="A24" i="4"/>
  <c r="B24" i="4"/>
  <c r="C24" i="4"/>
  <c r="E24" i="4"/>
  <c r="H24" i="4"/>
  <c r="I24" i="4"/>
  <c r="K24" i="4"/>
  <c r="L24" i="4"/>
  <c r="N24" i="4"/>
  <c r="O24" i="4"/>
  <c r="T24" i="4"/>
  <c r="U24" i="4"/>
  <c r="W24" i="4"/>
  <c r="X24" i="4"/>
  <c r="Z24" i="4"/>
  <c r="AA24" i="4"/>
  <c r="AF24" i="4"/>
  <c r="AG24" i="4"/>
  <c r="AI24" i="4"/>
  <c r="AJ24" i="4"/>
  <c r="AL24" i="4"/>
  <c r="AM24" i="4"/>
  <c r="A25" i="4"/>
  <c r="B25" i="4"/>
  <c r="C25" i="4"/>
  <c r="E25" i="4"/>
  <c r="H25" i="4"/>
  <c r="I25" i="4"/>
  <c r="K25" i="4"/>
  <c r="L25" i="4"/>
  <c r="N25" i="4"/>
  <c r="O25" i="4"/>
  <c r="T25" i="4"/>
  <c r="U25" i="4"/>
  <c r="W25" i="4"/>
  <c r="X25" i="4"/>
  <c r="Z25" i="4"/>
  <c r="AA25" i="4"/>
  <c r="AF25" i="4"/>
  <c r="AG25" i="4"/>
  <c r="AI25" i="4"/>
  <c r="AJ25" i="4"/>
  <c r="AL25" i="4"/>
  <c r="AM25" i="4"/>
  <c r="A26" i="4"/>
  <c r="B26" i="4"/>
  <c r="C26" i="4"/>
  <c r="E26" i="4"/>
  <c r="H26" i="4"/>
  <c r="I26" i="4"/>
  <c r="K26" i="4"/>
  <c r="L26" i="4"/>
  <c r="N26" i="4"/>
  <c r="O26" i="4"/>
  <c r="T26" i="4"/>
  <c r="U26" i="4"/>
  <c r="W26" i="4"/>
  <c r="X26" i="4"/>
  <c r="Z26" i="4"/>
  <c r="AA26" i="4"/>
  <c r="AF26" i="4"/>
  <c r="AG26" i="4"/>
  <c r="AI26" i="4"/>
  <c r="AJ26" i="4"/>
  <c r="AL26" i="4"/>
  <c r="AM26" i="4"/>
  <c r="A27" i="4"/>
  <c r="B27" i="4"/>
  <c r="C27" i="4"/>
  <c r="E27" i="4"/>
  <c r="H27" i="4"/>
  <c r="I27" i="4"/>
  <c r="K27" i="4"/>
  <c r="L27" i="4"/>
  <c r="N27" i="4"/>
  <c r="O27" i="4"/>
  <c r="T27" i="4"/>
  <c r="U27" i="4"/>
  <c r="W27" i="4"/>
  <c r="X27" i="4"/>
  <c r="Z27" i="4"/>
  <c r="AA27" i="4"/>
  <c r="AF27" i="4"/>
  <c r="AG27" i="4"/>
  <c r="AI27" i="4"/>
  <c r="AJ27" i="4"/>
  <c r="AL27" i="4"/>
  <c r="AM27" i="4"/>
  <c r="A28" i="4"/>
  <c r="B28" i="4"/>
  <c r="C28" i="4"/>
  <c r="E28" i="4"/>
  <c r="H28" i="4"/>
  <c r="I28" i="4"/>
  <c r="K28" i="4"/>
  <c r="L28" i="4"/>
  <c r="N28" i="4"/>
  <c r="O28" i="4"/>
  <c r="T28" i="4"/>
  <c r="U28" i="4"/>
  <c r="W28" i="4"/>
  <c r="X28" i="4"/>
  <c r="Z28" i="4"/>
  <c r="AA28" i="4"/>
  <c r="AF28" i="4"/>
  <c r="AG28" i="4"/>
  <c r="AI28" i="4"/>
  <c r="AJ28" i="4"/>
  <c r="AL28" i="4"/>
  <c r="AM28" i="4"/>
  <c r="A29" i="4"/>
  <c r="B29" i="4"/>
  <c r="C29" i="4"/>
  <c r="E29" i="4"/>
  <c r="H29" i="4"/>
  <c r="I29" i="4"/>
  <c r="K29" i="4"/>
  <c r="L29" i="4"/>
  <c r="N29" i="4"/>
  <c r="O29" i="4"/>
  <c r="T29" i="4"/>
  <c r="U29" i="4"/>
  <c r="W29" i="4"/>
  <c r="X29" i="4"/>
  <c r="Z29" i="4"/>
  <c r="AA29" i="4"/>
  <c r="AF29" i="4"/>
  <c r="AG29" i="4"/>
  <c r="AI29" i="4"/>
  <c r="AJ29" i="4"/>
  <c r="AL29" i="4"/>
  <c r="AM29" i="4"/>
  <c r="A30" i="4"/>
  <c r="B30" i="4"/>
  <c r="C30" i="4"/>
  <c r="E30" i="4"/>
  <c r="H30" i="4"/>
  <c r="I30" i="4"/>
  <c r="K30" i="4"/>
  <c r="L30" i="4"/>
  <c r="N30" i="4"/>
  <c r="O30" i="4"/>
  <c r="T30" i="4"/>
  <c r="U30" i="4"/>
  <c r="W30" i="4"/>
  <c r="X30" i="4"/>
  <c r="Z30" i="4"/>
  <c r="AA30" i="4"/>
  <c r="AF30" i="4"/>
  <c r="AG30" i="4"/>
  <c r="AI30" i="4"/>
  <c r="AJ30" i="4"/>
  <c r="AL30" i="4"/>
  <c r="AM30" i="4"/>
  <c r="A31" i="4"/>
  <c r="B31" i="4"/>
  <c r="C31" i="4"/>
  <c r="E31" i="4"/>
  <c r="H31" i="4"/>
  <c r="I31" i="4"/>
  <c r="K31" i="4"/>
  <c r="L31" i="4"/>
  <c r="N31" i="4"/>
  <c r="O31" i="4"/>
  <c r="T31" i="4"/>
  <c r="U31" i="4"/>
  <c r="W31" i="4"/>
  <c r="X31" i="4"/>
  <c r="Z31" i="4"/>
  <c r="AA31" i="4"/>
  <c r="AF31" i="4"/>
  <c r="AG31" i="4"/>
  <c r="AI31" i="4"/>
  <c r="AJ31" i="4"/>
  <c r="AL31" i="4"/>
  <c r="AM31" i="4"/>
  <c r="A32" i="4"/>
  <c r="B32" i="4"/>
  <c r="C32" i="4"/>
  <c r="E32" i="4"/>
  <c r="H32" i="4"/>
  <c r="I32" i="4"/>
  <c r="K32" i="4"/>
  <c r="L32" i="4"/>
  <c r="N32" i="4"/>
  <c r="O32" i="4"/>
  <c r="T32" i="4"/>
  <c r="U32" i="4"/>
  <c r="W32" i="4"/>
  <c r="X32" i="4"/>
  <c r="Z32" i="4"/>
  <c r="AA32" i="4"/>
  <c r="AF32" i="4"/>
  <c r="AG32" i="4"/>
  <c r="AI32" i="4"/>
  <c r="AJ32" i="4"/>
  <c r="AL32" i="4"/>
  <c r="AM32" i="4"/>
  <c r="A33" i="4"/>
  <c r="B33" i="4"/>
  <c r="C33" i="4"/>
  <c r="E33" i="4"/>
  <c r="H33" i="4"/>
  <c r="I33" i="4"/>
  <c r="K33" i="4"/>
  <c r="L33" i="4"/>
  <c r="N33" i="4"/>
  <c r="O33" i="4"/>
  <c r="T33" i="4"/>
  <c r="U33" i="4"/>
  <c r="W33" i="4"/>
  <c r="X33" i="4"/>
  <c r="Z33" i="4"/>
  <c r="AA33" i="4"/>
  <c r="AF33" i="4"/>
  <c r="AG33" i="4"/>
  <c r="AI33" i="4"/>
  <c r="AJ33" i="4"/>
  <c r="AL33" i="4"/>
  <c r="AM33" i="4"/>
  <c r="A34" i="4"/>
  <c r="B34" i="4"/>
  <c r="C34" i="4"/>
  <c r="E34" i="4"/>
  <c r="H34" i="4"/>
  <c r="I34" i="4"/>
  <c r="K34" i="4"/>
  <c r="L34" i="4"/>
  <c r="N34" i="4"/>
  <c r="O34" i="4"/>
  <c r="T34" i="4"/>
  <c r="U34" i="4"/>
  <c r="W34" i="4"/>
  <c r="X34" i="4"/>
  <c r="Z34" i="4"/>
  <c r="AA34" i="4"/>
  <c r="AF34" i="4"/>
  <c r="AG34" i="4"/>
  <c r="AI34" i="4"/>
  <c r="AJ34" i="4"/>
  <c r="AL34" i="4"/>
  <c r="AM34" i="4"/>
  <c r="A35" i="4"/>
  <c r="B35" i="4"/>
  <c r="C35" i="4"/>
  <c r="E35" i="4"/>
  <c r="F35" i="4"/>
  <c r="H35" i="4"/>
  <c r="I35" i="4"/>
  <c r="K35" i="4"/>
  <c r="L35" i="4"/>
  <c r="N35" i="4"/>
  <c r="O35" i="4"/>
  <c r="T35" i="4"/>
  <c r="U35" i="4"/>
  <c r="W35" i="4"/>
  <c r="X35" i="4"/>
  <c r="Z35" i="4"/>
  <c r="AA35" i="4"/>
  <c r="AF35" i="4"/>
  <c r="AG35" i="4"/>
  <c r="AI35" i="4"/>
  <c r="AJ35" i="4"/>
  <c r="AL35" i="4"/>
  <c r="AM35" i="4"/>
  <c r="A36" i="4"/>
  <c r="B36" i="4"/>
  <c r="C36" i="4"/>
  <c r="E36" i="4"/>
  <c r="F36" i="4"/>
  <c r="H36" i="4"/>
  <c r="I36" i="4"/>
  <c r="K36" i="4"/>
  <c r="L36" i="4"/>
  <c r="N36" i="4"/>
  <c r="O36" i="4"/>
  <c r="T36" i="4"/>
  <c r="U36" i="4"/>
  <c r="W36" i="4"/>
  <c r="X36" i="4"/>
  <c r="Z36" i="4"/>
  <c r="AA36" i="4"/>
  <c r="AF36" i="4"/>
  <c r="AG36" i="4"/>
  <c r="AI36" i="4"/>
  <c r="AJ36" i="4"/>
  <c r="AL36" i="4"/>
  <c r="AM36" i="4"/>
  <c r="A37" i="4"/>
  <c r="B37" i="4"/>
  <c r="C37" i="4"/>
  <c r="E37" i="4"/>
  <c r="F37" i="4"/>
  <c r="H37" i="4"/>
  <c r="I37" i="4"/>
  <c r="K37" i="4"/>
  <c r="L37" i="4"/>
  <c r="N37" i="4"/>
  <c r="O37" i="4"/>
  <c r="T37" i="4"/>
  <c r="U37" i="4"/>
  <c r="W37" i="4"/>
  <c r="X37" i="4"/>
  <c r="Z37" i="4"/>
  <c r="AA37" i="4"/>
  <c r="AF37" i="4"/>
  <c r="AG37" i="4"/>
  <c r="AI37" i="4"/>
  <c r="AJ37" i="4"/>
  <c r="AL37" i="4"/>
  <c r="AM37" i="4"/>
  <c r="A38" i="4"/>
  <c r="B38" i="4"/>
  <c r="C38" i="4"/>
  <c r="E38" i="4"/>
  <c r="F38" i="4"/>
  <c r="H38" i="4"/>
  <c r="I38" i="4"/>
  <c r="K38" i="4"/>
  <c r="L38" i="4"/>
  <c r="N38" i="4"/>
  <c r="O38" i="4"/>
  <c r="T38" i="4"/>
  <c r="U38" i="4"/>
  <c r="W38" i="4"/>
  <c r="X38" i="4"/>
  <c r="Z38" i="4"/>
  <c r="AA38" i="4"/>
  <c r="AF38" i="4"/>
  <c r="AG38" i="4"/>
  <c r="AI38" i="4"/>
  <c r="AJ38" i="4"/>
  <c r="AL38" i="4"/>
  <c r="AM38" i="4"/>
  <c r="A39" i="4"/>
  <c r="B39" i="4"/>
  <c r="C39" i="4"/>
  <c r="E39" i="4"/>
  <c r="F39" i="4"/>
  <c r="H39" i="4"/>
  <c r="I39" i="4"/>
  <c r="K39" i="4"/>
  <c r="L39" i="4"/>
  <c r="N39" i="4"/>
  <c r="O39" i="4"/>
  <c r="T39" i="4"/>
  <c r="U39" i="4"/>
  <c r="W39" i="4"/>
  <c r="X39" i="4"/>
  <c r="Z39" i="4"/>
  <c r="AA39" i="4"/>
  <c r="AF39" i="4"/>
  <c r="AG39" i="4"/>
  <c r="AI39" i="4"/>
  <c r="AJ39" i="4"/>
  <c r="AL39" i="4"/>
  <c r="AM39" i="4"/>
  <c r="A40" i="4"/>
  <c r="B40" i="4"/>
  <c r="C40" i="4"/>
  <c r="E40" i="4"/>
  <c r="F40" i="4"/>
  <c r="H40" i="4"/>
  <c r="I40" i="4"/>
  <c r="K40" i="4"/>
  <c r="L40" i="4"/>
  <c r="N40" i="4"/>
  <c r="O40" i="4"/>
  <c r="T40" i="4"/>
  <c r="U40" i="4"/>
  <c r="W40" i="4"/>
  <c r="X40" i="4"/>
  <c r="Z40" i="4"/>
  <c r="AA40" i="4"/>
  <c r="AF40" i="4"/>
  <c r="AG40" i="4"/>
  <c r="AI40" i="4"/>
  <c r="AJ40" i="4"/>
  <c r="AL40" i="4"/>
  <c r="AM40" i="4"/>
  <c r="A41" i="4"/>
  <c r="B41" i="4"/>
  <c r="C41" i="4"/>
  <c r="E41" i="4"/>
  <c r="F41" i="4"/>
  <c r="H41" i="4"/>
  <c r="I41" i="4"/>
  <c r="K41" i="4"/>
  <c r="L41" i="4"/>
  <c r="N41" i="4"/>
  <c r="O41" i="4"/>
  <c r="T41" i="4"/>
  <c r="U41" i="4"/>
  <c r="W41" i="4"/>
  <c r="X41" i="4"/>
  <c r="Z41" i="4"/>
  <c r="AA41" i="4"/>
  <c r="AF41" i="4"/>
  <c r="AG41" i="4"/>
  <c r="AI41" i="4"/>
  <c r="AJ41" i="4"/>
  <c r="AL41" i="4"/>
  <c r="AM41" i="4"/>
  <c r="A42" i="4"/>
  <c r="B42" i="4"/>
  <c r="C42" i="4"/>
  <c r="E42" i="4"/>
  <c r="F42" i="4"/>
  <c r="H42" i="4"/>
  <c r="I42" i="4"/>
  <c r="K42" i="4"/>
  <c r="L42" i="4"/>
  <c r="N42" i="4"/>
  <c r="O42" i="4"/>
  <c r="T42" i="4"/>
  <c r="U42" i="4"/>
  <c r="W42" i="4"/>
  <c r="X42" i="4"/>
  <c r="Z42" i="4"/>
  <c r="AA42" i="4"/>
  <c r="AF42" i="4"/>
  <c r="AG42" i="4"/>
  <c r="AI42" i="4"/>
  <c r="AJ42" i="4"/>
  <c r="AL42" i="4"/>
  <c r="AM42" i="4"/>
  <c r="A43" i="4"/>
  <c r="B43" i="4"/>
  <c r="C43" i="4"/>
  <c r="E43" i="4"/>
  <c r="F43" i="4"/>
  <c r="H43" i="4"/>
  <c r="I43" i="4"/>
  <c r="K43" i="4"/>
  <c r="L43" i="4"/>
  <c r="N43" i="4"/>
  <c r="O43" i="4"/>
  <c r="T43" i="4"/>
  <c r="U43" i="4"/>
  <c r="W43" i="4"/>
  <c r="X43" i="4"/>
  <c r="Z43" i="4"/>
  <c r="AA43" i="4"/>
  <c r="AF43" i="4"/>
  <c r="AG43" i="4"/>
  <c r="AI43" i="4"/>
  <c r="AJ43" i="4"/>
  <c r="AL43" i="4"/>
  <c r="AM43" i="4"/>
  <c r="A44" i="4"/>
  <c r="B44" i="4"/>
  <c r="C44" i="4"/>
  <c r="E44" i="4"/>
  <c r="F44" i="4"/>
  <c r="H44" i="4"/>
  <c r="I44" i="4"/>
  <c r="K44" i="4"/>
  <c r="L44" i="4"/>
  <c r="N44" i="4"/>
  <c r="O44" i="4"/>
  <c r="T44" i="4"/>
  <c r="U44" i="4"/>
  <c r="W44" i="4"/>
  <c r="X44" i="4"/>
  <c r="Z44" i="4"/>
  <c r="AA44" i="4"/>
  <c r="AF44" i="4"/>
  <c r="AG44" i="4"/>
  <c r="AI44" i="4"/>
  <c r="AJ44" i="4"/>
  <c r="AL44" i="4"/>
  <c r="AM44" i="4"/>
  <c r="A45" i="4"/>
  <c r="B45" i="4"/>
  <c r="C45" i="4"/>
  <c r="E45" i="4"/>
  <c r="F45" i="4"/>
  <c r="H45" i="4"/>
  <c r="I45" i="4"/>
  <c r="K45" i="4"/>
  <c r="L45" i="4"/>
  <c r="N45" i="4"/>
  <c r="O45" i="4"/>
  <c r="T45" i="4"/>
  <c r="U45" i="4"/>
  <c r="W45" i="4"/>
  <c r="X45" i="4"/>
  <c r="Z45" i="4"/>
  <c r="AA45" i="4"/>
  <c r="AF45" i="4"/>
  <c r="AG45" i="4"/>
  <c r="AI45" i="4"/>
  <c r="AJ45" i="4"/>
  <c r="AL45" i="4"/>
  <c r="AM45" i="4"/>
  <c r="A46" i="4"/>
  <c r="B46" i="4"/>
  <c r="C46" i="4"/>
  <c r="E46" i="4"/>
  <c r="F46" i="4"/>
  <c r="H46" i="4"/>
  <c r="I46" i="4"/>
  <c r="K46" i="4"/>
  <c r="L46" i="4"/>
  <c r="N46" i="4"/>
  <c r="O46" i="4"/>
  <c r="T46" i="4"/>
  <c r="U46" i="4"/>
  <c r="W46" i="4"/>
  <c r="X46" i="4"/>
  <c r="Z46" i="4"/>
  <c r="AA46" i="4"/>
  <c r="AF46" i="4"/>
  <c r="AG46" i="4"/>
  <c r="AI46" i="4"/>
  <c r="AJ46" i="4"/>
  <c r="AL46" i="4"/>
  <c r="AM46" i="4"/>
  <c r="A47" i="4"/>
  <c r="B47" i="4"/>
  <c r="C47" i="4"/>
  <c r="E47" i="4"/>
  <c r="F47" i="4"/>
  <c r="H47" i="4"/>
  <c r="I47" i="4"/>
  <c r="K47" i="4"/>
  <c r="L47" i="4"/>
  <c r="N47" i="4"/>
  <c r="O47" i="4"/>
  <c r="T47" i="4"/>
  <c r="U47" i="4"/>
  <c r="W47" i="4"/>
  <c r="X47" i="4"/>
  <c r="Z47" i="4"/>
  <c r="AA47" i="4"/>
  <c r="AF47" i="4"/>
  <c r="AG47" i="4"/>
  <c r="AI47" i="4"/>
  <c r="AJ47" i="4"/>
  <c r="AL47" i="4"/>
  <c r="AM47" i="4"/>
  <c r="A48" i="4"/>
  <c r="B48" i="4"/>
  <c r="C48" i="4"/>
  <c r="E48" i="4"/>
  <c r="F48" i="4"/>
  <c r="H48" i="4"/>
  <c r="I48" i="4"/>
  <c r="K48" i="4"/>
  <c r="L48" i="4"/>
  <c r="N48" i="4"/>
  <c r="O48" i="4"/>
  <c r="T48" i="4"/>
  <c r="U48" i="4"/>
  <c r="W48" i="4"/>
  <c r="X48" i="4"/>
  <c r="Z48" i="4"/>
  <c r="AA48" i="4"/>
  <c r="AF48" i="4"/>
  <c r="AG48" i="4"/>
  <c r="AI48" i="4"/>
  <c r="AJ48" i="4"/>
  <c r="AL48" i="4"/>
  <c r="AM48" i="4"/>
  <c r="A49" i="4"/>
  <c r="B49" i="4"/>
  <c r="C49" i="4"/>
  <c r="E49" i="4"/>
  <c r="F49" i="4"/>
  <c r="H49" i="4"/>
  <c r="I49" i="4"/>
  <c r="K49" i="4"/>
  <c r="L49" i="4"/>
  <c r="N49" i="4"/>
  <c r="O49" i="4"/>
  <c r="T49" i="4"/>
  <c r="U49" i="4"/>
  <c r="W49" i="4"/>
  <c r="X49" i="4"/>
  <c r="Z49" i="4"/>
  <c r="AA49" i="4"/>
  <c r="AF49" i="4"/>
  <c r="AG49" i="4"/>
  <c r="AI49" i="4"/>
  <c r="AJ49" i="4"/>
  <c r="AL49" i="4"/>
  <c r="AM49" i="4"/>
  <c r="A50" i="4"/>
  <c r="B50" i="4"/>
  <c r="C50" i="4"/>
  <c r="E50" i="4"/>
  <c r="F50" i="4"/>
  <c r="H50" i="4"/>
  <c r="I50" i="4"/>
  <c r="K50" i="4"/>
  <c r="L50" i="4"/>
  <c r="N50" i="4"/>
  <c r="O50" i="4"/>
  <c r="T50" i="4"/>
  <c r="U50" i="4"/>
  <c r="W50" i="4"/>
  <c r="X50" i="4"/>
  <c r="Z50" i="4"/>
  <c r="AA50" i="4"/>
  <c r="AF50" i="4"/>
  <c r="AG50" i="4"/>
  <c r="AI50" i="4"/>
  <c r="AJ50" i="4"/>
  <c r="AL50" i="4"/>
  <c r="AM50" i="4"/>
  <c r="A51" i="4"/>
  <c r="B51" i="4"/>
  <c r="C51" i="4"/>
  <c r="E51" i="4"/>
  <c r="F51" i="4"/>
  <c r="H51" i="4"/>
  <c r="I51" i="4"/>
  <c r="K51" i="4"/>
  <c r="L51" i="4"/>
  <c r="N51" i="4"/>
  <c r="O51" i="4"/>
  <c r="T51" i="4"/>
  <c r="U51" i="4"/>
  <c r="W51" i="4"/>
  <c r="X51" i="4"/>
  <c r="Z51" i="4"/>
  <c r="AA51" i="4"/>
  <c r="AF51" i="4"/>
  <c r="AG51" i="4"/>
  <c r="AI51" i="4"/>
  <c r="AJ51" i="4"/>
  <c r="AL51" i="4"/>
  <c r="AM51" i="4"/>
  <c r="A52" i="4"/>
  <c r="B52" i="4"/>
  <c r="C52" i="4"/>
  <c r="E52" i="4"/>
  <c r="F52" i="4"/>
  <c r="H52" i="4"/>
  <c r="I52" i="4"/>
  <c r="K52" i="4"/>
  <c r="L52" i="4"/>
  <c r="N52" i="4"/>
  <c r="O52" i="4"/>
  <c r="T52" i="4"/>
  <c r="U52" i="4"/>
  <c r="W52" i="4"/>
  <c r="X52" i="4"/>
  <c r="Z52" i="4"/>
  <c r="AA52" i="4"/>
  <c r="AF52" i="4"/>
  <c r="AG52" i="4"/>
  <c r="AI52" i="4"/>
  <c r="AJ52" i="4"/>
  <c r="AL52" i="4"/>
  <c r="AM52" i="4"/>
  <c r="A53" i="4"/>
  <c r="B53" i="4"/>
  <c r="C53" i="4"/>
  <c r="E53" i="4"/>
  <c r="F53" i="4"/>
  <c r="H53" i="4"/>
  <c r="I53" i="4"/>
  <c r="K53" i="4"/>
  <c r="L53" i="4"/>
  <c r="N53" i="4"/>
  <c r="O53" i="4"/>
  <c r="T53" i="4"/>
  <c r="U53" i="4"/>
  <c r="W53" i="4"/>
  <c r="X53" i="4"/>
  <c r="Z53" i="4"/>
  <c r="AA53" i="4"/>
  <c r="AF53" i="4"/>
  <c r="AG53" i="4"/>
  <c r="AI53" i="4"/>
  <c r="AJ53" i="4"/>
  <c r="AL53" i="4"/>
  <c r="AM53" i="4"/>
  <c r="A54" i="4"/>
  <c r="B54" i="4"/>
  <c r="C54" i="4"/>
  <c r="E54" i="4"/>
  <c r="F54" i="4"/>
  <c r="H54" i="4"/>
  <c r="I54" i="4"/>
  <c r="K54" i="4"/>
  <c r="L54" i="4"/>
  <c r="N54" i="4"/>
  <c r="O54" i="4"/>
  <c r="T54" i="4"/>
  <c r="U54" i="4"/>
  <c r="W54" i="4"/>
  <c r="X54" i="4"/>
  <c r="Z54" i="4"/>
  <c r="AA54" i="4"/>
  <c r="AF54" i="4"/>
  <c r="AG54" i="4"/>
  <c r="AI54" i="4"/>
  <c r="AJ54" i="4"/>
  <c r="AL54" i="4"/>
  <c r="AM54" i="4"/>
  <c r="A55" i="4"/>
  <c r="B55" i="4"/>
  <c r="C55" i="4"/>
  <c r="E55" i="4"/>
  <c r="F55" i="4"/>
  <c r="H55" i="4"/>
  <c r="I55" i="4"/>
  <c r="K55" i="4"/>
  <c r="L55" i="4"/>
  <c r="N55" i="4"/>
  <c r="O55" i="4"/>
  <c r="T55" i="4"/>
  <c r="U55" i="4"/>
  <c r="W55" i="4"/>
  <c r="X55" i="4"/>
  <c r="Z55" i="4"/>
  <c r="AA55" i="4"/>
  <c r="AF55" i="4"/>
  <c r="AG55" i="4"/>
  <c r="AI55" i="4"/>
  <c r="AJ55" i="4"/>
  <c r="AL55" i="4"/>
  <c r="AM55" i="4"/>
  <c r="A56" i="4"/>
  <c r="B56" i="4"/>
  <c r="C56" i="4"/>
  <c r="E56" i="4"/>
  <c r="F56" i="4"/>
  <c r="H56" i="4"/>
  <c r="I56" i="4"/>
  <c r="K56" i="4"/>
  <c r="L56" i="4"/>
  <c r="N56" i="4"/>
  <c r="O56" i="4"/>
  <c r="T56" i="4"/>
  <c r="U56" i="4"/>
  <c r="W56" i="4"/>
  <c r="X56" i="4"/>
  <c r="Z56" i="4"/>
  <c r="AA56" i="4"/>
  <c r="AF56" i="4"/>
  <c r="AG56" i="4"/>
  <c r="AI56" i="4"/>
  <c r="AJ56" i="4"/>
  <c r="AL56" i="4"/>
  <c r="AM56" i="4"/>
  <c r="A57" i="4"/>
  <c r="B57" i="4"/>
  <c r="C57" i="4"/>
  <c r="E57" i="4"/>
  <c r="F57" i="4"/>
  <c r="H57" i="4"/>
  <c r="I57" i="4"/>
  <c r="K57" i="4"/>
  <c r="L57" i="4"/>
  <c r="N57" i="4"/>
  <c r="O57" i="4"/>
  <c r="T57" i="4"/>
  <c r="U57" i="4"/>
  <c r="W57" i="4"/>
  <c r="X57" i="4"/>
  <c r="Z57" i="4"/>
  <c r="AA57" i="4"/>
  <c r="AF57" i="4"/>
  <c r="AG57" i="4"/>
  <c r="AI57" i="4"/>
  <c r="AJ57" i="4"/>
  <c r="AL57" i="4"/>
  <c r="AM57" i="4"/>
  <c r="A58" i="4"/>
  <c r="B58" i="4"/>
  <c r="C58" i="4"/>
  <c r="E58" i="4"/>
  <c r="F58" i="4"/>
  <c r="H58" i="4"/>
  <c r="I58" i="4"/>
  <c r="K58" i="4"/>
  <c r="L58" i="4"/>
  <c r="N58" i="4"/>
  <c r="O58" i="4"/>
  <c r="T58" i="4"/>
  <c r="U58" i="4"/>
  <c r="W58" i="4"/>
  <c r="X58" i="4"/>
  <c r="Z58" i="4"/>
  <c r="AA58" i="4"/>
  <c r="AF58" i="4"/>
  <c r="AG58" i="4"/>
  <c r="AI58" i="4"/>
  <c r="AJ58" i="4"/>
  <c r="AL58" i="4"/>
  <c r="AM58" i="4"/>
  <c r="A59" i="4"/>
  <c r="B59" i="4"/>
  <c r="C59" i="4"/>
  <c r="E59" i="4"/>
  <c r="F59" i="4"/>
  <c r="H59" i="4"/>
  <c r="I59" i="4"/>
  <c r="K59" i="4"/>
  <c r="L59" i="4"/>
  <c r="N59" i="4"/>
  <c r="O59" i="4"/>
  <c r="T59" i="4"/>
  <c r="U59" i="4"/>
  <c r="W59" i="4"/>
  <c r="X59" i="4"/>
  <c r="Z59" i="4"/>
  <c r="AA59" i="4"/>
  <c r="AF59" i="4"/>
  <c r="AG59" i="4"/>
  <c r="AI59" i="4"/>
  <c r="AJ59" i="4"/>
  <c r="AL59" i="4"/>
  <c r="AM59" i="4"/>
  <c r="A60" i="4"/>
  <c r="B60" i="4"/>
  <c r="C60" i="4"/>
  <c r="E60" i="4"/>
  <c r="F60" i="4"/>
  <c r="H60" i="4"/>
  <c r="I60" i="4"/>
  <c r="K60" i="4"/>
  <c r="L60" i="4"/>
  <c r="N60" i="4"/>
  <c r="O60" i="4"/>
  <c r="T60" i="4"/>
  <c r="U60" i="4"/>
  <c r="W60" i="4"/>
  <c r="X60" i="4"/>
  <c r="Z60" i="4"/>
  <c r="AA60" i="4"/>
  <c r="AF60" i="4"/>
  <c r="AG60" i="4"/>
  <c r="AI60" i="4"/>
  <c r="AJ60" i="4"/>
  <c r="AL60" i="4"/>
  <c r="AM60" i="4"/>
  <c r="A61" i="4"/>
  <c r="B61" i="4"/>
  <c r="C61" i="4"/>
  <c r="E61" i="4"/>
  <c r="F61" i="4"/>
  <c r="H61" i="4"/>
  <c r="I61" i="4"/>
  <c r="K61" i="4"/>
  <c r="L61" i="4"/>
  <c r="N61" i="4"/>
  <c r="O61" i="4"/>
  <c r="T61" i="4"/>
  <c r="U61" i="4"/>
  <c r="W61" i="4"/>
  <c r="X61" i="4"/>
  <c r="Z61" i="4"/>
  <c r="AA61" i="4"/>
  <c r="AF61" i="4"/>
  <c r="AG61" i="4"/>
  <c r="AI61" i="4"/>
  <c r="AJ61" i="4"/>
  <c r="AL61" i="4"/>
  <c r="AM61" i="4"/>
  <c r="A62" i="4"/>
  <c r="B62" i="4"/>
  <c r="C62" i="4"/>
  <c r="E62" i="4"/>
  <c r="F62" i="4"/>
  <c r="H62" i="4"/>
  <c r="I62" i="4"/>
  <c r="K62" i="4"/>
  <c r="L62" i="4"/>
  <c r="N62" i="4"/>
  <c r="O62" i="4"/>
  <c r="T62" i="4"/>
  <c r="U62" i="4"/>
  <c r="W62" i="4"/>
  <c r="X62" i="4"/>
  <c r="Z62" i="4"/>
  <c r="AA62" i="4"/>
  <c r="AF62" i="4"/>
  <c r="AG62" i="4"/>
  <c r="AI62" i="4"/>
  <c r="AJ62" i="4"/>
  <c r="AL62" i="4"/>
  <c r="AM62" i="4"/>
  <c r="A63" i="4"/>
  <c r="B63" i="4"/>
  <c r="C63" i="4"/>
  <c r="E63" i="4"/>
  <c r="F63" i="4"/>
  <c r="H63" i="4"/>
  <c r="I63" i="4"/>
  <c r="K63" i="4"/>
  <c r="L63" i="4"/>
  <c r="N63" i="4"/>
  <c r="O63" i="4"/>
  <c r="T63" i="4"/>
  <c r="U63" i="4"/>
  <c r="W63" i="4"/>
  <c r="X63" i="4"/>
  <c r="Z63" i="4"/>
  <c r="AA63" i="4"/>
  <c r="AF63" i="4"/>
  <c r="AG63" i="4"/>
  <c r="AI63" i="4"/>
  <c r="AJ63" i="4"/>
  <c r="AL63" i="4"/>
  <c r="AM63" i="4"/>
  <c r="A64" i="4"/>
  <c r="B64" i="4"/>
  <c r="C64" i="4"/>
  <c r="E64" i="4"/>
  <c r="F64" i="4"/>
  <c r="H64" i="4"/>
  <c r="I64" i="4"/>
  <c r="K64" i="4"/>
  <c r="L64" i="4"/>
  <c r="N64" i="4"/>
  <c r="O64" i="4"/>
  <c r="T64" i="4"/>
  <c r="U64" i="4"/>
  <c r="W64" i="4"/>
  <c r="X64" i="4"/>
  <c r="Z64" i="4"/>
  <c r="AA64" i="4"/>
  <c r="AF64" i="4"/>
  <c r="AG64" i="4"/>
  <c r="AI64" i="4"/>
  <c r="AJ64" i="4"/>
  <c r="AL64" i="4"/>
  <c r="AM64" i="4"/>
  <c r="A65" i="4"/>
  <c r="B65" i="4"/>
  <c r="C65" i="4"/>
  <c r="E65" i="4"/>
  <c r="F65" i="4"/>
  <c r="H65" i="4"/>
  <c r="I65" i="4"/>
  <c r="K65" i="4"/>
  <c r="L65" i="4"/>
  <c r="N65" i="4"/>
  <c r="O65" i="4"/>
  <c r="T65" i="4"/>
  <c r="U65" i="4"/>
  <c r="W65" i="4"/>
  <c r="X65" i="4"/>
  <c r="Z65" i="4"/>
  <c r="AA65" i="4"/>
  <c r="AF65" i="4"/>
  <c r="AG65" i="4"/>
  <c r="AI65" i="4"/>
  <c r="AJ65" i="4"/>
  <c r="AL65" i="4"/>
  <c r="AM65" i="4"/>
  <c r="A66" i="4"/>
  <c r="B66" i="4"/>
  <c r="C66" i="4"/>
  <c r="E66" i="4"/>
  <c r="F66" i="4"/>
  <c r="H66" i="4"/>
  <c r="I66" i="4"/>
  <c r="K66" i="4"/>
  <c r="L66" i="4"/>
  <c r="N66" i="4"/>
  <c r="O66" i="4"/>
  <c r="T66" i="4"/>
  <c r="U66" i="4"/>
  <c r="W66" i="4"/>
  <c r="X66" i="4"/>
  <c r="Z66" i="4"/>
  <c r="AA66" i="4"/>
  <c r="AF66" i="4"/>
  <c r="AG66" i="4"/>
  <c r="AI66" i="4"/>
  <c r="AJ66" i="4"/>
  <c r="AL66" i="4"/>
  <c r="AM66" i="4"/>
  <c r="A67" i="4"/>
  <c r="B67" i="4"/>
  <c r="C67" i="4"/>
  <c r="E67" i="4"/>
  <c r="F67" i="4"/>
  <c r="H67" i="4"/>
  <c r="I67" i="4"/>
  <c r="K67" i="4"/>
  <c r="L67" i="4"/>
  <c r="N67" i="4"/>
  <c r="O67" i="4"/>
  <c r="T67" i="4"/>
  <c r="U67" i="4"/>
  <c r="W67" i="4"/>
  <c r="X67" i="4"/>
  <c r="Z67" i="4"/>
  <c r="AA67" i="4"/>
  <c r="AF67" i="4"/>
  <c r="AG67" i="4"/>
  <c r="AI67" i="4"/>
  <c r="AJ67" i="4"/>
  <c r="AL67" i="4"/>
  <c r="AM67" i="4"/>
  <c r="A68" i="4"/>
  <c r="B68" i="4"/>
  <c r="C68" i="4"/>
  <c r="E68" i="4"/>
  <c r="F68" i="4"/>
  <c r="H68" i="4"/>
  <c r="I68" i="4"/>
  <c r="K68" i="4"/>
  <c r="L68" i="4"/>
  <c r="N68" i="4"/>
  <c r="O68" i="4"/>
  <c r="T68" i="4"/>
  <c r="U68" i="4"/>
  <c r="W68" i="4"/>
  <c r="X68" i="4"/>
  <c r="Z68" i="4"/>
  <c r="AA68" i="4"/>
  <c r="AF68" i="4"/>
  <c r="AG68" i="4"/>
  <c r="AI68" i="4"/>
  <c r="AJ68" i="4"/>
  <c r="AL68" i="4"/>
  <c r="AM68" i="4"/>
  <c r="A69" i="4"/>
  <c r="B69" i="4"/>
  <c r="C69" i="4"/>
  <c r="E69" i="4"/>
  <c r="F69" i="4"/>
  <c r="H69" i="4"/>
  <c r="I69" i="4"/>
  <c r="K69" i="4"/>
  <c r="L69" i="4"/>
  <c r="N69" i="4"/>
  <c r="O69" i="4"/>
  <c r="T69" i="4"/>
  <c r="U69" i="4"/>
  <c r="W69" i="4"/>
  <c r="X69" i="4"/>
  <c r="Z69" i="4"/>
  <c r="AA69" i="4"/>
  <c r="AF69" i="4"/>
  <c r="AG69" i="4"/>
  <c r="AI69" i="4"/>
  <c r="AJ69" i="4"/>
  <c r="AL69" i="4"/>
  <c r="AM69" i="4"/>
  <c r="A70" i="4"/>
  <c r="B70" i="4"/>
  <c r="C70" i="4"/>
  <c r="E70" i="4"/>
  <c r="F70" i="4"/>
  <c r="H70" i="4"/>
  <c r="I70" i="4"/>
  <c r="K70" i="4"/>
  <c r="L70" i="4"/>
  <c r="N70" i="4"/>
  <c r="O70" i="4"/>
  <c r="T70" i="4"/>
  <c r="U70" i="4"/>
  <c r="W70" i="4"/>
  <c r="X70" i="4"/>
  <c r="Z70" i="4"/>
  <c r="AA70" i="4"/>
  <c r="AF70" i="4"/>
  <c r="AG70" i="4"/>
  <c r="AI70" i="4"/>
  <c r="AJ70" i="4"/>
  <c r="AL70" i="4"/>
  <c r="AM70" i="4"/>
  <c r="A71" i="4"/>
  <c r="B71" i="4"/>
  <c r="C71" i="4"/>
  <c r="E71" i="4"/>
  <c r="F71" i="4"/>
  <c r="H71" i="4"/>
  <c r="I71" i="4"/>
  <c r="K71" i="4"/>
  <c r="L71" i="4"/>
  <c r="N71" i="4"/>
  <c r="O71" i="4"/>
  <c r="T71" i="4"/>
  <c r="U71" i="4"/>
  <c r="W71" i="4"/>
  <c r="X71" i="4"/>
  <c r="Z71" i="4"/>
  <c r="AA71" i="4"/>
  <c r="AF71" i="4"/>
  <c r="AG71" i="4"/>
  <c r="AI71" i="4"/>
  <c r="AJ71" i="4"/>
  <c r="AL71" i="4"/>
  <c r="AM71" i="4"/>
  <c r="A72" i="4"/>
  <c r="B72" i="4"/>
  <c r="C72" i="4"/>
  <c r="E72" i="4"/>
  <c r="F72" i="4"/>
  <c r="H72" i="4"/>
  <c r="I72" i="4"/>
  <c r="K72" i="4"/>
  <c r="L72" i="4"/>
  <c r="N72" i="4"/>
  <c r="O72" i="4"/>
  <c r="T72" i="4"/>
  <c r="U72" i="4"/>
  <c r="W72" i="4"/>
  <c r="X72" i="4"/>
  <c r="Z72" i="4"/>
  <c r="AA72" i="4"/>
  <c r="AF72" i="4"/>
  <c r="AG72" i="4"/>
  <c r="AI72" i="4"/>
  <c r="AJ72" i="4"/>
  <c r="AL72" i="4"/>
  <c r="AM72" i="4"/>
  <c r="A73" i="4"/>
  <c r="B73" i="4"/>
  <c r="C73" i="4"/>
  <c r="E73" i="4"/>
  <c r="F73" i="4"/>
  <c r="H73" i="4"/>
  <c r="I73" i="4"/>
  <c r="K73" i="4"/>
  <c r="L73" i="4"/>
  <c r="N73" i="4"/>
  <c r="O73" i="4"/>
  <c r="T73" i="4"/>
  <c r="U73" i="4"/>
  <c r="W73" i="4"/>
  <c r="X73" i="4"/>
  <c r="Z73" i="4"/>
  <c r="AA73" i="4"/>
  <c r="AF73" i="4"/>
  <c r="AG73" i="4"/>
  <c r="AI73" i="4"/>
  <c r="AJ73" i="4"/>
  <c r="AL73" i="4"/>
  <c r="AM73" i="4"/>
  <c r="A74" i="4"/>
  <c r="B74" i="4"/>
  <c r="C74" i="4"/>
  <c r="E74" i="4"/>
  <c r="F74" i="4"/>
  <c r="H74" i="4"/>
  <c r="I74" i="4"/>
  <c r="K74" i="4"/>
  <c r="L74" i="4"/>
  <c r="N74" i="4"/>
  <c r="O74" i="4"/>
  <c r="T74" i="4"/>
  <c r="U74" i="4"/>
  <c r="W74" i="4"/>
  <c r="X74" i="4"/>
  <c r="Z74" i="4"/>
  <c r="AA74" i="4"/>
  <c r="AF74" i="4"/>
  <c r="AG74" i="4"/>
  <c r="AI74" i="4"/>
  <c r="AJ74" i="4"/>
  <c r="AL74" i="4"/>
  <c r="AM74" i="4"/>
  <c r="A75" i="4"/>
  <c r="B75" i="4"/>
  <c r="C75" i="4"/>
  <c r="E75" i="4"/>
  <c r="F75" i="4"/>
  <c r="H75" i="4"/>
  <c r="I75" i="4"/>
  <c r="K75" i="4"/>
  <c r="L75" i="4"/>
  <c r="N75" i="4"/>
  <c r="O75" i="4"/>
  <c r="T75" i="4"/>
  <c r="U75" i="4"/>
  <c r="W75" i="4"/>
  <c r="X75" i="4"/>
  <c r="Z75" i="4"/>
  <c r="AA75" i="4"/>
  <c r="AF75" i="4"/>
  <c r="AG75" i="4"/>
  <c r="AI75" i="4"/>
  <c r="AJ75" i="4"/>
  <c r="AL75" i="4"/>
  <c r="AM75" i="4"/>
  <c r="A76" i="4"/>
  <c r="B76" i="4"/>
  <c r="C76" i="4"/>
  <c r="E76" i="4"/>
  <c r="F76" i="4"/>
  <c r="H76" i="4"/>
  <c r="I76" i="4"/>
  <c r="K76" i="4"/>
  <c r="L76" i="4"/>
  <c r="N76" i="4"/>
  <c r="O76" i="4"/>
  <c r="T76" i="4"/>
  <c r="U76" i="4"/>
  <c r="W76" i="4"/>
  <c r="X76" i="4"/>
  <c r="Z76" i="4"/>
  <c r="AA76" i="4"/>
  <c r="AF76" i="4"/>
  <c r="AG76" i="4"/>
  <c r="AI76" i="4"/>
  <c r="AJ76" i="4"/>
  <c r="AL76" i="4"/>
  <c r="AM76" i="4"/>
  <c r="A77" i="4"/>
  <c r="B77" i="4"/>
  <c r="C77" i="4"/>
  <c r="E77" i="4"/>
  <c r="F77" i="4"/>
  <c r="H77" i="4"/>
  <c r="I77" i="4"/>
  <c r="K77" i="4"/>
  <c r="L77" i="4"/>
  <c r="N77" i="4"/>
  <c r="O77" i="4"/>
  <c r="T77" i="4"/>
  <c r="U77" i="4"/>
  <c r="W77" i="4"/>
  <c r="X77" i="4"/>
  <c r="Z77" i="4"/>
  <c r="AA77" i="4"/>
  <c r="AF77" i="4"/>
  <c r="AG77" i="4"/>
  <c r="AI77" i="4"/>
  <c r="AJ77" i="4"/>
  <c r="AL77" i="4"/>
  <c r="AM77" i="4"/>
  <c r="A78" i="4"/>
  <c r="B78" i="4"/>
  <c r="C78" i="4"/>
  <c r="E78" i="4"/>
  <c r="F78" i="4"/>
  <c r="H78" i="4"/>
  <c r="I78" i="4"/>
  <c r="K78" i="4"/>
  <c r="L78" i="4"/>
  <c r="N78" i="4"/>
  <c r="O78" i="4"/>
  <c r="T78" i="4"/>
  <c r="U78" i="4"/>
  <c r="W78" i="4"/>
  <c r="X78" i="4"/>
  <c r="Z78" i="4"/>
  <c r="AA78" i="4"/>
  <c r="AF78" i="4"/>
  <c r="AG78" i="4"/>
  <c r="AI78" i="4"/>
  <c r="AJ78" i="4"/>
  <c r="AL78" i="4"/>
  <c r="AM78" i="4"/>
  <c r="A79" i="4"/>
  <c r="B79" i="4"/>
  <c r="C79" i="4"/>
  <c r="E79" i="4"/>
  <c r="F79" i="4"/>
  <c r="H79" i="4"/>
  <c r="I79" i="4"/>
  <c r="K79" i="4"/>
  <c r="L79" i="4"/>
  <c r="N79" i="4"/>
  <c r="O79" i="4"/>
  <c r="T79" i="4"/>
  <c r="U79" i="4"/>
  <c r="W79" i="4"/>
  <c r="X79" i="4"/>
  <c r="Z79" i="4"/>
  <c r="AA79" i="4"/>
  <c r="AF79" i="4"/>
  <c r="AG79" i="4"/>
  <c r="AI79" i="4"/>
  <c r="AJ79" i="4"/>
  <c r="AL79" i="4"/>
  <c r="AM79" i="4"/>
  <c r="A80" i="4"/>
  <c r="B80" i="4"/>
  <c r="C80" i="4"/>
  <c r="E80" i="4"/>
  <c r="F80" i="4"/>
  <c r="H80" i="4"/>
  <c r="I80" i="4"/>
  <c r="K80" i="4"/>
  <c r="L80" i="4"/>
  <c r="N80" i="4"/>
  <c r="O80" i="4"/>
  <c r="T80" i="4"/>
  <c r="U80" i="4"/>
  <c r="W80" i="4"/>
  <c r="X80" i="4"/>
  <c r="Z80" i="4"/>
  <c r="AA80" i="4"/>
  <c r="AF80" i="4"/>
  <c r="AG80" i="4"/>
  <c r="AI80" i="4"/>
  <c r="AJ80" i="4"/>
  <c r="AL80" i="4"/>
  <c r="AM80" i="4"/>
  <c r="A81" i="4"/>
  <c r="B81" i="4"/>
  <c r="C81" i="4"/>
  <c r="E81" i="4"/>
  <c r="F81" i="4"/>
  <c r="H81" i="4"/>
  <c r="I81" i="4"/>
  <c r="K81" i="4"/>
  <c r="L81" i="4"/>
  <c r="N81" i="4"/>
  <c r="O81" i="4"/>
  <c r="T81" i="4"/>
  <c r="U81" i="4"/>
  <c r="W81" i="4"/>
  <c r="X81" i="4"/>
  <c r="Z81" i="4"/>
  <c r="AA81" i="4"/>
  <c r="AF81" i="4"/>
  <c r="AG81" i="4"/>
  <c r="AI81" i="4"/>
  <c r="AJ81" i="4"/>
  <c r="AL81" i="4"/>
  <c r="AM81" i="4"/>
  <c r="A82" i="4"/>
  <c r="B82" i="4"/>
  <c r="C82" i="4"/>
  <c r="E82" i="4"/>
  <c r="F82" i="4"/>
  <c r="H82" i="4"/>
  <c r="I82" i="4"/>
  <c r="K82" i="4"/>
  <c r="L82" i="4"/>
  <c r="N82" i="4"/>
  <c r="O82" i="4"/>
  <c r="T82" i="4"/>
  <c r="U82" i="4"/>
  <c r="W82" i="4"/>
  <c r="X82" i="4"/>
  <c r="Z82" i="4"/>
  <c r="AA82" i="4"/>
  <c r="AF82" i="4"/>
  <c r="AG82" i="4"/>
  <c r="AI82" i="4"/>
  <c r="AJ82" i="4"/>
  <c r="AL82" i="4"/>
  <c r="AM82" i="4"/>
  <c r="A83" i="4"/>
  <c r="B83" i="4"/>
  <c r="C83" i="4"/>
  <c r="E83" i="4"/>
  <c r="F83" i="4"/>
  <c r="H83" i="4"/>
  <c r="I83" i="4"/>
  <c r="K83" i="4"/>
  <c r="L83" i="4"/>
  <c r="N83" i="4"/>
  <c r="O83" i="4"/>
  <c r="T83" i="4"/>
  <c r="U83" i="4"/>
  <c r="W83" i="4"/>
  <c r="X83" i="4"/>
  <c r="Z83" i="4"/>
  <c r="AA83" i="4"/>
  <c r="AF83" i="4"/>
  <c r="AG83" i="4"/>
  <c r="AI83" i="4"/>
  <c r="AJ83" i="4"/>
  <c r="AL83" i="4"/>
  <c r="AM83" i="4"/>
  <c r="A84" i="4"/>
  <c r="B84" i="4"/>
  <c r="C84" i="4"/>
  <c r="E84" i="4"/>
  <c r="F84" i="4"/>
  <c r="H84" i="4"/>
  <c r="I84" i="4"/>
  <c r="K84" i="4"/>
  <c r="L84" i="4"/>
  <c r="N84" i="4"/>
  <c r="O84" i="4"/>
  <c r="T84" i="4"/>
  <c r="U84" i="4"/>
  <c r="W84" i="4"/>
  <c r="X84" i="4"/>
  <c r="Z84" i="4"/>
  <c r="AA84" i="4"/>
  <c r="AF84" i="4"/>
  <c r="AG84" i="4"/>
  <c r="AI84" i="4"/>
  <c r="AJ84" i="4"/>
  <c r="AL84" i="4"/>
  <c r="AM84" i="4"/>
  <c r="A85" i="4"/>
  <c r="B85" i="4"/>
  <c r="C85" i="4"/>
  <c r="E85" i="4"/>
  <c r="F85" i="4"/>
  <c r="H85" i="4"/>
  <c r="I85" i="4"/>
  <c r="K85" i="4"/>
  <c r="L85" i="4"/>
  <c r="N85" i="4"/>
  <c r="O85" i="4"/>
  <c r="T85" i="4"/>
  <c r="U85" i="4"/>
  <c r="W85" i="4"/>
  <c r="X85" i="4"/>
  <c r="Z85" i="4"/>
  <c r="AA85" i="4"/>
  <c r="AF85" i="4"/>
  <c r="AG85" i="4"/>
  <c r="AI85" i="4"/>
  <c r="AJ85" i="4"/>
  <c r="AL85" i="4"/>
  <c r="AM85" i="4"/>
  <c r="A86" i="4"/>
  <c r="B86" i="4"/>
  <c r="C86" i="4"/>
  <c r="E86" i="4"/>
  <c r="F86" i="4"/>
  <c r="H86" i="4"/>
  <c r="I86" i="4"/>
  <c r="K86" i="4"/>
  <c r="L86" i="4"/>
  <c r="N86" i="4"/>
  <c r="O86" i="4"/>
  <c r="T86" i="4"/>
  <c r="U86" i="4"/>
  <c r="W86" i="4"/>
  <c r="X86" i="4"/>
  <c r="Z86" i="4"/>
  <c r="AA86" i="4"/>
  <c r="AF86" i="4"/>
  <c r="AG86" i="4"/>
  <c r="AI86" i="4"/>
  <c r="AJ86" i="4"/>
  <c r="AL86" i="4"/>
  <c r="AM86" i="4"/>
  <c r="A87" i="4"/>
  <c r="B87" i="4"/>
  <c r="C87" i="4"/>
  <c r="E87" i="4"/>
  <c r="F87" i="4"/>
  <c r="H87" i="4"/>
  <c r="I87" i="4"/>
  <c r="K87" i="4"/>
  <c r="L87" i="4"/>
  <c r="N87" i="4"/>
  <c r="O87" i="4"/>
  <c r="T87" i="4"/>
  <c r="U87" i="4"/>
  <c r="W87" i="4"/>
  <c r="X87" i="4"/>
  <c r="Z87" i="4"/>
  <c r="AA87" i="4"/>
  <c r="AF87" i="4"/>
  <c r="AG87" i="4"/>
  <c r="AI87" i="4"/>
  <c r="AJ87" i="4"/>
  <c r="AL87" i="4"/>
  <c r="AM87" i="4"/>
  <c r="A88" i="4"/>
  <c r="B88" i="4"/>
  <c r="C88" i="4"/>
  <c r="E88" i="4"/>
  <c r="F88" i="4"/>
  <c r="H88" i="4"/>
  <c r="I88" i="4"/>
  <c r="K88" i="4"/>
  <c r="L88" i="4"/>
  <c r="N88" i="4"/>
  <c r="O88" i="4"/>
  <c r="T88" i="4"/>
  <c r="U88" i="4"/>
  <c r="W88" i="4"/>
  <c r="X88" i="4"/>
  <c r="Z88" i="4"/>
  <c r="AA88" i="4"/>
  <c r="AF88" i="4"/>
  <c r="AG88" i="4"/>
  <c r="AI88" i="4"/>
  <c r="AJ88" i="4"/>
  <c r="AL88" i="4"/>
  <c r="AM88" i="4"/>
  <c r="A89" i="4"/>
  <c r="B89" i="4"/>
  <c r="C89" i="4"/>
  <c r="E89" i="4"/>
  <c r="F89" i="4"/>
  <c r="H89" i="4"/>
  <c r="I89" i="4"/>
  <c r="K89" i="4"/>
  <c r="L89" i="4"/>
  <c r="N89" i="4"/>
  <c r="O89" i="4"/>
  <c r="T89" i="4"/>
  <c r="U89" i="4"/>
  <c r="W89" i="4"/>
  <c r="X89" i="4"/>
  <c r="Z89" i="4"/>
  <c r="AA89" i="4"/>
  <c r="AF89" i="4"/>
  <c r="AG89" i="4"/>
  <c r="AI89" i="4"/>
  <c r="AJ89" i="4"/>
  <c r="AL89" i="4"/>
  <c r="AM89" i="4"/>
  <c r="A90" i="4"/>
  <c r="B90" i="4"/>
  <c r="C90" i="4"/>
  <c r="E90" i="4"/>
  <c r="F90" i="4"/>
  <c r="H90" i="4"/>
  <c r="I90" i="4"/>
  <c r="K90" i="4"/>
  <c r="L90" i="4"/>
  <c r="N90" i="4"/>
  <c r="O90" i="4"/>
  <c r="T90" i="4"/>
  <c r="U90" i="4"/>
  <c r="W90" i="4"/>
  <c r="X90" i="4"/>
  <c r="Z90" i="4"/>
  <c r="AA90" i="4"/>
  <c r="AF90" i="4"/>
  <c r="AG90" i="4"/>
  <c r="AI90" i="4"/>
  <c r="AJ90" i="4"/>
  <c r="AL90" i="4"/>
  <c r="AM90" i="4"/>
  <c r="A91" i="4"/>
  <c r="B91" i="4"/>
  <c r="C91" i="4"/>
  <c r="E91" i="4"/>
  <c r="F91" i="4"/>
  <c r="H91" i="4"/>
  <c r="I91" i="4"/>
  <c r="K91" i="4"/>
  <c r="L91" i="4"/>
  <c r="N91" i="4"/>
  <c r="O91" i="4"/>
  <c r="T91" i="4"/>
  <c r="U91" i="4"/>
  <c r="W91" i="4"/>
  <c r="X91" i="4"/>
  <c r="Z91" i="4"/>
  <c r="AA91" i="4"/>
  <c r="AF91" i="4"/>
  <c r="AG91" i="4"/>
  <c r="AI91" i="4"/>
  <c r="AJ91" i="4"/>
  <c r="AL91" i="4"/>
  <c r="AM91" i="4"/>
  <c r="A92" i="4"/>
  <c r="B92" i="4"/>
  <c r="C92" i="4"/>
  <c r="E92" i="4"/>
  <c r="F92" i="4"/>
  <c r="H92" i="4"/>
  <c r="I92" i="4"/>
  <c r="K92" i="4"/>
  <c r="L92" i="4"/>
  <c r="N92" i="4"/>
  <c r="O92" i="4"/>
  <c r="T92" i="4"/>
  <c r="U92" i="4"/>
  <c r="W92" i="4"/>
  <c r="X92" i="4"/>
  <c r="Z92" i="4"/>
  <c r="AA92" i="4"/>
  <c r="AF92" i="4"/>
  <c r="AG92" i="4"/>
  <c r="AI92" i="4"/>
  <c r="AJ92" i="4"/>
  <c r="AL92" i="4"/>
  <c r="AM92" i="4"/>
  <c r="A93" i="4"/>
  <c r="B93" i="4"/>
  <c r="C93" i="4"/>
  <c r="E93" i="4"/>
  <c r="F93" i="4"/>
  <c r="H93" i="4"/>
  <c r="I93" i="4"/>
  <c r="K93" i="4"/>
  <c r="L93" i="4"/>
  <c r="N93" i="4"/>
  <c r="O93" i="4"/>
  <c r="T93" i="4"/>
  <c r="U93" i="4"/>
  <c r="W93" i="4"/>
  <c r="X93" i="4"/>
  <c r="Z93" i="4"/>
  <c r="AA93" i="4"/>
  <c r="AF93" i="4"/>
  <c r="AG93" i="4"/>
  <c r="AI93" i="4"/>
  <c r="AJ93" i="4"/>
  <c r="AL93" i="4"/>
  <c r="AM93" i="4"/>
  <c r="A94" i="4"/>
  <c r="B94" i="4"/>
  <c r="C94" i="4"/>
  <c r="E94" i="4"/>
  <c r="F94" i="4"/>
  <c r="H94" i="4"/>
  <c r="I94" i="4"/>
  <c r="K94" i="4"/>
  <c r="L94" i="4"/>
  <c r="N94" i="4"/>
  <c r="O94" i="4"/>
  <c r="T94" i="4"/>
  <c r="U94" i="4"/>
  <c r="W94" i="4"/>
  <c r="X94" i="4"/>
  <c r="Z94" i="4"/>
  <c r="AA94" i="4"/>
  <c r="AF94" i="4"/>
  <c r="AG94" i="4"/>
  <c r="AI94" i="4"/>
  <c r="AJ94" i="4"/>
  <c r="AL94" i="4"/>
  <c r="AM94" i="4"/>
  <c r="A95" i="4"/>
  <c r="B95" i="4"/>
  <c r="C95" i="4"/>
  <c r="E95" i="4"/>
  <c r="F95" i="4"/>
  <c r="H95" i="4"/>
  <c r="I95" i="4"/>
  <c r="K95" i="4"/>
  <c r="L95" i="4"/>
  <c r="N95" i="4"/>
  <c r="O95" i="4"/>
  <c r="T95" i="4"/>
  <c r="U95" i="4"/>
  <c r="W95" i="4"/>
  <c r="X95" i="4"/>
  <c r="Z95" i="4"/>
  <c r="AA95" i="4"/>
  <c r="AF95" i="4"/>
  <c r="AG95" i="4"/>
  <c r="AI95" i="4"/>
  <c r="AJ95" i="4"/>
  <c r="AL95" i="4"/>
  <c r="AM95" i="4"/>
  <c r="A96" i="4"/>
  <c r="B96" i="4"/>
  <c r="C96" i="4"/>
  <c r="E96" i="4"/>
  <c r="F96" i="4"/>
  <c r="H96" i="4"/>
  <c r="I96" i="4"/>
  <c r="K96" i="4"/>
  <c r="L96" i="4"/>
  <c r="N96" i="4"/>
  <c r="O96" i="4"/>
  <c r="T96" i="4"/>
  <c r="U96" i="4"/>
  <c r="W96" i="4"/>
  <c r="X96" i="4"/>
  <c r="Z96" i="4"/>
  <c r="AA96" i="4"/>
  <c r="AF96" i="4"/>
  <c r="AG96" i="4"/>
  <c r="AI96" i="4"/>
  <c r="AJ96" i="4"/>
  <c r="AL96" i="4"/>
  <c r="AM96" i="4"/>
  <c r="A97" i="4"/>
  <c r="B97" i="4"/>
  <c r="C97" i="4"/>
  <c r="E97" i="4"/>
  <c r="F97" i="4"/>
  <c r="H97" i="4"/>
  <c r="I97" i="4"/>
  <c r="K97" i="4"/>
  <c r="L97" i="4"/>
  <c r="N97" i="4"/>
  <c r="O97" i="4"/>
  <c r="T97" i="4"/>
  <c r="U97" i="4"/>
  <c r="W97" i="4"/>
  <c r="X97" i="4"/>
  <c r="Z97" i="4"/>
  <c r="AA97" i="4"/>
  <c r="AF97" i="4"/>
  <c r="AG97" i="4"/>
  <c r="AI97" i="4"/>
  <c r="AJ97" i="4"/>
  <c r="AL97" i="4"/>
  <c r="AM97" i="4"/>
  <c r="A98" i="4"/>
  <c r="B98" i="4"/>
  <c r="C98" i="4"/>
  <c r="E98" i="4"/>
  <c r="F98" i="4"/>
  <c r="H98" i="4"/>
  <c r="I98" i="4"/>
  <c r="K98" i="4"/>
  <c r="L98" i="4"/>
  <c r="N98" i="4"/>
  <c r="O98" i="4"/>
  <c r="T98" i="4"/>
  <c r="U98" i="4"/>
  <c r="W98" i="4"/>
  <c r="X98" i="4"/>
  <c r="Z98" i="4"/>
  <c r="AA98" i="4"/>
  <c r="AF98" i="4"/>
  <c r="AG98" i="4"/>
  <c r="AI98" i="4"/>
  <c r="AJ98" i="4"/>
  <c r="AL98" i="4"/>
  <c r="AM98" i="4"/>
  <c r="A99" i="4"/>
  <c r="B99" i="4"/>
  <c r="C99" i="4"/>
  <c r="E99" i="4"/>
  <c r="F99" i="4"/>
  <c r="H99" i="4"/>
  <c r="I99" i="4"/>
  <c r="K99" i="4"/>
  <c r="L99" i="4"/>
  <c r="N99" i="4"/>
  <c r="O99" i="4"/>
  <c r="T99" i="4"/>
  <c r="U99" i="4"/>
  <c r="W99" i="4"/>
  <c r="X99" i="4"/>
  <c r="Z99" i="4"/>
  <c r="AA99" i="4"/>
  <c r="AF99" i="4"/>
  <c r="AG99" i="4"/>
  <c r="AI99" i="4"/>
  <c r="AJ99" i="4"/>
  <c r="AL99" i="4"/>
  <c r="AM99" i="4"/>
  <c r="A100" i="4"/>
  <c r="B100" i="4"/>
  <c r="C100" i="4"/>
  <c r="E100" i="4"/>
  <c r="F100" i="4"/>
  <c r="H100" i="4"/>
  <c r="I100" i="4"/>
  <c r="K100" i="4"/>
  <c r="L100" i="4"/>
  <c r="N100" i="4"/>
  <c r="O100" i="4"/>
  <c r="T100" i="4"/>
  <c r="U100" i="4"/>
  <c r="W100" i="4"/>
  <c r="X100" i="4"/>
  <c r="Z100" i="4"/>
  <c r="AA100" i="4"/>
  <c r="AF100" i="4"/>
  <c r="AG100" i="4"/>
  <c r="AI100" i="4"/>
  <c r="AJ100" i="4"/>
  <c r="AL100" i="4"/>
  <c r="AM100" i="4"/>
  <c r="A101" i="4"/>
  <c r="B101" i="4"/>
  <c r="C101" i="4"/>
  <c r="E101" i="4"/>
  <c r="F101" i="4"/>
  <c r="H101" i="4"/>
  <c r="I101" i="4"/>
  <c r="K101" i="4"/>
  <c r="L101" i="4"/>
  <c r="N101" i="4"/>
  <c r="O101" i="4"/>
  <c r="T101" i="4"/>
  <c r="U101" i="4"/>
  <c r="W101" i="4"/>
  <c r="X101" i="4"/>
  <c r="Z101" i="4"/>
  <c r="AA101" i="4"/>
  <c r="AF101" i="4"/>
  <c r="AG101" i="4"/>
  <c r="AI101" i="4"/>
  <c r="AJ101" i="4"/>
  <c r="AL101" i="4"/>
  <c r="AM101" i="4"/>
  <c r="A102" i="4"/>
  <c r="B102" i="4"/>
  <c r="C102" i="4"/>
  <c r="E102" i="4"/>
  <c r="F102" i="4"/>
  <c r="H102" i="4"/>
  <c r="I102" i="4"/>
  <c r="K102" i="4"/>
  <c r="L102" i="4"/>
  <c r="N102" i="4"/>
  <c r="O102" i="4"/>
  <c r="T102" i="4"/>
  <c r="U102" i="4"/>
  <c r="W102" i="4"/>
  <c r="X102" i="4"/>
  <c r="Z102" i="4"/>
  <c r="AA102" i="4"/>
  <c r="AF102" i="4"/>
  <c r="AG102" i="4"/>
  <c r="AI102" i="4"/>
  <c r="AJ102" i="4"/>
  <c r="AL102" i="4"/>
  <c r="AM102" i="4"/>
  <c r="A103" i="4"/>
  <c r="B103" i="4"/>
  <c r="C103" i="4"/>
  <c r="E103" i="4"/>
  <c r="F103" i="4"/>
  <c r="H103" i="4"/>
  <c r="I103" i="4"/>
  <c r="K103" i="4"/>
  <c r="L103" i="4"/>
  <c r="N103" i="4"/>
  <c r="O103" i="4"/>
  <c r="T103" i="4"/>
  <c r="U103" i="4"/>
  <c r="W103" i="4"/>
  <c r="X103" i="4"/>
  <c r="Z103" i="4"/>
  <c r="AA103" i="4"/>
  <c r="AF103" i="4"/>
  <c r="AG103" i="4"/>
  <c r="AI103" i="4"/>
  <c r="AJ103" i="4"/>
  <c r="AL103" i="4"/>
  <c r="AM103" i="4"/>
  <c r="A104" i="4"/>
  <c r="B104" i="4"/>
  <c r="C104" i="4"/>
  <c r="E104" i="4"/>
  <c r="F104" i="4"/>
  <c r="H104" i="4"/>
  <c r="I104" i="4"/>
  <c r="K104" i="4"/>
  <c r="L104" i="4"/>
  <c r="N104" i="4"/>
  <c r="O104" i="4"/>
  <c r="T104" i="4"/>
  <c r="U104" i="4"/>
  <c r="W104" i="4"/>
  <c r="X104" i="4"/>
  <c r="Z104" i="4"/>
  <c r="AA104" i="4"/>
  <c r="AF104" i="4"/>
  <c r="AG104" i="4"/>
  <c r="AI104" i="4"/>
  <c r="AJ104" i="4"/>
  <c r="AL104" i="4"/>
  <c r="AM104" i="4"/>
  <c r="A105" i="4"/>
  <c r="B105" i="4"/>
  <c r="C105" i="4"/>
  <c r="E105" i="4"/>
  <c r="F105" i="4"/>
  <c r="H105" i="4"/>
  <c r="I105" i="4"/>
  <c r="K105" i="4"/>
  <c r="L105" i="4"/>
  <c r="N105" i="4"/>
  <c r="O105" i="4"/>
  <c r="T105" i="4"/>
  <c r="U105" i="4"/>
  <c r="W105" i="4"/>
  <c r="X105" i="4"/>
  <c r="Z105" i="4"/>
  <c r="AA105" i="4"/>
  <c r="AF105" i="4"/>
  <c r="AG105" i="4"/>
  <c r="AI105" i="4"/>
  <c r="AJ105" i="4"/>
  <c r="AL105" i="4"/>
  <c r="AM105" i="4"/>
  <c r="A106" i="4"/>
  <c r="B106" i="4"/>
  <c r="C106" i="4"/>
  <c r="E106" i="4"/>
  <c r="F106" i="4"/>
  <c r="H106" i="4"/>
  <c r="I106" i="4"/>
  <c r="K106" i="4"/>
  <c r="L106" i="4"/>
  <c r="N106" i="4"/>
  <c r="O106" i="4"/>
  <c r="T106" i="4"/>
  <c r="U106" i="4"/>
  <c r="W106" i="4"/>
  <c r="X106" i="4"/>
  <c r="Z106" i="4"/>
  <c r="AA106" i="4"/>
  <c r="AF106" i="4"/>
  <c r="AG106" i="4"/>
  <c r="AI106" i="4"/>
  <c r="AJ106" i="4"/>
  <c r="AL106" i="4"/>
  <c r="AM106" i="4"/>
  <c r="A107" i="4"/>
  <c r="B107" i="4"/>
  <c r="C107" i="4"/>
  <c r="E107" i="4"/>
  <c r="F107" i="4"/>
  <c r="H107" i="4"/>
  <c r="I107" i="4"/>
  <c r="K107" i="4"/>
  <c r="L107" i="4"/>
  <c r="N107" i="4"/>
  <c r="O107" i="4"/>
  <c r="T107" i="4"/>
  <c r="U107" i="4"/>
  <c r="W107" i="4"/>
  <c r="X107" i="4"/>
  <c r="Z107" i="4"/>
  <c r="AA107" i="4"/>
  <c r="AF107" i="4"/>
  <c r="AG107" i="4"/>
  <c r="AI107" i="4"/>
  <c r="AJ107" i="4"/>
  <c r="AL107" i="4"/>
  <c r="AM107" i="4"/>
  <c r="A108" i="4"/>
  <c r="B108" i="4"/>
  <c r="C108" i="4"/>
  <c r="E108" i="4"/>
  <c r="F108" i="4"/>
  <c r="H108" i="4"/>
  <c r="I108" i="4"/>
  <c r="K108" i="4"/>
  <c r="L108" i="4"/>
  <c r="N108" i="4"/>
  <c r="O108" i="4"/>
  <c r="T108" i="4"/>
  <c r="U108" i="4"/>
  <c r="W108" i="4"/>
  <c r="X108" i="4"/>
  <c r="Z108" i="4"/>
  <c r="AA108" i="4"/>
  <c r="AF108" i="4"/>
  <c r="AG108" i="4"/>
  <c r="AI108" i="4"/>
  <c r="AJ108" i="4"/>
  <c r="AL108" i="4"/>
  <c r="AM108" i="4"/>
  <c r="A109" i="4"/>
  <c r="B109" i="4"/>
  <c r="C109" i="4"/>
  <c r="E109" i="4"/>
  <c r="F109" i="4"/>
  <c r="H109" i="4"/>
  <c r="I109" i="4"/>
  <c r="K109" i="4"/>
  <c r="L109" i="4"/>
  <c r="N109" i="4"/>
  <c r="O109" i="4"/>
  <c r="T109" i="4"/>
  <c r="U109" i="4"/>
  <c r="W109" i="4"/>
  <c r="X109" i="4"/>
  <c r="Z109" i="4"/>
  <c r="AA109" i="4"/>
  <c r="AF109" i="4"/>
  <c r="AG109" i="4"/>
  <c r="AI109" i="4"/>
  <c r="AJ109" i="4"/>
  <c r="AL109" i="4"/>
  <c r="AM109" i="4"/>
  <c r="A110" i="4"/>
  <c r="B110" i="4"/>
  <c r="C110" i="4"/>
  <c r="E110" i="4"/>
  <c r="F110" i="4"/>
  <c r="H110" i="4"/>
  <c r="I110" i="4"/>
  <c r="K110" i="4"/>
  <c r="L110" i="4"/>
  <c r="N110" i="4"/>
  <c r="O110" i="4"/>
  <c r="T110" i="4"/>
  <c r="U110" i="4"/>
  <c r="W110" i="4"/>
  <c r="X110" i="4"/>
  <c r="Z110" i="4"/>
  <c r="AA110" i="4"/>
  <c r="AF110" i="4"/>
  <c r="AG110" i="4"/>
  <c r="AI110" i="4"/>
  <c r="AJ110" i="4"/>
  <c r="AL110" i="4"/>
  <c r="AM110" i="4"/>
  <c r="A111" i="4"/>
  <c r="B111" i="4"/>
  <c r="C111" i="4"/>
  <c r="E111" i="4"/>
  <c r="F111" i="4"/>
  <c r="H111" i="4"/>
  <c r="I111" i="4"/>
  <c r="K111" i="4"/>
  <c r="L111" i="4"/>
  <c r="N111" i="4"/>
  <c r="O111" i="4"/>
  <c r="T111" i="4"/>
  <c r="U111" i="4"/>
  <c r="W111" i="4"/>
  <c r="X111" i="4"/>
  <c r="Z111" i="4"/>
  <c r="AA111" i="4"/>
  <c r="AF111" i="4"/>
  <c r="AG111" i="4"/>
  <c r="AI111" i="4"/>
  <c r="AJ111" i="4"/>
  <c r="AL111" i="4"/>
  <c r="AM111" i="4"/>
  <c r="A112" i="4"/>
  <c r="B112" i="4"/>
  <c r="C112" i="4"/>
  <c r="E112" i="4"/>
  <c r="F112" i="4"/>
  <c r="H112" i="4"/>
  <c r="I112" i="4"/>
  <c r="K112" i="4"/>
  <c r="L112" i="4"/>
  <c r="N112" i="4"/>
  <c r="O112" i="4"/>
  <c r="T112" i="4"/>
  <c r="U112" i="4"/>
  <c r="W112" i="4"/>
  <c r="X112" i="4"/>
  <c r="Z112" i="4"/>
  <c r="AA112" i="4"/>
  <c r="AF112" i="4"/>
  <c r="AG112" i="4"/>
  <c r="AI112" i="4"/>
  <c r="AJ112" i="4"/>
  <c r="AL112" i="4"/>
  <c r="AM112" i="4"/>
  <c r="A113" i="4"/>
  <c r="B113" i="4"/>
  <c r="C113" i="4"/>
  <c r="E113" i="4"/>
  <c r="F113" i="4"/>
  <c r="H113" i="4"/>
  <c r="I113" i="4"/>
  <c r="K113" i="4"/>
  <c r="L113" i="4"/>
  <c r="N113" i="4"/>
  <c r="O113" i="4"/>
  <c r="T113" i="4"/>
  <c r="U113" i="4"/>
  <c r="W113" i="4"/>
  <c r="X113" i="4"/>
  <c r="Z113" i="4"/>
  <c r="AA113" i="4"/>
  <c r="AF113" i="4"/>
  <c r="AG113" i="4"/>
  <c r="AI113" i="4"/>
  <c r="AJ113" i="4"/>
  <c r="AL113" i="4"/>
  <c r="AM113" i="4"/>
  <c r="A114" i="4"/>
  <c r="B114" i="4"/>
  <c r="C114" i="4"/>
  <c r="E114" i="4"/>
  <c r="F114" i="4"/>
  <c r="H114" i="4"/>
  <c r="I114" i="4"/>
  <c r="K114" i="4"/>
  <c r="L114" i="4"/>
  <c r="N114" i="4"/>
  <c r="O114" i="4"/>
  <c r="T114" i="4"/>
  <c r="U114" i="4"/>
  <c r="W114" i="4"/>
  <c r="X114" i="4"/>
  <c r="Z114" i="4"/>
  <c r="AA114" i="4"/>
  <c r="AF114" i="4"/>
  <c r="AG114" i="4"/>
  <c r="AI114" i="4"/>
  <c r="AJ114" i="4"/>
  <c r="AL114" i="4"/>
  <c r="AM114" i="4"/>
  <c r="A115" i="4"/>
  <c r="B115" i="4"/>
  <c r="C115" i="4"/>
  <c r="E115" i="4"/>
  <c r="F115" i="4"/>
  <c r="H115" i="4"/>
  <c r="I115" i="4"/>
  <c r="K115" i="4"/>
  <c r="L115" i="4"/>
  <c r="N115" i="4"/>
  <c r="O115" i="4"/>
  <c r="T115" i="4"/>
  <c r="U115" i="4"/>
  <c r="W115" i="4"/>
  <c r="X115" i="4"/>
  <c r="Z115" i="4"/>
  <c r="AA115" i="4"/>
  <c r="AF115" i="4"/>
  <c r="AG115" i="4"/>
  <c r="AI115" i="4"/>
  <c r="AJ115" i="4"/>
  <c r="AL115" i="4"/>
  <c r="AM115" i="4"/>
  <c r="A116" i="4"/>
  <c r="B116" i="4"/>
  <c r="C116" i="4"/>
  <c r="E116" i="4"/>
  <c r="F116" i="4"/>
  <c r="H116" i="4"/>
  <c r="I116" i="4"/>
  <c r="K116" i="4"/>
  <c r="L116" i="4"/>
  <c r="N116" i="4"/>
  <c r="O116" i="4"/>
  <c r="T116" i="4"/>
  <c r="U116" i="4"/>
  <c r="W116" i="4"/>
  <c r="X116" i="4"/>
  <c r="Z116" i="4"/>
  <c r="AA116" i="4"/>
  <c r="AF116" i="4"/>
  <c r="AG116" i="4"/>
  <c r="AI116" i="4"/>
  <c r="AJ116" i="4"/>
  <c r="AL116" i="4"/>
  <c r="AM116" i="4"/>
  <c r="A117" i="4"/>
  <c r="B117" i="4"/>
  <c r="C117" i="4"/>
  <c r="E117" i="4"/>
  <c r="F117" i="4"/>
  <c r="H117" i="4"/>
  <c r="I117" i="4"/>
  <c r="K117" i="4"/>
  <c r="L117" i="4"/>
  <c r="N117" i="4"/>
  <c r="O117" i="4"/>
  <c r="T117" i="4"/>
  <c r="U117" i="4"/>
  <c r="W117" i="4"/>
  <c r="X117" i="4"/>
  <c r="Z117" i="4"/>
  <c r="AA117" i="4"/>
  <c r="AF117" i="4"/>
  <c r="AG117" i="4"/>
  <c r="AI117" i="4"/>
  <c r="AJ117" i="4"/>
  <c r="AL117" i="4"/>
  <c r="AM117" i="4"/>
  <c r="A118" i="4"/>
  <c r="B118" i="4"/>
  <c r="C118" i="4"/>
  <c r="E118" i="4"/>
  <c r="F118" i="4"/>
  <c r="H118" i="4"/>
  <c r="I118" i="4"/>
  <c r="K118" i="4"/>
  <c r="L118" i="4"/>
  <c r="N118" i="4"/>
  <c r="O118" i="4"/>
  <c r="T118" i="4"/>
  <c r="U118" i="4"/>
  <c r="W118" i="4"/>
  <c r="X118" i="4"/>
  <c r="Z118" i="4"/>
  <c r="AA118" i="4"/>
  <c r="AF118" i="4"/>
  <c r="AG118" i="4"/>
  <c r="AI118" i="4"/>
  <c r="AJ118" i="4"/>
  <c r="AL118" i="4"/>
  <c r="AM118" i="4"/>
  <c r="A119" i="4"/>
  <c r="B119" i="4"/>
  <c r="C119" i="4"/>
  <c r="E119" i="4"/>
  <c r="F119" i="4"/>
  <c r="H119" i="4"/>
  <c r="I119" i="4"/>
  <c r="K119" i="4"/>
  <c r="L119" i="4"/>
  <c r="N119" i="4"/>
  <c r="O119" i="4"/>
  <c r="T119" i="4"/>
  <c r="U119" i="4"/>
  <c r="W119" i="4"/>
  <c r="X119" i="4"/>
  <c r="Z119" i="4"/>
  <c r="AA119" i="4"/>
  <c r="AF119" i="4"/>
  <c r="AG119" i="4"/>
  <c r="AI119" i="4"/>
  <c r="AJ119" i="4"/>
  <c r="AL119" i="4"/>
  <c r="AM119" i="4"/>
  <c r="A120" i="4"/>
  <c r="B120" i="4"/>
  <c r="C120" i="4"/>
  <c r="E120" i="4"/>
  <c r="F120" i="4"/>
  <c r="H120" i="4"/>
  <c r="I120" i="4"/>
  <c r="K120" i="4"/>
  <c r="L120" i="4"/>
  <c r="N120" i="4"/>
  <c r="O120" i="4"/>
  <c r="T120" i="4"/>
  <c r="U120" i="4"/>
  <c r="W120" i="4"/>
  <c r="X120" i="4"/>
  <c r="Z120" i="4"/>
  <c r="AA120" i="4"/>
  <c r="AF120" i="4"/>
  <c r="AG120" i="4"/>
  <c r="AI120" i="4"/>
  <c r="AJ120" i="4"/>
  <c r="AL120" i="4"/>
  <c r="AM120" i="4"/>
  <c r="A121" i="4"/>
  <c r="B121" i="4"/>
  <c r="C121" i="4"/>
  <c r="E121" i="4"/>
  <c r="F121" i="4"/>
  <c r="H121" i="4"/>
  <c r="I121" i="4"/>
  <c r="K121" i="4"/>
  <c r="L121" i="4"/>
  <c r="N121" i="4"/>
  <c r="O121" i="4"/>
  <c r="T121" i="4"/>
  <c r="U121" i="4"/>
  <c r="W121" i="4"/>
  <c r="X121" i="4"/>
  <c r="Z121" i="4"/>
  <c r="AA121" i="4"/>
  <c r="AF121" i="4"/>
  <c r="AG121" i="4"/>
  <c r="AI121" i="4"/>
  <c r="AJ121" i="4"/>
  <c r="AL121" i="4"/>
  <c r="AM121" i="4"/>
  <c r="A122" i="4"/>
  <c r="B122" i="4"/>
  <c r="C122" i="4"/>
  <c r="E122" i="4"/>
  <c r="F122" i="4"/>
  <c r="H122" i="4"/>
  <c r="I122" i="4"/>
  <c r="K122" i="4"/>
  <c r="L122" i="4"/>
  <c r="N122" i="4"/>
  <c r="O122" i="4"/>
  <c r="T122" i="4"/>
  <c r="U122" i="4"/>
  <c r="W122" i="4"/>
  <c r="X122" i="4"/>
  <c r="Z122" i="4"/>
  <c r="AA122" i="4"/>
  <c r="AF122" i="4"/>
  <c r="AG122" i="4"/>
  <c r="AI122" i="4"/>
  <c r="AJ122" i="4"/>
  <c r="AL122" i="4"/>
  <c r="AM122" i="4"/>
  <c r="A123" i="4"/>
  <c r="B123" i="4"/>
  <c r="C123" i="4"/>
  <c r="E123" i="4"/>
  <c r="F123" i="4"/>
  <c r="H123" i="4"/>
  <c r="I123" i="4"/>
  <c r="K123" i="4"/>
  <c r="L123" i="4"/>
  <c r="N123" i="4"/>
  <c r="O123" i="4"/>
  <c r="T123" i="4"/>
  <c r="U123" i="4"/>
  <c r="W123" i="4"/>
  <c r="X123" i="4"/>
  <c r="Z123" i="4"/>
  <c r="AA123" i="4"/>
  <c r="AF123" i="4"/>
  <c r="AG123" i="4"/>
  <c r="AI123" i="4"/>
  <c r="AJ123" i="4"/>
  <c r="AL123" i="4"/>
  <c r="AM123" i="4"/>
  <c r="A124" i="4"/>
  <c r="B124" i="4"/>
  <c r="C124" i="4"/>
  <c r="E124" i="4"/>
  <c r="F124" i="4"/>
  <c r="H124" i="4"/>
  <c r="I124" i="4"/>
  <c r="K124" i="4"/>
  <c r="L124" i="4"/>
  <c r="N124" i="4"/>
  <c r="O124" i="4"/>
  <c r="T124" i="4"/>
  <c r="U124" i="4"/>
  <c r="W124" i="4"/>
  <c r="X124" i="4"/>
  <c r="Z124" i="4"/>
  <c r="AA124" i="4"/>
  <c r="AF124" i="4"/>
  <c r="AG124" i="4"/>
  <c r="AI124" i="4"/>
  <c r="AJ124" i="4"/>
  <c r="AL124" i="4"/>
  <c r="AM124" i="4"/>
  <c r="A125" i="4"/>
  <c r="B125" i="4"/>
  <c r="C125" i="4"/>
  <c r="E125" i="4"/>
  <c r="F125" i="4"/>
  <c r="H125" i="4"/>
  <c r="I125" i="4"/>
  <c r="K125" i="4"/>
  <c r="L125" i="4"/>
  <c r="N125" i="4"/>
  <c r="O125" i="4"/>
  <c r="T125" i="4"/>
  <c r="U125" i="4"/>
  <c r="W125" i="4"/>
  <c r="X125" i="4"/>
  <c r="Z125" i="4"/>
  <c r="AA125" i="4"/>
  <c r="AF125" i="4"/>
  <c r="AG125" i="4"/>
  <c r="AI125" i="4"/>
  <c r="AJ125" i="4"/>
  <c r="AL125" i="4"/>
  <c r="AM125" i="4"/>
  <c r="A126" i="4"/>
  <c r="B126" i="4"/>
  <c r="C126" i="4"/>
  <c r="E126" i="4"/>
  <c r="F126" i="4"/>
  <c r="H126" i="4"/>
  <c r="I126" i="4"/>
  <c r="K126" i="4"/>
  <c r="L126" i="4"/>
  <c r="N126" i="4"/>
  <c r="O126" i="4"/>
  <c r="T126" i="4"/>
  <c r="U126" i="4"/>
  <c r="W126" i="4"/>
  <c r="X126" i="4"/>
  <c r="Z126" i="4"/>
  <c r="AA126" i="4"/>
  <c r="AF126" i="4"/>
  <c r="AG126" i="4"/>
  <c r="AI126" i="4"/>
  <c r="AJ126" i="4"/>
  <c r="AL126" i="4"/>
  <c r="AM126" i="4"/>
  <c r="A127" i="4"/>
  <c r="B127" i="4"/>
  <c r="C127" i="4"/>
  <c r="E127" i="4"/>
  <c r="F127" i="4"/>
  <c r="H127" i="4"/>
  <c r="I127" i="4"/>
  <c r="K127" i="4"/>
  <c r="L127" i="4"/>
  <c r="N127" i="4"/>
  <c r="O127" i="4"/>
  <c r="T127" i="4"/>
  <c r="U127" i="4"/>
  <c r="W127" i="4"/>
  <c r="X127" i="4"/>
  <c r="Z127" i="4"/>
  <c r="AA127" i="4"/>
  <c r="AF127" i="4"/>
  <c r="AG127" i="4"/>
  <c r="AI127" i="4"/>
  <c r="AJ127" i="4"/>
  <c r="AL127" i="4"/>
  <c r="AM127" i="4"/>
  <c r="A128" i="4"/>
  <c r="B128" i="4"/>
  <c r="C128" i="4"/>
  <c r="E128" i="4"/>
  <c r="F128" i="4"/>
  <c r="H128" i="4"/>
  <c r="I128" i="4"/>
  <c r="K128" i="4"/>
  <c r="L128" i="4"/>
  <c r="N128" i="4"/>
  <c r="O128" i="4"/>
  <c r="T128" i="4"/>
  <c r="U128" i="4"/>
  <c r="W128" i="4"/>
  <c r="X128" i="4"/>
  <c r="Z128" i="4"/>
  <c r="AA128" i="4"/>
  <c r="AF128" i="4"/>
  <c r="AG128" i="4"/>
  <c r="AI128" i="4"/>
  <c r="AJ128" i="4"/>
  <c r="AL128" i="4"/>
  <c r="AM128" i="4"/>
  <c r="A129" i="4"/>
  <c r="B129" i="4"/>
  <c r="C129" i="4"/>
  <c r="E129" i="4"/>
  <c r="F129" i="4"/>
  <c r="H129" i="4"/>
  <c r="I129" i="4"/>
  <c r="K129" i="4"/>
  <c r="L129" i="4"/>
  <c r="N129" i="4"/>
  <c r="O129" i="4"/>
  <c r="T129" i="4"/>
  <c r="U129" i="4"/>
  <c r="W129" i="4"/>
  <c r="X129" i="4"/>
  <c r="Z129" i="4"/>
  <c r="AA129" i="4"/>
  <c r="AF129" i="4"/>
  <c r="AG129" i="4"/>
  <c r="AI129" i="4"/>
  <c r="AJ129" i="4"/>
  <c r="AL129" i="4"/>
  <c r="AM129" i="4"/>
  <c r="A130" i="4"/>
  <c r="B130" i="4"/>
  <c r="C130" i="4"/>
  <c r="E130" i="4"/>
  <c r="F130" i="4"/>
  <c r="H130" i="4"/>
  <c r="I130" i="4"/>
  <c r="K130" i="4"/>
  <c r="L130" i="4"/>
  <c r="N130" i="4"/>
  <c r="O130" i="4"/>
  <c r="T130" i="4"/>
  <c r="U130" i="4"/>
  <c r="W130" i="4"/>
  <c r="X130" i="4"/>
  <c r="Z130" i="4"/>
  <c r="AA130" i="4"/>
  <c r="AF130" i="4"/>
  <c r="AG130" i="4"/>
  <c r="AI130" i="4"/>
  <c r="AJ130" i="4"/>
  <c r="AL130" i="4"/>
  <c r="AM130" i="4"/>
  <c r="A131" i="4"/>
  <c r="B131" i="4"/>
  <c r="C131" i="4"/>
  <c r="E131" i="4"/>
  <c r="F131" i="4"/>
  <c r="H131" i="4"/>
  <c r="I131" i="4"/>
  <c r="K131" i="4"/>
  <c r="L131" i="4"/>
  <c r="N131" i="4"/>
  <c r="O131" i="4"/>
  <c r="T131" i="4"/>
  <c r="U131" i="4"/>
  <c r="W131" i="4"/>
  <c r="X131" i="4"/>
  <c r="Z131" i="4"/>
  <c r="AA131" i="4"/>
  <c r="AF131" i="4"/>
  <c r="AG131" i="4"/>
  <c r="AI131" i="4"/>
  <c r="AJ131" i="4"/>
  <c r="AL131" i="4"/>
  <c r="AM131" i="4"/>
  <c r="A132" i="4"/>
  <c r="B132" i="4"/>
  <c r="C132" i="4"/>
  <c r="E132" i="4"/>
  <c r="F132" i="4"/>
  <c r="H132" i="4"/>
  <c r="I132" i="4"/>
  <c r="K132" i="4"/>
  <c r="L132" i="4"/>
  <c r="N132" i="4"/>
  <c r="O132" i="4"/>
  <c r="T132" i="4"/>
  <c r="U132" i="4"/>
  <c r="W132" i="4"/>
  <c r="X132" i="4"/>
  <c r="Z132" i="4"/>
  <c r="AA132" i="4"/>
  <c r="AF132" i="4"/>
  <c r="AG132" i="4"/>
  <c r="AI132" i="4"/>
  <c r="AJ132" i="4"/>
  <c r="AL132" i="4"/>
  <c r="AM132" i="4"/>
  <c r="A133" i="4"/>
  <c r="B133" i="4"/>
  <c r="C133" i="4"/>
  <c r="E133" i="4"/>
  <c r="F133" i="4"/>
  <c r="H133" i="4"/>
  <c r="I133" i="4"/>
  <c r="K133" i="4"/>
  <c r="L133" i="4"/>
  <c r="N133" i="4"/>
  <c r="O133" i="4"/>
  <c r="T133" i="4"/>
  <c r="U133" i="4"/>
  <c r="W133" i="4"/>
  <c r="X133" i="4"/>
  <c r="Z133" i="4"/>
  <c r="AA133" i="4"/>
  <c r="AF133" i="4"/>
  <c r="AG133" i="4"/>
  <c r="AI133" i="4"/>
  <c r="AJ133" i="4"/>
  <c r="AL133" i="4"/>
  <c r="AM133" i="4"/>
  <c r="A134" i="4"/>
  <c r="B134" i="4"/>
  <c r="C134" i="4"/>
  <c r="E134" i="4"/>
  <c r="F134" i="4"/>
  <c r="H134" i="4"/>
  <c r="I134" i="4"/>
  <c r="K134" i="4"/>
  <c r="L134" i="4"/>
  <c r="N134" i="4"/>
  <c r="O134" i="4"/>
  <c r="T134" i="4"/>
  <c r="U134" i="4"/>
  <c r="W134" i="4"/>
  <c r="X134" i="4"/>
  <c r="Z134" i="4"/>
  <c r="AA134" i="4"/>
  <c r="AF134" i="4"/>
  <c r="AG134" i="4"/>
  <c r="AI134" i="4"/>
  <c r="AJ134" i="4"/>
  <c r="AL134" i="4"/>
  <c r="AM134" i="4"/>
  <c r="A135" i="4"/>
  <c r="B135" i="4"/>
  <c r="C135" i="4"/>
  <c r="E135" i="4"/>
  <c r="F135" i="4"/>
  <c r="H135" i="4"/>
  <c r="I135" i="4"/>
  <c r="K135" i="4"/>
  <c r="L135" i="4"/>
  <c r="N135" i="4"/>
  <c r="O135" i="4"/>
  <c r="T135" i="4"/>
  <c r="U135" i="4"/>
  <c r="W135" i="4"/>
  <c r="X135" i="4"/>
  <c r="Z135" i="4"/>
  <c r="AA135" i="4"/>
  <c r="AF135" i="4"/>
  <c r="AG135" i="4"/>
  <c r="AI135" i="4"/>
  <c r="AJ135" i="4"/>
  <c r="AL135" i="4"/>
  <c r="AM135" i="4"/>
  <c r="A136" i="4"/>
  <c r="B136" i="4"/>
  <c r="C136" i="4"/>
  <c r="E136" i="4"/>
  <c r="F136" i="4"/>
  <c r="H136" i="4"/>
  <c r="I136" i="4"/>
  <c r="K136" i="4"/>
  <c r="L136" i="4"/>
  <c r="N136" i="4"/>
  <c r="O136" i="4"/>
  <c r="T136" i="4"/>
  <c r="U136" i="4"/>
  <c r="W136" i="4"/>
  <c r="X136" i="4"/>
  <c r="Z136" i="4"/>
  <c r="AA136" i="4"/>
  <c r="AF136" i="4"/>
  <c r="AG136" i="4"/>
  <c r="AI136" i="4"/>
  <c r="AJ136" i="4"/>
  <c r="AL136" i="4"/>
  <c r="AM136" i="4"/>
  <c r="A137" i="4"/>
  <c r="B137" i="4"/>
  <c r="C137" i="4"/>
  <c r="E137" i="4"/>
  <c r="F137" i="4"/>
  <c r="H137" i="4"/>
  <c r="I137" i="4"/>
  <c r="K137" i="4"/>
  <c r="L137" i="4"/>
  <c r="N137" i="4"/>
  <c r="O137" i="4"/>
  <c r="T137" i="4"/>
  <c r="U137" i="4"/>
  <c r="W137" i="4"/>
  <c r="X137" i="4"/>
  <c r="Z137" i="4"/>
  <c r="AA137" i="4"/>
  <c r="AF137" i="4"/>
  <c r="AG137" i="4"/>
  <c r="AI137" i="4"/>
  <c r="AJ137" i="4"/>
  <c r="AL137" i="4"/>
  <c r="AM137" i="4"/>
  <c r="A138" i="4"/>
  <c r="B138" i="4"/>
  <c r="C138" i="4"/>
  <c r="E138" i="4"/>
  <c r="F138" i="4"/>
  <c r="H138" i="4"/>
  <c r="I138" i="4"/>
  <c r="K138" i="4"/>
  <c r="L138" i="4"/>
  <c r="N138" i="4"/>
  <c r="O138" i="4"/>
  <c r="T138" i="4"/>
  <c r="U138" i="4"/>
  <c r="W138" i="4"/>
  <c r="X138" i="4"/>
  <c r="Z138" i="4"/>
  <c r="AA138" i="4"/>
  <c r="AF138" i="4"/>
  <c r="AG138" i="4"/>
  <c r="AI138" i="4"/>
  <c r="AJ138" i="4"/>
  <c r="AL138" i="4"/>
  <c r="AM138" i="4"/>
  <c r="A139" i="4"/>
  <c r="B139" i="4"/>
  <c r="C139" i="4"/>
  <c r="E139" i="4"/>
  <c r="F139" i="4"/>
  <c r="H139" i="4"/>
  <c r="I139" i="4"/>
  <c r="K139" i="4"/>
  <c r="L139" i="4"/>
  <c r="N139" i="4"/>
  <c r="O139" i="4"/>
  <c r="T139" i="4"/>
  <c r="U139" i="4"/>
  <c r="W139" i="4"/>
  <c r="X139" i="4"/>
  <c r="Z139" i="4"/>
  <c r="AA139" i="4"/>
  <c r="AF139" i="4"/>
  <c r="AG139" i="4"/>
  <c r="AI139" i="4"/>
  <c r="AJ139" i="4"/>
  <c r="AL139" i="4"/>
  <c r="AM139" i="4"/>
  <c r="A140" i="4"/>
  <c r="B140" i="4"/>
  <c r="C140" i="4"/>
  <c r="E140" i="4"/>
  <c r="F140" i="4"/>
  <c r="H140" i="4"/>
  <c r="I140" i="4"/>
  <c r="K140" i="4"/>
  <c r="L140" i="4"/>
  <c r="N140" i="4"/>
  <c r="O140" i="4"/>
  <c r="T140" i="4"/>
  <c r="U140" i="4"/>
  <c r="W140" i="4"/>
  <c r="X140" i="4"/>
  <c r="Z140" i="4"/>
  <c r="AA140" i="4"/>
  <c r="AF140" i="4"/>
  <c r="AG140" i="4"/>
  <c r="AI140" i="4"/>
  <c r="AJ140" i="4"/>
  <c r="AL140" i="4"/>
  <c r="AM140" i="4"/>
  <c r="A141" i="4"/>
  <c r="B141" i="4"/>
  <c r="C141" i="4"/>
  <c r="E141" i="4"/>
  <c r="F141" i="4"/>
  <c r="H141" i="4"/>
  <c r="I141" i="4"/>
  <c r="K141" i="4"/>
  <c r="L141" i="4"/>
  <c r="N141" i="4"/>
  <c r="O141" i="4"/>
  <c r="T141" i="4"/>
  <c r="U141" i="4"/>
  <c r="W141" i="4"/>
  <c r="X141" i="4"/>
  <c r="Z141" i="4"/>
  <c r="AA141" i="4"/>
  <c r="AF141" i="4"/>
  <c r="AG141" i="4"/>
  <c r="AI141" i="4"/>
  <c r="AJ141" i="4"/>
  <c r="AL141" i="4"/>
  <c r="AM141" i="4"/>
  <c r="A142" i="4"/>
  <c r="B142" i="4"/>
  <c r="C142" i="4"/>
  <c r="E142" i="4"/>
  <c r="F142" i="4"/>
  <c r="H142" i="4"/>
  <c r="I142" i="4"/>
  <c r="K142" i="4"/>
  <c r="L142" i="4"/>
  <c r="N142" i="4"/>
  <c r="O142" i="4"/>
  <c r="T142" i="4"/>
  <c r="U142" i="4"/>
  <c r="W142" i="4"/>
  <c r="X142" i="4"/>
  <c r="Z142" i="4"/>
  <c r="AA142" i="4"/>
  <c r="AF142" i="4"/>
  <c r="AG142" i="4"/>
  <c r="AI142" i="4"/>
  <c r="AJ142" i="4"/>
  <c r="AL142" i="4"/>
  <c r="AM142" i="4"/>
  <c r="A143" i="4"/>
  <c r="B143" i="4"/>
  <c r="C143" i="4"/>
  <c r="E143" i="4"/>
  <c r="F143" i="4"/>
  <c r="H143" i="4"/>
  <c r="I143" i="4"/>
  <c r="K143" i="4"/>
  <c r="L143" i="4"/>
  <c r="N143" i="4"/>
  <c r="O143" i="4"/>
  <c r="T143" i="4"/>
  <c r="U143" i="4"/>
  <c r="W143" i="4"/>
  <c r="X143" i="4"/>
  <c r="Z143" i="4"/>
  <c r="AA143" i="4"/>
  <c r="AF143" i="4"/>
  <c r="AG143" i="4"/>
  <c r="AI143" i="4"/>
  <c r="AJ143" i="4"/>
  <c r="AL143" i="4"/>
  <c r="AM143" i="4"/>
  <c r="A144" i="4"/>
  <c r="B144" i="4"/>
  <c r="C144" i="4"/>
  <c r="E144" i="4"/>
  <c r="F144" i="4"/>
  <c r="H144" i="4"/>
  <c r="I144" i="4"/>
  <c r="K144" i="4"/>
  <c r="L144" i="4"/>
  <c r="N144" i="4"/>
  <c r="O144" i="4"/>
  <c r="T144" i="4"/>
  <c r="U144" i="4"/>
  <c r="W144" i="4"/>
  <c r="X144" i="4"/>
  <c r="Z144" i="4"/>
  <c r="AA144" i="4"/>
  <c r="AF144" i="4"/>
  <c r="AG144" i="4"/>
  <c r="AI144" i="4"/>
  <c r="AJ144" i="4"/>
  <c r="AL144" i="4"/>
  <c r="AM144" i="4"/>
  <c r="A145" i="4"/>
  <c r="B145" i="4"/>
  <c r="C145" i="4"/>
  <c r="E145" i="4"/>
  <c r="F145" i="4"/>
  <c r="H145" i="4"/>
  <c r="I145" i="4"/>
  <c r="K145" i="4"/>
  <c r="L145" i="4"/>
  <c r="N145" i="4"/>
  <c r="O145" i="4"/>
  <c r="T145" i="4"/>
  <c r="U145" i="4"/>
  <c r="W145" i="4"/>
  <c r="X145" i="4"/>
  <c r="Z145" i="4"/>
  <c r="AA145" i="4"/>
  <c r="AF145" i="4"/>
  <c r="AG145" i="4"/>
  <c r="AI145" i="4"/>
  <c r="AJ145" i="4"/>
  <c r="AL145" i="4"/>
  <c r="AM145" i="4"/>
  <c r="A146" i="4"/>
  <c r="B146" i="4"/>
  <c r="C146" i="4"/>
  <c r="E146" i="4"/>
  <c r="F146" i="4"/>
  <c r="H146" i="4"/>
  <c r="I146" i="4"/>
  <c r="K146" i="4"/>
  <c r="L146" i="4"/>
  <c r="N146" i="4"/>
  <c r="O146" i="4"/>
  <c r="T146" i="4"/>
  <c r="U146" i="4"/>
  <c r="W146" i="4"/>
  <c r="X146" i="4"/>
  <c r="Z146" i="4"/>
  <c r="AA146" i="4"/>
  <c r="AF146" i="4"/>
  <c r="AG146" i="4"/>
  <c r="AI146" i="4"/>
  <c r="AJ146" i="4"/>
  <c r="AL146" i="4"/>
  <c r="AM146" i="4"/>
  <c r="A147" i="4"/>
  <c r="B147" i="4"/>
  <c r="C147" i="4"/>
  <c r="E147" i="4"/>
  <c r="F147" i="4"/>
  <c r="H147" i="4"/>
  <c r="I147" i="4"/>
  <c r="K147" i="4"/>
  <c r="L147" i="4"/>
  <c r="N147" i="4"/>
  <c r="O147" i="4"/>
  <c r="T147" i="4"/>
  <c r="U147" i="4"/>
  <c r="W147" i="4"/>
  <c r="X147" i="4"/>
  <c r="Z147" i="4"/>
  <c r="AA147" i="4"/>
  <c r="AF147" i="4"/>
  <c r="AG147" i="4"/>
  <c r="AI147" i="4"/>
  <c r="AJ147" i="4"/>
  <c r="AL147" i="4"/>
  <c r="AM147" i="4"/>
  <c r="A148" i="4"/>
  <c r="B148" i="4"/>
  <c r="C148" i="4"/>
  <c r="E148" i="4"/>
  <c r="F148" i="4"/>
  <c r="H148" i="4"/>
  <c r="I148" i="4"/>
  <c r="K148" i="4"/>
  <c r="L148" i="4"/>
  <c r="N148" i="4"/>
  <c r="O148" i="4"/>
  <c r="T148" i="4"/>
  <c r="U148" i="4"/>
  <c r="W148" i="4"/>
  <c r="X148" i="4"/>
  <c r="Z148" i="4"/>
  <c r="AA148" i="4"/>
  <c r="AF148" i="4"/>
  <c r="AG148" i="4"/>
  <c r="AI148" i="4"/>
  <c r="AJ148" i="4"/>
  <c r="AL148" i="4"/>
  <c r="AM148" i="4"/>
  <c r="A149" i="4"/>
  <c r="B149" i="4"/>
  <c r="C149" i="4"/>
  <c r="E149" i="4"/>
  <c r="F149" i="4"/>
  <c r="H149" i="4"/>
  <c r="I149" i="4"/>
  <c r="K149" i="4"/>
  <c r="L149" i="4"/>
  <c r="N149" i="4"/>
  <c r="O149" i="4"/>
  <c r="T149" i="4"/>
  <c r="U149" i="4"/>
  <c r="W149" i="4"/>
  <c r="X149" i="4"/>
  <c r="Z149" i="4"/>
  <c r="AA149" i="4"/>
  <c r="AF149" i="4"/>
  <c r="AG149" i="4"/>
  <c r="AI149" i="4"/>
  <c r="AJ149" i="4"/>
  <c r="AL149" i="4"/>
  <c r="AM149" i="4"/>
  <c r="A150" i="4"/>
  <c r="B150" i="4"/>
  <c r="C150" i="4"/>
  <c r="E150" i="4"/>
  <c r="F150" i="4"/>
  <c r="H150" i="4"/>
  <c r="I150" i="4"/>
  <c r="K150" i="4"/>
  <c r="L150" i="4"/>
  <c r="N150" i="4"/>
  <c r="O150" i="4"/>
  <c r="T150" i="4"/>
  <c r="U150" i="4"/>
  <c r="W150" i="4"/>
  <c r="X150" i="4"/>
  <c r="Z150" i="4"/>
  <c r="AA150" i="4"/>
  <c r="AF150" i="4"/>
  <c r="AG150" i="4"/>
  <c r="AI150" i="4"/>
  <c r="AJ150" i="4"/>
  <c r="AL150" i="4"/>
  <c r="AM150" i="4"/>
  <c r="A151" i="4"/>
  <c r="B151" i="4"/>
  <c r="C151" i="4"/>
  <c r="E151" i="4"/>
  <c r="F151" i="4"/>
  <c r="H151" i="4"/>
  <c r="I151" i="4"/>
  <c r="K151" i="4"/>
  <c r="L151" i="4"/>
  <c r="N151" i="4"/>
  <c r="O151" i="4"/>
  <c r="T151" i="4"/>
  <c r="U151" i="4"/>
  <c r="W151" i="4"/>
  <c r="X151" i="4"/>
  <c r="Z151" i="4"/>
  <c r="AA151" i="4"/>
  <c r="AF151" i="4"/>
  <c r="AG151" i="4"/>
  <c r="AI151" i="4"/>
  <c r="AJ151" i="4"/>
  <c r="AL151" i="4"/>
  <c r="AM151" i="4"/>
  <c r="A152" i="4"/>
  <c r="B152" i="4"/>
  <c r="C152" i="4"/>
  <c r="E152" i="4"/>
  <c r="F152" i="4"/>
  <c r="H152" i="4"/>
  <c r="I152" i="4"/>
  <c r="K152" i="4"/>
  <c r="L152" i="4"/>
  <c r="N152" i="4"/>
  <c r="O152" i="4"/>
  <c r="T152" i="4"/>
  <c r="U152" i="4"/>
  <c r="W152" i="4"/>
  <c r="X152" i="4"/>
  <c r="Z152" i="4"/>
  <c r="AA152" i="4"/>
  <c r="AF152" i="4"/>
  <c r="AG152" i="4"/>
  <c r="AI152" i="4"/>
  <c r="AJ152" i="4"/>
  <c r="AL152" i="4"/>
  <c r="AM152" i="4"/>
  <c r="A153" i="4"/>
  <c r="B153" i="4"/>
  <c r="C153" i="4"/>
  <c r="E153" i="4"/>
  <c r="F153" i="4"/>
  <c r="H153" i="4"/>
  <c r="I153" i="4"/>
  <c r="K153" i="4"/>
  <c r="L153" i="4"/>
  <c r="N153" i="4"/>
  <c r="O153" i="4"/>
  <c r="T153" i="4"/>
  <c r="U153" i="4"/>
  <c r="W153" i="4"/>
  <c r="X153" i="4"/>
  <c r="Z153" i="4"/>
  <c r="AA153" i="4"/>
  <c r="AF153" i="4"/>
  <c r="AG153" i="4"/>
  <c r="AI153" i="4"/>
  <c r="AJ153" i="4"/>
  <c r="AL153" i="4"/>
  <c r="AM153" i="4"/>
  <c r="A154" i="4"/>
  <c r="B154" i="4"/>
  <c r="C154" i="4"/>
  <c r="E154" i="4"/>
  <c r="F154" i="4"/>
  <c r="H154" i="4"/>
  <c r="I154" i="4"/>
  <c r="K154" i="4"/>
  <c r="L154" i="4"/>
  <c r="N154" i="4"/>
  <c r="O154" i="4"/>
  <c r="T154" i="4"/>
  <c r="U154" i="4"/>
  <c r="W154" i="4"/>
  <c r="X154" i="4"/>
  <c r="Z154" i="4"/>
  <c r="AA154" i="4"/>
  <c r="AF154" i="4"/>
  <c r="AG154" i="4"/>
  <c r="AI154" i="4"/>
  <c r="AJ154" i="4"/>
  <c r="AL154" i="4"/>
  <c r="AM154" i="4"/>
  <c r="A155" i="4"/>
  <c r="B155" i="4"/>
  <c r="C155" i="4"/>
  <c r="E155" i="4"/>
  <c r="F155" i="4"/>
  <c r="H155" i="4"/>
  <c r="I155" i="4"/>
  <c r="K155" i="4"/>
  <c r="L155" i="4"/>
  <c r="N155" i="4"/>
  <c r="O155" i="4"/>
  <c r="T155" i="4"/>
  <c r="U155" i="4"/>
  <c r="W155" i="4"/>
  <c r="X155" i="4"/>
  <c r="Z155" i="4"/>
  <c r="AA155" i="4"/>
  <c r="AF155" i="4"/>
  <c r="AG155" i="4"/>
  <c r="AI155" i="4"/>
  <c r="AJ155" i="4"/>
  <c r="AL155" i="4"/>
  <c r="AM155" i="4"/>
  <c r="A156" i="4"/>
  <c r="B156" i="4"/>
  <c r="C156" i="4"/>
  <c r="E156" i="4"/>
  <c r="F156" i="4"/>
  <c r="H156" i="4"/>
  <c r="I156" i="4"/>
  <c r="K156" i="4"/>
  <c r="L156" i="4"/>
  <c r="N156" i="4"/>
  <c r="O156" i="4"/>
  <c r="T156" i="4"/>
  <c r="U156" i="4"/>
  <c r="W156" i="4"/>
  <c r="X156" i="4"/>
  <c r="Z156" i="4"/>
  <c r="AA156" i="4"/>
  <c r="AF156" i="4"/>
  <c r="AG156" i="4"/>
  <c r="AI156" i="4"/>
  <c r="AJ156" i="4"/>
  <c r="AL156" i="4"/>
  <c r="AM156" i="4"/>
  <c r="A157" i="4"/>
  <c r="B157" i="4"/>
  <c r="C157" i="4"/>
  <c r="E157" i="4"/>
  <c r="F157" i="4"/>
  <c r="H157" i="4"/>
  <c r="I157" i="4"/>
  <c r="K157" i="4"/>
  <c r="L157" i="4"/>
  <c r="N157" i="4"/>
  <c r="O157" i="4"/>
  <c r="T157" i="4"/>
  <c r="U157" i="4"/>
  <c r="W157" i="4"/>
  <c r="X157" i="4"/>
  <c r="Z157" i="4"/>
  <c r="AA157" i="4"/>
  <c r="AF157" i="4"/>
  <c r="AG157" i="4"/>
  <c r="AI157" i="4"/>
  <c r="AJ157" i="4"/>
  <c r="AL157" i="4"/>
  <c r="AM157" i="4"/>
  <c r="A158" i="4"/>
  <c r="B158" i="4"/>
  <c r="C158" i="4"/>
  <c r="E158" i="4"/>
  <c r="F158" i="4"/>
  <c r="H158" i="4"/>
  <c r="I158" i="4"/>
  <c r="K158" i="4"/>
  <c r="L158" i="4"/>
  <c r="N158" i="4"/>
  <c r="O158" i="4"/>
  <c r="T158" i="4"/>
  <c r="U158" i="4"/>
  <c r="W158" i="4"/>
  <c r="X158" i="4"/>
  <c r="Z158" i="4"/>
  <c r="AA158" i="4"/>
  <c r="AF158" i="4"/>
  <c r="AG158" i="4"/>
  <c r="AI158" i="4"/>
  <c r="AJ158" i="4"/>
  <c r="AL158" i="4"/>
  <c r="AM158" i="4"/>
  <c r="A159" i="4"/>
  <c r="B159" i="4"/>
  <c r="C159" i="4"/>
  <c r="E159" i="4"/>
  <c r="F159" i="4"/>
  <c r="H159" i="4"/>
  <c r="I159" i="4"/>
  <c r="K159" i="4"/>
  <c r="L159" i="4"/>
  <c r="N159" i="4"/>
  <c r="O159" i="4"/>
  <c r="T159" i="4"/>
  <c r="U159" i="4"/>
  <c r="W159" i="4"/>
  <c r="X159" i="4"/>
  <c r="Z159" i="4"/>
  <c r="AA159" i="4"/>
  <c r="AF159" i="4"/>
  <c r="AG159" i="4"/>
  <c r="AI159" i="4"/>
  <c r="AJ159" i="4"/>
  <c r="AL159" i="4"/>
  <c r="AM159" i="4"/>
  <c r="A160" i="4"/>
  <c r="B160" i="4"/>
  <c r="C160" i="4"/>
  <c r="E160" i="4"/>
  <c r="F160" i="4"/>
  <c r="H160" i="4"/>
  <c r="I160" i="4"/>
  <c r="K160" i="4"/>
  <c r="L160" i="4"/>
  <c r="N160" i="4"/>
  <c r="O160" i="4"/>
  <c r="T160" i="4"/>
  <c r="U160" i="4"/>
  <c r="W160" i="4"/>
  <c r="X160" i="4"/>
  <c r="Z160" i="4"/>
  <c r="AA160" i="4"/>
  <c r="AF160" i="4"/>
  <c r="AG160" i="4"/>
  <c r="AI160" i="4"/>
  <c r="AJ160" i="4"/>
  <c r="AL160" i="4"/>
  <c r="AM160" i="4"/>
  <c r="A161" i="4"/>
  <c r="B161" i="4"/>
  <c r="C161" i="4"/>
  <c r="E161" i="4"/>
  <c r="F161" i="4"/>
  <c r="H161" i="4"/>
  <c r="I161" i="4"/>
  <c r="K161" i="4"/>
  <c r="L161" i="4"/>
  <c r="N161" i="4"/>
  <c r="O161" i="4"/>
  <c r="T161" i="4"/>
  <c r="U161" i="4"/>
  <c r="W161" i="4"/>
  <c r="X161" i="4"/>
  <c r="Z161" i="4"/>
  <c r="AA161" i="4"/>
  <c r="AF161" i="4"/>
  <c r="AG161" i="4"/>
  <c r="AI161" i="4"/>
  <c r="AJ161" i="4"/>
  <c r="AL161" i="4"/>
  <c r="AM161" i="4"/>
  <c r="A162" i="4"/>
  <c r="B162" i="4"/>
  <c r="C162" i="4"/>
  <c r="E162" i="4"/>
  <c r="F162" i="4"/>
  <c r="H162" i="4"/>
  <c r="I162" i="4"/>
  <c r="K162" i="4"/>
  <c r="L162" i="4"/>
  <c r="N162" i="4"/>
  <c r="O162" i="4"/>
  <c r="T162" i="4"/>
  <c r="U162" i="4"/>
  <c r="W162" i="4"/>
  <c r="X162" i="4"/>
  <c r="Z162" i="4"/>
  <c r="AA162" i="4"/>
  <c r="AF162" i="4"/>
  <c r="AG162" i="4"/>
  <c r="AI162" i="4"/>
  <c r="AJ162" i="4"/>
  <c r="AL162" i="4"/>
  <c r="AM162" i="4"/>
  <c r="A163" i="4"/>
  <c r="B163" i="4"/>
  <c r="C163" i="4"/>
  <c r="E163" i="4"/>
  <c r="F163" i="4"/>
  <c r="H163" i="4"/>
  <c r="I163" i="4"/>
  <c r="K163" i="4"/>
  <c r="L163" i="4"/>
  <c r="N163" i="4"/>
  <c r="O163" i="4"/>
  <c r="T163" i="4"/>
  <c r="U163" i="4"/>
  <c r="W163" i="4"/>
  <c r="X163" i="4"/>
  <c r="Z163" i="4"/>
  <c r="AA163" i="4"/>
  <c r="AF163" i="4"/>
  <c r="AG163" i="4"/>
  <c r="AI163" i="4"/>
  <c r="AJ163" i="4"/>
  <c r="AL163" i="4"/>
  <c r="AM163" i="4"/>
  <c r="A164" i="4"/>
  <c r="B164" i="4"/>
  <c r="C164" i="4"/>
  <c r="E164" i="4"/>
  <c r="F164" i="4"/>
  <c r="H164" i="4"/>
  <c r="I164" i="4"/>
  <c r="K164" i="4"/>
  <c r="L164" i="4"/>
  <c r="N164" i="4"/>
  <c r="O164" i="4"/>
  <c r="T164" i="4"/>
  <c r="U164" i="4"/>
  <c r="W164" i="4"/>
  <c r="X164" i="4"/>
  <c r="Z164" i="4"/>
  <c r="AA164" i="4"/>
  <c r="AF164" i="4"/>
  <c r="AG164" i="4"/>
  <c r="AI164" i="4"/>
  <c r="AJ164" i="4"/>
  <c r="AL164" i="4"/>
  <c r="AM164" i="4"/>
  <c r="A165" i="4"/>
  <c r="B165" i="4"/>
  <c r="C165" i="4"/>
  <c r="E165" i="4"/>
  <c r="F165" i="4"/>
  <c r="H165" i="4"/>
  <c r="I165" i="4"/>
  <c r="K165" i="4"/>
  <c r="L165" i="4"/>
  <c r="N165" i="4"/>
  <c r="O165" i="4"/>
  <c r="T165" i="4"/>
  <c r="U165" i="4"/>
  <c r="W165" i="4"/>
  <c r="X165" i="4"/>
  <c r="Z165" i="4"/>
  <c r="AA165" i="4"/>
  <c r="AF165" i="4"/>
  <c r="AG165" i="4"/>
  <c r="AI165" i="4"/>
  <c r="AJ165" i="4"/>
  <c r="AL165" i="4"/>
  <c r="AM165" i="4"/>
  <c r="A166" i="4"/>
  <c r="B166" i="4"/>
  <c r="C166" i="4"/>
  <c r="E166" i="4"/>
  <c r="F166" i="4"/>
  <c r="H166" i="4"/>
  <c r="I166" i="4"/>
  <c r="K166" i="4"/>
  <c r="L166" i="4"/>
  <c r="N166" i="4"/>
  <c r="O166" i="4"/>
  <c r="T166" i="4"/>
  <c r="U166" i="4"/>
  <c r="W166" i="4"/>
  <c r="X166" i="4"/>
  <c r="Z166" i="4"/>
  <c r="AA166" i="4"/>
  <c r="AF166" i="4"/>
  <c r="AG166" i="4"/>
  <c r="AI166" i="4"/>
  <c r="AJ166" i="4"/>
  <c r="AL166" i="4"/>
  <c r="AM166" i="4"/>
  <c r="A167" i="4"/>
  <c r="B167" i="4"/>
  <c r="C167" i="4"/>
  <c r="E167" i="4"/>
  <c r="F167" i="4"/>
  <c r="H167" i="4"/>
  <c r="I167" i="4"/>
  <c r="K167" i="4"/>
  <c r="L167" i="4"/>
  <c r="N167" i="4"/>
  <c r="O167" i="4"/>
  <c r="T167" i="4"/>
  <c r="U167" i="4"/>
  <c r="W167" i="4"/>
  <c r="X167" i="4"/>
  <c r="Z167" i="4"/>
  <c r="AA167" i="4"/>
  <c r="AF167" i="4"/>
  <c r="AG167" i="4"/>
  <c r="AI167" i="4"/>
  <c r="AJ167" i="4"/>
  <c r="AL167" i="4"/>
  <c r="AM167" i="4"/>
  <c r="A168" i="4"/>
  <c r="B168" i="4"/>
  <c r="C168" i="4"/>
  <c r="E168" i="4"/>
  <c r="F168" i="4"/>
  <c r="H168" i="4"/>
  <c r="I168" i="4"/>
  <c r="K168" i="4"/>
  <c r="L168" i="4"/>
  <c r="N168" i="4"/>
  <c r="O168" i="4"/>
  <c r="T168" i="4"/>
  <c r="U168" i="4"/>
  <c r="W168" i="4"/>
  <c r="X168" i="4"/>
  <c r="Z168" i="4"/>
  <c r="AA168" i="4"/>
  <c r="AF168" i="4"/>
  <c r="AG168" i="4"/>
  <c r="AI168" i="4"/>
  <c r="AJ168" i="4"/>
  <c r="AL168" i="4"/>
  <c r="AM168" i="4"/>
  <c r="A169" i="4"/>
  <c r="B169" i="4"/>
  <c r="C169" i="4"/>
  <c r="E169" i="4"/>
  <c r="F169" i="4"/>
  <c r="H169" i="4"/>
  <c r="I169" i="4"/>
  <c r="K169" i="4"/>
  <c r="L169" i="4"/>
  <c r="N169" i="4"/>
  <c r="O169" i="4"/>
  <c r="T169" i="4"/>
  <c r="U169" i="4"/>
  <c r="W169" i="4"/>
  <c r="X169" i="4"/>
  <c r="Z169" i="4"/>
  <c r="AA169" i="4"/>
  <c r="AF169" i="4"/>
  <c r="AG169" i="4"/>
  <c r="AI169" i="4"/>
  <c r="AJ169" i="4"/>
  <c r="AL169" i="4"/>
  <c r="AM169" i="4"/>
  <c r="A170" i="4"/>
  <c r="B170" i="4"/>
  <c r="C170" i="4"/>
  <c r="E170" i="4"/>
  <c r="F170" i="4"/>
  <c r="H170" i="4"/>
  <c r="I170" i="4"/>
  <c r="K170" i="4"/>
  <c r="L170" i="4"/>
  <c r="N170" i="4"/>
  <c r="O170" i="4"/>
  <c r="T170" i="4"/>
  <c r="U170" i="4"/>
  <c r="W170" i="4"/>
  <c r="X170" i="4"/>
  <c r="Z170" i="4"/>
  <c r="AA170" i="4"/>
  <c r="AF170" i="4"/>
  <c r="AG170" i="4"/>
  <c r="AI170" i="4"/>
  <c r="AJ170" i="4"/>
  <c r="AL170" i="4"/>
  <c r="AM170" i="4"/>
  <c r="A171" i="4"/>
  <c r="B171" i="4"/>
  <c r="C171" i="4"/>
  <c r="E171" i="4"/>
  <c r="F171" i="4"/>
  <c r="H171" i="4"/>
  <c r="I171" i="4"/>
  <c r="K171" i="4"/>
  <c r="L171" i="4"/>
  <c r="N171" i="4"/>
  <c r="O171" i="4"/>
  <c r="T171" i="4"/>
  <c r="U171" i="4"/>
  <c r="W171" i="4"/>
  <c r="X171" i="4"/>
  <c r="Z171" i="4"/>
  <c r="AA171" i="4"/>
  <c r="AF171" i="4"/>
  <c r="AG171" i="4"/>
  <c r="AI171" i="4"/>
  <c r="AJ171" i="4"/>
  <c r="AL171" i="4"/>
  <c r="AM171" i="4"/>
  <c r="A172" i="4"/>
  <c r="B172" i="4"/>
  <c r="C172" i="4"/>
  <c r="E172" i="4"/>
  <c r="F172" i="4"/>
  <c r="H172" i="4"/>
  <c r="I172" i="4"/>
  <c r="K172" i="4"/>
  <c r="L172" i="4"/>
  <c r="N172" i="4"/>
  <c r="O172" i="4"/>
  <c r="T172" i="4"/>
  <c r="U172" i="4"/>
  <c r="W172" i="4"/>
  <c r="X172" i="4"/>
  <c r="Z172" i="4"/>
  <c r="AA172" i="4"/>
  <c r="AF172" i="4"/>
  <c r="AG172" i="4"/>
  <c r="AI172" i="4"/>
  <c r="AJ172" i="4"/>
  <c r="AL172" i="4"/>
  <c r="AM172" i="4"/>
  <c r="A173" i="4"/>
  <c r="B173" i="4"/>
  <c r="C173" i="4"/>
  <c r="E173" i="4"/>
  <c r="F173" i="4"/>
  <c r="H173" i="4"/>
  <c r="I173" i="4"/>
  <c r="K173" i="4"/>
  <c r="L173" i="4"/>
  <c r="N173" i="4"/>
  <c r="O173" i="4"/>
  <c r="T173" i="4"/>
  <c r="U173" i="4"/>
  <c r="W173" i="4"/>
  <c r="X173" i="4"/>
  <c r="Z173" i="4"/>
  <c r="AA173" i="4"/>
  <c r="AF173" i="4"/>
  <c r="AG173" i="4"/>
  <c r="AI173" i="4"/>
  <c r="AJ173" i="4"/>
  <c r="AL173" i="4"/>
  <c r="AM173" i="4"/>
  <c r="A174" i="4"/>
  <c r="B174" i="4"/>
  <c r="C174" i="4"/>
  <c r="E174" i="4"/>
  <c r="F174" i="4"/>
  <c r="H174" i="4"/>
  <c r="I174" i="4"/>
  <c r="K174" i="4"/>
  <c r="L174" i="4"/>
  <c r="N174" i="4"/>
  <c r="O174" i="4"/>
  <c r="T174" i="4"/>
  <c r="U174" i="4"/>
  <c r="W174" i="4"/>
  <c r="X174" i="4"/>
  <c r="Z174" i="4"/>
  <c r="AA174" i="4"/>
  <c r="AF174" i="4"/>
  <c r="AG174" i="4"/>
  <c r="AI174" i="4"/>
  <c r="AJ174" i="4"/>
  <c r="AL174" i="4"/>
  <c r="AM174" i="4"/>
  <c r="A175" i="4"/>
  <c r="B175" i="4"/>
  <c r="C175" i="4"/>
  <c r="E175" i="4"/>
  <c r="F175" i="4"/>
  <c r="H175" i="4"/>
  <c r="I175" i="4"/>
  <c r="K175" i="4"/>
  <c r="L175" i="4"/>
  <c r="N175" i="4"/>
  <c r="O175" i="4"/>
  <c r="T175" i="4"/>
  <c r="U175" i="4"/>
  <c r="W175" i="4"/>
  <c r="X175" i="4"/>
  <c r="Z175" i="4"/>
  <c r="AA175" i="4"/>
  <c r="AF175" i="4"/>
  <c r="AG175" i="4"/>
  <c r="AI175" i="4"/>
  <c r="AJ175" i="4"/>
  <c r="AL175" i="4"/>
  <c r="AM175" i="4"/>
  <c r="A176" i="4"/>
  <c r="B176" i="4"/>
  <c r="C176" i="4"/>
  <c r="E176" i="4"/>
  <c r="F176" i="4"/>
  <c r="H176" i="4"/>
  <c r="I176" i="4"/>
  <c r="K176" i="4"/>
  <c r="L176" i="4"/>
  <c r="N176" i="4"/>
  <c r="O176" i="4"/>
  <c r="T176" i="4"/>
  <c r="U176" i="4"/>
  <c r="W176" i="4"/>
  <c r="X176" i="4"/>
  <c r="Z176" i="4"/>
  <c r="AA176" i="4"/>
  <c r="AF176" i="4"/>
  <c r="AG176" i="4"/>
  <c r="AI176" i="4"/>
  <c r="AJ176" i="4"/>
  <c r="AL176" i="4"/>
  <c r="AM176" i="4"/>
  <c r="A177" i="4"/>
  <c r="B177" i="4"/>
  <c r="C177" i="4"/>
  <c r="E177" i="4"/>
  <c r="F177" i="4"/>
  <c r="H177" i="4"/>
  <c r="I177" i="4"/>
  <c r="K177" i="4"/>
  <c r="L177" i="4"/>
  <c r="N177" i="4"/>
  <c r="O177" i="4"/>
  <c r="T177" i="4"/>
  <c r="U177" i="4"/>
  <c r="W177" i="4"/>
  <c r="X177" i="4"/>
  <c r="Z177" i="4"/>
  <c r="AA177" i="4"/>
  <c r="AF177" i="4"/>
  <c r="AG177" i="4"/>
  <c r="AI177" i="4"/>
  <c r="AJ177" i="4"/>
  <c r="AL177" i="4"/>
  <c r="AM177" i="4"/>
  <c r="A178" i="4"/>
  <c r="B178" i="4"/>
  <c r="C178" i="4"/>
  <c r="E178" i="4"/>
  <c r="F178" i="4"/>
  <c r="H178" i="4"/>
  <c r="I178" i="4"/>
  <c r="K178" i="4"/>
  <c r="L178" i="4"/>
  <c r="N178" i="4"/>
  <c r="O178" i="4"/>
  <c r="T178" i="4"/>
  <c r="U178" i="4"/>
  <c r="W178" i="4"/>
  <c r="X178" i="4"/>
  <c r="Z178" i="4"/>
  <c r="AA178" i="4"/>
  <c r="AF178" i="4"/>
  <c r="AG178" i="4"/>
  <c r="AI178" i="4"/>
  <c r="AJ178" i="4"/>
  <c r="AL178" i="4"/>
  <c r="AM178" i="4"/>
  <c r="A179" i="4"/>
  <c r="B179" i="4"/>
  <c r="C179" i="4"/>
  <c r="E179" i="4"/>
  <c r="F179" i="4"/>
  <c r="H179" i="4"/>
  <c r="I179" i="4"/>
  <c r="K179" i="4"/>
  <c r="L179" i="4"/>
  <c r="N179" i="4"/>
  <c r="O179" i="4"/>
  <c r="T179" i="4"/>
  <c r="U179" i="4"/>
  <c r="W179" i="4"/>
  <c r="X179" i="4"/>
  <c r="Z179" i="4"/>
  <c r="AA179" i="4"/>
  <c r="AF179" i="4"/>
  <c r="AG179" i="4"/>
  <c r="AI179" i="4"/>
  <c r="AJ179" i="4"/>
  <c r="AL179" i="4"/>
  <c r="AM179" i="4"/>
  <c r="A180" i="4"/>
  <c r="B180" i="4"/>
  <c r="C180" i="4"/>
  <c r="E180" i="4"/>
  <c r="F180" i="4"/>
  <c r="H180" i="4"/>
  <c r="I180" i="4"/>
  <c r="K180" i="4"/>
  <c r="L180" i="4"/>
  <c r="N180" i="4"/>
  <c r="O180" i="4"/>
  <c r="T180" i="4"/>
  <c r="U180" i="4"/>
  <c r="W180" i="4"/>
  <c r="X180" i="4"/>
  <c r="Z180" i="4"/>
  <c r="AA180" i="4"/>
  <c r="AF180" i="4"/>
  <c r="AG180" i="4"/>
  <c r="AI180" i="4"/>
  <c r="AJ180" i="4"/>
  <c r="AL180" i="4"/>
  <c r="AM180" i="4"/>
  <c r="A181" i="4"/>
  <c r="B181" i="4"/>
  <c r="C181" i="4"/>
  <c r="E181" i="4"/>
  <c r="F181" i="4"/>
  <c r="H181" i="4"/>
  <c r="I181" i="4"/>
  <c r="K181" i="4"/>
  <c r="L181" i="4"/>
  <c r="N181" i="4"/>
  <c r="O181" i="4"/>
  <c r="T181" i="4"/>
  <c r="U181" i="4"/>
  <c r="W181" i="4"/>
  <c r="X181" i="4"/>
  <c r="Z181" i="4"/>
  <c r="AA181" i="4"/>
  <c r="AF181" i="4"/>
  <c r="AG181" i="4"/>
  <c r="AI181" i="4"/>
  <c r="AJ181" i="4"/>
  <c r="AL181" i="4"/>
  <c r="AM181" i="4"/>
  <c r="A182" i="4"/>
  <c r="B182" i="4"/>
  <c r="C182" i="4"/>
  <c r="E182" i="4"/>
  <c r="F182" i="4"/>
  <c r="H182" i="4"/>
  <c r="I182" i="4"/>
  <c r="K182" i="4"/>
  <c r="L182" i="4"/>
  <c r="N182" i="4"/>
  <c r="O182" i="4"/>
  <c r="T182" i="4"/>
  <c r="U182" i="4"/>
  <c r="W182" i="4"/>
  <c r="X182" i="4"/>
  <c r="Z182" i="4"/>
  <c r="AA182" i="4"/>
  <c r="AF182" i="4"/>
  <c r="AG182" i="4"/>
  <c r="AI182" i="4"/>
  <c r="AJ182" i="4"/>
  <c r="AL182" i="4"/>
  <c r="AM182" i="4"/>
  <c r="A183" i="4"/>
  <c r="B183" i="4"/>
  <c r="C183" i="4"/>
  <c r="E183" i="4"/>
  <c r="F183" i="4"/>
  <c r="H183" i="4"/>
  <c r="I183" i="4"/>
  <c r="K183" i="4"/>
  <c r="L183" i="4"/>
  <c r="N183" i="4"/>
  <c r="O183" i="4"/>
  <c r="T183" i="4"/>
  <c r="U183" i="4"/>
  <c r="W183" i="4"/>
  <c r="X183" i="4"/>
  <c r="Z183" i="4"/>
  <c r="AA183" i="4"/>
  <c r="AF183" i="4"/>
  <c r="AG183" i="4"/>
  <c r="AI183" i="4"/>
  <c r="AJ183" i="4"/>
  <c r="AL183" i="4"/>
  <c r="AM183" i="4"/>
  <c r="A184" i="4"/>
  <c r="B184" i="4"/>
  <c r="C184" i="4"/>
  <c r="E184" i="4"/>
  <c r="F184" i="4"/>
  <c r="H184" i="4"/>
  <c r="I184" i="4"/>
  <c r="K184" i="4"/>
  <c r="L184" i="4"/>
  <c r="N184" i="4"/>
  <c r="O184" i="4"/>
  <c r="T184" i="4"/>
  <c r="U184" i="4"/>
  <c r="W184" i="4"/>
  <c r="X184" i="4"/>
  <c r="Z184" i="4"/>
  <c r="AA184" i="4"/>
  <c r="AF184" i="4"/>
  <c r="AG184" i="4"/>
  <c r="AI184" i="4"/>
  <c r="AJ184" i="4"/>
  <c r="AL184" i="4"/>
  <c r="AM184" i="4"/>
  <c r="A185" i="4"/>
  <c r="B185" i="4"/>
  <c r="C185" i="4"/>
  <c r="E185" i="4"/>
  <c r="F185" i="4"/>
  <c r="H185" i="4"/>
  <c r="I185" i="4"/>
  <c r="K185" i="4"/>
  <c r="L185" i="4"/>
  <c r="N185" i="4"/>
  <c r="O185" i="4"/>
  <c r="T185" i="4"/>
  <c r="U185" i="4"/>
  <c r="W185" i="4"/>
  <c r="X185" i="4"/>
  <c r="Z185" i="4"/>
  <c r="AA185" i="4"/>
  <c r="AF185" i="4"/>
  <c r="AG185" i="4"/>
  <c r="AI185" i="4"/>
  <c r="AJ185" i="4"/>
  <c r="AL185" i="4"/>
  <c r="AM185" i="4"/>
  <c r="A186" i="4"/>
  <c r="B186" i="4"/>
  <c r="C186" i="4"/>
  <c r="E186" i="4"/>
  <c r="F186" i="4"/>
  <c r="H186" i="4"/>
  <c r="I186" i="4"/>
  <c r="K186" i="4"/>
  <c r="L186" i="4"/>
  <c r="N186" i="4"/>
  <c r="O186" i="4"/>
  <c r="T186" i="4"/>
  <c r="U186" i="4"/>
  <c r="W186" i="4"/>
  <c r="X186" i="4"/>
  <c r="Z186" i="4"/>
  <c r="AA186" i="4"/>
  <c r="AF186" i="4"/>
  <c r="AG186" i="4"/>
  <c r="AI186" i="4"/>
  <c r="AJ186" i="4"/>
  <c r="AL186" i="4"/>
  <c r="AM186" i="4"/>
  <c r="A187" i="4"/>
  <c r="B187" i="4"/>
  <c r="C187" i="4"/>
  <c r="E187" i="4"/>
  <c r="F187" i="4"/>
  <c r="H187" i="4"/>
  <c r="I187" i="4"/>
  <c r="K187" i="4"/>
  <c r="L187" i="4"/>
  <c r="N187" i="4"/>
  <c r="O187" i="4"/>
  <c r="T187" i="4"/>
  <c r="U187" i="4"/>
  <c r="W187" i="4"/>
  <c r="X187" i="4"/>
  <c r="Z187" i="4"/>
  <c r="AA187" i="4"/>
  <c r="AF187" i="4"/>
  <c r="AG187" i="4"/>
  <c r="AI187" i="4"/>
  <c r="AJ187" i="4"/>
  <c r="AL187" i="4"/>
  <c r="AM187" i="4"/>
  <c r="A188" i="4"/>
  <c r="B188" i="4"/>
  <c r="C188" i="4"/>
  <c r="E188" i="4"/>
  <c r="F188" i="4"/>
  <c r="H188" i="4"/>
  <c r="I188" i="4"/>
  <c r="K188" i="4"/>
  <c r="L188" i="4"/>
  <c r="N188" i="4"/>
  <c r="O188" i="4"/>
  <c r="T188" i="4"/>
  <c r="U188" i="4"/>
  <c r="W188" i="4"/>
  <c r="X188" i="4"/>
  <c r="Z188" i="4"/>
  <c r="AA188" i="4"/>
  <c r="AF188" i="4"/>
  <c r="AG188" i="4"/>
  <c r="AI188" i="4"/>
  <c r="AJ188" i="4"/>
  <c r="AL188" i="4"/>
  <c r="AM188" i="4"/>
  <c r="A189" i="4"/>
  <c r="B189" i="4"/>
  <c r="C189" i="4"/>
  <c r="E189" i="4"/>
  <c r="F189" i="4"/>
  <c r="H189" i="4"/>
  <c r="I189" i="4"/>
  <c r="K189" i="4"/>
  <c r="L189" i="4"/>
  <c r="N189" i="4"/>
  <c r="O189" i="4"/>
  <c r="T189" i="4"/>
  <c r="U189" i="4"/>
  <c r="W189" i="4"/>
  <c r="X189" i="4"/>
  <c r="Z189" i="4"/>
  <c r="AA189" i="4"/>
  <c r="AF189" i="4"/>
  <c r="AG189" i="4"/>
  <c r="AI189" i="4"/>
  <c r="AJ189" i="4"/>
  <c r="AL189" i="4"/>
  <c r="AM189" i="4"/>
  <c r="A190" i="4"/>
  <c r="B190" i="4"/>
  <c r="C190" i="4"/>
  <c r="E190" i="4"/>
  <c r="F190" i="4"/>
  <c r="H190" i="4"/>
  <c r="I190" i="4"/>
  <c r="K190" i="4"/>
  <c r="L190" i="4"/>
  <c r="N190" i="4"/>
  <c r="O190" i="4"/>
  <c r="T190" i="4"/>
  <c r="U190" i="4"/>
  <c r="W190" i="4"/>
  <c r="X190" i="4"/>
  <c r="Z190" i="4"/>
  <c r="AA190" i="4"/>
  <c r="AF190" i="4"/>
  <c r="AG190" i="4"/>
  <c r="AI190" i="4"/>
  <c r="AJ190" i="4"/>
  <c r="AL190" i="4"/>
  <c r="AM190" i="4"/>
  <c r="A191" i="4"/>
  <c r="B191" i="4"/>
  <c r="C191" i="4"/>
  <c r="E191" i="4"/>
  <c r="F191" i="4"/>
  <c r="H191" i="4"/>
  <c r="I191" i="4"/>
  <c r="K191" i="4"/>
  <c r="L191" i="4"/>
  <c r="N191" i="4"/>
  <c r="O191" i="4"/>
  <c r="T191" i="4"/>
  <c r="U191" i="4"/>
  <c r="W191" i="4"/>
  <c r="X191" i="4"/>
  <c r="Z191" i="4"/>
  <c r="AA191" i="4"/>
  <c r="AF191" i="4"/>
  <c r="AG191" i="4"/>
  <c r="AI191" i="4"/>
  <c r="AJ191" i="4"/>
  <c r="AL191" i="4"/>
  <c r="AM191" i="4"/>
  <c r="A192" i="4"/>
  <c r="B192" i="4"/>
  <c r="C192" i="4"/>
  <c r="E192" i="4"/>
  <c r="F192" i="4"/>
  <c r="H192" i="4"/>
  <c r="I192" i="4"/>
  <c r="K192" i="4"/>
  <c r="L192" i="4"/>
  <c r="N192" i="4"/>
  <c r="O192" i="4"/>
  <c r="T192" i="4"/>
  <c r="U192" i="4"/>
  <c r="W192" i="4"/>
  <c r="X192" i="4"/>
  <c r="Z192" i="4"/>
  <c r="AA192" i="4"/>
  <c r="AF192" i="4"/>
  <c r="AG192" i="4"/>
  <c r="AI192" i="4"/>
  <c r="AJ192" i="4"/>
  <c r="AL192" i="4"/>
  <c r="AM192" i="4"/>
  <c r="A193" i="4"/>
  <c r="B193" i="4"/>
  <c r="C193" i="4"/>
  <c r="E193" i="4"/>
  <c r="F193" i="4"/>
  <c r="H193" i="4"/>
  <c r="I193" i="4"/>
  <c r="K193" i="4"/>
  <c r="L193" i="4"/>
  <c r="N193" i="4"/>
  <c r="O193" i="4"/>
  <c r="T193" i="4"/>
  <c r="U193" i="4"/>
  <c r="W193" i="4"/>
  <c r="X193" i="4"/>
  <c r="Z193" i="4"/>
  <c r="AA193" i="4"/>
  <c r="AF193" i="4"/>
  <c r="AG193" i="4"/>
  <c r="AI193" i="4"/>
  <c r="AJ193" i="4"/>
  <c r="AL193" i="4"/>
  <c r="AM193" i="4"/>
  <c r="A194" i="4"/>
  <c r="B194" i="4"/>
  <c r="C194" i="4"/>
  <c r="E194" i="4"/>
  <c r="F194" i="4"/>
  <c r="H194" i="4"/>
  <c r="I194" i="4"/>
  <c r="K194" i="4"/>
  <c r="L194" i="4"/>
  <c r="N194" i="4"/>
  <c r="O194" i="4"/>
  <c r="T194" i="4"/>
  <c r="U194" i="4"/>
  <c r="W194" i="4"/>
  <c r="X194" i="4"/>
  <c r="Z194" i="4"/>
  <c r="AA194" i="4"/>
  <c r="AF194" i="4"/>
  <c r="AG194" i="4"/>
  <c r="AI194" i="4"/>
  <c r="AJ194" i="4"/>
  <c r="AL194" i="4"/>
  <c r="AM194" i="4"/>
  <c r="A195" i="4"/>
  <c r="B195" i="4"/>
  <c r="C195" i="4"/>
  <c r="E195" i="4"/>
  <c r="F195" i="4"/>
  <c r="H195" i="4"/>
  <c r="I195" i="4"/>
  <c r="K195" i="4"/>
  <c r="L195" i="4"/>
  <c r="N195" i="4"/>
  <c r="O195" i="4"/>
  <c r="T195" i="4"/>
  <c r="U195" i="4"/>
  <c r="W195" i="4"/>
  <c r="X195" i="4"/>
  <c r="Z195" i="4"/>
  <c r="AA195" i="4"/>
  <c r="AF195" i="4"/>
  <c r="AG195" i="4"/>
  <c r="AI195" i="4"/>
  <c r="AJ195" i="4"/>
  <c r="AL195" i="4"/>
  <c r="AM195" i="4"/>
  <c r="A196" i="4"/>
  <c r="B196" i="4"/>
  <c r="C196" i="4"/>
  <c r="E196" i="4"/>
  <c r="F196" i="4"/>
  <c r="H196" i="4"/>
  <c r="I196" i="4"/>
  <c r="K196" i="4"/>
  <c r="L196" i="4"/>
  <c r="N196" i="4"/>
  <c r="O196" i="4"/>
  <c r="T196" i="4"/>
  <c r="U196" i="4"/>
  <c r="W196" i="4"/>
  <c r="X196" i="4"/>
  <c r="Z196" i="4"/>
  <c r="AA196" i="4"/>
  <c r="AF196" i="4"/>
  <c r="AG196" i="4"/>
  <c r="AI196" i="4"/>
  <c r="AJ196" i="4"/>
  <c r="AL196" i="4"/>
  <c r="AM196" i="4"/>
  <c r="A197" i="4"/>
  <c r="B197" i="4"/>
  <c r="C197" i="4"/>
  <c r="E197" i="4"/>
  <c r="F197" i="4"/>
  <c r="H197" i="4"/>
  <c r="I197" i="4"/>
  <c r="K197" i="4"/>
  <c r="L197" i="4"/>
  <c r="N197" i="4"/>
  <c r="O197" i="4"/>
  <c r="T197" i="4"/>
  <c r="U197" i="4"/>
  <c r="W197" i="4"/>
  <c r="X197" i="4"/>
  <c r="Z197" i="4"/>
  <c r="AA197" i="4"/>
  <c r="AF197" i="4"/>
  <c r="AG197" i="4"/>
  <c r="AI197" i="4"/>
  <c r="AJ197" i="4"/>
  <c r="AL197" i="4"/>
  <c r="AM197" i="4"/>
  <c r="A198" i="4"/>
  <c r="B198" i="4"/>
  <c r="C198" i="4"/>
  <c r="E198" i="4"/>
  <c r="F198" i="4"/>
  <c r="H198" i="4"/>
  <c r="I198" i="4"/>
  <c r="K198" i="4"/>
  <c r="L198" i="4"/>
  <c r="N198" i="4"/>
  <c r="O198" i="4"/>
  <c r="T198" i="4"/>
  <c r="U198" i="4"/>
  <c r="W198" i="4"/>
  <c r="X198" i="4"/>
  <c r="Z198" i="4"/>
  <c r="AA198" i="4"/>
  <c r="AF198" i="4"/>
  <c r="AG198" i="4"/>
  <c r="AI198" i="4"/>
  <c r="AJ198" i="4"/>
  <c r="AL198" i="4"/>
  <c r="AM198" i="4"/>
  <c r="A199" i="4"/>
  <c r="B199" i="4"/>
  <c r="C199" i="4"/>
  <c r="E199" i="4"/>
  <c r="F199" i="4"/>
  <c r="H199" i="4"/>
  <c r="I199" i="4"/>
  <c r="K199" i="4"/>
  <c r="L199" i="4"/>
  <c r="N199" i="4"/>
  <c r="O199" i="4"/>
  <c r="T199" i="4"/>
  <c r="U199" i="4"/>
  <c r="W199" i="4"/>
  <c r="X199" i="4"/>
  <c r="Z199" i="4"/>
  <c r="AA199" i="4"/>
  <c r="AF199" i="4"/>
  <c r="AG199" i="4"/>
  <c r="AI199" i="4"/>
  <c r="AJ199" i="4"/>
  <c r="AL199" i="4"/>
  <c r="AM199" i="4"/>
  <c r="A200" i="4"/>
  <c r="B200" i="4"/>
  <c r="C200" i="4"/>
  <c r="E200" i="4"/>
  <c r="F200" i="4"/>
  <c r="H200" i="4"/>
  <c r="I200" i="4"/>
  <c r="K200" i="4"/>
  <c r="L200" i="4"/>
  <c r="N200" i="4"/>
  <c r="O200" i="4"/>
  <c r="T200" i="4"/>
  <c r="U200" i="4"/>
  <c r="W200" i="4"/>
  <c r="X200" i="4"/>
  <c r="Z200" i="4"/>
  <c r="AA200" i="4"/>
  <c r="AF200" i="4"/>
  <c r="AG200" i="4"/>
  <c r="AI200" i="4"/>
  <c r="AJ200" i="4"/>
  <c r="AL200" i="4"/>
  <c r="AM200" i="4"/>
  <c r="A201" i="4"/>
  <c r="B201" i="4"/>
  <c r="C201" i="4"/>
  <c r="E201" i="4"/>
  <c r="F201" i="4"/>
  <c r="H201" i="4"/>
  <c r="I201" i="4"/>
  <c r="K201" i="4"/>
  <c r="L201" i="4"/>
  <c r="N201" i="4"/>
  <c r="O201" i="4"/>
  <c r="T201" i="4"/>
  <c r="U201" i="4"/>
  <c r="W201" i="4"/>
  <c r="X201" i="4"/>
  <c r="Z201" i="4"/>
  <c r="AA201" i="4"/>
  <c r="AF201" i="4"/>
  <c r="AG201" i="4"/>
  <c r="AI201" i="4"/>
  <c r="AJ201" i="4"/>
  <c r="AL201" i="4"/>
  <c r="AM201" i="4"/>
  <c r="A202" i="4"/>
  <c r="B202" i="4"/>
  <c r="C202" i="4"/>
  <c r="E202" i="4"/>
  <c r="F202" i="4"/>
  <c r="H202" i="4"/>
  <c r="I202" i="4"/>
  <c r="K202" i="4"/>
  <c r="L202" i="4"/>
  <c r="N202" i="4"/>
  <c r="O202" i="4"/>
  <c r="T202" i="4"/>
  <c r="U202" i="4"/>
  <c r="W202" i="4"/>
  <c r="X202" i="4"/>
  <c r="Z202" i="4"/>
  <c r="AA202" i="4"/>
  <c r="AF202" i="4"/>
  <c r="AG202" i="4"/>
  <c r="AI202" i="4"/>
  <c r="AJ202" i="4"/>
  <c r="AL202" i="4"/>
  <c r="AM202" i="4"/>
  <c r="A203" i="4"/>
  <c r="B203" i="4"/>
  <c r="C203" i="4"/>
  <c r="E203" i="4"/>
  <c r="F203" i="4"/>
  <c r="H203" i="4"/>
  <c r="I203" i="4"/>
  <c r="K203" i="4"/>
  <c r="L203" i="4"/>
  <c r="N203" i="4"/>
  <c r="O203" i="4"/>
  <c r="T203" i="4"/>
  <c r="U203" i="4"/>
  <c r="W203" i="4"/>
  <c r="X203" i="4"/>
  <c r="Z203" i="4"/>
  <c r="AA203" i="4"/>
  <c r="AF203" i="4"/>
  <c r="AG203" i="4"/>
  <c r="AI203" i="4"/>
  <c r="AJ203" i="4"/>
  <c r="AL203" i="4"/>
  <c r="AM203" i="4"/>
  <c r="A204" i="4"/>
  <c r="B204" i="4"/>
  <c r="C204" i="4"/>
  <c r="E204" i="4"/>
  <c r="F204" i="4"/>
  <c r="H204" i="4"/>
  <c r="I204" i="4"/>
  <c r="K204" i="4"/>
  <c r="L204" i="4"/>
  <c r="N204" i="4"/>
  <c r="O204" i="4"/>
  <c r="T204" i="4"/>
  <c r="U204" i="4"/>
  <c r="W204" i="4"/>
  <c r="X204" i="4"/>
  <c r="Z204" i="4"/>
  <c r="AA204" i="4"/>
  <c r="AF204" i="4"/>
  <c r="AG204" i="4"/>
  <c r="AI204" i="4"/>
  <c r="AJ204" i="4"/>
  <c r="AL204" i="4"/>
  <c r="AM204" i="4"/>
  <c r="A205" i="4"/>
  <c r="B205" i="4"/>
  <c r="C205" i="4"/>
  <c r="E205" i="4"/>
  <c r="F205" i="4"/>
  <c r="H205" i="4"/>
  <c r="I205" i="4"/>
  <c r="K205" i="4"/>
  <c r="L205" i="4"/>
  <c r="N205" i="4"/>
  <c r="O205" i="4"/>
  <c r="T205" i="4"/>
  <c r="U205" i="4"/>
  <c r="W205" i="4"/>
  <c r="X205" i="4"/>
  <c r="Z205" i="4"/>
  <c r="AA205" i="4"/>
  <c r="AF205" i="4"/>
  <c r="AG205" i="4"/>
  <c r="AI205" i="4"/>
  <c r="AJ205" i="4"/>
  <c r="AL205" i="4"/>
  <c r="AM205" i="4"/>
  <c r="A206" i="4"/>
  <c r="B206" i="4"/>
  <c r="C206" i="4"/>
  <c r="E206" i="4"/>
  <c r="F206" i="4"/>
  <c r="H206" i="4"/>
  <c r="I206" i="4"/>
  <c r="K206" i="4"/>
  <c r="L206" i="4"/>
  <c r="N206" i="4"/>
  <c r="O206" i="4"/>
  <c r="T206" i="4"/>
  <c r="U206" i="4"/>
  <c r="W206" i="4"/>
  <c r="X206" i="4"/>
  <c r="Z206" i="4"/>
  <c r="AA206" i="4"/>
  <c r="AF206" i="4"/>
  <c r="AG206" i="4"/>
  <c r="AI206" i="4"/>
  <c r="AJ206" i="4"/>
  <c r="AL206" i="4"/>
  <c r="AM206" i="4"/>
  <c r="A207" i="4"/>
  <c r="B207" i="4"/>
  <c r="C207" i="4"/>
  <c r="E207" i="4"/>
  <c r="F207" i="4"/>
  <c r="H207" i="4"/>
  <c r="I207" i="4"/>
  <c r="K207" i="4"/>
  <c r="L207" i="4"/>
  <c r="N207" i="4"/>
  <c r="O207" i="4"/>
  <c r="T207" i="4"/>
  <c r="U207" i="4"/>
  <c r="W207" i="4"/>
  <c r="X207" i="4"/>
  <c r="Z207" i="4"/>
  <c r="AA207" i="4"/>
  <c r="AF207" i="4"/>
  <c r="AG207" i="4"/>
  <c r="AI207" i="4"/>
  <c r="AJ207" i="4"/>
  <c r="AL207" i="4"/>
  <c r="AM207" i="4"/>
  <c r="A208" i="4"/>
  <c r="B208" i="4"/>
  <c r="C208" i="4"/>
  <c r="E208" i="4"/>
  <c r="F208" i="4"/>
  <c r="H208" i="4"/>
  <c r="I208" i="4"/>
  <c r="K208" i="4"/>
  <c r="L208" i="4"/>
  <c r="N208" i="4"/>
  <c r="O208" i="4"/>
  <c r="T208" i="4"/>
  <c r="U208" i="4"/>
  <c r="W208" i="4"/>
  <c r="X208" i="4"/>
  <c r="Z208" i="4"/>
  <c r="AA208" i="4"/>
  <c r="AF208" i="4"/>
  <c r="AG208" i="4"/>
  <c r="AI208" i="4"/>
  <c r="AJ208" i="4"/>
  <c r="AL208" i="4"/>
  <c r="AM208" i="4"/>
  <c r="A209" i="4"/>
  <c r="B209" i="4"/>
  <c r="C209" i="4"/>
  <c r="E209" i="4"/>
  <c r="F209" i="4"/>
  <c r="H209" i="4"/>
  <c r="I209" i="4"/>
  <c r="K209" i="4"/>
  <c r="L209" i="4"/>
  <c r="N209" i="4"/>
  <c r="O209" i="4"/>
  <c r="T209" i="4"/>
  <c r="U209" i="4"/>
  <c r="W209" i="4"/>
  <c r="X209" i="4"/>
  <c r="Z209" i="4"/>
  <c r="AA209" i="4"/>
  <c r="AF209" i="4"/>
  <c r="AG209" i="4"/>
  <c r="AI209" i="4"/>
  <c r="AJ209" i="4"/>
  <c r="AL209" i="4"/>
  <c r="AM209" i="4"/>
  <c r="A210" i="4"/>
  <c r="B210" i="4"/>
  <c r="C210" i="4"/>
  <c r="E210" i="4"/>
  <c r="F210" i="4"/>
  <c r="H210" i="4"/>
  <c r="I210" i="4"/>
  <c r="K210" i="4"/>
  <c r="L210" i="4"/>
  <c r="N210" i="4"/>
  <c r="O210" i="4"/>
  <c r="T210" i="4"/>
  <c r="U210" i="4"/>
  <c r="W210" i="4"/>
  <c r="X210" i="4"/>
  <c r="Z210" i="4"/>
  <c r="AA210" i="4"/>
  <c r="AF210" i="4"/>
  <c r="AG210" i="4"/>
  <c r="AI210" i="4"/>
  <c r="AJ210" i="4"/>
  <c r="AL210" i="4"/>
  <c r="AM210" i="4"/>
  <c r="A211" i="4"/>
  <c r="B211" i="4"/>
  <c r="C211" i="4"/>
  <c r="E211" i="4"/>
  <c r="F211" i="4"/>
  <c r="H211" i="4"/>
  <c r="I211" i="4"/>
  <c r="K211" i="4"/>
  <c r="L211" i="4"/>
  <c r="N211" i="4"/>
  <c r="O211" i="4"/>
  <c r="T211" i="4"/>
  <c r="U211" i="4"/>
  <c r="W211" i="4"/>
  <c r="X211" i="4"/>
  <c r="Z211" i="4"/>
  <c r="AA211" i="4"/>
  <c r="AF211" i="4"/>
  <c r="AG211" i="4"/>
  <c r="AI211" i="4"/>
  <c r="AJ211" i="4"/>
  <c r="AL211" i="4"/>
  <c r="AM211" i="4"/>
  <c r="A212" i="4"/>
  <c r="B212" i="4"/>
  <c r="C212" i="4"/>
  <c r="E212" i="4"/>
  <c r="F212" i="4"/>
  <c r="H212" i="4"/>
  <c r="I212" i="4"/>
  <c r="K212" i="4"/>
  <c r="L212" i="4"/>
  <c r="N212" i="4"/>
  <c r="O212" i="4"/>
  <c r="T212" i="4"/>
  <c r="U212" i="4"/>
  <c r="W212" i="4"/>
  <c r="X212" i="4"/>
  <c r="Z212" i="4"/>
  <c r="AA212" i="4"/>
  <c r="AF212" i="4"/>
  <c r="AG212" i="4"/>
  <c r="AI212" i="4"/>
  <c r="AJ212" i="4"/>
  <c r="AL212" i="4"/>
  <c r="AM212" i="4"/>
  <c r="A213" i="4"/>
  <c r="B213" i="4"/>
  <c r="C213" i="4"/>
  <c r="E213" i="4"/>
  <c r="F213" i="4"/>
  <c r="H213" i="4"/>
  <c r="I213" i="4"/>
  <c r="K213" i="4"/>
  <c r="L213" i="4"/>
  <c r="N213" i="4"/>
  <c r="O213" i="4"/>
  <c r="T213" i="4"/>
  <c r="U213" i="4"/>
  <c r="W213" i="4"/>
  <c r="X213" i="4"/>
  <c r="Z213" i="4"/>
  <c r="AA213" i="4"/>
  <c r="AF213" i="4"/>
  <c r="AG213" i="4"/>
  <c r="AI213" i="4"/>
  <c r="AJ213" i="4"/>
  <c r="AL213" i="4"/>
  <c r="AM213" i="4"/>
  <c r="A214" i="4"/>
  <c r="B214" i="4"/>
  <c r="C214" i="4"/>
  <c r="E214" i="4"/>
  <c r="F214" i="4"/>
  <c r="H214" i="4"/>
  <c r="I214" i="4"/>
  <c r="K214" i="4"/>
  <c r="L214" i="4"/>
  <c r="N214" i="4"/>
  <c r="O214" i="4"/>
  <c r="T214" i="4"/>
  <c r="U214" i="4"/>
  <c r="W214" i="4"/>
  <c r="X214" i="4"/>
  <c r="Z214" i="4"/>
  <c r="AA214" i="4"/>
  <c r="AF214" i="4"/>
  <c r="AG214" i="4"/>
  <c r="AI214" i="4"/>
  <c r="AJ214" i="4"/>
  <c r="AL214" i="4"/>
  <c r="AM214" i="4"/>
  <c r="A215" i="4"/>
  <c r="B215" i="4"/>
  <c r="C215" i="4"/>
  <c r="E215" i="4"/>
  <c r="F215" i="4"/>
  <c r="H215" i="4"/>
  <c r="I215" i="4"/>
  <c r="K215" i="4"/>
  <c r="L215" i="4"/>
  <c r="N215" i="4"/>
  <c r="O215" i="4"/>
  <c r="T215" i="4"/>
  <c r="U215" i="4"/>
  <c r="W215" i="4"/>
  <c r="X215" i="4"/>
  <c r="Z215" i="4"/>
  <c r="AA215" i="4"/>
  <c r="AF215" i="4"/>
  <c r="AG215" i="4"/>
  <c r="AI215" i="4"/>
  <c r="AJ215" i="4"/>
  <c r="AL215" i="4"/>
  <c r="AM215" i="4"/>
  <c r="A216" i="4"/>
  <c r="B216" i="4"/>
  <c r="C216" i="4"/>
  <c r="E216" i="4"/>
  <c r="F216" i="4"/>
  <c r="H216" i="4"/>
  <c r="I216" i="4"/>
  <c r="K216" i="4"/>
  <c r="L216" i="4"/>
  <c r="N216" i="4"/>
  <c r="O216" i="4"/>
  <c r="T216" i="4"/>
  <c r="U216" i="4"/>
  <c r="W216" i="4"/>
  <c r="X216" i="4"/>
  <c r="Z216" i="4"/>
  <c r="AA216" i="4"/>
  <c r="AF216" i="4"/>
  <c r="AG216" i="4"/>
  <c r="AI216" i="4"/>
  <c r="AJ216" i="4"/>
  <c r="AL216" i="4"/>
  <c r="AM216" i="4"/>
  <c r="A217" i="4"/>
  <c r="B217" i="4"/>
  <c r="C217" i="4"/>
  <c r="E217" i="4"/>
  <c r="F217" i="4"/>
  <c r="H217" i="4"/>
  <c r="I217" i="4"/>
  <c r="K217" i="4"/>
  <c r="L217" i="4"/>
  <c r="N217" i="4"/>
  <c r="O217" i="4"/>
  <c r="T217" i="4"/>
  <c r="U217" i="4"/>
  <c r="W217" i="4"/>
  <c r="X217" i="4"/>
  <c r="Z217" i="4"/>
  <c r="AA217" i="4"/>
  <c r="AF217" i="4"/>
  <c r="AG217" i="4"/>
  <c r="AI217" i="4"/>
  <c r="AJ217" i="4"/>
  <c r="AL217" i="4"/>
  <c r="AM217" i="4"/>
  <c r="A218" i="4"/>
  <c r="B218" i="4"/>
  <c r="C218" i="4"/>
  <c r="E218" i="4"/>
  <c r="F218" i="4"/>
  <c r="H218" i="4"/>
  <c r="I218" i="4"/>
  <c r="K218" i="4"/>
  <c r="L218" i="4"/>
  <c r="N218" i="4"/>
  <c r="O218" i="4"/>
  <c r="T218" i="4"/>
  <c r="U218" i="4"/>
  <c r="W218" i="4"/>
  <c r="X218" i="4"/>
  <c r="Z218" i="4"/>
  <c r="AA218" i="4"/>
  <c r="AF218" i="4"/>
  <c r="AG218" i="4"/>
  <c r="AI218" i="4"/>
  <c r="AJ218" i="4"/>
  <c r="AL218" i="4"/>
  <c r="AM218" i="4"/>
  <c r="A219" i="4"/>
  <c r="B219" i="4"/>
  <c r="C219" i="4"/>
  <c r="E219" i="4"/>
  <c r="F219" i="4"/>
  <c r="H219" i="4"/>
  <c r="I219" i="4"/>
  <c r="K219" i="4"/>
  <c r="L219" i="4"/>
  <c r="N219" i="4"/>
  <c r="O219" i="4"/>
  <c r="T219" i="4"/>
  <c r="U219" i="4"/>
  <c r="W219" i="4"/>
  <c r="X219" i="4"/>
  <c r="Z219" i="4"/>
  <c r="AA219" i="4"/>
  <c r="AF219" i="4"/>
  <c r="AG219" i="4"/>
  <c r="AI219" i="4"/>
  <c r="AJ219" i="4"/>
  <c r="AL219" i="4"/>
  <c r="AM219" i="4"/>
  <c r="A220" i="4"/>
  <c r="B220" i="4"/>
  <c r="C220" i="4"/>
  <c r="E220" i="4"/>
  <c r="F220" i="4"/>
  <c r="H220" i="4"/>
  <c r="I220" i="4"/>
  <c r="K220" i="4"/>
  <c r="L220" i="4"/>
  <c r="N220" i="4"/>
  <c r="O220" i="4"/>
  <c r="T220" i="4"/>
  <c r="U220" i="4"/>
  <c r="W220" i="4"/>
  <c r="X220" i="4"/>
  <c r="Z220" i="4"/>
  <c r="AA220" i="4"/>
  <c r="AF220" i="4"/>
  <c r="AG220" i="4"/>
  <c r="AI220" i="4"/>
  <c r="AJ220" i="4"/>
  <c r="AL220" i="4"/>
  <c r="AM220" i="4"/>
  <c r="A221" i="4"/>
  <c r="B221" i="4"/>
  <c r="C221" i="4"/>
  <c r="E221" i="4"/>
  <c r="F221" i="4"/>
  <c r="H221" i="4"/>
  <c r="I221" i="4"/>
  <c r="K221" i="4"/>
  <c r="L221" i="4"/>
  <c r="N221" i="4"/>
  <c r="O221" i="4"/>
  <c r="T221" i="4"/>
  <c r="U221" i="4"/>
  <c r="W221" i="4"/>
  <c r="X221" i="4"/>
  <c r="Z221" i="4"/>
  <c r="AA221" i="4"/>
  <c r="AF221" i="4"/>
  <c r="AG221" i="4"/>
  <c r="AI221" i="4"/>
  <c r="AJ221" i="4"/>
  <c r="AL221" i="4"/>
  <c r="AM221" i="4"/>
  <c r="A222" i="4"/>
  <c r="B222" i="4"/>
  <c r="C222" i="4"/>
  <c r="E222" i="4"/>
  <c r="F222" i="4"/>
  <c r="H222" i="4"/>
  <c r="I222" i="4"/>
  <c r="K222" i="4"/>
  <c r="L222" i="4"/>
  <c r="N222" i="4"/>
  <c r="O222" i="4"/>
  <c r="T222" i="4"/>
  <c r="U222" i="4"/>
  <c r="W222" i="4"/>
  <c r="X222" i="4"/>
  <c r="Z222" i="4"/>
  <c r="AA222" i="4"/>
  <c r="AF222" i="4"/>
  <c r="AG222" i="4"/>
  <c r="AI222" i="4"/>
  <c r="AJ222" i="4"/>
  <c r="AL222" i="4"/>
  <c r="AM222" i="4"/>
  <c r="A223" i="4"/>
  <c r="B223" i="4"/>
  <c r="C223" i="4"/>
  <c r="E223" i="4"/>
  <c r="F223" i="4"/>
  <c r="H223" i="4"/>
  <c r="I223" i="4"/>
  <c r="K223" i="4"/>
  <c r="L223" i="4"/>
  <c r="N223" i="4"/>
  <c r="O223" i="4"/>
  <c r="T223" i="4"/>
  <c r="U223" i="4"/>
  <c r="W223" i="4"/>
  <c r="X223" i="4"/>
  <c r="Z223" i="4"/>
  <c r="AA223" i="4"/>
  <c r="AF223" i="4"/>
  <c r="AG223" i="4"/>
  <c r="AI223" i="4"/>
  <c r="AJ223" i="4"/>
  <c r="AL223" i="4"/>
  <c r="AM223" i="4"/>
  <c r="A224" i="4"/>
  <c r="B224" i="4"/>
  <c r="C224" i="4"/>
  <c r="E224" i="4"/>
  <c r="F224" i="4"/>
  <c r="H224" i="4"/>
  <c r="I224" i="4"/>
  <c r="K224" i="4"/>
  <c r="L224" i="4"/>
  <c r="N224" i="4"/>
  <c r="O224" i="4"/>
  <c r="T224" i="4"/>
  <c r="U224" i="4"/>
  <c r="W224" i="4"/>
  <c r="X224" i="4"/>
  <c r="Z224" i="4"/>
  <c r="AA224" i="4"/>
  <c r="AF224" i="4"/>
  <c r="AG224" i="4"/>
  <c r="AI224" i="4"/>
  <c r="AJ224" i="4"/>
  <c r="AL224" i="4"/>
  <c r="AM224" i="4"/>
  <c r="A225" i="4"/>
  <c r="B225" i="4"/>
  <c r="C225" i="4"/>
  <c r="E225" i="4"/>
  <c r="F225" i="4"/>
  <c r="H225" i="4"/>
  <c r="I225" i="4"/>
  <c r="K225" i="4"/>
  <c r="L225" i="4"/>
  <c r="N225" i="4"/>
  <c r="O225" i="4"/>
  <c r="T225" i="4"/>
  <c r="U225" i="4"/>
  <c r="W225" i="4"/>
  <c r="X225" i="4"/>
  <c r="Z225" i="4"/>
  <c r="AA225" i="4"/>
  <c r="AF225" i="4"/>
  <c r="AG225" i="4"/>
  <c r="AI225" i="4"/>
  <c r="AJ225" i="4"/>
  <c r="AL225" i="4"/>
  <c r="AM225" i="4"/>
  <c r="A226" i="4"/>
  <c r="B226" i="4"/>
  <c r="C226" i="4"/>
  <c r="E226" i="4"/>
  <c r="F226" i="4"/>
  <c r="H226" i="4"/>
  <c r="I226" i="4"/>
  <c r="K226" i="4"/>
  <c r="L226" i="4"/>
  <c r="N226" i="4"/>
  <c r="O226" i="4"/>
  <c r="T226" i="4"/>
  <c r="U226" i="4"/>
  <c r="W226" i="4"/>
  <c r="X226" i="4"/>
  <c r="Z226" i="4"/>
  <c r="AA226" i="4"/>
  <c r="AF226" i="4"/>
  <c r="AG226" i="4"/>
  <c r="AI226" i="4"/>
  <c r="AJ226" i="4"/>
  <c r="AL226" i="4"/>
  <c r="AM226" i="4"/>
  <c r="A227" i="4"/>
  <c r="B227" i="4"/>
  <c r="C227" i="4"/>
  <c r="E227" i="4"/>
  <c r="F227" i="4"/>
  <c r="H227" i="4"/>
  <c r="I227" i="4"/>
  <c r="K227" i="4"/>
  <c r="L227" i="4"/>
  <c r="N227" i="4"/>
  <c r="O227" i="4"/>
  <c r="T227" i="4"/>
  <c r="U227" i="4"/>
  <c r="W227" i="4"/>
  <c r="X227" i="4"/>
  <c r="Z227" i="4"/>
  <c r="AA227" i="4"/>
  <c r="AF227" i="4"/>
  <c r="AG227" i="4"/>
  <c r="AI227" i="4"/>
  <c r="AJ227" i="4"/>
  <c r="AL227" i="4"/>
  <c r="AM227" i="4"/>
  <c r="A228" i="4"/>
  <c r="B228" i="4"/>
  <c r="C228" i="4"/>
  <c r="E228" i="4"/>
  <c r="F228" i="4"/>
  <c r="H228" i="4"/>
  <c r="I228" i="4"/>
  <c r="K228" i="4"/>
  <c r="L228" i="4"/>
  <c r="N228" i="4"/>
  <c r="O228" i="4"/>
  <c r="T228" i="4"/>
  <c r="U228" i="4"/>
  <c r="W228" i="4"/>
  <c r="X228" i="4"/>
  <c r="Z228" i="4"/>
  <c r="AA228" i="4"/>
  <c r="AF228" i="4"/>
  <c r="AG228" i="4"/>
  <c r="AI228" i="4"/>
  <c r="AJ228" i="4"/>
  <c r="AL228" i="4"/>
  <c r="AM228" i="4"/>
  <c r="A229" i="4"/>
  <c r="B229" i="4"/>
  <c r="C229" i="4"/>
  <c r="E229" i="4"/>
  <c r="F229" i="4"/>
  <c r="H229" i="4"/>
  <c r="I229" i="4"/>
  <c r="K229" i="4"/>
  <c r="L229" i="4"/>
  <c r="N229" i="4"/>
  <c r="O229" i="4"/>
  <c r="T229" i="4"/>
  <c r="U229" i="4"/>
  <c r="W229" i="4"/>
  <c r="X229" i="4"/>
  <c r="Z229" i="4"/>
  <c r="AA229" i="4"/>
  <c r="AF229" i="4"/>
  <c r="AG229" i="4"/>
  <c r="AI229" i="4"/>
  <c r="AJ229" i="4"/>
  <c r="AL229" i="4"/>
  <c r="AM229" i="4"/>
  <c r="A230" i="4"/>
  <c r="B230" i="4"/>
  <c r="C230" i="4"/>
  <c r="E230" i="4"/>
  <c r="F230" i="4"/>
  <c r="H230" i="4"/>
  <c r="I230" i="4"/>
  <c r="K230" i="4"/>
  <c r="L230" i="4"/>
  <c r="N230" i="4"/>
  <c r="O230" i="4"/>
  <c r="T230" i="4"/>
  <c r="U230" i="4"/>
  <c r="W230" i="4"/>
  <c r="X230" i="4"/>
  <c r="Z230" i="4"/>
  <c r="AA230" i="4"/>
  <c r="AF230" i="4"/>
  <c r="AG230" i="4"/>
  <c r="AI230" i="4"/>
  <c r="AJ230" i="4"/>
  <c r="AL230" i="4"/>
  <c r="AM230" i="4"/>
  <c r="A231" i="4"/>
  <c r="B231" i="4"/>
  <c r="C231" i="4"/>
  <c r="E231" i="4"/>
  <c r="F231" i="4"/>
  <c r="H231" i="4"/>
  <c r="I231" i="4"/>
  <c r="K231" i="4"/>
  <c r="L231" i="4"/>
  <c r="N231" i="4"/>
  <c r="O231" i="4"/>
  <c r="T231" i="4"/>
  <c r="U231" i="4"/>
  <c r="W231" i="4"/>
  <c r="X231" i="4"/>
  <c r="Z231" i="4"/>
  <c r="AA231" i="4"/>
  <c r="AF231" i="4"/>
  <c r="AG231" i="4"/>
  <c r="AI231" i="4"/>
  <c r="AJ231" i="4"/>
  <c r="AL231" i="4"/>
  <c r="AM231" i="4"/>
  <c r="A232" i="4"/>
  <c r="B232" i="4"/>
  <c r="C232" i="4"/>
  <c r="E232" i="4"/>
  <c r="F232" i="4"/>
  <c r="H232" i="4"/>
  <c r="I232" i="4"/>
  <c r="K232" i="4"/>
  <c r="L232" i="4"/>
  <c r="N232" i="4"/>
  <c r="O232" i="4"/>
  <c r="T232" i="4"/>
  <c r="U232" i="4"/>
  <c r="W232" i="4"/>
  <c r="X232" i="4"/>
  <c r="Z232" i="4"/>
  <c r="AA232" i="4"/>
  <c r="AF232" i="4"/>
  <c r="AG232" i="4"/>
  <c r="AI232" i="4"/>
  <c r="AJ232" i="4"/>
  <c r="AL232" i="4"/>
  <c r="AM232" i="4"/>
  <c r="A233" i="4"/>
  <c r="B233" i="4"/>
  <c r="C233" i="4"/>
  <c r="E233" i="4"/>
  <c r="F233" i="4"/>
  <c r="H233" i="4"/>
  <c r="I233" i="4"/>
  <c r="K233" i="4"/>
  <c r="L233" i="4"/>
  <c r="N233" i="4"/>
  <c r="O233" i="4"/>
  <c r="T233" i="4"/>
  <c r="U233" i="4"/>
  <c r="W233" i="4"/>
  <c r="X233" i="4"/>
  <c r="Z233" i="4"/>
  <c r="AA233" i="4"/>
  <c r="AF233" i="4"/>
  <c r="AG233" i="4"/>
  <c r="AI233" i="4"/>
  <c r="AJ233" i="4"/>
  <c r="AL233" i="4"/>
  <c r="AM233" i="4"/>
  <c r="A234" i="4"/>
  <c r="B234" i="4"/>
  <c r="C234" i="4"/>
  <c r="E234" i="4"/>
  <c r="F234" i="4"/>
  <c r="H234" i="4"/>
  <c r="I234" i="4"/>
  <c r="K234" i="4"/>
  <c r="L234" i="4"/>
  <c r="N234" i="4"/>
  <c r="O234" i="4"/>
  <c r="T234" i="4"/>
  <c r="U234" i="4"/>
  <c r="W234" i="4"/>
  <c r="X234" i="4"/>
  <c r="Z234" i="4"/>
  <c r="AA234" i="4"/>
  <c r="AF234" i="4"/>
  <c r="AG234" i="4"/>
  <c r="AI234" i="4"/>
  <c r="AJ234" i="4"/>
  <c r="AL234" i="4"/>
  <c r="AM234" i="4"/>
  <c r="A235" i="4"/>
  <c r="B235" i="4"/>
  <c r="C235" i="4"/>
  <c r="E235" i="4"/>
  <c r="F235" i="4"/>
  <c r="H235" i="4"/>
  <c r="I235" i="4"/>
  <c r="K235" i="4"/>
  <c r="L235" i="4"/>
  <c r="N235" i="4"/>
  <c r="O235" i="4"/>
  <c r="T235" i="4"/>
  <c r="U235" i="4"/>
  <c r="W235" i="4"/>
  <c r="X235" i="4"/>
  <c r="Z235" i="4"/>
  <c r="AA235" i="4"/>
  <c r="AF235" i="4"/>
  <c r="AG235" i="4"/>
  <c r="AI235" i="4"/>
  <c r="AJ235" i="4"/>
  <c r="AL235" i="4"/>
  <c r="AM235" i="4"/>
  <c r="B237" i="4"/>
  <c r="C2" i="2"/>
  <c r="F2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C105" i="2"/>
  <c r="F105" i="2"/>
  <c r="C106" i="2"/>
  <c r="F106" i="2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C145" i="2"/>
  <c r="F145" i="2"/>
  <c r="C146" i="2"/>
  <c r="F146" i="2"/>
  <c r="C147" i="2"/>
  <c r="F147" i="2"/>
  <c r="C148" i="2"/>
  <c r="F148" i="2"/>
  <c r="C149" i="2"/>
  <c r="F149" i="2"/>
  <c r="C150" i="2"/>
  <c r="F150" i="2"/>
  <c r="C151" i="2"/>
  <c r="F151" i="2"/>
  <c r="C152" i="2"/>
  <c r="F152" i="2"/>
  <c r="C153" i="2"/>
  <c r="F153" i="2"/>
  <c r="C154" i="2"/>
  <c r="F154" i="2"/>
  <c r="C155" i="2"/>
  <c r="F155" i="2"/>
  <c r="C156" i="2"/>
  <c r="F156" i="2"/>
  <c r="C157" i="2"/>
  <c r="F157" i="2"/>
  <c r="C158" i="2"/>
  <c r="F158" i="2"/>
  <c r="C159" i="2"/>
  <c r="F159" i="2"/>
  <c r="C160" i="2"/>
  <c r="F160" i="2"/>
  <c r="C161" i="2"/>
  <c r="F161" i="2"/>
  <c r="C162" i="2"/>
  <c r="F162" i="2"/>
  <c r="C163" i="2"/>
  <c r="F163" i="2"/>
  <c r="C164" i="2"/>
  <c r="F164" i="2"/>
  <c r="C165" i="2"/>
  <c r="F165" i="2"/>
  <c r="C166" i="2"/>
  <c r="F166" i="2"/>
  <c r="C167" i="2"/>
  <c r="F167" i="2"/>
  <c r="C168" i="2"/>
  <c r="F168" i="2"/>
  <c r="C169" i="2"/>
  <c r="F169" i="2"/>
  <c r="C170" i="2"/>
  <c r="F170" i="2"/>
  <c r="C171" i="2"/>
  <c r="F171" i="2"/>
  <c r="C172" i="2"/>
  <c r="F172" i="2"/>
  <c r="C173" i="2"/>
  <c r="F173" i="2"/>
  <c r="C174" i="2"/>
  <c r="F174" i="2"/>
  <c r="C175" i="2"/>
  <c r="F175" i="2"/>
  <c r="C176" i="2"/>
  <c r="F176" i="2"/>
  <c r="C177" i="2"/>
  <c r="F177" i="2"/>
  <c r="C178" i="2"/>
  <c r="F178" i="2"/>
  <c r="C179" i="2"/>
  <c r="F179" i="2"/>
  <c r="C180" i="2"/>
  <c r="F180" i="2"/>
  <c r="C181" i="2"/>
  <c r="F181" i="2"/>
  <c r="C182" i="2"/>
  <c r="F182" i="2"/>
  <c r="C183" i="2"/>
  <c r="F183" i="2"/>
  <c r="C184" i="2"/>
  <c r="F184" i="2"/>
  <c r="C185" i="2"/>
  <c r="F185" i="2"/>
  <c r="C186" i="2"/>
  <c r="F186" i="2"/>
  <c r="C187" i="2"/>
  <c r="F187" i="2"/>
  <c r="C188" i="2"/>
  <c r="F188" i="2"/>
  <c r="C189" i="2"/>
  <c r="F189" i="2"/>
  <c r="C190" i="2"/>
  <c r="F190" i="2"/>
  <c r="C191" i="2"/>
  <c r="F191" i="2"/>
  <c r="C192" i="2"/>
  <c r="F192" i="2"/>
  <c r="C193" i="2"/>
  <c r="F193" i="2"/>
  <c r="C194" i="2"/>
  <c r="F194" i="2"/>
  <c r="C195" i="2"/>
  <c r="F195" i="2"/>
  <c r="C196" i="2"/>
  <c r="F196" i="2"/>
  <c r="C197" i="2"/>
  <c r="F197" i="2"/>
  <c r="C198" i="2"/>
  <c r="F198" i="2"/>
  <c r="C199" i="2"/>
  <c r="F199" i="2"/>
  <c r="C200" i="2"/>
  <c r="F200" i="2"/>
  <c r="C201" i="2"/>
  <c r="F201" i="2"/>
  <c r="C202" i="2"/>
  <c r="F202" i="2"/>
  <c r="C203" i="2"/>
  <c r="F203" i="2"/>
  <c r="C204" i="2"/>
  <c r="F204" i="2"/>
  <c r="C205" i="2"/>
  <c r="F205" i="2"/>
  <c r="C206" i="2"/>
  <c r="F206" i="2"/>
  <c r="C207" i="2"/>
  <c r="F207" i="2"/>
  <c r="C208" i="2"/>
  <c r="F208" i="2"/>
  <c r="C209" i="2"/>
  <c r="F209" i="2"/>
  <c r="C210" i="2"/>
  <c r="F210" i="2"/>
  <c r="C211" i="2"/>
  <c r="F211" i="2"/>
  <c r="C212" i="2"/>
  <c r="F212" i="2"/>
  <c r="C213" i="2"/>
  <c r="F213" i="2"/>
  <c r="C214" i="2"/>
  <c r="F214" i="2"/>
  <c r="C215" i="2"/>
  <c r="F215" i="2"/>
  <c r="C216" i="2"/>
  <c r="F216" i="2"/>
  <c r="C217" i="2"/>
  <c r="F217" i="2"/>
  <c r="C218" i="2"/>
  <c r="F218" i="2"/>
  <c r="C219" i="2"/>
  <c r="F219" i="2"/>
  <c r="C220" i="2"/>
  <c r="F220" i="2"/>
  <c r="C221" i="2"/>
  <c r="F221" i="2"/>
  <c r="C222" i="2"/>
  <c r="F222" i="2"/>
  <c r="C223" i="2"/>
  <c r="F223" i="2"/>
  <c r="C224" i="2"/>
  <c r="F224" i="2"/>
  <c r="C225" i="2"/>
  <c r="F225" i="2"/>
  <c r="C226" i="2"/>
  <c r="F226" i="2"/>
  <c r="C227" i="2"/>
  <c r="F227" i="2"/>
  <c r="C228" i="2"/>
  <c r="F228" i="2"/>
  <c r="C229" i="2"/>
  <c r="F229" i="2"/>
  <c r="C230" i="2"/>
  <c r="F230" i="2"/>
  <c r="C231" i="2"/>
  <c r="F231" i="2"/>
  <c r="C232" i="2"/>
  <c r="F232" i="2"/>
  <c r="C233" i="2"/>
  <c r="F233" i="2"/>
  <c r="C234" i="2"/>
  <c r="F234" i="2"/>
  <c r="C235" i="2"/>
  <c r="F235" i="2"/>
  <c r="C236" i="2"/>
  <c r="F236" i="2"/>
  <c r="C237" i="2"/>
  <c r="F237" i="2"/>
  <c r="C238" i="2"/>
  <c r="F238" i="2"/>
  <c r="C239" i="2"/>
  <c r="F239" i="2"/>
  <c r="C240" i="2"/>
  <c r="F240" i="2"/>
  <c r="C241" i="2"/>
  <c r="F241" i="2"/>
  <c r="C242" i="2"/>
  <c r="F242" i="2"/>
  <c r="C243" i="2"/>
  <c r="F243" i="2"/>
  <c r="C244" i="2"/>
  <c r="F244" i="2"/>
  <c r="C245" i="2"/>
  <c r="F245" i="2"/>
  <c r="C246" i="2"/>
  <c r="F246" i="2"/>
  <c r="C247" i="2"/>
  <c r="F247" i="2"/>
  <c r="C248" i="2"/>
  <c r="F248" i="2"/>
  <c r="C249" i="2"/>
  <c r="F249" i="2"/>
  <c r="C250" i="2"/>
  <c r="F250" i="2"/>
  <c r="C251" i="2"/>
  <c r="F251" i="2"/>
  <c r="C252" i="2"/>
  <c r="F252" i="2"/>
  <c r="C253" i="2"/>
  <c r="F253" i="2"/>
  <c r="C254" i="2"/>
  <c r="F254" i="2"/>
  <c r="C255" i="2"/>
  <c r="F255" i="2"/>
  <c r="C256" i="2"/>
  <c r="F256" i="2"/>
  <c r="C257" i="2"/>
  <c r="F257" i="2"/>
  <c r="C258" i="2"/>
  <c r="F258" i="2"/>
  <c r="C259" i="2"/>
  <c r="F259" i="2"/>
  <c r="C260" i="2"/>
  <c r="F260" i="2"/>
  <c r="C261" i="2"/>
  <c r="F261" i="2"/>
  <c r="C262" i="2"/>
  <c r="F262" i="2"/>
  <c r="C263" i="2"/>
  <c r="F263" i="2"/>
  <c r="C264" i="2"/>
  <c r="F264" i="2"/>
  <c r="C265" i="2"/>
  <c r="F265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C275" i="2"/>
  <c r="F275" i="2"/>
  <c r="C276" i="2"/>
  <c r="F276" i="2"/>
  <c r="C277" i="2"/>
  <c r="F277" i="2"/>
  <c r="C278" i="2"/>
  <c r="F278" i="2"/>
  <c r="C279" i="2"/>
  <c r="F279" i="2"/>
  <c r="C280" i="2"/>
  <c r="F280" i="2"/>
  <c r="C281" i="2"/>
  <c r="F281" i="2"/>
  <c r="C282" i="2"/>
  <c r="F282" i="2"/>
  <c r="C283" i="2"/>
  <c r="F283" i="2"/>
  <c r="C284" i="2"/>
  <c r="F284" i="2"/>
  <c r="C285" i="2"/>
  <c r="F285" i="2"/>
  <c r="C286" i="2"/>
  <c r="F286" i="2"/>
  <c r="C287" i="2"/>
  <c r="F287" i="2"/>
  <c r="C288" i="2"/>
  <c r="F288" i="2"/>
  <c r="C289" i="2"/>
  <c r="F289" i="2"/>
  <c r="C290" i="2"/>
  <c r="F290" i="2"/>
  <c r="C291" i="2"/>
  <c r="F291" i="2"/>
  <c r="C292" i="2"/>
  <c r="F292" i="2"/>
  <c r="C293" i="2"/>
  <c r="F293" i="2"/>
  <c r="C294" i="2"/>
  <c r="F294" i="2"/>
  <c r="C295" i="2"/>
  <c r="F295" i="2"/>
  <c r="C296" i="2"/>
  <c r="F296" i="2"/>
  <c r="C297" i="2"/>
  <c r="F297" i="2"/>
  <c r="C298" i="2"/>
  <c r="F298" i="2"/>
  <c r="C299" i="2"/>
  <c r="F299" i="2"/>
  <c r="C300" i="2"/>
  <c r="F300" i="2"/>
  <c r="C301" i="2"/>
  <c r="F301" i="2"/>
  <c r="C302" i="2"/>
  <c r="F302" i="2"/>
  <c r="C303" i="2"/>
  <c r="F303" i="2"/>
  <c r="C304" i="2"/>
  <c r="F304" i="2"/>
  <c r="C305" i="2"/>
  <c r="F305" i="2"/>
  <c r="C306" i="2"/>
  <c r="F306" i="2"/>
  <c r="C307" i="2"/>
  <c r="F307" i="2"/>
  <c r="C308" i="2"/>
  <c r="F308" i="2"/>
  <c r="C309" i="2"/>
  <c r="F309" i="2"/>
  <c r="C310" i="2"/>
  <c r="F310" i="2"/>
  <c r="C311" i="2"/>
  <c r="F311" i="2"/>
  <c r="C312" i="2"/>
  <c r="F312" i="2"/>
  <c r="C313" i="2"/>
  <c r="F313" i="2"/>
  <c r="C314" i="2"/>
  <c r="F314" i="2"/>
  <c r="C315" i="2"/>
  <c r="F315" i="2"/>
  <c r="C316" i="2"/>
  <c r="F316" i="2"/>
  <c r="C317" i="2"/>
  <c r="F317" i="2"/>
  <c r="C318" i="2"/>
  <c r="F318" i="2"/>
  <c r="C319" i="2"/>
  <c r="F319" i="2"/>
  <c r="C320" i="2"/>
  <c r="F320" i="2"/>
  <c r="C321" i="2"/>
  <c r="F321" i="2"/>
  <c r="C322" i="2"/>
  <c r="F322" i="2"/>
  <c r="C323" i="2"/>
  <c r="F323" i="2"/>
  <c r="C324" i="2"/>
  <c r="F324" i="2"/>
  <c r="C325" i="2"/>
  <c r="F325" i="2"/>
  <c r="B12" i="3"/>
  <c r="C12" i="3"/>
  <c r="E12" i="3"/>
  <c r="F12" i="3"/>
  <c r="H12" i="3"/>
  <c r="I12" i="3"/>
  <c r="K12" i="3"/>
  <c r="L12" i="3"/>
  <c r="A13" i="3"/>
  <c r="B13" i="3"/>
  <c r="C13" i="3"/>
  <c r="E13" i="3"/>
  <c r="F13" i="3"/>
  <c r="H13" i="3"/>
  <c r="I13" i="3"/>
  <c r="K13" i="3"/>
  <c r="L13" i="3"/>
  <c r="A14" i="3"/>
  <c r="B14" i="3"/>
  <c r="C14" i="3"/>
  <c r="E14" i="3"/>
  <c r="F14" i="3"/>
  <c r="H14" i="3"/>
  <c r="I14" i="3"/>
  <c r="K14" i="3"/>
  <c r="L14" i="3"/>
  <c r="A15" i="3"/>
  <c r="B15" i="3"/>
  <c r="C15" i="3"/>
  <c r="E15" i="3"/>
  <c r="F15" i="3"/>
  <c r="H15" i="3"/>
  <c r="I15" i="3"/>
  <c r="K15" i="3"/>
  <c r="L15" i="3"/>
  <c r="A16" i="3"/>
  <c r="B16" i="3"/>
  <c r="C16" i="3"/>
  <c r="E16" i="3"/>
  <c r="F16" i="3"/>
  <c r="H16" i="3"/>
  <c r="I16" i="3"/>
  <c r="K16" i="3"/>
  <c r="L16" i="3"/>
  <c r="A17" i="3"/>
  <c r="B17" i="3"/>
  <c r="C17" i="3"/>
  <c r="E17" i="3"/>
  <c r="F17" i="3"/>
  <c r="H17" i="3"/>
  <c r="I17" i="3"/>
  <c r="K17" i="3"/>
  <c r="L17" i="3"/>
  <c r="A18" i="3"/>
  <c r="B18" i="3"/>
  <c r="C18" i="3"/>
  <c r="E18" i="3"/>
  <c r="F18" i="3"/>
  <c r="H18" i="3"/>
  <c r="I18" i="3"/>
  <c r="K18" i="3"/>
  <c r="L18" i="3"/>
  <c r="A19" i="3"/>
  <c r="B19" i="3"/>
  <c r="C19" i="3"/>
  <c r="E19" i="3"/>
  <c r="F19" i="3"/>
  <c r="H19" i="3"/>
  <c r="I19" i="3"/>
  <c r="K19" i="3"/>
  <c r="L19" i="3"/>
  <c r="A20" i="3"/>
  <c r="B20" i="3"/>
  <c r="C20" i="3"/>
  <c r="E20" i="3"/>
  <c r="F20" i="3"/>
  <c r="H20" i="3"/>
  <c r="I20" i="3"/>
  <c r="K20" i="3"/>
  <c r="L20" i="3"/>
  <c r="A21" i="3"/>
  <c r="B21" i="3"/>
  <c r="C21" i="3"/>
  <c r="E21" i="3"/>
  <c r="F21" i="3"/>
  <c r="H21" i="3"/>
  <c r="I21" i="3"/>
  <c r="K21" i="3"/>
  <c r="L21" i="3"/>
  <c r="A22" i="3"/>
  <c r="B22" i="3"/>
  <c r="C22" i="3"/>
  <c r="E22" i="3"/>
  <c r="F22" i="3"/>
  <c r="H22" i="3"/>
  <c r="I22" i="3"/>
  <c r="K22" i="3"/>
  <c r="L22" i="3"/>
  <c r="A23" i="3"/>
  <c r="B23" i="3"/>
  <c r="C23" i="3"/>
  <c r="E23" i="3"/>
  <c r="F23" i="3"/>
  <c r="H23" i="3"/>
  <c r="I23" i="3"/>
  <c r="K23" i="3"/>
  <c r="L23" i="3"/>
  <c r="A24" i="3"/>
  <c r="B24" i="3"/>
  <c r="C24" i="3"/>
  <c r="E24" i="3"/>
  <c r="F24" i="3"/>
  <c r="H24" i="3"/>
  <c r="I24" i="3"/>
  <c r="K24" i="3"/>
  <c r="L24" i="3"/>
  <c r="A25" i="3"/>
  <c r="B25" i="3"/>
  <c r="C25" i="3"/>
  <c r="E25" i="3"/>
  <c r="F25" i="3"/>
  <c r="H25" i="3"/>
  <c r="I25" i="3"/>
  <c r="K25" i="3"/>
  <c r="L25" i="3"/>
  <c r="A26" i="3"/>
  <c r="B26" i="3"/>
  <c r="C26" i="3"/>
  <c r="E26" i="3"/>
  <c r="F26" i="3"/>
  <c r="H26" i="3"/>
  <c r="I26" i="3"/>
  <c r="K26" i="3"/>
  <c r="L26" i="3"/>
  <c r="A27" i="3"/>
  <c r="B27" i="3"/>
  <c r="C27" i="3"/>
  <c r="E27" i="3"/>
  <c r="F27" i="3"/>
  <c r="H27" i="3"/>
  <c r="I27" i="3"/>
  <c r="K27" i="3"/>
  <c r="L27" i="3"/>
  <c r="A28" i="3"/>
  <c r="B28" i="3"/>
  <c r="C28" i="3"/>
  <c r="E28" i="3"/>
  <c r="F28" i="3"/>
  <c r="H28" i="3"/>
  <c r="I28" i="3"/>
  <c r="K28" i="3"/>
  <c r="L28" i="3"/>
  <c r="A29" i="3"/>
  <c r="B29" i="3"/>
  <c r="C29" i="3"/>
  <c r="E29" i="3"/>
  <c r="F29" i="3"/>
  <c r="H29" i="3"/>
  <c r="I29" i="3"/>
  <c r="K29" i="3"/>
  <c r="L29" i="3"/>
  <c r="A30" i="3"/>
  <c r="B30" i="3"/>
  <c r="C30" i="3"/>
  <c r="E30" i="3"/>
  <c r="F30" i="3"/>
  <c r="H30" i="3"/>
  <c r="I30" i="3"/>
  <c r="K30" i="3"/>
  <c r="L30" i="3"/>
  <c r="A31" i="3"/>
  <c r="B31" i="3"/>
  <c r="C31" i="3"/>
  <c r="E31" i="3"/>
  <c r="F31" i="3"/>
  <c r="H31" i="3"/>
  <c r="I31" i="3"/>
  <c r="K31" i="3"/>
  <c r="L31" i="3"/>
  <c r="A32" i="3"/>
  <c r="B32" i="3"/>
  <c r="C32" i="3"/>
  <c r="E32" i="3"/>
  <c r="F32" i="3"/>
  <c r="H32" i="3"/>
  <c r="I32" i="3"/>
  <c r="K32" i="3"/>
  <c r="L32" i="3"/>
  <c r="A33" i="3"/>
  <c r="B33" i="3"/>
  <c r="C33" i="3"/>
  <c r="E33" i="3"/>
  <c r="F33" i="3"/>
  <c r="H33" i="3"/>
  <c r="I33" i="3"/>
  <c r="K33" i="3"/>
  <c r="L33" i="3"/>
  <c r="A34" i="3"/>
  <c r="B34" i="3"/>
  <c r="C34" i="3"/>
  <c r="E34" i="3"/>
  <c r="F34" i="3"/>
  <c r="H34" i="3"/>
  <c r="I34" i="3"/>
  <c r="K34" i="3"/>
  <c r="L34" i="3"/>
  <c r="A35" i="3"/>
  <c r="B35" i="3"/>
  <c r="C35" i="3"/>
  <c r="E35" i="3"/>
  <c r="F35" i="3"/>
  <c r="H35" i="3"/>
  <c r="I35" i="3"/>
  <c r="K35" i="3"/>
  <c r="L35" i="3"/>
  <c r="A36" i="3"/>
  <c r="B36" i="3"/>
  <c r="C36" i="3"/>
  <c r="E36" i="3"/>
  <c r="F36" i="3"/>
  <c r="H36" i="3"/>
  <c r="I36" i="3"/>
  <c r="K36" i="3"/>
  <c r="L36" i="3"/>
  <c r="A37" i="3"/>
  <c r="B37" i="3"/>
  <c r="C37" i="3"/>
  <c r="E37" i="3"/>
  <c r="F37" i="3"/>
  <c r="H37" i="3"/>
  <c r="I37" i="3"/>
  <c r="K37" i="3"/>
  <c r="L37" i="3"/>
  <c r="A38" i="3"/>
  <c r="B38" i="3"/>
  <c r="C38" i="3"/>
  <c r="E38" i="3"/>
  <c r="F38" i="3"/>
  <c r="H38" i="3"/>
  <c r="I38" i="3"/>
  <c r="K38" i="3"/>
  <c r="L38" i="3"/>
  <c r="A39" i="3"/>
  <c r="B39" i="3"/>
  <c r="C39" i="3"/>
  <c r="E39" i="3"/>
  <c r="F39" i="3"/>
  <c r="H39" i="3"/>
  <c r="I39" i="3"/>
  <c r="K39" i="3"/>
  <c r="L39" i="3"/>
  <c r="A40" i="3"/>
  <c r="B40" i="3"/>
  <c r="C40" i="3"/>
  <c r="E40" i="3"/>
  <c r="F40" i="3"/>
  <c r="H40" i="3"/>
  <c r="I40" i="3"/>
  <c r="K40" i="3"/>
  <c r="L40" i="3"/>
  <c r="A41" i="3"/>
  <c r="B41" i="3"/>
  <c r="C41" i="3"/>
  <c r="E41" i="3"/>
  <c r="F41" i="3"/>
  <c r="H41" i="3"/>
  <c r="I41" i="3"/>
  <c r="K41" i="3"/>
  <c r="L41" i="3"/>
  <c r="A42" i="3"/>
  <c r="B42" i="3"/>
  <c r="C42" i="3"/>
  <c r="E42" i="3"/>
  <c r="F42" i="3"/>
  <c r="H42" i="3"/>
  <c r="I42" i="3"/>
  <c r="K42" i="3"/>
  <c r="L42" i="3"/>
  <c r="A43" i="3"/>
  <c r="B43" i="3"/>
  <c r="C43" i="3"/>
  <c r="E43" i="3"/>
  <c r="F43" i="3"/>
  <c r="H43" i="3"/>
  <c r="I43" i="3"/>
  <c r="K43" i="3"/>
  <c r="L43" i="3"/>
  <c r="A44" i="3"/>
  <c r="B44" i="3"/>
  <c r="C44" i="3"/>
  <c r="E44" i="3"/>
  <c r="F44" i="3"/>
  <c r="H44" i="3"/>
  <c r="I44" i="3"/>
  <c r="K44" i="3"/>
  <c r="L44" i="3"/>
  <c r="A45" i="3"/>
  <c r="B45" i="3"/>
  <c r="C45" i="3"/>
  <c r="E45" i="3"/>
  <c r="F45" i="3"/>
  <c r="H45" i="3"/>
  <c r="I45" i="3"/>
  <c r="K45" i="3"/>
  <c r="L45" i="3"/>
  <c r="A46" i="3"/>
  <c r="B46" i="3"/>
  <c r="C46" i="3"/>
  <c r="E46" i="3"/>
  <c r="F46" i="3"/>
  <c r="H46" i="3"/>
  <c r="I46" i="3"/>
  <c r="K46" i="3"/>
  <c r="L46" i="3"/>
  <c r="A47" i="3"/>
  <c r="B47" i="3"/>
  <c r="C47" i="3"/>
  <c r="E47" i="3"/>
  <c r="F47" i="3"/>
  <c r="H47" i="3"/>
  <c r="I47" i="3"/>
  <c r="K47" i="3"/>
  <c r="L47" i="3"/>
  <c r="A48" i="3"/>
  <c r="B48" i="3"/>
  <c r="C48" i="3"/>
  <c r="E48" i="3"/>
  <c r="F48" i="3"/>
  <c r="H48" i="3"/>
  <c r="I48" i="3"/>
  <c r="K48" i="3"/>
  <c r="L48" i="3"/>
  <c r="A49" i="3"/>
  <c r="B49" i="3"/>
  <c r="C49" i="3"/>
  <c r="E49" i="3"/>
  <c r="F49" i="3"/>
  <c r="H49" i="3"/>
  <c r="I49" i="3"/>
  <c r="K49" i="3"/>
  <c r="L49" i="3"/>
  <c r="A50" i="3"/>
  <c r="B50" i="3"/>
  <c r="C50" i="3"/>
  <c r="E50" i="3"/>
  <c r="F50" i="3"/>
  <c r="H50" i="3"/>
  <c r="I50" i="3"/>
  <c r="K50" i="3"/>
  <c r="L50" i="3"/>
  <c r="A51" i="3"/>
  <c r="B51" i="3"/>
  <c r="C51" i="3"/>
  <c r="E51" i="3"/>
  <c r="F51" i="3"/>
  <c r="H51" i="3"/>
  <c r="I51" i="3"/>
  <c r="K51" i="3"/>
  <c r="L51" i="3"/>
  <c r="A52" i="3"/>
  <c r="B52" i="3"/>
  <c r="C52" i="3"/>
  <c r="E52" i="3"/>
  <c r="F52" i="3"/>
  <c r="H52" i="3"/>
  <c r="I52" i="3"/>
  <c r="K52" i="3"/>
  <c r="L52" i="3"/>
  <c r="A53" i="3"/>
  <c r="B53" i="3"/>
  <c r="C53" i="3"/>
  <c r="E53" i="3"/>
  <c r="F53" i="3"/>
  <c r="H53" i="3"/>
  <c r="I53" i="3"/>
  <c r="K53" i="3"/>
  <c r="L53" i="3"/>
  <c r="A54" i="3"/>
  <c r="B54" i="3"/>
  <c r="C54" i="3"/>
  <c r="E54" i="3"/>
  <c r="F54" i="3"/>
  <c r="H54" i="3"/>
  <c r="I54" i="3"/>
  <c r="K54" i="3"/>
  <c r="L54" i="3"/>
  <c r="A55" i="3"/>
  <c r="B55" i="3"/>
  <c r="C55" i="3"/>
  <c r="E55" i="3"/>
  <c r="F55" i="3"/>
  <c r="H55" i="3"/>
  <c r="I55" i="3"/>
  <c r="K55" i="3"/>
  <c r="L55" i="3"/>
  <c r="A56" i="3"/>
  <c r="B56" i="3"/>
  <c r="C56" i="3"/>
  <c r="E56" i="3"/>
  <c r="F56" i="3"/>
  <c r="H56" i="3"/>
  <c r="I56" i="3"/>
  <c r="K56" i="3"/>
  <c r="L56" i="3"/>
  <c r="A57" i="3"/>
  <c r="B57" i="3"/>
  <c r="C57" i="3"/>
  <c r="E57" i="3"/>
  <c r="F57" i="3"/>
  <c r="H57" i="3"/>
  <c r="I57" i="3"/>
  <c r="K57" i="3"/>
  <c r="L57" i="3"/>
  <c r="A58" i="3"/>
  <c r="B58" i="3"/>
  <c r="C58" i="3"/>
  <c r="E58" i="3"/>
  <c r="F58" i="3"/>
  <c r="H58" i="3"/>
  <c r="I58" i="3"/>
  <c r="K58" i="3"/>
  <c r="L58" i="3"/>
  <c r="A59" i="3"/>
  <c r="B59" i="3"/>
  <c r="C59" i="3"/>
  <c r="E59" i="3"/>
  <c r="F59" i="3"/>
  <c r="H59" i="3"/>
  <c r="I59" i="3"/>
  <c r="K59" i="3"/>
  <c r="L59" i="3"/>
  <c r="A60" i="3"/>
  <c r="B60" i="3"/>
  <c r="C60" i="3"/>
  <c r="E60" i="3"/>
  <c r="F60" i="3"/>
  <c r="H60" i="3"/>
  <c r="I60" i="3"/>
  <c r="K60" i="3"/>
  <c r="L60" i="3"/>
  <c r="A61" i="3"/>
  <c r="B61" i="3"/>
  <c r="C61" i="3"/>
  <c r="E61" i="3"/>
  <c r="F61" i="3"/>
  <c r="H61" i="3"/>
  <c r="I61" i="3"/>
  <c r="K61" i="3"/>
  <c r="L61" i="3"/>
  <c r="A62" i="3"/>
  <c r="B62" i="3"/>
  <c r="C62" i="3"/>
  <c r="E62" i="3"/>
  <c r="F62" i="3"/>
  <c r="H62" i="3"/>
  <c r="I62" i="3"/>
  <c r="K62" i="3"/>
  <c r="L62" i="3"/>
  <c r="A63" i="3"/>
  <c r="B63" i="3"/>
  <c r="C63" i="3"/>
  <c r="E63" i="3"/>
  <c r="F63" i="3"/>
  <c r="H63" i="3"/>
  <c r="I63" i="3"/>
  <c r="K63" i="3"/>
  <c r="L63" i="3"/>
  <c r="A64" i="3"/>
  <c r="B64" i="3"/>
  <c r="C64" i="3"/>
  <c r="E64" i="3"/>
  <c r="F64" i="3"/>
  <c r="H64" i="3"/>
  <c r="I64" i="3"/>
  <c r="K64" i="3"/>
  <c r="L64" i="3"/>
  <c r="A65" i="3"/>
  <c r="B65" i="3"/>
  <c r="C65" i="3"/>
  <c r="E65" i="3"/>
  <c r="F65" i="3"/>
  <c r="H65" i="3"/>
  <c r="I65" i="3"/>
  <c r="K65" i="3"/>
  <c r="L65" i="3"/>
  <c r="A66" i="3"/>
  <c r="B66" i="3"/>
  <c r="C66" i="3"/>
  <c r="E66" i="3"/>
  <c r="F66" i="3"/>
  <c r="H66" i="3"/>
  <c r="I66" i="3"/>
  <c r="K66" i="3"/>
  <c r="L66" i="3"/>
  <c r="A67" i="3"/>
  <c r="B67" i="3"/>
  <c r="C67" i="3"/>
  <c r="E67" i="3"/>
  <c r="F67" i="3"/>
  <c r="H67" i="3"/>
  <c r="I67" i="3"/>
  <c r="K67" i="3"/>
  <c r="L67" i="3"/>
  <c r="A68" i="3"/>
  <c r="B68" i="3"/>
  <c r="C68" i="3"/>
  <c r="E68" i="3"/>
  <c r="F68" i="3"/>
  <c r="H68" i="3"/>
  <c r="I68" i="3"/>
  <c r="K68" i="3"/>
  <c r="L68" i="3"/>
  <c r="A69" i="3"/>
  <c r="B69" i="3"/>
  <c r="C69" i="3"/>
  <c r="E69" i="3"/>
  <c r="F69" i="3"/>
  <c r="H69" i="3"/>
  <c r="I69" i="3"/>
  <c r="K69" i="3"/>
  <c r="L69" i="3"/>
  <c r="A70" i="3"/>
  <c r="B70" i="3"/>
  <c r="C70" i="3"/>
  <c r="E70" i="3"/>
  <c r="F70" i="3"/>
  <c r="H70" i="3"/>
  <c r="I70" i="3"/>
  <c r="K70" i="3"/>
  <c r="L70" i="3"/>
  <c r="A71" i="3"/>
  <c r="B71" i="3"/>
  <c r="C71" i="3"/>
  <c r="E71" i="3"/>
  <c r="F71" i="3"/>
  <c r="H71" i="3"/>
  <c r="I71" i="3"/>
  <c r="K71" i="3"/>
  <c r="L71" i="3"/>
  <c r="A72" i="3"/>
  <c r="B72" i="3"/>
  <c r="C72" i="3"/>
  <c r="E72" i="3"/>
  <c r="F72" i="3"/>
  <c r="H72" i="3"/>
  <c r="I72" i="3"/>
  <c r="K72" i="3"/>
  <c r="L72" i="3"/>
  <c r="A73" i="3"/>
  <c r="B73" i="3"/>
  <c r="C73" i="3"/>
  <c r="E73" i="3"/>
  <c r="F73" i="3"/>
  <c r="H73" i="3"/>
  <c r="I73" i="3"/>
  <c r="K73" i="3"/>
  <c r="L73" i="3"/>
  <c r="A74" i="3"/>
  <c r="B74" i="3"/>
  <c r="C74" i="3"/>
  <c r="E74" i="3"/>
  <c r="F74" i="3"/>
  <c r="H74" i="3"/>
  <c r="I74" i="3"/>
  <c r="K74" i="3"/>
  <c r="L74" i="3"/>
  <c r="A75" i="3"/>
  <c r="B75" i="3"/>
  <c r="C75" i="3"/>
  <c r="E75" i="3"/>
  <c r="F75" i="3"/>
  <c r="H75" i="3"/>
  <c r="I75" i="3"/>
  <c r="K75" i="3"/>
  <c r="L75" i="3"/>
  <c r="A76" i="3"/>
  <c r="B76" i="3"/>
  <c r="C76" i="3"/>
  <c r="E76" i="3"/>
  <c r="F76" i="3"/>
  <c r="H76" i="3"/>
  <c r="I76" i="3"/>
  <c r="K76" i="3"/>
  <c r="L76" i="3"/>
  <c r="A77" i="3"/>
  <c r="B77" i="3"/>
  <c r="C77" i="3"/>
  <c r="E77" i="3"/>
  <c r="F77" i="3"/>
  <c r="H77" i="3"/>
  <c r="I77" i="3"/>
  <c r="K77" i="3"/>
  <c r="L77" i="3"/>
  <c r="A78" i="3"/>
  <c r="B78" i="3"/>
  <c r="C78" i="3"/>
  <c r="E78" i="3"/>
  <c r="F78" i="3"/>
  <c r="H78" i="3"/>
  <c r="I78" i="3"/>
  <c r="K78" i="3"/>
  <c r="L78" i="3"/>
  <c r="A79" i="3"/>
  <c r="B79" i="3"/>
  <c r="C79" i="3"/>
  <c r="E79" i="3"/>
  <c r="F79" i="3"/>
  <c r="H79" i="3"/>
  <c r="I79" i="3"/>
  <c r="K79" i="3"/>
  <c r="L79" i="3"/>
  <c r="A80" i="3"/>
  <c r="B80" i="3"/>
  <c r="C80" i="3"/>
  <c r="E80" i="3"/>
  <c r="F80" i="3"/>
  <c r="H80" i="3"/>
  <c r="I80" i="3"/>
  <c r="K80" i="3"/>
  <c r="L80" i="3"/>
  <c r="A81" i="3"/>
  <c r="B81" i="3"/>
  <c r="C81" i="3"/>
  <c r="E81" i="3"/>
  <c r="F81" i="3"/>
  <c r="H81" i="3"/>
  <c r="I81" i="3"/>
  <c r="K81" i="3"/>
  <c r="L81" i="3"/>
  <c r="A82" i="3"/>
  <c r="B82" i="3"/>
  <c r="C82" i="3"/>
  <c r="E82" i="3"/>
  <c r="F82" i="3"/>
  <c r="H82" i="3"/>
  <c r="I82" i="3"/>
  <c r="K82" i="3"/>
  <c r="L82" i="3"/>
  <c r="A83" i="3"/>
  <c r="B83" i="3"/>
  <c r="C83" i="3"/>
  <c r="E83" i="3"/>
  <c r="F83" i="3"/>
  <c r="H83" i="3"/>
  <c r="I83" i="3"/>
  <c r="K83" i="3"/>
  <c r="L83" i="3"/>
  <c r="A84" i="3"/>
  <c r="B84" i="3"/>
  <c r="C84" i="3"/>
  <c r="E84" i="3"/>
  <c r="F84" i="3"/>
  <c r="H84" i="3"/>
  <c r="I84" i="3"/>
  <c r="K84" i="3"/>
  <c r="L84" i="3"/>
  <c r="A85" i="3"/>
  <c r="B85" i="3"/>
  <c r="C85" i="3"/>
  <c r="E85" i="3"/>
  <c r="F85" i="3"/>
  <c r="H85" i="3"/>
  <c r="I85" i="3"/>
  <c r="K85" i="3"/>
  <c r="L85" i="3"/>
  <c r="A86" i="3"/>
  <c r="B86" i="3"/>
  <c r="C86" i="3"/>
  <c r="E86" i="3"/>
  <c r="F86" i="3"/>
  <c r="H86" i="3"/>
  <c r="I86" i="3"/>
  <c r="K86" i="3"/>
  <c r="L86" i="3"/>
  <c r="A87" i="3"/>
  <c r="B87" i="3"/>
  <c r="C87" i="3"/>
  <c r="E87" i="3"/>
  <c r="F87" i="3"/>
  <c r="H87" i="3"/>
  <c r="I87" i="3"/>
  <c r="K87" i="3"/>
  <c r="L87" i="3"/>
  <c r="A88" i="3"/>
  <c r="B88" i="3"/>
  <c r="C88" i="3"/>
  <c r="E88" i="3"/>
  <c r="F88" i="3"/>
  <c r="H88" i="3"/>
  <c r="I88" i="3"/>
  <c r="K88" i="3"/>
  <c r="L88" i="3"/>
  <c r="A89" i="3"/>
  <c r="B89" i="3"/>
  <c r="C89" i="3"/>
  <c r="E89" i="3"/>
  <c r="F89" i="3"/>
  <c r="H89" i="3"/>
  <c r="I89" i="3"/>
  <c r="K89" i="3"/>
  <c r="L89" i="3"/>
  <c r="A90" i="3"/>
  <c r="B90" i="3"/>
  <c r="C90" i="3"/>
  <c r="E90" i="3"/>
  <c r="F90" i="3"/>
  <c r="H90" i="3"/>
  <c r="I90" i="3"/>
  <c r="K90" i="3"/>
  <c r="L90" i="3"/>
  <c r="A91" i="3"/>
  <c r="B91" i="3"/>
  <c r="C91" i="3"/>
  <c r="E91" i="3"/>
  <c r="F91" i="3"/>
  <c r="H91" i="3"/>
  <c r="I91" i="3"/>
  <c r="K91" i="3"/>
  <c r="L91" i="3"/>
  <c r="A92" i="3"/>
  <c r="B92" i="3"/>
  <c r="C92" i="3"/>
  <c r="E92" i="3"/>
  <c r="F92" i="3"/>
  <c r="H92" i="3"/>
  <c r="I92" i="3"/>
  <c r="K92" i="3"/>
  <c r="L92" i="3"/>
  <c r="A93" i="3"/>
  <c r="B93" i="3"/>
  <c r="C93" i="3"/>
  <c r="E93" i="3"/>
  <c r="F93" i="3"/>
  <c r="H93" i="3"/>
  <c r="I93" i="3"/>
  <c r="K93" i="3"/>
  <c r="L93" i="3"/>
  <c r="A94" i="3"/>
  <c r="B94" i="3"/>
  <c r="C94" i="3"/>
  <c r="E94" i="3"/>
  <c r="F94" i="3"/>
  <c r="H94" i="3"/>
  <c r="I94" i="3"/>
  <c r="K94" i="3"/>
  <c r="L94" i="3"/>
  <c r="A95" i="3"/>
  <c r="B95" i="3"/>
  <c r="C95" i="3"/>
  <c r="E95" i="3"/>
  <c r="F95" i="3"/>
  <c r="H95" i="3"/>
  <c r="I95" i="3"/>
  <c r="K95" i="3"/>
  <c r="L95" i="3"/>
  <c r="A96" i="3"/>
  <c r="B96" i="3"/>
  <c r="C96" i="3"/>
  <c r="E96" i="3"/>
  <c r="F96" i="3"/>
  <c r="H96" i="3"/>
  <c r="I96" i="3"/>
  <c r="K96" i="3"/>
  <c r="L96" i="3"/>
  <c r="A97" i="3"/>
  <c r="B97" i="3"/>
  <c r="C97" i="3"/>
  <c r="E97" i="3"/>
  <c r="F97" i="3"/>
  <c r="H97" i="3"/>
  <c r="I97" i="3"/>
  <c r="K97" i="3"/>
  <c r="L97" i="3"/>
  <c r="A98" i="3"/>
  <c r="B98" i="3"/>
  <c r="C98" i="3"/>
  <c r="E98" i="3"/>
  <c r="F98" i="3"/>
  <c r="H98" i="3"/>
  <c r="I98" i="3"/>
  <c r="K98" i="3"/>
  <c r="L98" i="3"/>
  <c r="A99" i="3"/>
  <c r="B99" i="3"/>
  <c r="C99" i="3"/>
  <c r="E99" i="3"/>
  <c r="F99" i="3"/>
  <c r="H99" i="3"/>
  <c r="I99" i="3"/>
  <c r="K99" i="3"/>
  <c r="L99" i="3"/>
  <c r="A100" i="3"/>
  <c r="B100" i="3"/>
  <c r="C100" i="3"/>
  <c r="E100" i="3"/>
  <c r="F100" i="3"/>
  <c r="H100" i="3"/>
  <c r="I100" i="3"/>
  <c r="K100" i="3"/>
  <c r="L100" i="3"/>
  <c r="A101" i="3"/>
  <c r="B101" i="3"/>
  <c r="C101" i="3"/>
  <c r="E101" i="3"/>
  <c r="F101" i="3"/>
  <c r="H101" i="3"/>
  <c r="I101" i="3"/>
  <c r="K101" i="3"/>
  <c r="L101" i="3"/>
  <c r="A102" i="3"/>
  <c r="B102" i="3"/>
  <c r="C102" i="3"/>
  <c r="E102" i="3"/>
  <c r="F102" i="3"/>
  <c r="H102" i="3"/>
  <c r="I102" i="3"/>
  <c r="K102" i="3"/>
  <c r="L102" i="3"/>
  <c r="A103" i="3"/>
  <c r="B103" i="3"/>
  <c r="C103" i="3"/>
  <c r="E103" i="3"/>
  <c r="F103" i="3"/>
  <c r="H103" i="3"/>
  <c r="I103" i="3"/>
  <c r="K103" i="3"/>
  <c r="L103" i="3"/>
  <c r="A104" i="3"/>
  <c r="B104" i="3"/>
  <c r="C104" i="3"/>
  <c r="E104" i="3"/>
  <c r="F104" i="3"/>
  <c r="H104" i="3"/>
  <c r="I104" i="3"/>
  <c r="K104" i="3"/>
  <c r="L104" i="3"/>
  <c r="A105" i="3"/>
  <c r="B105" i="3"/>
  <c r="C105" i="3"/>
  <c r="E105" i="3"/>
  <c r="F105" i="3"/>
  <c r="H105" i="3"/>
  <c r="I105" i="3"/>
  <c r="K105" i="3"/>
  <c r="L105" i="3"/>
  <c r="A106" i="3"/>
  <c r="B106" i="3"/>
  <c r="C106" i="3"/>
  <c r="E106" i="3"/>
  <c r="F106" i="3"/>
  <c r="H106" i="3"/>
  <c r="I106" i="3"/>
  <c r="K106" i="3"/>
  <c r="L106" i="3"/>
  <c r="A107" i="3"/>
  <c r="B107" i="3"/>
  <c r="C107" i="3"/>
  <c r="E107" i="3"/>
  <c r="F107" i="3"/>
  <c r="H107" i="3"/>
  <c r="I107" i="3"/>
  <c r="K107" i="3"/>
  <c r="L107" i="3"/>
  <c r="A108" i="3"/>
  <c r="B108" i="3"/>
  <c r="C108" i="3"/>
  <c r="E108" i="3"/>
  <c r="F108" i="3"/>
  <c r="H108" i="3"/>
  <c r="I108" i="3"/>
  <c r="K108" i="3"/>
  <c r="L108" i="3"/>
  <c r="A109" i="3"/>
  <c r="B109" i="3"/>
  <c r="C109" i="3"/>
  <c r="E109" i="3"/>
  <c r="F109" i="3"/>
  <c r="H109" i="3"/>
  <c r="I109" i="3"/>
  <c r="K109" i="3"/>
  <c r="L109" i="3"/>
  <c r="A110" i="3"/>
  <c r="B110" i="3"/>
  <c r="C110" i="3"/>
  <c r="E110" i="3"/>
  <c r="F110" i="3"/>
  <c r="H110" i="3"/>
  <c r="I110" i="3"/>
  <c r="K110" i="3"/>
  <c r="L110" i="3"/>
  <c r="A111" i="3"/>
  <c r="B111" i="3"/>
  <c r="C111" i="3"/>
  <c r="E111" i="3"/>
  <c r="F111" i="3"/>
  <c r="H111" i="3"/>
  <c r="I111" i="3"/>
  <c r="K111" i="3"/>
  <c r="L111" i="3"/>
  <c r="A112" i="3"/>
  <c r="B112" i="3"/>
  <c r="C112" i="3"/>
  <c r="E112" i="3"/>
  <c r="F112" i="3"/>
  <c r="H112" i="3"/>
  <c r="I112" i="3"/>
  <c r="K112" i="3"/>
  <c r="L112" i="3"/>
  <c r="A113" i="3"/>
  <c r="B113" i="3"/>
  <c r="C113" i="3"/>
  <c r="E113" i="3"/>
  <c r="F113" i="3"/>
  <c r="H113" i="3"/>
  <c r="I113" i="3"/>
  <c r="K113" i="3"/>
  <c r="L113" i="3"/>
  <c r="A114" i="3"/>
  <c r="B114" i="3"/>
  <c r="C114" i="3"/>
  <c r="E114" i="3"/>
  <c r="F114" i="3"/>
  <c r="H114" i="3"/>
  <c r="I114" i="3"/>
  <c r="K114" i="3"/>
  <c r="L114" i="3"/>
  <c r="A115" i="3"/>
  <c r="B115" i="3"/>
  <c r="C115" i="3"/>
  <c r="E115" i="3"/>
  <c r="F115" i="3"/>
  <c r="H115" i="3"/>
  <c r="I115" i="3"/>
  <c r="K115" i="3"/>
  <c r="L115" i="3"/>
  <c r="A116" i="3"/>
  <c r="B116" i="3"/>
  <c r="C116" i="3"/>
  <c r="E116" i="3"/>
  <c r="F116" i="3"/>
  <c r="H116" i="3"/>
  <c r="I116" i="3"/>
  <c r="K116" i="3"/>
  <c r="L116" i="3"/>
  <c r="A117" i="3"/>
  <c r="B117" i="3"/>
  <c r="C117" i="3"/>
  <c r="E117" i="3"/>
  <c r="F117" i="3"/>
  <c r="H117" i="3"/>
  <c r="I117" i="3"/>
  <c r="K117" i="3"/>
  <c r="L117" i="3"/>
  <c r="A118" i="3"/>
  <c r="B118" i="3"/>
  <c r="C118" i="3"/>
  <c r="E118" i="3"/>
  <c r="F118" i="3"/>
  <c r="H118" i="3"/>
  <c r="I118" i="3"/>
  <c r="K118" i="3"/>
  <c r="L118" i="3"/>
  <c r="A119" i="3"/>
  <c r="B119" i="3"/>
  <c r="C119" i="3"/>
  <c r="E119" i="3"/>
  <c r="F119" i="3"/>
  <c r="H119" i="3"/>
  <c r="I119" i="3"/>
  <c r="K119" i="3"/>
  <c r="L119" i="3"/>
  <c r="A120" i="3"/>
  <c r="B120" i="3"/>
  <c r="C120" i="3"/>
  <c r="E120" i="3"/>
  <c r="F120" i="3"/>
  <c r="H120" i="3"/>
  <c r="I120" i="3"/>
  <c r="K120" i="3"/>
  <c r="L120" i="3"/>
  <c r="A121" i="3"/>
  <c r="B121" i="3"/>
  <c r="C121" i="3"/>
  <c r="E121" i="3"/>
  <c r="F121" i="3"/>
  <c r="H121" i="3"/>
  <c r="I121" i="3"/>
  <c r="K121" i="3"/>
  <c r="L121" i="3"/>
  <c r="A122" i="3"/>
  <c r="B122" i="3"/>
  <c r="C122" i="3"/>
  <c r="E122" i="3"/>
  <c r="F122" i="3"/>
  <c r="H122" i="3"/>
  <c r="I122" i="3"/>
  <c r="K122" i="3"/>
  <c r="L122" i="3"/>
  <c r="A123" i="3"/>
  <c r="B123" i="3"/>
  <c r="C123" i="3"/>
  <c r="E123" i="3"/>
  <c r="F123" i="3"/>
  <c r="H123" i="3"/>
  <c r="I123" i="3"/>
  <c r="K123" i="3"/>
  <c r="L123" i="3"/>
  <c r="A124" i="3"/>
  <c r="B124" i="3"/>
  <c r="C124" i="3"/>
  <c r="E124" i="3"/>
  <c r="F124" i="3"/>
  <c r="H124" i="3"/>
  <c r="I124" i="3"/>
  <c r="K124" i="3"/>
  <c r="L124" i="3"/>
  <c r="A125" i="3"/>
  <c r="B125" i="3"/>
  <c r="C125" i="3"/>
  <c r="E125" i="3"/>
  <c r="F125" i="3"/>
  <c r="H125" i="3"/>
  <c r="I125" i="3"/>
  <c r="K125" i="3"/>
  <c r="L125" i="3"/>
  <c r="A126" i="3"/>
  <c r="B126" i="3"/>
  <c r="C126" i="3"/>
  <c r="E126" i="3"/>
  <c r="F126" i="3"/>
  <c r="H126" i="3"/>
  <c r="I126" i="3"/>
  <c r="K126" i="3"/>
  <c r="L126" i="3"/>
  <c r="A127" i="3"/>
  <c r="B127" i="3"/>
  <c r="C127" i="3"/>
  <c r="E127" i="3"/>
  <c r="F127" i="3"/>
  <c r="H127" i="3"/>
  <c r="I127" i="3"/>
  <c r="K127" i="3"/>
  <c r="L127" i="3"/>
  <c r="A128" i="3"/>
  <c r="B128" i="3"/>
  <c r="C128" i="3"/>
  <c r="E128" i="3"/>
  <c r="F128" i="3"/>
  <c r="H128" i="3"/>
  <c r="I128" i="3"/>
  <c r="K128" i="3"/>
  <c r="L128" i="3"/>
  <c r="A129" i="3"/>
  <c r="B129" i="3"/>
  <c r="C129" i="3"/>
  <c r="E129" i="3"/>
  <c r="F129" i="3"/>
  <c r="H129" i="3"/>
  <c r="I129" i="3"/>
  <c r="K129" i="3"/>
  <c r="L129" i="3"/>
  <c r="A130" i="3"/>
  <c r="B130" i="3"/>
  <c r="C130" i="3"/>
  <c r="E130" i="3"/>
  <c r="F130" i="3"/>
  <c r="H130" i="3"/>
  <c r="I130" i="3"/>
  <c r="K130" i="3"/>
  <c r="L130" i="3"/>
  <c r="A131" i="3"/>
  <c r="B131" i="3"/>
  <c r="C131" i="3"/>
  <c r="E131" i="3"/>
  <c r="F131" i="3"/>
  <c r="H131" i="3"/>
  <c r="I131" i="3"/>
  <c r="K131" i="3"/>
  <c r="L131" i="3"/>
  <c r="A132" i="3"/>
  <c r="B132" i="3"/>
  <c r="C132" i="3"/>
  <c r="E132" i="3"/>
  <c r="F132" i="3"/>
  <c r="H132" i="3"/>
  <c r="I132" i="3"/>
  <c r="K132" i="3"/>
  <c r="L132" i="3"/>
  <c r="A133" i="3"/>
  <c r="B133" i="3"/>
  <c r="C133" i="3"/>
  <c r="E133" i="3"/>
  <c r="F133" i="3"/>
  <c r="H133" i="3"/>
  <c r="I133" i="3"/>
  <c r="K133" i="3"/>
  <c r="L133" i="3"/>
  <c r="A134" i="3"/>
  <c r="B134" i="3"/>
  <c r="C134" i="3"/>
  <c r="E134" i="3"/>
  <c r="F134" i="3"/>
  <c r="H134" i="3"/>
  <c r="I134" i="3"/>
  <c r="K134" i="3"/>
  <c r="L134" i="3"/>
  <c r="A135" i="3"/>
  <c r="B135" i="3"/>
  <c r="C135" i="3"/>
  <c r="E135" i="3"/>
  <c r="F135" i="3"/>
  <c r="H135" i="3"/>
  <c r="I135" i="3"/>
  <c r="K135" i="3"/>
  <c r="L135" i="3"/>
  <c r="A136" i="3"/>
  <c r="B136" i="3"/>
  <c r="C136" i="3"/>
  <c r="E136" i="3"/>
  <c r="F136" i="3"/>
  <c r="H136" i="3"/>
  <c r="I136" i="3"/>
  <c r="K136" i="3"/>
  <c r="L136" i="3"/>
  <c r="A137" i="3"/>
  <c r="B137" i="3"/>
  <c r="C137" i="3"/>
  <c r="E137" i="3"/>
  <c r="F137" i="3"/>
  <c r="H137" i="3"/>
  <c r="I137" i="3"/>
  <c r="K137" i="3"/>
  <c r="L137" i="3"/>
  <c r="A138" i="3"/>
  <c r="B138" i="3"/>
  <c r="C138" i="3"/>
  <c r="E138" i="3"/>
  <c r="F138" i="3"/>
  <c r="H138" i="3"/>
  <c r="I138" i="3"/>
  <c r="K138" i="3"/>
  <c r="L138" i="3"/>
  <c r="A139" i="3"/>
  <c r="B139" i="3"/>
  <c r="C139" i="3"/>
  <c r="E139" i="3"/>
  <c r="F139" i="3"/>
  <c r="H139" i="3"/>
  <c r="I139" i="3"/>
  <c r="K139" i="3"/>
  <c r="L139" i="3"/>
  <c r="A140" i="3"/>
  <c r="B140" i="3"/>
  <c r="C140" i="3"/>
  <c r="E140" i="3"/>
  <c r="F140" i="3"/>
  <c r="H140" i="3"/>
  <c r="I140" i="3"/>
  <c r="K140" i="3"/>
  <c r="L140" i="3"/>
  <c r="A141" i="3"/>
  <c r="B141" i="3"/>
  <c r="C141" i="3"/>
  <c r="E141" i="3"/>
  <c r="F141" i="3"/>
  <c r="H141" i="3"/>
  <c r="I141" i="3"/>
  <c r="K141" i="3"/>
  <c r="L141" i="3"/>
  <c r="A142" i="3"/>
  <c r="B142" i="3"/>
  <c r="C142" i="3"/>
  <c r="E142" i="3"/>
  <c r="F142" i="3"/>
  <c r="H142" i="3"/>
  <c r="I142" i="3"/>
  <c r="K142" i="3"/>
  <c r="L142" i="3"/>
  <c r="A143" i="3"/>
  <c r="B143" i="3"/>
  <c r="C143" i="3"/>
  <c r="E143" i="3"/>
  <c r="F143" i="3"/>
  <c r="H143" i="3"/>
  <c r="I143" i="3"/>
  <c r="K143" i="3"/>
  <c r="L143" i="3"/>
  <c r="A144" i="3"/>
  <c r="B144" i="3"/>
  <c r="C144" i="3"/>
  <c r="E144" i="3"/>
  <c r="F144" i="3"/>
  <c r="H144" i="3"/>
  <c r="I144" i="3"/>
  <c r="K144" i="3"/>
  <c r="L144" i="3"/>
  <c r="A145" i="3"/>
  <c r="B145" i="3"/>
  <c r="C145" i="3"/>
  <c r="E145" i="3"/>
  <c r="F145" i="3"/>
  <c r="H145" i="3"/>
  <c r="I145" i="3"/>
  <c r="K145" i="3"/>
  <c r="L145" i="3"/>
  <c r="A146" i="3"/>
  <c r="B146" i="3"/>
  <c r="C146" i="3"/>
  <c r="E146" i="3"/>
  <c r="F146" i="3"/>
  <c r="H146" i="3"/>
  <c r="I146" i="3"/>
  <c r="K146" i="3"/>
  <c r="L146" i="3"/>
  <c r="A147" i="3"/>
  <c r="B147" i="3"/>
  <c r="C147" i="3"/>
  <c r="E147" i="3"/>
  <c r="F147" i="3"/>
  <c r="H147" i="3"/>
  <c r="I147" i="3"/>
  <c r="K147" i="3"/>
  <c r="L147" i="3"/>
  <c r="A148" i="3"/>
  <c r="B148" i="3"/>
  <c r="C148" i="3"/>
  <c r="E148" i="3"/>
  <c r="F148" i="3"/>
  <c r="H148" i="3"/>
  <c r="I148" i="3"/>
  <c r="K148" i="3"/>
  <c r="L148" i="3"/>
  <c r="A149" i="3"/>
  <c r="B149" i="3"/>
  <c r="C149" i="3"/>
  <c r="E149" i="3"/>
  <c r="F149" i="3"/>
  <c r="H149" i="3"/>
  <c r="I149" i="3"/>
  <c r="K149" i="3"/>
  <c r="L149" i="3"/>
  <c r="A150" i="3"/>
  <c r="B150" i="3"/>
  <c r="C150" i="3"/>
  <c r="E150" i="3"/>
  <c r="F150" i="3"/>
  <c r="H150" i="3"/>
  <c r="I150" i="3"/>
  <c r="K150" i="3"/>
  <c r="L150" i="3"/>
  <c r="A151" i="3"/>
  <c r="B151" i="3"/>
  <c r="C151" i="3"/>
  <c r="E151" i="3"/>
  <c r="F151" i="3"/>
  <c r="H151" i="3"/>
  <c r="I151" i="3"/>
  <c r="K151" i="3"/>
  <c r="L151" i="3"/>
  <c r="A152" i="3"/>
  <c r="B152" i="3"/>
  <c r="C152" i="3"/>
  <c r="E152" i="3"/>
  <c r="F152" i="3"/>
  <c r="H152" i="3"/>
  <c r="I152" i="3"/>
  <c r="K152" i="3"/>
  <c r="L152" i="3"/>
  <c r="A153" i="3"/>
  <c r="B153" i="3"/>
  <c r="C153" i="3"/>
  <c r="E153" i="3"/>
  <c r="F153" i="3"/>
  <c r="H153" i="3"/>
  <c r="I153" i="3"/>
  <c r="K153" i="3"/>
  <c r="L153" i="3"/>
  <c r="A154" i="3"/>
  <c r="B154" i="3"/>
  <c r="C154" i="3"/>
  <c r="E154" i="3"/>
  <c r="F154" i="3"/>
  <c r="H154" i="3"/>
  <c r="I154" i="3"/>
  <c r="K154" i="3"/>
  <c r="L154" i="3"/>
  <c r="A155" i="3"/>
  <c r="B155" i="3"/>
  <c r="C155" i="3"/>
  <c r="E155" i="3"/>
  <c r="F155" i="3"/>
  <c r="H155" i="3"/>
  <c r="I155" i="3"/>
  <c r="K155" i="3"/>
  <c r="L155" i="3"/>
  <c r="A156" i="3"/>
  <c r="B156" i="3"/>
  <c r="C156" i="3"/>
  <c r="E156" i="3"/>
  <c r="F156" i="3"/>
  <c r="H156" i="3"/>
  <c r="I156" i="3"/>
  <c r="K156" i="3"/>
  <c r="L156" i="3"/>
  <c r="A157" i="3"/>
  <c r="B157" i="3"/>
  <c r="C157" i="3"/>
  <c r="E157" i="3"/>
  <c r="F157" i="3"/>
  <c r="H157" i="3"/>
  <c r="I157" i="3"/>
  <c r="K157" i="3"/>
  <c r="L157" i="3"/>
  <c r="A158" i="3"/>
  <c r="B158" i="3"/>
  <c r="C158" i="3"/>
  <c r="E158" i="3"/>
  <c r="F158" i="3"/>
  <c r="H158" i="3"/>
  <c r="I158" i="3"/>
  <c r="K158" i="3"/>
  <c r="L158" i="3"/>
  <c r="A159" i="3"/>
  <c r="B159" i="3"/>
  <c r="C159" i="3"/>
  <c r="E159" i="3"/>
  <c r="F159" i="3"/>
  <c r="H159" i="3"/>
  <c r="I159" i="3"/>
  <c r="K159" i="3"/>
  <c r="L159" i="3"/>
  <c r="A160" i="3"/>
  <c r="B160" i="3"/>
  <c r="C160" i="3"/>
  <c r="E160" i="3"/>
  <c r="F160" i="3"/>
  <c r="H160" i="3"/>
  <c r="I160" i="3"/>
  <c r="K160" i="3"/>
  <c r="L160" i="3"/>
  <c r="A161" i="3"/>
  <c r="B161" i="3"/>
  <c r="C161" i="3"/>
  <c r="E161" i="3"/>
  <c r="F161" i="3"/>
  <c r="H161" i="3"/>
  <c r="I161" i="3"/>
  <c r="K161" i="3"/>
  <c r="L161" i="3"/>
  <c r="A162" i="3"/>
  <c r="B162" i="3"/>
  <c r="C162" i="3"/>
  <c r="E162" i="3"/>
  <c r="F162" i="3"/>
  <c r="H162" i="3"/>
  <c r="I162" i="3"/>
  <c r="K162" i="3"/>
  <c r="L162" i="3"/>
  <c r="A163" i="3"/>
  <c r="B163" i="3"/>
  <c r="C163" i="3"/>
  <c r="E163" i="3"/>
  <c r="F163" i="3"/>
  <c r="H163" i="3"/>
  <c r="I163" i="3"/>
  <c r="K163" i="3"/>
  <c r="L163" i="3"/>
  <c r="A164" i="3"/>
  <c r="B164" i="3"/>
  <c r="C164" i="3"/>
  <c r="E164" i="3"/>
  <c r="F164" i="3"/>
  <c r="H164" i="3"/>
  <c r="I164" i="3"/>
  <c r="K164" i="3"/>
  <c r="L164" i="3"/>
  <c r="A165" i="3"/>
  <c r="B165" i="3"/>
  <c r="C165" i="3"/>
  <c r="E165" i="3"/>
  <c r="F165" i="3"/>
  <c r="H165" i="3"/>
  <c r="I165" i="3"/>
  <c r="K165" i="3"/>
  <c r="L165" i="3"/>
  <c r="A166" i="3"/>
  <c r="B166" i="3"/>
  <c r="C166" i="3"/>
  <c r="E166" i="3"/>
  <c r="F166" i="3"/>
  <c r="H166" i="3"/>
  <c r="I166" i="3"/>
  <c r="K166" i="3"/>
  <c r="L166" i="3"/>
  <c r="A167" i="3"/>
  <c r="B167" i="3"/>
  <c r="C167" i="3"/>
  <c r="E167" i="3"/>
  <c r="F167" i="3"/>
  <c r="H167" i="3"/>
  <c r="I167" i="3"/>
  <c r="K167" i="3"/>
  <c r="L167" i="3"/>
  <c r="A168" i="3"/>
  <c r="B168" i="3"/>
  <c r="C168" i="3"/>
  <c r="E168" i="3"/>
  <c r="F168" i="3"/>
  <c r="H168" i="3"/>
  <c r="I168" i="3"/>
  <c r="K168" i="3"/>
  <c r="L168" i="3"/>
  <c r="A169" i="3"/>
  <c r="B169" i="3"/>
  <c r="C169" i="3"/>
  <c r="E169" i="3"/>
  <c r="F169" i="3"/>
  <c r="H169" i="3"/>
  <c r="I169" i="3"/>
  <c r="K169" i="3"/>
  <c r="L169" i="3"/>
  <c r="A170" i="3"/>
  <c r="B170" i="3"/>
  <c r="C170" i="3"/>
  <c r="E170" i="3"/>
  <c r="F170" i="3"/>
  <c r="H170" i="3"/>
  <c r="I170" i="3"/>
  <c r="K170" i="3"/>
  <c r="L170" i="3"/>
  <c r="A171" i="3"/>
  <c r="B171" i="3"/>
  <c r="C171" i="3"/>
  <c r="E171" i="3"/>
  <c r="F171" i="3"/>
  <c r="H171" i="3"/>
  <c r="I171" i="3"/>
  <c r="K171" i="3"/>
  <c r="L171" i="3"/>
  <c r="A172" i="3"/>
  <c r="B172" i="3"/>
  <c r="C172" i="3"/>
  <c r="E172" i="3"/>
  <c r="F172" i="3"/>
  <c r="H172" i="3"/>
  <c r="I172" i="3"/>
  <c r="K172" i="3"/>
  <c r="L172" i="3"/>
  <c r="A173" i="3"/>
  <c r="B173" i="3"/>
  <c r="C173" i="3"/>
  <c r="E173" i="3"/>
  <c r="F173" i="3"/>
  <c r="H173" i="3"/>
  <c r="I173" i="3"/>
  <c r="K173" i="3"/>
  <c r="L173" i="3"/>
  <c r="A174" i="3"/>
  <c r="B174" i="3"/>
  <c r="C174" i="3"/>
  <c r="E174" i="3"/>
  <c r="F174" i="3"/>
  <c r="H174" i="3"/>
  <c r="I174" i="3"/>
  <c r="K174" i="3"/>
  <c r="L174" i="3"/>
  <c r="A175" i="3"/>
  <c r="B175" i="3"/>
  <c r="C175" i="3"/>
  <c r="E175" i="3"/>
  <c r="F175" i="3"/>
  <c r="H175" i="3"/>
  <c r="I175" i="3"/>
  <c r="K175" i="3"/>
  <c r="L175" i="3"/>
  <c r="A176" i="3"/>
  <c r="B176" i="3"/>
  <c r="C176" i="3"/>
  <c r="E176" i="3"/>
  <c r="F176" i="3"/>
  <c r="H176" i="3"/>
  <c r="I176" i="3"/>
  <c r="K176" i="3"/>
  <c r="L176" i="3"/>
  <c r="A177" i="3"/>
  <c r="B177" i="3"/>
  <c r="C177" i="3"/>
  <c r="E177" i="3"/>
  <c r="F177" i="3"/>
  <c r="H177" i="3"/>
  <c r="I177" i="3"/>
  <c r="K177" i="3"/>
  <c r="L177" i="3"/>
  <c r="A178" i="3"/>
  <c r="B178" i="3"/>
  <c r="C178" i="3"/>
  <c r="E178" i="3"/>
  <c r="F178" i="3"/>
  <c r="H178" i="3"/>
  <c r="I178" i="3"/>
  <c r="K178" i="3"/>
  <c r="L178" i="3"/>
  <c r="A179" i="3"/>
  <c r="B179" i="3"/>
  <c r="C179" i="3"/>
  <c r="E179" i="3"/>
  <c r="F179" i="3"/>
  <c r="H179" i="3"/>
  <c r="I179" i="3"/>
  <c r="K179" i="3"/>
  <c r="L179" i="3"/>
  <c r="A180" i="3"/>
  <c r="B180" i="3"/>
  <c r="C180" i="3"/>
  <c r="E180" i="3"/>
  <c r="F180" i="3"/>
  <c r="H180" i="3"/>
  <c r="I180" i="3"/>
  <c r="K180" i="3"/>
  <c r="L180" i="3"/>
  <c r="A181" i="3"/>
  <c r="B181" i="3"/>
  <c r="C181" i="3"/>
  <c r="E181" i="3"/>
  <c r="F181" i="3"/>
  <c r="H181" i="3"/>
  <c r="I181" i="3"/>
  <c r="K181" i="3"/>
  <c r="L181" i="3"/>
  <c r="A182" i="3"/>
  <c r="B182" i="3"/>
  <c r="C182" i="3"/>
  <c r="E182" i="3"/>
  <c r="F182" i="3"/>
  <c r="H182" i="3"/>
  <c r="I182" i="3"/>
  <c r="K182" i="3"/>
  <c r="L182" i="3"/>
  <c r="A183" i="3"/>
  <c r="B183" i="3"/>
  <c r="C183" i="3"/>
  <c r="E183" i="3"/>
  <c r="F183" i="3"/>
  <c r="H183" i="3"/>
  <c r="I183" i="3"/>
  <c r="K183" i="3"/>
  <c r="L183" i="3"/>
  <c r="A184" i="3"/>
  <c r="B184" i="3"/>
  <c r="C184" i="3"/>
  <c r="E184" i="3"/>
  <c r="F184" i="3"/>
  <c r="H184" i="3"/>
  <c r="I184" i="3"/>
  <c r="K184" i="3"/>
  <c r="L184" i="3"/>
  <c r="A185" i="3"/>
  <c r="B185" i="3"/>
  <c r="C185" i="3"/>
  <c r="E185" i="3"/>
  <c r="F185" i="3"/>
  <c r="H185" i="3"/>
  <c r="I185" i="3"/>
  <c r="K185" i="3"/>
  <c r="L185" i="3"/>
  <c r="A186" i="3"/>
  <c r="B186" i="3"/>
  <c r="C186" i="3"/>
  <c r="E186" i="3"/>
  <c r="F186" i="3"/>
  <c r="H186" i="3"/>
  <c r="I186" i="3"/>
  <c r="K186" i="3"/>
  <c r="L186" i="3"/>
  <c r="A187" i="3"/>
  <c r="B187" i="3"/>
  <c r="C187" i="3"/>
  <c r="E187" i="3"/>
  <c r="F187" i="3"/>
  <c r="H187" i="3"/>
  <c r="I187" i="3"/>
  <c r="K187" i="3"/>
  <c r="L187" i="3"/>
  <c r="A188" i="3"/>
  <c r="B188" i="3"/>
  <c r="C188" i="3"/>
  <c r="E188" i="3"/>
  <c r="F188" i="3"/>
  <c r="H188" i="3"/>
  <c r="I188" i="3"/>
  <c r="K188" i="3"/>
  <c r="L188" i="3"/>
  <c r="A189" i="3"/>
  <c r="B189" i="3"/>
  <c r="C189" i="3"/>
  <c r="E189" i="3"/>
  <c r="F189" i="3"/>
  <c r="H189" i="3"/>
  <c r="I189" i="3"/>
  <c r="K189" i="3"/>
  <c r="L189" i="3"/>
  <c r="A190" i="3"/>
  <c r="B190" i="3"/>
  <c r="C190" i="3"/>
  <c r="E190" i="3"/>
  <c r="F190" i="3"/>
  <c r="H190" i="3"/>
  <c r="I190" i="3"/>
  <c r="K190" i="3"/>
  <c r="L190" i="3"/>
  <c r="A191" i="3"/>
  <c r="B191" i="3"/>
  <c r="C191" i="3"/>
  <c r="E191" i="3"/>
  <c r="F191" i="3"/>
  <c r="H191" i="3"/>
  <c r="I191" i="3"/>
  <c r="K191" i="3"/>
  <c r="L191" i="3"/>
  <c r="A192" i="3"/>
  <c r="B192" i="3"/>
  <c r="C192" i="3"/>
  <c r="E192" i="3"/>
  <c r="F192" i="3"/>
  <c r="H192" i="3"/>
  <c r="I192" i="3"/>
  <c r="K192" i="3"/>
  <c r="L192" i="3"/>
  <c r="A193" i="3"/>
  <c r="B193" i="3"/>
  <c r="C193" i="3"/>
  <c r="E193" i="3"/>
  <c r="F193" i="3"/>
  <c r="H193" i="3"/>
  <c r="I193" i="3"/>
  <c r="K193" i="3"/>
  <c r="L193" i="3"/>
  <c r="A194" i="3"/>
  <c r="B194" i="3"/>
  <c r="C194" i="3"/>
  <c r="E194" i="3"/>
  <c r="F194" i="3"/>
  <c r="H194" i="3"/>
  <c r="I194" i="3"/>
  <c r="K194" i="3"/>
  <c r="L194" i="3"/>
  <c r="A195" i="3"/>
  <c r="B195" i="3"/>
  <c r="C195" i="3"/>
  <c r="E195" i="3"/>
  <c r="F195" i="3"/>
  <c r="H195" i="3"/>
  <c r="I195" i="3"/>
  <c r="K195" i="3"/>
  <c r="L195" i="3"/>
  <c r="A196" i="3"/>
  <c r="B196" i="3"/>
  <c r="C196" i="3"/>
  <c r="E196" i="3"/>
  <c r="F196" i="3"/>
  <c r="H196" i="3"/>
  <c r="I196" i="3"/>
  <c r="K196" i="3"/>
  <c r="L196" i="3"/>
  <c r="A197" i="3"/>
  <c r="B197" i="3"/>
  <c r="C197" i="3"/>
  <c r="E197" i="3"/>
  <c r="F197" i="3"/>
  <c r="H197" i="3"/>
  <c r="I197" i="3"/>
  <c r="K197" i="3"/>
  <c r="L197" i="3"/>
  <c r="A198" i="3"/>
  <c r="B198" i="3"/>
  <c r="C198" i="3"/>
  <c r="E198" i="3"/>
  <c r="F198" i="3"/>
  <c r="H198" i="3"/>
  <c r="I198" i="3"/>
  <c r="K198" i="3"/>
  <c r="L198" i="3"/>
  <c r="A199" i="3"/>
  <c r="B199" i="3"/>
  <c r="C199" i="3"/>
  <c r="E199" i="3"/>
  <c r="F199" i="3"/>
  <c r="H199" i="3"/>
  <c r="I199" i="3"/>
  <c r="K199" i="3"/>
  <c r="L199" i="3"/>
  <c r="A200" i="3"/>
  <c r="B200" i="3"/>
  <c r="C200" i="3"/>
  <c r="E200" i="3"/>
  <c r="F200" i="3"/>
  <c r="H200" i="3"/>
  <c r="I200" i="3"/>
  <c r="K200" i="3"/>
  <c r="L200" i="3"/>
  <c r="A201" i="3"/>
  <c r="B201" i="3"/>
  <c r="C201" i="3"/>
  <c r="E201" i="3"/>
  <c r="F201" i="3"/>
  <c r="H201" i="3"/>
  <c r="I201" i="3"/>
  <c r="K201" i="3"/>
  <c r="L201" i="3"/>
  <c r="A202" i="3"/>
  <c r="B202" i="3"/>
  <c r="C202" i="3"/>
  <c r="E202" i="3"/>
  <c r="F202" i="3"/>
  <c r="H202" i="3"/>
  <c r="I202" i="3"/>
  <c r="K202" i="3"/>
  <c r="L202" i="3"/>
  <c r="A203" i="3"/>
  <c r="B203" i="3"/>
  <c r="C203" i="3"/>
  <c r="E203" i="3"/>
  <c r="F203" i="3"/>
  <c r="H203" i="3"/>
  <c r="I203" i="3"/>
  <c r="K203" i="3"/>
  <c r="L203" i="3"/>
  <c r="A204" i="3"/>
  <c r="B204" i="3"/>
  <c r="C204" i="3"/>
  <c r="E204" i="3"/>
  <c r="F204" i="3"/>
  <c r="H204" i="3"/>
  <c r="I204" i="3"/>
  <c r="K204" i="3"/>
  <c r="L204" i="3"/>
  <c r="A205" i="3"/>
  <c r="B205" i="3"/>
  <c r="C205" i="3"/>
  <c r="E205" i="3"/>
  <c r="F205" i="3"/>
  <c r="H205" i="3"/>
  <c r="I205" i="3"/>
  <c r="K205" i="3"/>
  <c r="L205" i="3"/>
  <c r="A206" i="3"/>
  <c r="B206" i="3"/>
  <c r="C206" i="3"/>
  <c r="E206" i="3"/>
  <c r="F206" i="3"/>
  <c r="H206" i="3"/>
  <c r="I206" i="3"/>
  <c r="K206" i="3"/>
  <c r="L206" i="3"/>
  <c r="A207" i="3"/>
  <c r="B207" i="3"/>
  <c r="C207" i="3"/>
  <c r="E207" i="3"/>
  <c r="F207" i="3"/>
  <c r="H207" i="3"/>
  <c r="I207" i="3"/>
  <c r="K207" i="3"/>
  <c r="L207" i="3"/>
  <c r="A208" i="3"/>
  <c r="B208" i="3"/>
  <c r="C208" i="3"/>
  <c r="E208" i="3"/>
  <c r="F208" i="3"/>
  <c r="H208" i="3"/>
  <c r="I208" i="3"/>
  <c r="K208" i="3"/>
  <c r="L208" i="3"/>
  <c r="A209" i="3"/>
  <c r="B209" i="3"/>
  <c r="C209" i="3"/>
  <c r="E209" i="3"/>
  <c r="F209" i="3"/>
  <c r="H209" i="3"/>
  <c r="I209" i="3"/>
  <c r="K209" i="3"/>
  <c r="L209" i="3"/>
  <c r="A210" i="3"/>
  <c r="B210" i="3"/>
  <c r="C210" i="3"/>
  <c r="E210" i="3"/>
  <c r="F210" i="3"/>
  <c r="H210" i="3"/>
  <c r="I210" i="3"/>
  <c r="K210" i="3"/>
  <c r="L210" i="3"/>
  <c r="A211" i="3"/>
  <c r="B211" i="3"/>
  <c r="C211" i="3"/>
  <c r="E211" i="3"/>
  <c r="F211" i="3"/>
  <c r="H211" i="3"/>
  <c r="I211" i="3"/>
  <c r="K211" i="3"/>
  <c r="L211" i="3"/>
  <c r="A212" i="3"/>
  <c r="B212" i="3"/>
  <c r="C212" i="3"/>
  <c r="E212" i="3"/>
  <c r="F212" i="3"/>
  <c r="H212" i="3"/>
  <c r="I212" i="3"/>
  <c r="K212" i="3"/>
  <c r="L212" i="3"/>
  <c r="A213" i="3"/>
  <c r="B213" i="3"/>
  <c r="C213" i="3"/>
  <c r="E213" i="3"/>
  <c r="F213" i="3"/>
  <c r="H213" i="3"/>
  <c r="I213" i="3"/>
  <c r="K213" i="3"/>
  <c r="L213" i="3"/>
  <c r="A214" i="3"/>
  <c r="B214" i="3"/>
  <c r="C214" i="3"/>
  <c r="E214" i="3"/>
  <c r="F214" i="3"/>
  <c r="H214" i="3"/>
  <c r="I214" i="3"/>
  <c r="K214" i="3"/>
  <c r="L214" i="3"/>
  <c r="A215" i="3"/>
  <c r="B215" i="3"/>
  <c r="C215" i="3"/>
  <c r="E215" i="3"/>
  <c r="F215" i="3"/>
  <c r="H215" i="3"/>
  <c r="I215" i="3"/>
  <c r="K215" i="3"/>
  <c r="L215" i="3"/>
  <c r="A216" i="3"/>
  <c r="B216" i="3"/>
  <c r="C216" i="3"/>
  <c r="E216" i="3"/>
  <c r="F216" i="3"/>
  <c r="H216" i="3"/>
  <c r="I216" i="3"/>
  <c r="K216" i="3"/>
  <c r="L216" i="3"/>
  <c r="A217" i="3"/>
  <c r="B217" i="3"/>
  <c r="C217" i="3"/>
  <c r="E217" i="3"/>
  <c r="F217" i="3"/>
  <c r="H217" i="3"/>
  <c r="I217" i="3"/>
  <c r="K217" i="3"/>
  <c r="L217" i="3"/>
  <c r="A218" i="3"/>
  <c r="B218" i="3"/>
  <c r="C218" i="3"/>
  <c r="E218" i="3"/>
  <c r="F218" i="3"/>
  <c r="H218" i="3"/>
  <c r="I218" i="3"/>
  <c r="K218" i="3"/>
  <c r="L218" i="3"/>
  <c r="A219" i="3"/>
  <c r="B219" i="3"/>
  <c r="C219" i="3"/>
  <c r="E219" i="3"/>
  <c r="F219" i="3"/>
  <c r="H219" i="3"/>
  <c r="I219" i="3"/>
  <c r="K219" i="3"/>
  <c r="L219" i="3"/>
  <c r="A220" i="3"/>
  <c r="B220" i="3"/>
  <c r="C220" i="3"/>
  <c r="E220" i="3"/>
  <c r="F220" i="3"/>
  <c r="H220" i="3"/>
  <c r="I220" i="3"/>
  <c r="K220" i="3"/>
  <c r="L220" i="3"/>
  <c r="A221" i="3"/>
  <c r="B221" i="3"/>
  <c r="C221" i="3"/>
  <c r="E221" i="3"/>
  <c r="F221" i="3"/>
  <c r="H221" i="3"/>
  <c r="I221" i="3"/>
  <c r="K221" i="3"/>
  <c r="L221" i="3"/>
  <c r="A222" i="3"/>
  <c r="B222" i="3"/>
  <c r="C222" i="3"/>
  <c r="E222" i="3"/>
  <c r="F222" i="3"/>
  <c r="H222" i="3"/>
  <c r="I222" i="3"/>
  <c r="K222" i="3"/>
  <c r="L222" i="3"/>
  <c r="A223" i="3"/>
  <c r="B223" i="3"/>
  <c r="C223" i="3"/>
  <c r="E223" i="3"/>
  <c r="F223" i="3"/>
  <c r="H223" i="3"/>
  <c r="I223" i="3"/>
  <c r="K223" i="3"/>
  <c r="L223" i="3"/>
  <c r="A224" i="3"/>
  <c r="B224" i="3"/>
  <c r="C224" i="3"/>
  <c r="E224" i="3"/>
  <c r="F224" i="3"/>
  <c r="H224" i="3"/>
  <c r="I224" i="3"/>
  <c r="K224" i="3"/>
  <c r="L224" i="3"/>
  <c r="A225" i="3"/>
  <c r="B225" i="3"/>
  <c r="C225" i="3"/>
  <c r="E225" i="3"/>
  <c r="F225" i="3"/>
  <c r="H225" i="3"/>
  <c r="I225" i="3"/>
  <c r="K225" i="3"/>
  <c r="L225" i="3"/>
  <c r="A226" i="3"/>
  <c r="B226" i="3"/>
  <c r="C226" i="3"/>
  <c r="E226" i="3"/>
  <c r="F226" i="3"/>
  <c r="H226" i="3"/>
  <c r="I226" i="3"/>
  <c r="K226" i="3"/>
  <c r="L226" i="3"/>
  <c r="A227" i="3"/>
  <c r="B227" i="3"/>
  <c r="C227" i="3"/>
  <c r="E227" i="3"/>
  <c r="F227" i="3"/>
  <c r="H227" i="3"/>
  <c r="I227" i="3"/>
  <c r="K227" i="3"/>
  <c r="L227" i="3"/>
  <c r="A228" i="3"/>
  <c r="B228" i="3"/>
  <c r="C228" i="3"/>
  <c r="E228" i="3"/>
  <c r="F228" i="3"/>
  <c r="H228" i="3"/>
  <c r="I228" i="3"/>
  <c r="K228" i="3"/>
  <c r="L228" i="3"/>
  <c r="A229" i="3"/>
  <c r="B229" i="3"/>
  <c r="C229" i="3"/>
  <c r="E229" i="3"/>
  <c r="F229" i="3"/>
  <c r="H229" i="3"/>
  <c r="I229" i="3"/>
  <c r="K229" i="3"/>
  <c r="L229" i="3"/>
  <c r="A230" i="3"/>
  <c r="B230" i="3"/>
  <c r="C230" i="3"/>
  <c r="E230" i="3"/>
  <c r="F230" i="3"/>
  <c r="H230" i="3"/>
  <c r="I230" i="3"/>
  <c r="K230" i="3"/>
  <c r="L230" i="3"/>
  <c r="A231" i="3"/>
  <c r="B231" i="3"/>
  <c r="C231" i="3"/>
  <c r="E231" i="3"/>
  <c r="F231" i="3"/>
  <c r="H231" i="3"/>
  <c r="I231" i="3"/>
  <c r="K231" i="3"/>
  <c r="L231" i="3"/>
  <c r="A232" i="3"/>
  <c r="B232" i="3"/>
  <c r="C232" i="3"/>
  <c r="E232" i="3"/>
  <c r="F232" i="3"/>
  <c r="H232" i="3"/>
  <c r="I232" i="3"/>
  <c r="K232" i="3"/>
  <c r="L232" i="3"/>
  <c r="A233" i="3"/>
  <c r="B233" i="3"/>
  <c r="C233" i="3"/>
  <c r="E233" i="3"/>
  <c r="F233" i="3"/>
  <c r="H233" i="3"/>
  <c r="I233" i="3"/>
  <c r="K233" i="3"/>
  <c r="L233" i="3"/>
  <c r="A234" i="3"/>
  <c r="B234" i="3"/>
  <c r="C234" i="3"/>
  <c r="E234" i="3"/>
  <c r="F234" i="3"/>
  <c r="H234" i="3"/>
  <c r="I234" i="3"/>
  <c r="K234" i="3"/>
  <c r="L234" i="3"/>
  <c r="A235" i="3"/>
  <c r="B235" i="3"/>
  <c r="C235" i="3"/>
  <c r="E235" i="3"/>
  <c r="F235" i="3"/>
  <c r="H235" i="3"/>
  <c r="I235" i="3"/>
  <c r="K235" i="3"/>
  <c r="L235" i="3"/>
  <c r="B12" i="5"/>
  <c r="C12" i="5"/>
  <c r="E12" i="5"/>
  <c r="F12" i="5"/>
  <c r="G12" i="5"/>
  <c r="I12" i="5"/>
  <c r="J12" i="5"/>
  <c r="K12" i="5"/>
  <c r="M12" i="5"/>
  <c r="N12" i="5"/>
  <c r="O12" i="5"/>
  <c r="Q12" i="5"/>
  <c r="R12" i="5"/>
  <c r="S12" i="5"/>
  <c r="A13" i="5"/>
  <c r="B13" i="5"/>
  <c r="C13" i="5"/>
  <c r="K13" i="5"/>
  <c r="S13" i="5"/>
  <c r="A14" i="5"/>
  <c r="B14" i="5"/>
  <c r="C14" i="5"/>
  <c r="K14" i="5"/>
  <c r="S14" i="5"/>
  <c r="A15" i="5"/>
  <c r="B15" i="5"/>
  <c r="C15" i="5"/>
  <c r="K15" i="5"/>
  <c r="S15" i="5"/>
  <c r="A16" i="5"/>
  <c r="B16" i="5"/>
  <c r="C16" i="5"/>
  <c r="K16" i="5"/>
  <c r="S16" i="5"/>
  <c r="A17" i="5"/>
  <c r="B17" i="5"/>
  <c r="C17" i="5"/>
  <c r="K17" i="5"/>
  <c r="S17" i="5"/>
  <c r="A18" i="5"/>
  <c r="B18" i="5"/>
  <c r="C18" i="5"/>
  <c r="G18" i="5"/>
  <c r="K18" i="5"/>
  <c r="S18" i="5"/>
  <c r="A19" i="5"/>
  <c r="B19" i="5"/>
  <c r="C19" i="5"/>
  <c r="G19" i="5"/>
  <c r="K19" i="5"/>
  <c r="S19" i="5"/>
  <c r="A20" i="5"/>
  <c r="B20" i="5"/>
  <c r="C20" i="5"/>
  <c r="G20" i="5"/>
  <c r="K20" i="5"/>
  <c r="S20" i="5"/>
  <c r="A21" i="5"/>
  <c r="B21" i="5"/>
  <c r="C21" i="5"/>
  <c r="G21" i="5"/>
  <c r="K21" i="5"/>
  <c r="S21" i="5"/>
  <c r="A22" i="5"/>
  <c r="B22" i="5"/>
  <c r="C22" i="5"/>
  <c r="G22" i="5"/>
  <c r="K22" i="5"/>
  <c r="S22" i="5"/>
  <c r="A23" i="5"/>
  <c r="B23" i="5"/>
  <c r="C23" i="5"/>
  <c r="G23" i="5"/>
  <c r="K23" i="5"/>
  <c r="S23" i="5"/>
  <c r="A24" i="5"/>
  <c r="B24" i="5"/>
  <c r="C24" i="5"/>
  <c r="G24" i="5"/>
  <c r="K24" i="5"/>
  <c r="S24" i="5"/>
  <c r="A25" i="5"/>
  <c r="B25" i="5"/>
  <c r="C25" i="5"/>
  <c r="G25" i="5"/>
  <c r="K25" i="5"/>
  <c r="S25" i="5"/>
  <c r="A26" i="5"/>
  <c r="B26" i="5"/>
  <c r="C26" i="5"/>
  <c r="G26" i="5"/>
  <c r="K26" i="5"/>
  <c r="S26" i="5"/>
  <c r="A27" i="5"/>
  <c r="B27" i="5"/>
  <c r="C27" i="5"/>
  <c r="G27" i="5"/>
  <c r="K27" i="5"/>
  <c r="S27" i="5"/>
  <c r="A28" i="5"/>
  <c r="B28" i="5"/>
  <c r="C28" i="5"/>
  <c r="G28" i="5"/>
  <c r="K28" i="5"/>
  <c r="S28" i="5"/>
  <c r="A29" i="5"/>
  <c r="B29" i="5"/>
  <c r="C29" i="5"/>
  <c r="G29" i="5"/>
  <c r="K29" i="5"/>
  <c r="S29" i="5"/>
  <c r="A30" i="5"/>
  <c r="B30" i="5"/>
  <c r="C30" i="5"/>
  <c r="G30" i="5"/>
  <c r="K30" i="5"/>
  <c r="S30" i="5"/>
  <c r="A31" i="5"/>
  <c r="B31" i="5"/>
  <c r="C31" i="5"/>
  <c r="G31" i="5"/>
  <c r="K31" i="5"/>
  <c r="S31" i="5"/>
  <c r="A32" i="5"/>
  <c r="B32" i="5"/>
  <c r="C32" i="5"/>
  <c r="G32" i="5"/>
  <c r="K32" i="5"/>
  <c r="S32" i="5"/>
  <c r="A33" i="5"/>
  <c r="B33" i="5"/>
  <c r="C33" i="5"/>
  <c r="G33" i="5"/>
  <c r="K33" i="5"/>
  <c r="S33" i="5"/>
  <c r="A34" i="5"/>
  <c r="B34" i="5"/>
  <c r="C34" i="5"/>
  <c r="G34" i="5"/>
  <c r="K34" i="5"/>
  <c r="S34" i="5"/>
  <c r="A35" i="5"/>
  <c r="B35" i="5"/>
  <c r="C35" i="5"/>
  <c r="G35" i="5"/>
  <c r="K35" i="5"/>
  <c r="N35" i="5"/>
  <c r="O35" i="5"/>
  <c r="S35" i="5"/>
  <c r="A36" i="5"/>
  <c r="B36" i="5"/>
  <c r="C36" i="5"/>
  <c r="G36" i="5"/>
  <c r="K36" i="5"/>
  <c r="N36" i="5"/>
  <c r="O36" i="5"/>
  <c r="S36" i="5"/>
  <c r="A37" i="5"/>
  <c r="B37" i="5"/>
  <c r="C37" i="5"/>
  <c r="G37" i="5"/>
  <c r="K37" i="5"/>
  <c r="N37" i="5"/>
  <c r="O37" i="5"/>
  <c r="S37" i="5"/>
  <c r="A38" i="5"/>
  <c r="B38" i="5"/>
  <c r="C38" i="5"/>
  <c r="G38" i="5"/>
  <c r="K38" i="5"/>
  <c r="N38" i="5"/>
  <c r="O38" i="5"/>
  <c r="S38" i="5"/>
  <c r="A39" i="5"/>
  <c r="B39" i="5"/>
  <c r="C39" i="5"/>
  <c r="G39" i="5"/>
  <c r="K39" i="5"/>
  <c r="N39" i="5"/>
  <c r="O39" i="5"/>
  <c r="S39" i="5"/>
  <c r="A40" i="5"/>
  <c r="B40" i="5"/>
  <c r="C40" i="5"/>
  <c r="G40" i="5"/>
  <c r="K40" i="5"/>
  <c r="N40" i="5"/>
  <c r="O40" i="5"/>
  <c r="S40" i="5"/>
  <c r="A41" i="5"/>
  <c r="B41" i="5"/>
  <c r="C41" i="5"/>
  <c r="G41" i="5"/>
  <c r="K41" i="5"/>
  <c r="N41" i="5"/>
  <c r="O41" i="5"/>
  <c r="S41" i="5"/>
  <c r="A42" i="5"/>
  <c r="B42" i="5"/>
  <c r="C42" i="5"/>
  <c r="G42" i="5"/>
  <c r="K42" i="5"/>
  <c r="N42" i="5"/>
  <c r="O42" i="5"/>
  <c r="S42" i="5"/>
  <c r="A43" i="5"/>
  <c r="B43" i="5"/>
  <c r="C43" i="5"/>
  <c r="G43" i="5"/>
  <c r="K43" i="5"/>
  <c r="N43" i="5"/>
  <c r="O43" i="5"/>
  <c r="S43" i="5"/>
  <c r="A44" i="5"/>
  <c r="B44" i="5"/>
  <c r="C44" i="5"/>
  <c r="G44" i="5"/>
  <c r="K44" i="5"/>
  <c r="N44" i="5"/>
  <c r="O44" i="5"/>
  <c r="R44" i="5"/>
  <c r="S44" i="5"/>
  <c r="A45" i="5"/>
  <c r="B45" i="5"/>
  <c r="C45" i="5"/>
  <c r="G45" i="5"/>
  <c r="K45" i="5"/>
  <c r="N45" i="5"/>
  <c r="O45" i="5"/>
  <c r="R45" i="5"/>
  <c r="S45" i="5"/>
  <c r="A46" i="5"/>
  <c r="B46" i="5"/>
  <c r="C46" i="5"/>
  <c r="G46" i="5"/>
  <c r="K46" i="5"/>
  <c r="N46" i="5"/>
  <c r="O46" i="5"/>
  <c r="R46" i="5"/>
  <c r="S46" i="5"/>
  <c r="A47" i="5"/>
  <c r="B47" i="5"/>
  <c r="C47" i="5"/>
  <c r="G47" i="5"/>
  <c r="K47" i="5"/>
  <c r="N47" i="5"/>
  <c r="O47" i="5"/>
  <c r="R47" i="5"/>
  <c r="S47" i="5"/>
  <c r="A48" i="5"/>
  <c r="B48" i="5"/>
  <c r="C48" i="5"/>
  <c r="G48" i="5"/>
  <c r="K48" i="5"/>
  <c r="N48" i="5"/>
  <c r="O48" i="5"/>
  <c r="R48" i="5"/>
  <c r="S48" i="5"/>
  <c r="A49" i="5"/>
  <c r="B49" i="5"/>
  <c r="C49" i="5"/>
  <c r="G49" i="5"/>
  <c r="K49" i="5"/>
  <c r="N49" i="5"/>
  <c r="O49" i="5"/>
  <c r="R49" i="5"/>
  <c r="S49" i="5"/>
  <c r="A50" i="5"/>
  <c r="B50" i="5"/>
  <c r="C50" i="5"/>
  <c r="G50" i="5"/>
  <c r="K50" i="5"/>
  <c r="N50" i="5"/>
  <c r="O50" i="5"/>
  <c r="R50" i="5"/>
  <c r="S50" i="5"/>
  <c r="A51" i="5"/>
  <c r="B51" i="5"/>
  <c r="C51" i="5"/>
  <c r="G51" i="5"/>
  <c r="K51" i="5"/>
  <c r="N51" i="5"/>
  <c r="O51" i="5"/>
  <c r="R51" i="5"/>
  <c r="S51" i="5"/>
  <c r="A52" i="5"/>
  <c r="B52" i="5"/>
  <c r="C52" i="5"/>
  <c r="G52" i="5"/>
  <c r="K52" i="5"/>
  <c r="N52" i="5"/>
  <c r="O52" i="5"/>
  <c r="R52" i="5"/>
  <c r="S52" i="5"/>
  <c r="A53" i="5"/>
  <c r="B53" i="5"/>
  <c r="C53" i="5"/>
  <c r="G53" i="5"/>
  <c r="K53" i="5"/>
  <c r="N53" i="5"/>
  <c r="O53" i="5"/>
  <c r="R53" i="5"/>
  <c r="S53" i="5"/>
  <c r="A54" i="5"/>
  <c r="B54" i="5"/>
  <c r="C54" i="5"/>
  <c r="G54" i="5"/>
  <c r="K54" i="5"/>
  <c r="N54" i="5"/>
  <c r="O54" i="5"/>
  <c r="R54" i="5"/>
  <c r="S54" i="5"/>
  <c r="A55" i="5"/>
  <c r="B55" i="5"/>
  <c r="C55" i="5"/>
  <c r="G55" i="5"/>
  <c r="K55" i="5"/>
  <c r="N55" i="5"/>
  <c r="O55" i="5"/>
  <c r="R55" i="5"/>
  <c r="S55" i="5"/>
  <c r="A56" i="5"/>
  <c r="B56" i="5"/>
  <c r="C56" i="5"/>
  <c r="G56" i="5"/>
  <c r="K56" i="5"/>
  <c r="R56" i="5"/>
  <c r="S56" i="5"/>
  <c r="A57" i="5"/>
  <c r="B57" i="5"/>
  <c r="C57" i="5"/>
  <c r="G57" i="5"/>
  <c r="K57" i="5"/>
  <c r="R57" i="5"/>
  <c r="S57" i="5"/>
  <c r="A58" i="5"/>
  <c r="B58" i="5"/>
  <c r="C58" i="5"/>
  <c r="G58" i="5"/>
  <c r="K58" i="5"/>
  <c r="R58" i="5"/>
  <c r="S58" i="5"/>
  <c r="A59" i="5"/>
  <c r="B59" i="5"/>
  <c r="C59" i="5"/>
  <c r="G59" i="5"/>
  <c r="K59" i="5"/>
  <c r="R59" i="5"/>
  <c r="S59" i="5"/>
  <c r="A60" i="5"/>
  <c r="B60" i="5"/>
  <c r="C60" i="5"/>
  <c r="G60" i="5"/>
  <c r="K60" i="5"/>
  <c r="R60" i="5"/>
  <c r="S60" i="5"/>
  <c r="A61" i="5"/>
  <c r="B61" i="5"/>
  <c r="C61" i="5"/>
  <c r="G61" i="5"/>
  <c r="K61" i="5"/>
  <c r="R61" i="5"/>
  <c r="S61" i="5"/>
  <c r="A62" i="5"/>
  <c r="B62" i="5"/>
  <c r="C62" i="5"/>
  <c r="G62" i="5"/>
  <c r="K62" i="5"/>
  <c r="R62" i="5"/>
  <c r="S62" i="5"/>
  <c r="A63" i="5"/>
  <c r="B63" i="5"/>
  <c r="C63" i="5"/>
  <c r="G63" i="5"/>
  <c r="K63" i="5"/>
  <c r="R63" i="5"/>
  <c r="S63" i="5"/>
  <c r="A64" i="5"/>
  <c r="B64" i="5"/>
  <c r="C64" i="5"/>
  <c r="G64" i="5"/>
  <c r="K64" i="5"/>
  <c r="R64" i="5"/>
  <c r="S64" i="5"/>
  <c r="A65" i="5"/>
  <c r="B65" i="5"/>
  <c r="C65" i="5"/>
  <c r="G65" i="5"/>
  <c r="K65" i="5"/>
  <c r="R65" i="5"/>
  <c r="S65" i="5"/>
  <c r="A66" i="5"/>
  <c r="B66" i="5"/>
  <c r="C66" i="5"/>
  <c r="G66" i="5"/>
  <c r="K66" i="5"/>
  <c r="R66" i="5"/>
  <c r="S66" i="5"/>
  <c r="A67" i="5"/>
  <c r="B67" i="5"/>
  <c r="C67" i="5"/>
  <c r="G67" i="5"/>
  <c r="K67" i="5"/>
  <c r="R67" i="5"/>
  <c r="S67" i="5"/>
  <c r="A68" i="5"/>
  <c r="B68" i="5"/>
  <c r="C68" i="5"/>
  <c r="G68" i="5"/>
  <c r="K68" i="5"/>
  <c r="R68" i="5"/>
  <c r="S68" i="5"/>
  <c r="A69" i="5"/>
  <c r="B69" i="5"/>
  <c r="C69" i="5"/>
  <c r="G69" i="5"/>
  <c r="K69" i="5"/>
  <c r="R69" i="5"/>
  <c r="S69" i="5"/>
  <c r="A70" i="5"/>
  <c r="B70" i="5"/>
  <c r="C70" i="5"/>
  <c r="G70" i="5"/>
  <c r="K70" i="5"/>
  <c r="R70" i="5"/>
  <c r="S70" i="5"/>
  <c r="A71" i="5"/>
  <c r="B71" i="5"/>
  <c r="C71" i="5"/>
  <c r="G71" i="5"/>
  <c r="K71" i="5"/>
  <c r="R71" i="5"/>
  <c r="S71" i="5"/>
  <c r="A72" i="5"/>
  <c r="B72" i="5"/>
  <c r="C72" i="5"/>
  <c r="G72" i="5"/>
  <c r="K72" i="5"/>
  <c r="R72" i="5"/>
  <c r="S72" i="5"/>
  <c r="A73" i="5"/>
  <c r="B73" i="5"/>
  <c r="C73" i="5"/>
  <c r="G73" i="5"/>
  <c r="K73" i="5"/>
  <c r="R73" i="5"/>
  <c r="S73" i="5"/>
  <c r="A74" i="5"/>
  <c r="B74" i="5"/>
  <c r="C74" i="5"/>
  <c r="G74" i="5"/>
  <c r="K74" i="5"/>
  <c r="R74" i="5"/>
  <c r="S74" i="5"/>
  <c r="A75" i="5"/>
  <c r="B75" i="5"/>
  <c r="C75" i="5"/>
  <c r="G75" i="5"/>
  <c r="K75" i="5"/>
  <c r="R75" i="5"/>
  <c r="S75" i="5"/>
  <c r="A76" i="5"/>
  <c r="B76" i="5"/>
  <c r="C76" i="5"/>
  <c r="G76" i="5"/>
  <c r="K76" i="5"/>
  <c r="R76" i="5"/>
  <c r="S76" i="5"/>
  <c r="A77" i="5"/>
  <c r="B77" i="5"/>
  <c r="C77" i="5"/>
  <c r="G77" i="5"/>
  <c r="K77" i="5"/>
  <c r="R77" i="5"/>
  <c r="S77" i="5"/>
  <c r="A78" i="5"/>
  <c r="B78" i="5"/>
  <c r="C78" i="5"/>
  <c r="G78" i="5"/>
  <c r="K78" i="5"/>
  <c r="R78" i="5"/>
  <c r="S78" i="5"/>
  <c r="A79" i="5"/>
  <c r="B79" i="5"/>
  <c r="C79" i="5"/>
  <c r="G79" i="5"/>
  <c r="K79" i="5"/>
  <c r="R79" i="5"/>
  <c r="S79" i="5"/>
  <c r="A80" i="5"/>
  <c r="B80" i="5"/>
  <c r="C80" i="5"/>
  <c r="G80" i="5"/>
  <c r="K80" i="5"/>
  <c r="R80" i="5"/>
  <c r="S80" i="5"/>
  <c r="A81" i="5"/>
  <c r="B81" i="5"/>
  <c r="C81" i="5"/>
  <c r="G81" i="5"/>
  <c r="K81" i="5"/>
  <c r="R81" i="5"/>
  <c r="S81" i="5"/>
  <c r="A82" i="5"/>
  <c r="B82" i="5"/>
  <c r="C82" i="5"/>
  <c r="G82" i="5"/>
  <c r="K82" i="5"/>
  <c r="R82" i="5"/>
  <c r="S82" i="5"/>
  <c r="A83" i="5"/>
  <c r="B83" i="5"/>
  <c r="C83" i="5"/>
  <c r="G83" i="5"/>
  <c r="K83" i="5"/>
  <c r="R83" i="5"/>
  <c r="S83" i="5"/>
  <c r="A84" i="5"/>
  <c r="B84" i="5"/>
  <c r="C84" i="5"/>
  <c r="G84" i="5"/>
  <c r="K84" i="5"/>
  <c r="R84" i="5"/>
  <c r="S84" i="5"/>
  <c r="A85" i="5"/>
  <c r="B85" i="5"/>
  <c r="C85" i="5"/>
  <c r="G85" i="5"/>
  <c r="K85" i="5"/>
  <c r="R85" i="5"/>
  <c r="S85" i="5"/>
  <c r="A86" i="5"/>
  <c r="B86" i="5"/>
  <c r="C86" i="5"/>
  <c r="G86" i="5"/>
  <c r="K86" i="5"/>
  <c r="R86" i="5"/>
  <c r="S86" i="5"/>
  <c r="A87" i="5"/>
  <c r="B87" i="5"/>
  <c r="C87" i="5"/>
  <c r="G87" i="5"/>
  <c r="K87" i="5"/>
  <c r="R87" i="5"/>
  <c r="S87" i="5"/>
  <c r="A88" i="5"/>
  <c r="B88" i="5"/>
  <c r="C88" i="5"/>
  <c r="G88" i="5"/>
  <c r="K88" i="5"/>
  <c r="R88" i="5"/>
  <c r="S88" i="5"/>
  <c r="A89" i="5"/>
  <c r="B89" i="5"/>
  <c r="C89" i="5"/>
  <c r="G89" i="5"/>
  <c r="K89" i="5"/>
  <c r="R89" i="5"/>
  <c r="S89" i="5"/>
  <c r="A90" i="5"/>
  <c r="B90" i="5"/>
  <c r="C90" i="5"/>
  <c r="G90" i="5"/>
  <c r="K90" i="5"/>
  <c r="R90" i="5"/>
  <c r="S90" i="5"/>
  <c r="A91" i="5"/>
  <c r="B91" i="5"/>
  <c r="C91" i="5"/>
  <c r="G91" i="5"/>
  <c r="K91" i="5"/>
  <c r="R91" i="5"/>
  <c r="S91" i="5"/>
  <c r="A92" i="5"/>
  <c r="B92" i="5"/>
  <c r="C92" i="5"/>
  <c r="G92" i="5"/>
  <c r="K92" i="5"/>
  <c r="R92" i="5"/>
  <c r="S92" i="5"/>
  <c r="A93" i="5"/>
  <c r="B93" i="5"/>
  <c r="C93" i="5"/>
  <c r="G93" i="5"/>
  <c r="K93" i="5"/>
  <c r="R93" i="5"/>
  <c r="S93" i="5"/>
  <c r="A94" i="5"/>
  <c r="B94" i="5"/>
  <c r="C94" i="5"/>
  <c r="G94" i="5"/>
  <c r="K94" i="5"/>
  <c r="R94" i="5"/>
  <c r="S94" i="5"/>
  <c r="A95" i="5"/>
  <c r="B95" i="5"/>
  <c r="C95" i="5"/>
  <c r="G95" i="5"/>
  <c r="K95" i="5"/>
  <c r="R95" i="5"/>
  <c r="S95" i="5"/>
  <c r="A96" i="5"/>
  <c r="B96" i="5"/>
  <c r="C96" i="5"/>
  <c r="G96" i="5"/>
  <c r="K96" i="5"/>
  <c r="R96" i="5"/>
  <c r="S96" i="5"/>
  <c r="A97" i="5"/>
  <c r="B97" i="5"/>
  <c r="C97" i="5"/>
  <c r="G97" i="5"/>
  <c r="K97" i="5"/>
  <c r="R97" i="5"/>
  <c r="S97" i="5"/>
  <c r="A98" i="5"/>
  <c r="B98" i="5"/>
  <c r="C98" i="5"/>
  <c r="G98" i="5"/>
  <c r="K98" i="5"/>
  <c r="R98" i="5"/>
  <c r="S98" i="5"/>
  <c r="A99" i="5"/>
  <c r="B99" i="5"/>
  <c r="C99" i="5"/>
  <c r="G99" i="5"/>
  <c r="K99" i="5"/>
  <c r="R99" i="5"/>
  <c r="S99" i="5"/>
  <c r="A100" i="5"/>
  <c r="B100" i="5"/>
  <c r="C100" i="5"/>
  <c r="G100" i="5"/>
  <c r="K100" i="5"/>
  <c r="R100" i="5"/>
  <c r="S100" i="5"/>
  <c r="A101" i="5"/>
  <c r="B101" i="5"/>
  <c r="C101" i="5"/>
  <c r="G101" i="5"/>
  <c r="K101" i="5"/>
  <c r="R101" i="5"/>
  <c r="S101" i="5"/>
  <c r="A102" i="5"/>
  <c r="B102" i="5"/>
  <c r="C102" i="5"/>
  <c r="G102" i="5"/>
  <c r="K102" i="5"/>
  <c r="R102" i="5"/>
  <c r="S102" i="5"/>
  <c r="A103" i="5"/>
  <c r="B103" i="5"/>
  <c r="C103" i="5"/>
  <c r="G103" i="5"/>
  <c r="K103" i="5"/>
  <c r="R103" i="5"/>
  <c r="S103" i="5"/>
  <c r="A104" i="5"/>
  <c r="B104" i="5"/>
  <c r="C104" i="5"/>
  <c r="G104" i="5"/>
  <c r="K104" i="5"/>
  <c r="R104" i="5"/>
  <c r="S104" i="5"/>
  <c r="A105" i="5"/>
  <c r="B105" i="5"/>
  <c r="C105" i="5"/>
  <c r="G105" i="5"/>
  <c r="K105" i="5"/>
  <c r="R105" i="5"/>
  <c r="S105" i="5"/>
  <c r="A106" i="5"/>
  <c r="B106" i="5"/>
  <c r="C106" i="5"/>
  <c r="G106" i="5"/>
  <c r="K106" i="5"/>
  <c r="R106" i="5"/>
  <c r="S106" i="5"/>
  <c r="A107" i="5"/>
  <c r="B107" i="5"/>
  <c r="C107" i="5"/>
  <c r="G107" i="5"/>
  <c r="K107" i="5"/>
  <c r="R107" i="5"/>
  <c r="S107" i="5"/>
  <c r="A108" i="5"/>
  <c r="B108" i="5"/>
  <c r="C108" i="5"/>
  <c r="G108" i="5"/>
  <c r="K108" i="5"/>
  <c r="R108" i="5"/>
  <c r="S108" i="5"/>
  <c r="A109" i="5"/>
  <c r="B109" i="5"/>
  <c r="C109" i="5"/>
  <c r="G109" i="5"/>
  <c r="K109" i="5"/>
  <c r="R109" i="5"/>
  <c r="S109" i="5"/>
  <c r="A110" i="5"/>
  <c r="B110" i="5"/>
  <c r="C110" i="5"/>
  <c r="G110" i="5"/>
  <c r="K110" i="5"/>
  <c r="R110" i="5"/>
  <c r="S110" i="5"/>
  <c r="A111" i="5"/>
  <c r="B111" i="5"/>
  <c r="C111" i="5"/>
  <c r="G111" i="5"/>
  <c r="K111" i="5"/>
  <c r="R111" i="5"/>
  <c r="S111" i="5"/>
  <c r="A112" i="5"/>
  <c r="B112" i="5"/>
  <c r="C112" i="5"/>
  <c r="G112" i="5"/>
  <c r="K112" i="5"/>
  <c r="R112" i="5"/>
  <c r="S112" i="5"/>
  <c r="A113" i="5"/>
  <c r="B113" i="5"/>
  <c r="C113" i="5"/>
  <c r="G113" i="5"/>
  <c r="K113" i="5"/>
  <c r="R113" i="5"/>
  <c r="S113" i="5"/>
  <c r="A114" i="5"/>
  <c r="B114" i="5"/>
  <c r="C114" i="5"/>
  <c r="G114" i="5"/>
  <c r="K114" i="5"/>
  <c r="R114" i="5"/>
  <c r="S114" i="5"/>
  <c r="A115" i="5"/>
  <c r="B115" i="5"/>
  <c r="C115" i="5"/>
  <c r="G115" i="5"/>
  <c r="K115" i="5"/>
  <c r="R115" i="5"/>
  <c r="S115" i="5"/>
  <c r="A116" i="5"/>
  <c r="B116" i="5"/>
  <c r="C116" i="5"/>
  <c r="G116" i="5"/>
  <c r="K116" i="5"/>
  <c r="R116" i="5"/>
  <c r="S116" i="5"/>
  <c r="A117" i="5"/>
  <c r="B117" i="5"/>
  <c r="C117" i="5"/>
  <c r="G117" i="5"/>
  <c r="K117" i="5"/>
  <c r="R117" i="5"/>
  <c r="S117" i="5"/>
  <c r="A118" i="5"/>
  <c r="B118" i="5"/>
  <c r="C118" i="5"/>
  <c r="G118" i="5"/>
  <c r="K118" i="5"/>
  <c r="R118" i="5"/>
  <c r="S118" i="5"/>
  <c r="A119" i="5"/>
  <c r="B119" i="5"/>
  <c r="C119" i="5"/>
  <c r="G119" i="5"/>
  <c r="K119" i="5"/>
  <c r="R119" i="5"/>
  <c r="S119" i="5"/>
  <c r="A120" i="5"/>
  <c r="B120" i="5"/>
  <c r="C120" i="5"/>
  <c r="G120" i="5"/>
  <c r="K120" i="5"/>
  <c r="R120" i="5"/>
  <c r="S120" i="5"/>
  <c r="A121" i="5"/>
  <c r="B121" i="5"/>
  <c r="C121" i="5"/>
  <c r="G121" i="5"/>
  <c r="K121" i="5"/>
  <c r="R121" i="5"/>
  <c r="S121" i="5"/>
  <c r="A122" i="5"/>
  <c r="B122" i="5"/>
  <c r="C122" i="5"/>
  <c r="G122" i="5"/>
  <c r="K122" i="5"/>
  <c r="R122" i="5"/>
  <c r="S122" i="5"/>
  <c r="A123" i="5"/>
  <c r="B123" i="5"/>
  <c r="C123" i="5"/>
  <c r="G123" i="5"/>
  <c r="K123" i="5"/>
  <c r="R123" i="5"/>
  <c r="S123" i="5"/>
  <c r="A124" i="5"/>
  <c r="B124" i="5"/>
  <c r="C124" i="5"/>
  <c r="G124" i="5"/>
  <c r="K124" i="5"/>
  <c r="R124" i="5"/>
  <c r="S124" i="5"/>
  <c r="A125" i="5"/>
  <c r="B125" i="5"/>
  <c r="C125" i="5"/>
  <c r="G125" i="5"/>
  <c r="K125" i="5"/>
  <c r="R125" i="5"/>
  <c r="S125" i="5"/>
  <c r="A126" i="5"/>
  <c r="B126" i="5"/>
  <c r="C126" i="5"/>
  <c r="G126" i="5"/>
  <c r="K126" i="5"/>
  <c r="R126" i="5"/>
  <c r="S126" i="5"/>
  <c r="A127" i="5"/>
  <c r="B127" i="5"/>
  <c r="C127" i="5"/>
  <c r="G127" i="5"/>
  <c r="K127" i="5"/>
  <c r="R127" i="5"/>
  <c r="S127" i="5"/>
  <c r="A128" i="5"/>
  <c r="B128" i="5"/>
  <c r="C128" i="5"/>
  <c r="G128" i="5"/>
  <c r="K128" i="5"/>
  <c r="R128" i="5"/>
  <c r="S128" i="5"/>
  <c r="A129" i="5"/>
  <c r="B129" i="5"/>
  <c r="C129" i="5"/>
  <c r="G129" i="5"/>
  <c r="K129" i="5"/>
  <c r="R129" i="5"/>
  <c r="S129" i="5"/>
  <c r="A130" i="5"/>
  <c r="B130" i="5"/>
  <c r="C130" i="5"/>
  <c r="G130" i="5"/>
  <c r="K130" i="5"/>
  <c r="R130" i="5"/>
  <c r="S130" i="5"/>
  <c r="A131" i="5"/>
  <c r="B131" i="5"/>
  <c r="C131" i="5"/>
  <c r="G131" i="5"/>
  <c r="K131" i="5"/>
  <c r="R131" i="5"/>
  <c r="S131" i="5"/>
  <c r="A132" i="5"/>
  <c r="B132" i="5"/>
  <c r="C132" i="5"/>
  <c r="G132" i="5"/>
  <c r="K132" i="5"/>
  <c r="R132" i="5"/>
  <c r="S132" i="5"/>
  <c r="A133" i="5"/>
  <c r="B133" i="5"/>
  <c r="C133" i="5"/>
  <c r="G133" i="5"/>
  <c r="K133" i="5"/>
  <c r="R133" i="5"/>
  <c r="S133" i="5"/>
  <c r="A134" i="5"/>
  <c r="B134" i="5"/>
  <c r="C134" i="5"/>
  <c r="G134" i="5"/>
  <c r="K134" i="5"/>
  <c r="R134" i="5"/>
  <c r="S134" i="5"/>
  <c r="A135" i="5"/>
  <c r="B135" i="5"/>
  <c r="C135" i="5"/>
  <c r="G135" i="5"/>
  <c r="K135" i="5"/>
  <c r="R135" i="5"/>
  <c r="S135" i="5"/>
  <c r="A136" i="5"/>
  <c r="B136" i="5"/>
  <c r="C136" i="5"/>
  <c r="G136" i="5"/>
  <c r="K136" i="5"/>
  <c r="R136" i="5"/>
  <c r="S136" i="5"/>
  <c r="A137" i="5"/>
  <c r="B137" i="5"/>
  <c r="C137" i="5"/>
  <c r="G137" i="5"/>
  <c r="K137" i="5"/>
  <c r="R137" i="5"/>
  <c r="S137" i="5"/>
  <c r="A138" i="5"/>
  <c r="B138" i="5"/>
  <c r="C138" i="5"/>
  <c r="G138" i="5"/>
  <c r="K138" i="5"/>
  <c r="R138" i="5"/>
  <c r="S138" i="5"/>
  <c r="A139" i="5"/>
  <c r="B139" i="5"/>
  <c r="C139" i="5"/>
  <c r="G139" i="5"/>
  <c r="K139" i="5"/>
  <c r="R139" i="5"/>
  <c r="S139" i="5"/>
  <c r="A140" i="5"/>
  <c r="B140" i="5"/>
  <c r="C140" i="5"/>
  <c r="G140" i="5"/>
  <c r="K140" i="5"/>
  <c r="R140" i="5"/>
  <c r="S140" i="5"/>
  <c r="A141" i="5"/>
  <c r="B141" i="5"/>
  <c r="C141" i="5"/>
  <c r="G141" i="5"/>
  <c r="K141" i="5"/>
  <c r="R141" i="5"/>
  <c r="S141" i="5"/>
  <c r="A142" i="5"/>
  <c r="B142" i="5"/>
  <c r="C142" i="5"/>
  <c r="G142" i="5"/>
  <c r="K142" i="5"/>
  <c r="R142" i="5"/>
  <c r="S142" i="5"/>
  <c r="A143" i="5"/>
  <c r="B143" i="5"/>
  <c r="C143" i="5"/>
  <c r="G143" i="5"/>
  <c r="K143" i="5"/>
  <c r="R143" i="5"/>
  <c r="S143" i="5"/>
  <c r="A144" i="5"/>
  <c r="B144" i="5"/>
  <c r="C144" i="5"/>
  <c r="G144" i="5"/>
  <c r="K144" i="5"/>
  <c r="R144" i="5"/>
  <c r="S144" i="5"/>
  <c r="A145" i="5"/>
  <c r="B145" i="5"/>
  <c r="C145" i="5"/>
  <c r="G145" i="5"/>
  <c r="K145" i="5"/>
  <c r="R145" i="5"/>
  <c r="S145" i="5"/>
  <c r="A146" i="5"/>
  <c r="B146" i="5"/>
  <c r="C146" i="5"/>
  <c r="G146" i="5"/>
  <c r="K146" i="5"/>
  <c r="R146" i="5"/>
  <c r="S146" i="5"/>
  <c r="A147" i="5"/>
  <c r="B147" i="5"/>
  <c r="C147" i="5"/>
  <c r="G147" i="5"/>
  <c r="K147" i="5"/>
  <c r="R147" i="5"/>
  <c r="S147" i="5"/>
  <c r="A148" i="5"/>
  <c r="B148" i="5"/>
  <c r="C148" i="5"/>
  <c r="G148" i="5"/>
  <c r="K148" i="5"/>
  <c r="R148" i="5"/>
  <c r="S148" i="5"/>
  <c r="A149" i="5"/>
  <c r="B149" i="5"/>
  <c r="C149" i="5"/>
  <c r="G149" i="5"/>
  <c r="K149" i="5"/>
  <c r="R149" i="5"/>
  <c r="S149" i="5"/>
  <c r="A150" i="5"/>
  <c r="B150" i="5"/>
  <c r="C150" i="5"/>
  <c r="G150" i="5"/>
  <c r="K150" i="5"/>
  <c r="R150" i="5"/>
  <c r="S150" i="5"/>
  <c r="A151" i="5"/>
  <c r="B151" i="5"/>
  <c r="C151" i="5"/>
  <c r="G151" i="5"/>
  <c r="K151" i="5"/>
  <c r="R151" i="5"/>
  <c r="S151" i="5"/>
  <c r="A152" i="5"/>
  <c r="B152" i="5"/>
  <c r="C152" i="5"/>
  <c r="G152" i="5"/>
  <c r="K152" i="5"/>
  <c r="R152" i="5"/>
  <c r="S152" i="5"/>
  <c r="A153" i="5"/>
  <c r="B153" i="5"/>
  <c r="C153" i="5"/>
  <c r="G153" i="5"/>
  <c r="K153" i="5"/>
  <c r="R153" i="5"/>
  <c r="S153" i="5"/>
  <c r="A154" i="5"/>
  <c r="B154" i="5"/>
  <c r="C154" i="5"/>
  <c r="G154" i="5"/>
  <c r="K154" i="5"/>
  <c r="R154" i="5"/>
  <c r="S154" i="5"/>
  <c r="A155" i="5"/>
  <c r="B155" i="5"/>
  <c r="C155" i="5"/>
  <c r="G155" i="5"/>
  <c r="K155" i="5"/>
  <c r="R155" i="5"/>
  <c r="S155" i="5"/>
  <c r="A156" i="5"/>
  <c r="B156" i="5"/>
  <c r="C156" i="5"/>
  <c r="G156" i="5"/>
  <c r="K156" i="5"/>
  <c r="R156" i="5"/>
  <c r="S156" i="5"/>
  <c r="A157" i="5"/>
  <c r="B157" i="5"/>
  <c r="C157" i="5"/>
  <c r="G157" i="5"/>
  <c r="K157" i="5"/>
  <c r="R157" i="5"/>
  <c r="S157" i="5"/>
  <c r="A158" i="5"/>
  <c r="B158" i="5"/>
  <c r="C158" i="5"/>
  <c r="G158" i="5"/>
  <c r="K158" i="5"/>
  <c r="R158" i="5"/>
  <c r="S158" i="5"/>
  <c r="A159" i="5"/>
  <c r="B159" i="5"/>
  <c r="C159" i="5"/>
  <c r="G159" i="5"/>
  <c r="K159" i="5"/>
  <c r="R159" i="5"/>
  <c r="S159" i="5"/>
  <c r="A160" i="5"/>
  <c r="B160" i="5"/>
  <c r="C160" i="5"/>
  <c r="G160" i="5"/>
  <c r="K160" i="5"/>
  <c r="R160" i="5"/>
  <c r="S160" i="5"/>
  <c r="A161" i="5"/>
  <c r="B161" i="5"/>
  <c r="C161" i="5"/>
  <c r="G161" i="5"/>
  <c r="K161" i="5"/>
  <c r="R161" i="5"/>
  <c r="S161" i="5"/>
  <c r="A162" i="5"/>
  <c r="B162" i="5"/>
  <c r="C162" i="5"/>
  <c r="G162" i="5"/>
  <c r="K162" i="5"/>
  <c r="R162" i="5"/>
  <c r="S162" i="5"/>
  <c r="A163" i="5"/>
  <c r="B163" i="5"/>
  <c r="C163" i="5"/>
  <c r="G163" i="5"/>
  <c r="K163" i="5"/>
  <c r="R163" i="5"/>
  <c r="S163" i="5"/>
  <c r="A164" i="5"/>
  <c r="B164" i="5"/>
  <c r="C164" i="5"/>
  <c r="G164" i="5"/>
  <c r="K164" i="5"/>
  <c r="R164" i="5"/>
  <c r="S164" i="5"/>
  <c r="A165" i="5"/>
  <c r="B165" i="5"/>
  <c r="C165" i="5"/>
  <c r="G165" i="5"/>
  <c r="K165" i="5"/>
  <c r="R165" i="5"/>
  <c r="S165" i="5"/>
  <c r="A166" i="5"/>
  <c r="B166" i="5"/>
  <c r="C166" i="5"/>
  <c r="G166" i="5"/>
  <c r="K166" i="5"/>
  <c r="R166" i="5"/>
  <c r="S166" i="5"/>
  <c r="A167" i="5"/>
  <c r="B167" i="5"/>
  <c r="C167" i="5"/>
  <c r="G167" i="5"/>
  <c r="K167" i="5"/>
  <c r="R167" i="5"/>
  <c r="S167" i="5"/>
  <c r="A168" i="5"/>
  <c r="B168" i="5"/>
  <c r="C168" i="5"/>
  <c r="G168" i="5"/>
  <c r="K168" i="5"/>
  <c r="R168" i="5"/>
  <c r="S168" i="5"/>
  <c r="A169" i="5"/>
  <c r="B169" i="5"/>
  <c r="C169" i="5"/>
  <c r="G169" i="5"/>
  <c r="K169" i="5"/>
  <c r="R169" i="5"/>
  <c r="S169" i="5"/>
  <c r="A170" i="5"/>
  <c r="B170" i="5"/>
  <c r="C170" i="5"/>
  <c r="G170" i="5"/>
  <c r="K170" i="5"/>
  <c r="R170" i="5"/>
  <c r="S170" i="5"/>
  <c r="A171" i="5"/>
  <c r="B171" i="5"/>
  <c r="C171" i="5"/>
  <c r="G171" i="5"/>
  <c r="K171" i="5"/>
  <c r="R171" i="5"/>
  <c r="S171" i="5"/>
  <c r="A172" i="5"/>
  <c r="B172" i="5"/>
  <c r="C172" i="5"/>
  <c r="G172" i="5"/>
  <c r="K172" i="5"/>
  <c r="R172" i="5"/>
  <c r="S172" i="5"/>
  <c r="A173" i="5"/>
  <c r="B173" i="5"/>
  <c r="C173" i="5"/>
  <c r="G173" i="5"/>
  <c r="K173" i="5"/>
  <c r="R173" i="5"/>
  <c r="S173" i="5"/>
  <c r="A174" i="5"/>
  <c r="B174" i="5"/>
  <c r="C174" i="5"/>
  <c r="G174" i="5"/>
  <c r="K174" i="5"/>
  <c r="R174" i="5"/>
  <c r="S174" i="5"/>
  <c r="A175" i="5"/>
  <c r="B175" i="5"/>
  <c r="C175" i="5"/>
  <c r="G175" i="5"/>
  <c r="K175" i="5"/>
  <c r="R175" i="5"/>
  <c r="S175" i="5"/>
  <c r="A176" i="5"/>
  <c r="B176" i="5"/>
  <c r="C176" i="5"/>
  <c r="G176" i="5"/>
  <c r="K176" i="5"/>
  <c r="R176" i="5"/>
  <c r="S176" i="5"/>
  <c r="A177" i="5"/>
  <c r="B177" i="5"/>
  <c r="C177" i="5"/>
  <c r="G177" i="5"/>
  <c r="K177" i="5"/>
  <c r="R177" i="5"/>
  <c r="S177" i="5"/>
  <c r="A178" i="5"/>
  <c r="B178" i="5"/>
  <c r="C178" i="5"/>
  <c r="G178" i="5"/>
  <c r="K178" i="5"/>
  <c r="R178" i="5"/>
  <c r="S178" i="5"/>
  <c r="A179" i="5"/>
  <c r="B179" i="5"/>
  <c r="C179" i="5"/>
  <c r="G179" i="5"/>
  <c r="K179" i="5"/>
  <c r="R179" i="5"/>
  <c r="S179" i="5"/>
  <c r="A180" i="5"/>
  <c r="B180" i="5"/>
  <c r="C180" i="5"/>
  <c r="G180" i="5"/>
  <c r="K180" i="5"/>
  <c r="R180" i="5"/>
  <c r="S180" i="5"/>
  <c r="A181" i="5"/>
  <c r="B181" i="5"/>
  <c r="C181" i="5"/>
  <c r="G181" i="5"/>
  <c r="K181" i="5"/>
  <c r="R181" i="5"/>
  <c r="S181" i="5"/>
  <c r="A182" i="5"/>
  <c r="B182" i="5"/>
  <c r="C182" i="5"/>
  <c r="G182" i="5"/>
  <c r="K182" i="5"/>
  <c r="R182" i="5"/>
  <c r="S182" i="5"/>
  <c r="A183" i="5"/>
  <c r="B183" i="5"/>
  <c r="C183" i="5"/>
  <c r="G183" i="5"/>
  <c r="K183" i="5"/>
  <c r="R183" i="5"/>
  <c r="S183" i="5"/>
  <c r="A184" i="5"/>
  <c r="B184" i="5"/>
  <c r="C184" i="5"/>
  <c r="G184" i="5"/>
  <c r="K184" i="5"/>
  <c r="R184" i="5"/>
  <c r="S184" i="5"/>
  <c r="A185" i="5"/>
  <c r="B185" i="5"/>
  <c r="C185" i="5"/>
  <c r="G185" i="5"/>
  <c r="K185" i="5"/>
  <c r="R185" i="5"/>
  <c r="S185" i="5"/>
  <c r="A186" i="5"/>
  <c r="B186" i="5"/>
  <c r="C186" i="5"/>
  <c r="G186" i="5"/>
  <c r="K186" i="5"/>
  <c r="R186" i="5"/>
  <c r="S186" i="5"/>
  <c r="A187" i="5"/>
  <c r="B187" i="5"/>
  <c r="C187" i="5"/>
  <c r="G187" i="5"/>
  <c r="K187" i="5"/>
  <c r="R187" i="5"/>
  <c r="S187" i="5"/>
  <c r="A188" i="5"/>
  <c r="B188" i="5"/>
  <c r="C188" i="5"/>
  <c r="G188" i="5"/>
  <c r="K188" i="5"/>
  <c r="R188" i="5"/>
  <c r="S188" i="5"/>
  <c r="A189" i="5"/>
  <c r="B189" i="5"/>
  <c r="C189" i="5"/>
  <c r="G189" i="5"/>
  <c r="K189" i="5"/>
  <c r="R189" i="5"/>
  <c r="S189" i="5"/>
  <c r="A190" i="5"/>
  <c r="B190" i="5"/>
  <c r="C190" i="5"/>
  <c r="G190" i="5"/>
  <c r="K190" i="5"/>
  <c r="R190" i="5"/>
  <c r="S190" i="5"/>
  <c r="A191" i="5"/>
  <c r="B191" i="5"/>
  <c r="C191" i="5"/>
  <c r="G191" i="5"/>
  <c r="K191" i="5"/>
  <c r="R191" i="5"/>
  <c r="S191" i="5"/>
  <c r="A192" i="5"/>
  <c r="B192" i="5"/>
  <c r="C192" i="5"/>
  <c r="G192" i="5"/>
  <c r="K192" i="5"/>
  <c r="R192" i="5"/>
  <c r="S192" i="5"/>
  <c r="A193" i="5"/>
  <c r="B193" i="5"/>
  <c r="C193" i="5"/>
  <c r="G193" i="5"/>
  <c r="K193" i="5"/>
  <c r="R193" i="5"/>
  <c r="S193" i="5"/>
  <c r="A194" i="5"/>
  <c r="B194" i="5"/>
  <c r="C194" i="5"/>
  <c r="G194" i="5"/>
  <c r="K194" i="5"/>
  <c r="R194" i="5"/>
  <c r="S194" i="5"/>
  <c r="A195" i="5"/>
  <c r="B195" i="5"/>
  <c r="C195" i="5"/>
  <c r="G195" i="5"/>
  <c r="K195" i="5"/>
  <c r="R195" i="5"/>
  <c r="S195" i="5"/>
  <c r="A196" i="5"/>
  <c r="B196" i="5"/>
  <c r="C196" i="5"/>
  <c r="G196" i="5"/>
  <c r="K196" i="5"/>
  <c r="R196" i="5"/>
  <c r="S196" i="5"/>
  <c r="A197" i="5"/>
  <c r="B197" i="5"/>
  <c r="C197" i="5"/>
  <c r="G197" i="5"/>
  <c r="K197" i="5"/>
  <c r="R197" i="5"/>
  <c r="S197" i="5"/>
  <c r="A198" i="5"/>
  <c r="B198" i="5"/>
  <c r="C198" i="5"/>
  <c r="G198" i="5"/>
  <c r="K198" i="5"/>
  <c r="R198" i="5"/>
  <c r="S198" i="5"/>
  <c r="A199" i="5"/>
  <c r="B199" i="5"/>
  <c r="C199" i="5"/>
  <c r="G199" i="5"/>
  <c r="K199" i="5"/>
  <c r="R199" i="5"/>
  <c r="S199" i="5"/>
  <c r="A200" i="5"/>
  <c r="B200" i="5"/>
  <c r="C200" i="5"/>
  <c r="G200" i="5"/>
  <c r="K200" i="5"/>
  <c r="R200" i="5"/>
  <c r="S200" i="5"/>
  <c r="A201" i="5"/>
  <c r="B201" i="5"/>
  <c r="C201" i="5"/>
  <c r="G201" i="5"/>
  <c r="K201" i="5"/>
  <c r="R201" i="5"/>
  <c r="S201" i="5"/>
  <c r="A202" i="5"/>
  <c r="B202" i="5"/>
  <c r="C202" i="5"/>
  <c r="G202" i="5"/>
  <c r="K202" i="5"/>
  <c r="R202" i="5"/>
  <c r="S202" i="5"/>
  <c r="A203" i="5"/>
  <c r="B203" i="5"/>
  <c r="C203" i="5"/>
  <c r="G203" i="5"/>
  <c r="K203" i="5"/>
  <c r="R203" i="5"/>
  <c r="S203" i="5"/>
  <c r="A204" i="5"/>
  <c r="B204" i="5"/>
  <c r="C204" i="5"/>
  <c r="G204" i="5"/>
  <c r="K204" i="5"/>
  <c r="R204" i="5"/>
  <c r="S204" i="5"/>
  <c r="A205" i="5"/>
  <c r="B205" i="5"/>
  <c r="C205" i="5"/>
  <c r="G205" i="5"/>
  <c r="K205" i="5"/>
  <c r="R205" i="5"/>
  <c r="S205" i="5"/>
  <c r="A206" i="5"/>
  <c r="B206" i="5"/>
  <c r="C206" i="5"/>
  <c r="G206" i="5"/>
  <c r="K206" i="5"/>
  <c r="R206" i="5"/>
  <c r="S206" i="5"/>
  <c r="A207" i="5"/>
  <c r="B207" i="5"/>
  <c r="C207" i="5"/>
  <c r="G207" i="5"/>
  <c r="K207" i="5"/>
  <c r="R207" i="5"/>
  <c r="S207" i="5"/>
  <c r="A208" i="5"/>
  <c r="B208" i="5"/>
  <c r="C208" i="5"/>
  <c r="G208" i="5"/>
  <c r="K208" i="5"/>
  <c r="R208" i="5"/>
  <c r="S208" i="5"/>
  <c r="A209" i="5"/>
  <c r="B209" i="5"/>
  <c r="C209" i="5"/>
  <c r="G209" i="5"/>
  <c r="K209" i="5"/>
  <c r="R209" i="5"/>
  <c r="S209" i="5"/>
  <c r="A210" i="5"/>
  <c r="B210" i="5"/>
  <c r="C210" i="5"/>
  <c r="G210" i="5"/>
  <c r="K210" i="5"/>
  <c r="R210" i="5"/>
  <c r="S210" i="5"/>
  <c r="A211" i="5"/>
  <c r="B211" i="5"/>
  <c r="C211" i="5"/>
  <c r="G211" i="5"/>
  <c r="K211" i="5"/>
  <c r="R211" i="5"/>
  <c r="S211" i="5"/>
  <c r="A212" i="5"/>
  <c r="B212" i="5"/>
  <c r="C212" i="5"/>
  <c r="G212" i="5"/>
  <c r="K212" i="5"/>
  <c r="R212" i="5"/>
  <c r="S212" i="5"/>
  <c r="A213" i="5"/>
  <c r="B213" i="5"/>
  <c r="C213" i="5"/>
  <c r="G213" i="5"/>
  <c r="K213" i="5"/>
  <c r="R213" i="5"/>
  <c r="S213" i="5"/>
  <c r="A214" i="5"/>
  <c r="B214" i="5"/>
  <c r="C214" i="5"/>
  <c r="G214" i="5"/>
  <c r="K214" i="5"/>
  <c r="R214" i="5"/>
  <c r="S214" i="5"/>
  <c r="A215" i="5"/>
  <c r="B215" i="5"/>
  <c r="C215" i="5"/>
  <c r="G215" i="5"/>
  <c r="K215" i="5"/>
  <c r="R215" i="5"/>
  <c r="S215" i="5"/>
  <c r="A216" i="5"/>
  <c r="B216" i="5"/>
  <c r="C216" i="5"/>
  <c r="G216" i="5"/>
  <c r="K216" i="5"/>
  <c r="R216" i="5"/>
  <c r="S216" i="5"/>
  <c r="A217" i="5"/>
  <c r="B217" i="5"/>
  <c r="C217" i="5"/>
  <c r="G217" i="5"/>
  <c r="K217" i="5"/>
  <c r="R217" i="5"/>
  <c r="S217" i="5"/>
  <c r="A218" i="5"/>
  <c r="B218" i="5"/>
  <c r="C218" i="5"/>
  <c r="G218" i="5"/>
  <c r="K218" i="5"/>
  <c r="R218" i="5"/>
  <c r="S218" i="5"/>
  <c r="A219" i="5"/>
  <c r="B219" i="5"/>
  <c r="C219" i="5"/>
  <c r="G219" i="5"/>
  <c r="K219" i="5"/>
  <c r="R219" i="5"/>
  <c r="S219" i="5"/>
  <c r="A220" i="5"/>
  <c r="B220" i="5"/>
  <c r="C220" i="5"/>
  <c r="G220" i="5"/>
  <c r="K220" i="5"/>
  <c r="R220" i="5"/>
  <c r="S220" i="5"/>
  <c r="A221" i="5"/>
  <c r="B221" i="5"/>
  <c r="C221" i="5"/>
  <c r="G221" i="5"/>
  <c r="K221" i="5"/>
  <c r="R221" i="5"/>
  <c r="S221" i="5"/>
  <c r="A222" i="5"/>
  <c r="B222" i="5"/>
  <c r="C222" i="5"/>
  <c r="G222" i="5"/>
  <c r="K222" i="5"/>
  <c r="R222" i="5"/>
  <c r="S222" i="5"/>
  <c r="A223" i="5"/>
  <c r="B223" i="5"/>
  <c r="C223" i="5"/>
  <c r="G223" i="5"/>
  <c r="K223" i="5"/>
  <c r="R223" i="5"/>
  <c r="S223" i="5"/>
  <c r="A224" i="5"/>
  <c r="B224" i="5"/>
  <c r="C224" i="5"/>
  <c r="G224" i="5"/>
  <c r="K224" i="5"/>
  <c r="R224" i="5"/>
  <c r="S224" i="5"/>
  <c r="A225" i="5"/>
  <c r="B225" i="5"/>
  <c r="C225" i="5"/>
  <c r="G225" i="5"/>
  <c r="K225" i="5"/>
  <c r="R225" i="5"/>
  <c r="S225" i="5"/>
  <c r="A226" i="5"/>
  <c r="B226" i="5"/>
  <c r="C226" i="5"/>
  <c r="G226" i="5"/>
  <c r="K226" i="5"/>
  <c r="R226" i="5"/>
  <c r="S226" i="5"/>
  <c r="A227" i="5"/>
  <c r="B227" i="5"/>
  <c r="C227" i="5"/>
  <c r="G227" i="5"/>
  <c r="K227" i="5"/>
  <c r="R227" i="5"/>
  <c r="S227" i="5"/>
  <c r="A228" i="5"/>
  <c r="B228" i="5"/>
  <c r="C228" i="5"/>
  <c r="G228" i="5"/>
  <c r="K228" i="5"/>
  <c r="R228" i="5"/>
  <c r="S228" i="5"/>
  <c r="A229" i="5"/>
  <c r="B229" i="5"/>
  <c r="C229" i="5"/>
  <c r="G229" i="5"/>
  <c r="K229" i="5"/>
  <c r="R229" i="5"/>
  <c r="S229" i="5"/>
  <c r="A230" i="5"/>
  <c r="B230" i="5"/>
  <c r="C230" i="5"/>
  <c r="G230" i="5"/>
  <c r="K230" i="5"/>
  <c r="R230" i="5"/>
  <c r="S230" i="5"/>
  <c r="A231" i="5"/>
  <c r="B231" i="5"/>
  <c r="C231" i="5"/>
  <c r="G231" i="5"/>
  <c r="K231" i="5"/>
  <c r="R231" i="5"/>
  <c r="S231" i="5"/>
  <c r="A232" i="5"/>
  <c r="B232" i="5"/>
  <c r="C232" i="5"/>
  <c r="G232" i="5"/>
  <c r="K232" i="5"/>
  <c r="R232" i="5"/>
  <c r="S232" i="5"/>
  <c r="A233" i="5"/>
  <c r="B233" i="5"/>
  <c r="C233" i="5"/>
  <c r="G233" i="5"/>
  <c r="K233" i="5"/>
  <c r="R233" i="5"/>
  <c r="S233" i="5"/>
  <c r="A234" i="5"/>
  <c r="B234" i="5"/>
  <c r="C234" i="5"/>
  <c r="G234" i="5"/>
  <c r="K234" i="5"/>
  <c r="R234" i="5"/>
  <c r="S234" i="5"/>
  <c r="A235" i="5"/>
  <c r="B235" i="5"/>
  <c r="C235" i="5"/>
  <c r="G235" i="5"/>
  <c r="K235" i="5"/>
  <c r="R235" i="5"/>
  <c r="S235" i="5"/>
  <c r="A236" i="5"/>
  <c r="B12" i="6"/>
  <c r="C12" i="6"/>
  <c r="E12" i="6"/>
  <c r="F12" i="6"/>
  <c r="G12" i="6"/>
  <c r="I12" i="6"/>
  <c r="J12" i="6"/>
  <c r="K12" i="6"/>
  <c r="M12" i="6"/>
  <c r="N12" i="6"/>
  <c r="O12" i="6"/>
  <c r="Q12" i="6"/>
  <c r="R12" i="6"/>
  <c r="S12" i="6"/>
  <c r="A13" i="6"/>
  <c r="B13" i="6"/>
  <c r="C13" i="6"/>
  <c r="K13" i="6"/>
  <c r="S13" i="6"/>
  <c r="A14" i="6"/>
  <c r="B14" i="6"/>
  <c r="C14" i="6"/>
  <c r="K14" i="6"/>
  <c r="S14" i="6"/>
  <c r="A15" i="6"/>
  <c r="B15" i="6"/>
  <c r="C15" i="6"/>
  <c r="K15" i="6"/>
  <c r="S15" i="6"/>
  <c r="A16" i="6"/>
  <c r="B16" i="6"/>
  <c r="C16" i="6"/>
  <c r="K16" i="6"/>
  <c r="S16" i="6"/>
  <c r="A17" i="6"/>
  <c r="B17" i="6"/>
  <c r="C17" i="6"/>
  <c r="K17" i="6"/>
  <c r="S17" i="6"/>
  <c r="A18" i="6"/>
  <c r="B18" i="6"/>
  <c r="C18" i="6"/>
  <c r="K18" i="6"/>
  <c r="S18" i="6"/>
  <c r="A19" i="6"/>
  <c r="B19" i="6"/>
  <c r="C19" i="6"/>
  <c r="K19" i="6"/>
  <c r="S19" i="6"/>
  <c r="A20" i="6"/>
  <c r="B20" i="6"/>
  <c r="C20" i="6"/>
  <c r="K20" i="6"/>
  <c r="S20" i="6"/>
  <c r="A21" i="6"/>
  <c r="B21" i="6"/>
  <c r="C21" i="6"/>
  <c r="K21" i="6"/>
  <c r="S21" i="6"/>
  <c r="A22" i="6"/>
  <c r="B22" i="6"/>
  <c r="C22" i="6"/>
  <c r="K22" i="6"/>
  <c r="S22" i="6"/>
  <c r="A23" i="6"/>
  <c r="B23" i="6"/>
  <c r="C23" i="6"/>
  <c r="K23" i="6"/>
  <c r="S23" i="6"/>
  <c r="A24" i="6"/>
  <c r="B24" i="6"/>
  <c r="C24" i="6"/>
  <c r="K24" i="6"/>
  <c r="S24" i="6"/>
  <c r="A25" i="6"/>
  <c r="B25" i="6"/>
  <c r="C25" i="6"/>
  <c r="K25" i="6"/>
  <c r="S25" i="6"/>
  <c r="A26" i="6"/>
  <c r="B26" i="6"/>
  <c r="C26" i="6"/>
  <c r="K26" i="6"/>
  <c r="S26" i="6"/>
  <c r="A27" i="6"/>
  <c r="B27" i="6"/>
  <c r="C27" i="6"/>
  <c r="K27" i="6"/>
  <c r="S27" i="6"/>
  <c r="A28" i="6"/>
  <c r="B28" i="6"/>
  <c r="C28" i="6"/>
  <c r="K28" i="6"/>
  <c r="S28" i="6"/>
  <c r="A29" i="6"/>
  <c r="B29" i="6"/>
  <c r="C29" i="6"/>
  <c r="K29" i="6"/>
  <c r="S29" i="6"/>
  <c r="A30" i="6"/>
  <c r="B30" i="6"/>
  <c r="C30" i="6"/>
  <c r="K30" i="6"/>
  <c r="S30" i="6"/>
  <c r="A31" i="6"/>
  <c r="B31" i="6"/>
  <c r="C31" i="6"/>
  <c r="K31" i="6"/>
  <c r="S31" i="6"/>
  <c r="A32" i="6"/>
  <c r="B32" i="6"/>
  <c r="C32" i="6"/>
  <c r="K32" i="6"/>
  <c r="S32" i="6"/>
  <c r="A33" i="6"/>
  <c r="B33" i="6"/>
  <c r="C33" i="6"/>
  <c r="K33" i="6"/>
  <c r="S33" i="6"/>
  <c r="A34" i="6"/>
  <c r="B34" i="6"/>
  <c r="C34" i="6"/>
  <c r="K34" i="6"/>
  <c r="S34" i="6"/>
  <c r="A35" i="6"/>
  <c r="B35" i="6"/>
  <c r="C35" i="6"/>
  <c r="G35" i="6"/>
  <c r="K35" i="6"/>
  <c r="O35" i="6"/>
  <c r="S35" i="6"/>
  <c r="A36" i="6"/>
  <c r="B36" i="6"/>
  <c r="C36" i="6"/>
  <c r="G36" i="6"/>
  <c r="K36" i="6"/>
  <c r="O36" i="6"/>
  <c r="S36" i="6"/>
  <c r="A37" i="6"/>
  <c r="B37" i="6"/>
  <c r="C37" i="6"/>
  <c r="G37" i="6"/>
  <c r="K37" i="6"/>
  <c r="O37" i="6"/>
  <c r="S37" i="6"/>
  <c r="A38" i="6"/>
  <c r="B38" i="6"/>
  <c r="C38" i="6"/>
  <c r="G38" i="6"/>
  <c r="K38" i="6"/>
  <c r="O38" i="6"/>
  <c r="S38" i="6"/>
  <c r="A39" i="6"/>
  <c r="B39" i="6"/>
  <c r="C39" i="6"/>
  <c r="G39" i="6"/>
  <c r="K39" i="6"/>
  <c r="O39" i="6"/>
  <c r="S39" i="6"/>
  <c r="A40" i="6"/>
  <c r="B40" i="6"/>
  <c r="C40" i="6"/>
  <c r="G40" i="6"/>
  <c r="K40" i="6"/>
  <c r="O40" i="6"/>
  <c r="S40" i="6"/>
  <c r="A41" i="6"/>
  <c r="B41" i="6"/>
  <c r="C41" i="6"/>
  <c r="G41" i="6"/>
  <c r="K41" i="6"/>
  <c r="O41" i="6"/>
  <c r="S41" i="6"/>
  <c r="A42" i="6"/>
  <c r="B42" i="6"/>
  <c r="C42" i="6"/>
  <c r="G42" i="6"/>
  <c r="K42" i="6"/>
  <c r="O42" i="6"/>
  <c r="S42" i="6"/>
  <c r="A43" i="6"/>
  <c r="B43" i="6"/>
  <c r="C43" i="6"/>
  <c r="G43" i="6"/>
  <c r="K43" i="6"/>
  <c r="O43" i="6"/>
  <c r="S43" i="6"/>
  <c r="A44" i="6"/>
  <c r="B44" i="6"/>
  <c r="C44" i="6"/>
  <c r="G44" i="6"/>
  <c r="K44" i="6"/>
  <c r="O44" i="6"/>
  <c r="S44" i="6"/>
  <c r="A45" i="6"/>
  <c r="B45" i="6"/>
  <c r="C45" i="6"/>
  <c r="G45" i="6"/>
  <c r="K45" i="6"/>
  <c r="O45" i="6"/>
  <c r="S45" i="6"/>
  <c r="A46" i="6"/>
  <c r="B46" i="6"/>
  <c r="C46" i="6"/>
  <c r="G46" i="6"/>
  <c r="K46" i="6"/>
  <c r="O46" i="6"/>
  <c r="S46" i="6"/>
  <c r="A47" i="6"/>
  <c r="B47" i="6"/>
  <c r="C47" i="6"/>
  <c r="G47" i="6"/>
  <c r="K47" i="6"/>
  <c r="O47" i="6"/>
  <c r="S47" i="6"/>
  <c r="A48" i="6"/>
  <c r="B48" i="6"/>
  <c r="C48" i="6"/>
  <c r="G48" i="6"/>
  <c r="K48" i="6"/>
  <c r="O48" i="6"/>
  <c r="S48" i="6"/>
  <c r="A49" i="6"/>
  <c r="B49" i="6"/>
  <c r="C49" i="6"/>
  <c r="G49" i="6"/>
  <c r="K49" i="6"/>
  <c r="O49" i="6"/>
  <c r="S49" i="6"/>
  <c r="A50" i="6"/>
  <c r="B50" i="6"/>
  <c r="C50" i="6"/>
  <c r="G50" i="6"/>
  <c r="K50" i="6"/>
  <c r="O50" i="6"/>
  <c r="S50" i="6"/>
  <c r="A51" i="6"/>
  <c r="B51" i="6"/>
  <c r="C51" i="6"/>
  <c r="G51" i="6"/>
  <c r="K51" i="6"/>
  <c r="O51" i="6"/>
  <c r="S51" i="6"/>
  <c r="A52" i="6"/>
  <c r="B52" i="6"/>
  <c r="C52" i="6"/>
  <c r="G52" i="6"/>
  <c r="K52" i="6"/>
  <c r="O52" i="6"/>
  <c r="S52" i="6"/>
  <c r="A53" i="6"/>
  <c r="B53" i="6"/>
  <c r="C53" i="6"/>
  <c r="G53" i="6"/>
  <c r="K53" i="6"/>
  <c r="O53" i="6"/>
  <c r="S53" i="6"/>
  <c r="A54" i="6"/>
  <c r="B54" i="6"/>
  <c r="C54" i="6"/>
  <c r="G54" i="6"/>
  <c r="K54" i="6"/>
  <c r="O54" i="6"/>
  <c r="S54" i="6"/>
  <c r="A55" i="6"/>
  <c r="B55" i="6"/>
  <c r="C55" i="6"/>
  <c r="G55" i="6"/>
  <c r="K55" i="6"/>
  <c r="O55" i="6"/>
  <c r="S55" i="6"/>
  <c r="A56" i="6"/>
  <c r="B56" i="6"/>
  <c r="C56" i="6"/>
  <c r="K56" i="6"/>
  <c r="S56" i="6"/>
  <c r="A57" i="6"/>
  <c r="B57" i="6"/>
  <c r="C57" i="6"/>
  <c r="K57" i="6"/>
  <c r="S57" i="6"/>
  <c r="A58" i="6"/>
  <c r="B58" i="6"/>
  <c r="C58" i="6"/>
  <c r="K58" i="6"/>
  <c r="S58" i="6"/>
  <c r="A59" i="6"/>
  <c r="B59" i="6"/>
  <c r="C59" i="6"/>
  <c r="K59" i="6"/>
  <c r="S59" i="6"/>
  <c r="A60" i="6"/>
  <c r="B60" i="6"/>
  <c r="C60" i="6"/>
  <c r="K60" i="6"/>
  <c r="S60" i="6"/>
  <c r="A61" i="6"/>
  <c r="B61" i="6"/>
  <c r="C61" i="6"/>
  <c r="K61" i="6"/>
  <c r="S61" i="6"/>
  <c r="A62" i="6"/>
  <c r="B62" i="6"/>
  <c r="C62" i="6"/>
  <c r="K62" i="6"/>
  <c r="S62" i="6"/>
  <c r="A63" i="6"/>
  <c r="B63" i="6"/>
  <c r="C63" i="6"/>
  <c r="K63" i="6"/>
  <c r="S63" i="6"/>
  <c r="A64" i="6"/>
  <c r="B64" i="6"/>
  <c r="C64" i="6"/>
  <c r="K64" i="6"/>
  <c r="S64" i="6"/>
  <c r="A65" i="6"/>
  <c r="B65" i="6"/>
  <c r="C65" i="6"/>
  <c r="K65" i="6"/>
  <c r="S65" i="6"/>
  <c r="A66" i="6"/>
  <c r="B66" i="6"/>
  <c r="C66" i="6"/>
  <c r="K66" i="6"/>
  <c r="S66" i="6"/>
  <c r="A67" i="6"/>
  <c r="B67" i="6"/>
  <c r="C67" i="6"/>
  <c r="K67" i="6"/>
  <c r="S67" i="6"/>
  <c r="A68" i="6"/>
  <c r="B68" i="6"/>
  <c r="C68" i="6"/>
  <c r="K68" i="6"/>
  <c r="S68" i="6"/>
  <c r="A69" i="6"/>
  <c r="B69" i="6"/>
  <c r="C69" i="6"/>
  <c r="K69" i="6"/>
  <c r="S69" i="6"/>
  <c r="A70" i="6"/>
  <c r="B70" i="6"/>
  <c r="C70" i="6"/>
  <c r="K70" i="6"/>
  <c r="S70" i="6"/>
  <c r="A71" i="6"/>
  <c r="B71" i="6"/>
  <c r="C71" i="6"/>
  <c r="K71" i="6"/>
  <c r="S71" i="6"/>
  <c r="A72" i="6"/>
  <c r="B72" i="6"/>
  <c r="C72" i="6"/>
  <c r="K72" i="6"/>
  <c r="S72" i="6"/>
  <c r="A73" i="6"/>
  <c r="B73" i="6"/>
  <c r="C73" i="6"/>
  <c r="K73" i="6"/>
  <c r="S73" i="6"/>
  <c r="A74" i="6"/>
  <c r="B74" i="6"/>
  <c r="C74" i="6"/>
  <c r="K74" i="6"/>
  <c r="S74" i="6"/>
  <c r="A75" i="6"/>
  <c r="B75" i="6"/>
  <c r="C75" i="6"/>
  <c r="K75" i="6"/>
  <c r="S75" i="6"/>
  <c r="A76" i="6"/>
  <c r="B76" i="6"/>
  <c r="C76" i="6"/>
  <c r="K76" i="6"/>
  <c r="S76" i="6"/>
  <c r="A77" i="6"/>
  <c r="B77" i="6"/>
  <c r="C77" i="6"/>
  <c r="K77" i="6"/>
  <c r="S77" i="6"/>
  <c r="A78" i="6"/>
  <c r="B78" i="6"/>
  <c r="C78" i="6"/>
  <c r="K78" i="6"/>
  <c r="S78" i="6"/>
  <c r="A79" i="6"/>
  <c r="B79" i="6"/>
  <c r="C79" i="6"/>
  <c r="K79" i="6"/>
  <c r="S79" i="6"/>
  <c r="A80" i="6"/>
  <c r="B80" i="6"/>
  <c r="C80" i="6"/>
  <c r="K80" i="6"/>
  <c r="S80" i="6"/>
  <c r="A81" i="6"/>
  <c r="B81" i="6"/>
  <c r="C81" i="6"/>
  <c r="K81" i="6"/>
  <c r="S81" i="6"/>
  <c r="A82" i="6"/>
  <c r="B82" i="6"/>
  <c r="C82" i="6"/>
  <c r="K82" i="6"/>
  <c r="S82" i="6"/>
  <c r="A83" i="6"/>
  <c r="B83" i="6"/>
  <c r="C83" i="6"/>
  <c r="K83" i="6"/>
  <c r="S83" i="6"/>
  <c r="A84" i="6"/>
  <c r="B84" i="6"/>
  <c r="C84" i="6"/>
  <c r="K84" i="6"/>
  <c r="S84" i="6"/>
  <c r="A85" i="6"/>
  <c r="B85" i="6"/>
  <c r="C85" i="6"/>
  <c r="K85" i="6"/>
  <c r="S85" i="6"/>
  <c r="A86" i="6"/>
  <c r="B86" i="6"/>
  <c r="C86" i="6"/>
  <c r="K86" i="6"/>
  <c r="S86" i="6"/>
  <c r="A87" i="6"/>
  <c r="B87" i="6"/>
  <c r="C87" i="6"/>
  <c r="K87" i="6"/>
  <c r="S87" i="6"/>
  <c r="A88" i="6"/>
  <c r="B88" i="6"/>
  <c r="C88" i="6"/>
  <c r="K88" i="6"/>
  <c r="S88" i="6"/>
  <c r="A89" i="6"/>
  <c r="B89" i="6"/>
  <c r="C89" i="6"/>
  <c r="K89" i="6"/>
  <c r="S89" i="6"/>
  <c r="A90" i="6"/>
  <c r="B90" i="6"/>
  <c r="C90" i="6"/>
  <c r="K90" i="6"/>
  <c r="S90" i="6"/>
  <c r="A91" i="6"/>
  <c r="B91" i="6"/>
  <c r="C91" i="6"/>
  <c r="K91" i="6"/>
  <c r="S91" i="6"/>
  <c r="A92" i="6"/>
  <c r="B92" i="6"/>
  <c r="C92" i="6"/>
  <c r="K92" i="6"/>
  <c r="S92" i="6"/>
  <c r="A93" i="6"/>
  <c r="B93" i="6"/>
  <c r="C93" i="6"/>
  <c r="K93" i="6"/>
  <c r="S93" i="6"/>
  <c r="A94" i="6"/>
  <c r="B94" i="6"/>
  <c r="C94" i="6"/>
  <c r="K94" i="6"/>
  <c r="S94" i="6"/>
  <c r="A95" i="6"/>
  <c r="B95" i="6"/>
  <c r="C95" i="6"/>
  <c r="K95" i="6"/>
  <c r="S95" i="6"/>
  <c r="A96" i="6"/>
  <c r="B96" i="6"/>
  <c r="C96" i="6"/>
  <c r="K96" i="6"/>
  <c r="S96" i="6"/>
  <c r="A97" i="6"/>
  <c r="B97" i="6"/>
  <c r="C97" i="6"/>
  <c r="K97" i="6"/>
  <c r="S97" i="6"/>
  <c r="A98" i="6"/>
  <c r="B98" i="6"/>
  <c r="C98" i="6"/>
  <c r="K98" i="6"/>
  <c r="S98" i="6"/>
  <c r="A99" i="6"/>
  <c r="B99" i="6"/>
  <c r="C99" i="6"/>
  <c r="K99" i="6"/>
  <c r="S99" i="6"/>
  <c r="A100" i="6"/>
  <c r="B100" i="6"/>
  <c r="C100" i="6"/>
  <c r="K100" i="6"/>
  <c r="S100" i="6"/>
  <c r="A101" i="6"/>
  <c r="B101" i="6"/>
  <c r="C101" i="6"/>
  <c r="K101" i="6"/>
  <c r="S101" i="6"/>
  <c r="A102" i="6"/>
  <c r="B102" i="6"/>
  <c r="C102" i="6"/>
  <c r="K102" i="6"/>
  <c r="S102" i="6"/>
  <c r="A103" i="6"/>
  <c r="B103" i="6"/>
  <c r="C103" i="6"/>
  <c r="K103" i="6"/>
  <c r="S103" i="6"/>
  <c r="A104" i="6"/>
  <c r="B104" i="6"/>
  <c r="C104" i="6"/>
  <c r="K104" i="6"/>
  <c r="S104" i="6"/>
  <c r="A105" i="6"/>
  <c r="B105" i="6"/>
  <c r="C105" i="6"/>
  <c r="K105" i="6"/>
  <c r="S105" i="6"/>
  <c r="A106" i="6"/>
  <c r="B106" i="6"/>
  <c r="C106" i="6"/>
  <c r="K106" i="6"/>
  <c r="S106" i="6"/>
  <c r="A107" i="6"/>
  <c r="B107" i="6"/>
  <c r="C107" i="6"/>
  <c r="K107" i="6"/>
  <c r="S107" i="6"/>
  <c r="A108" i="6"/>
  <c r="B108" i="6"/>
  <c r="C108" i="6"/>
  <c r="K108" i="6"/>
  <c r="S108" i="6"/>
  <c r="A109" i="6"/>
  <c r="B109" i="6"/>
  <c r="C109" i="6"/>
  <c r="K109" i="6"/>
  <c r="S109" i="6"/>
  <c r="A110" i="6"/>
  <c r="B110" i="6"/>
  <c r="C110" i="6"/>
  <c r="K110" i="6"/>
  <c r="S110" i="6"/>
  <c r="A111" i="6"/>
  <c r="B111" i="6"/>
  <c r="C111" i="6"/>
  <c r="K111" i="6"/>
  <c r="S111" i="6"/>
  <c r="A112" i="6"/>
  <c r="B112" i="6"/>
  <c r="C112" i="6"/>
  <c r="K112" i="6"/>
  <c r="S112" i="6"/>
  <c r="A113" i="6"/>
  <c r="B113" i="6"/>
  <c r="C113" i="6"/>
  <c r="K113" i="6"/>
  <c r="S113" i="6"/>
  <c r="A114" i="6"/>
  <c r="B114" i="6"/>
  <c r="C114" i="6"/>
  <c r="K114" i="6"/>
  <c r="S114" i="6"/>
  <c r="A115" i="6"/>
  <c r="B115" i="6"/>
  <c r="C115" i="6"/>
  <c r="K115" i="6"/>
  <c r="S115" i="6"/>
  <c r="A116" i="6"/>
  <c r="B116" i="6"/>
  <c r="C116" i="6"/>
  <c r="K116" i="6"/>
  <c r="S116" i="6"/>
  <c r="A117" i="6"/>
  <c r="B117" i="6"/>
  <c r="C117" i="6"/>
  <c r="K117" i="6"/>
  <c r="S117" i="6"/>
  <c r="A118" i="6"/>
  <c r="B118" i="6"/>
  <c r="C118" i="6"/>
  <c r="K118" i="6"/>
  <c r="S118" i="6"/>
  <c r="A119" i="6"/>
  <c r="B119" i="6"/>
  <c r="C119" i="6"/>
  <c r="K119" i="6"/>
  <c r="S119" i="6"/>
  <c r="A120" i="6"/>
  <c r="B120" i="6"/>
  <c r="C120" i="6"/>
  <c r="K120" i="6"/>
  <c r="S120" i="6"/>
  <c r="A121" i="6"/>
  <c r="B121" i="6"/>
  <c r="C121" i="6"/>
  <c r="K121" i="6"/>
  <c r="S121" i="6"/>
  <c r="A122" i="6"/>
  <c r="B122" i="6"/>
  <c r="C122" i="6"/>
  <c r="K122" i="6"/>
  <c r="S122" i="6"/>
  <c r="A123" i="6"/>
  <c r="B123" i="6"/>
  <c r="C123" i="6"/>
  <c r="K123" i="6"/>
  <c r="S123" i="6"/>
  <c r="A124" i="6"/>
  <c r="B124" i="6"/>
  <c r="C124" i="6"/>
  <c r="K124" i="6"/>
  <c r="S124" i="6"/>
  <c r="A125" i="6"/>
  <c r="B125" i="6"/>
  <c r="C125" i="6"/>
  <c r="K125" i="6"/>
  <c r="S125" i="6"/>
  <c r="A126" i="6"/>
  <c r="B126" i="6"/>
  <c r="C126" i="6"/>
  <c r="K126" i="6"/>
  <c r="S126" i="6"/>
  <c r="A127" i="6"/>
  <c r="B127" i="6"/>
  <c r="C127" i="6"/>
  <c r="K127" i="6"/>
  <c r="S127" i="6"/>
  <c r="A128" i="6"/>
  <c r="B128" i="6"/>
  <c r="C128" i="6"/>
  <c r="K128" i="6"/>
  <c r="S128" i="6"/>
  <c r="A129" i="6"/>
  <c r="B129" i="6"/>
  <c r="C129" i="6"/>
  <c r="K129" i="6"/>
  <c r="S129" i="6"/>
  <c r="A130" i="6"/>
  <c r="B130" i="6"/>
  <c r="C130" i="6"/>
  <c r="K130" i="6"/>
  <c r="S130" i="6"/>
  <c r="A131" i="6"/>
  <c r="B131" i="6"/>
  <c r="C131" i="6"/>
  <c r="K131" i="6"/>
  <c r="S131" i="6"/>
  <c r="A132" i="6"/>
  <c r="B132" i="6"/>
  <c r="C132" i="6"/>
  <c r="K132" i="6"/>
  <c r="S132" i="6"/>
  <c r="A133" i="6"/>
  <c r="B133" i="6"/>
  <c r="C133" i="6"/>
  <c r="K133" i="6"/>
  <c r="S133" i="6"/>
  <c r="A134" i="6"/>
  <c r="B134" i="6"/>
  <c r="C134" i="6"/>
  <c r="K134" i="6"/>
  <c r="S134" i="6"/>
  <c r="A135" i="6"/>
  <c r="B135" i="6"/>
  <c r="C135" i="6"/>
  <c r="K135" i="6"/>
  <c r="S135" i="6"/>
  <c r="A136" i="6"/>
  <c r="B136" i="6"/>
  <c r="C136" i="6"/>
  <c r="K136" i="6"/>
  <c r="S136" i="6"/>
  <c r="A137" i="6"/>
  <c r="B137" i="6"/>
  <c r="C137" i="6"/>
  <c r="K137" i="6"/>
  <c r="S137" i="6"/>
  <c r="A138" i="6"/>
  <c r="B138" i="6"/>
  <c r="C138" i="6"/>
  <c r="K138" i="6"/>
  <c r="S138" i="6"/>
  <c r="A139" i="6"/>
  <c r="B139" i="6"/>
  <c r="C139" i="6"/>
  <c r="K139" i="6"/>
  <c r="S139" i="6"/>
  <c r="A140" i="6"/>
  <c r="B140" i="6"/>
  <c r="C140" i="6"/>
  <c r="K140" i="6"/>
  <c r="S140" i="6"/>
  <c r="A141" i="6"/>
  <c r="B141" i="6"/>
  <c r="C141" i="6"/>
  <c r="K141" i="6"/>
  <c r="S141" i="6"/>
  <c r="A142" i="6"/>
  <c r="B142" i="6"/>
  <c r="C142" i="6"/>
  <c r="K142" i="6"/>
  <c r="S142" i="6"/>
  <c r="A143" i="6"/>
  <c r="B143" i="6"/>
  <c r="C143" i="6"/>
  <c r="K143" i="6"/>
  <c r="S143" i="6"/>
  <c r="A144" i="6"/>
  <c r="B144" i="6"/>
  <c r="C144" i="6"/>
  <c r="K144" i="6"/>
  <c r="S144" i="6"/>
  <c r="A145" i="6"/>
  <c r="B145" i="6"/>
  <c r="C145" i="6"/>
  <c r="K145" i="6"/>
  <c r="S145" i="6"/>
  <c r="A146" i="6"/>
  <c r="B146" i="6"/>
  <c r="C146" i="6"/>
  <c r="K146" i="6"/>
  <c r="S146" i="6"/>
  <c r="A147" i="6"/>
  <c r="B147" i="6"/>
  <c r="C147" i="6"/>
  <c r="K147" i="6"/>
  <c r="S147" i="6"/>
  <c r="A148" i="6"/>
  <c r="B148" i="6"/>
  <c r="C148" i="6"/>
  <c r="K148" i="6"/>
  <c r="S148" i="6"/>
  <c r="A149" i="6"/>
  <c r="B149" i="6"/>
  <c r="C149" i="6"/>
  <c r="K149" i="6"/>
  <c r="S149" i="6"/>
  <c r="A150" i="6"/>
  <c r="B150" i="6"/>
  <c r="C150" i="6"/>
  <c r="K150" i="6"/>
  <c r="S150" i="6"/>
  <c r="A151" i="6"/>
  <c r="B151" i="6"/>
  <c r="C151" i="6"/>
  <c r="K151" i="6"/>
  <c r="S151" i="6"/>
  <c r="A152" i="6"/>
  <c r="B152" i="6"/>
  <c r="C152" i="6"/>
  <c r="K152" i="6"/>
  <c r="S152" i="6"/>
  <c r="A153" i="6"/>
  <c r="B153" i="6"/>
  <c r="C153" i="6"/>
  <c r="K153" i="6"/>
  <c r="S153" i="6"/>
  <c r="A154" i="6"/>
  <c r="B154" i="6"/>
  <c r="C154" i="6"/>
  <c r="K154" i="6"/>
  <c r="S154" i="6"/>
  <c r="A155" i="6"/>
  <c r="B155" i="6"/>
  <c r="C155" i="6"/>
  <c r="K155" i="6"/>
  <c r="S155" i="6"/>
  <c r="A156" i="6"/>
  <c r="B156" i="6"/>
  <c r="C156" i="6"/>
  <c r="K156" i="6"/>
  <c r="S156" i="6"/>
  <c r="A157" i="6"/>
  <c r="B157" i="6"/>
  <c r="C157" i="6"/>
  <c r="K157" i="6"/>
  <c r="S157" i="6"/>
  <c r="A158" i="6"/>
  <c r="B158" i="6"/>
  <c r="C158" i="6"/>
  <c r="K158" i="6"/>
  <c r="S158" i="6"/>
  <c r="A159" i="6"/>
  <c r="B159" i="6"/>
  <c r="C159" i="6"/>
  <c r="K159" i="6"/>
  <c r="S159" i="6"/>
  <c r="A160" i="6"/>
  <c r="B160" i="6"/>
  <c r="C160" i="6"/>
  <c r="K160" i="6"/>
  <c r="S160" i="6"/>
  <c r="A161" i="6"/>
  <c r="B161" i="6"/>
  <c r="C161" i="6"/>
  <c r="K161" i="6"/>
  <c r="S161" i="6"/>
  <c r="A162" i="6"/>
  <c r="B162" i="6"/>
  <c r="C162" i="6"/>
  <c r="K162" i="6"/>
  <c r="S162" i="6"/>
  <c r="A163" i="6"/>
  <c r="B163" i="6"/>
  <c r="C163" i="6"/>
  <c r="K163" i="6"/>
  <c r="S163" i="6"/>
  <c r="A164" i="6"/>
  <c r="B164" i="6"/>
  <c r="C164" i="6"/>
  <c r="K164" i="6"/>
  <c r="S164" i="6"/>
  <c r="A165" i="6"/>
  <c r="B165" i="6"/>
  <c r="C165" i="6"/>
  <c r="K165" i="6"/>
  <c r="S165" i="6"/>
  <c r="A166" i="6"/>
  <c r="B166" i="6"/>
  <c r="C166" i="6"/>
  <c r="K166" i="6"/>
  <c r="S166" i="6"/>
  <c r="A167" i="6"/>
  <c r="B167" i="6"/>
  <c r="C167" i="6"/>
  <c r="K167" i="6"/>
  <c r="S167" i="6"/>
  <c r="A168" i="6"/>
  <c r="B168" i="6"/>
  <c r="C168" i="6"/>
  <c r="K168" i="6"/>
  <c r="S168" i="6"/>
  <c r="A169" i="6"/>
  <c r="B169" i="6"/>
  <c r="C169" i="6"/>
  <c r="K169" i="6"/>
  <c r="S169" i="6"/>
  <c r="A170" i="6"/>
  <c r="B170" i="6"/>
  <c r="C170" i="6"/>
  <c r="K170" i="6"/>
  <c r="S170" i="6"/>
  <c r="A171" i="6"/>
  <c r="B171" i="6"/>
  <c r="C171" i="6"/>
  <c r="K171" i="6"/>
  <c r="S171" i="6"/>
  <c r="A172" i="6"/>
  <c r="B172" i="6"/>
  <c r="C172" i="6"/>
  <c r="K172" i="6"/>
  <c r="S172" i="6"/>
  <c r="A173" i="6"/>
  <c r="B173" i="6"/>
  <c r="C173" i="6"/>
  <c r="K173" i="6"/>
  <c r="S173" i="6"/>
  <c r="A174" i="6"/>
  <c r="B174" i="6"/>
  <c r="C174" i="6"/>
  <c r="K174" i="6"/>
  <c r="S174" i="6"/>
  <c r="A175" i="6"/>
  <c r="B175" i="6"/>
  <c r="C175" i="6"/>
  <c r="K175" i="6"/>
  <c r="S175" i="6"/>
  <c r="A176" i="6"/>
  <c r="B176" i="6"/>
  <c r="C176" i="6"/>
  <c r="K176" i="6"/>
  <c r="S176" i="6"/>
  <c r="A177" i="6"/>
  <c r="B177" i="6"/>
  <c r="C177" i="6"/>
  <c r="K177" i="6"/>
  <c r="S177" i="6"/>
  <c r="A178" i="6"/>
  <c r="B178" i="6"/>
  <c r="C178" i="6"/>
  <c r="K178" i="6"/>
  <c r="S178" i="6"/>
  <c r="A179" i="6"/>
  <c r="B179" i="6"/>
  <c r="C179" i="6"/>
  <c r="K179" i="6"/>
  <c r="S179" i="6"/>
  <c r="A180" i="6"/>
  <c r="B180" i="6"/>
  <c r="C180" i="6"/>
  <c r="K180" i="6"/>
  <c r="S180" i="6"/>
  <c r="A181" i="6"/>
  <c r="B181" i="6"/>
  <c r="C181" i="6"/>
  <c r="K181" i="6"/>
  <c r="S181" i="6"/>
  <c r="A182" i="6"/>
  <c r="B182" i="6"/>
  <c r="C182" i="6"/>
  <c r="K182" i="6"/>
  <c r="S182" i="6"/>
  <c r="A183" i="6"/>
  <c r="B183" i="6"/>
  <c r="C183" i="6"/>
  <c r="K183" i="6"/>
  <c r="S183" i="6"/>
  <c r="A184" i="6"/>
  <c r="B184" i="6"/>
  <c r="C184" i="6"/>
  <c r="K184" i="6"/>
  <c r="S184" i="6"/>
  <c r="A185" i="6"/>
  <c r="B185" i="6"/>
  <c r="C185" i="6"/>
  <c r="K185" i="6"/>
  <c r="S185" i="6"/>
  <c r="A186" i="6"/>
  <c r="B186" i="6"/>
  <c r="C186" i="6"/>
  <c r="K186" i="6"/>
  <c r="S186" i="6"/>
  <c r="A187" i="6"/>
  <c r="B187" i="6"/>
  <c r="C187" i="6"/>
  <c r="K187" i="6"/>
  <c r="S187" i="6"/>
  <c r="A188" i="6"/>
  <c r="B188" i="6"/>
  <c r="C188" i="6"/>
  <c r="K188" i="6"/>
  <c r="S188" i="6"/>
  <c r="A189" i="6"/>
  <c r="B189" i="6"/>
  <c r="C189" i="6"/>
  <c r="K189" i="6"/>
  <c r="S189" i="6"/>
  <c r="A190" i="6"/>
  <c r="B190" i="6"/>
  <c r="C190" i="6"/>
  <c r="K190" i="6"/>
  <c r="S190" i="6"/>
  <c r="A191" i="6"/>
  <c r="B191" i="6"/>
  <c r="C191" i="6"/>
  <c r="K191" i="6"/>
  <c r="S191" i="6"/>
  <c r="A192" i="6"/>
  <c r="B192" i="6"/>
  <c r="C192" i="6"/>
  <c r="K192" i="6"/>
  <c r="S192" i="6"/>
  <c r="A193" i="6"/>
  <c r="B193" i="6"/>
  <c r="C193" i="6"/>
  <c r="K193" i="6"/>
  <c r="S193" i="6"/>
  <c r="A194" i="6"/>
  <c r="B194" i="6"/>
  <c r="C194" i="6"/>
  <c r="K194" i="6"/>
  <c r="S194" i="6"/>
  <c r="A195" i="6"/>
  <c r="B195" i="6"/>
  <c r="C195" i="6"/>
  <c r="K195" i="6"/>
  <c r="S195" i="6"/>
  <c r="A196" i="6"/>
  <c r="B196" i="6"/>
  <c r="C196" i="6"/>
  <c r="K196" i="6"/>
  <c r="S196" i="6"/>
  <c r="A197" i="6"/>
  <c r="B197" i="6"/>
  <c r="C197" i="6"/>
  <c r="K197" i="6"/>
  <c r="S197" i="6"/>
  <c r="A198" i="6"/>
  <c r="B198" i="6"/>
  <c r="C198" i="6"/>
  <c r="K198" i="6"/>
  <c r="S198" i="6"/>
  <c r="A199" i="6"/>
  <c r="B199" i="6"/>
  <c r="C199" i="6"/>
  <c r="K199" i="6"/>
  <c r="S199" i="6"/>
  <c r="A200" i="6"/>
  <c r="B200" i="6"/>
  <c r="C200" i="6"/>
  <c r="K200" i="6"/>
  <c r="S200" i="6"/>
  <c r="A201" i="6"/>
  <c r="B201" i="6"/>
  <c r="C201" i="6"/>
  <c r="K201" i="6"/>
  <c r="S201" i="6"/>
  <c r="A202" i="6"/>
  <c r="B202" i="6"/>
  <c r="C202" i="6"/>
  <c r="K202" i="6"/>
  <c r="S202" i="6"/>
  <c r="A203" i="6"/>
  <c r="B203" i="6"/>
  <c r="C203" i="6"/>
  <c r="K203" i="6"/>
  <c r="S203" i="6"/>
  <c r="A204" i="6"/>
  <c r="B204" i="6"/>
  <c r="C204" i="6"/>
  <c r="K204" i="6"/>
  <c r="S204" i="6"/>
  <c r="A205" i="6"/>
  <c r="B205" i="6"/>
  <c r="C205" i="6"/>
  <c r="K205" i="6"/>
  <c r="S205" i="6"/>
  <c r="A206" i="6"/>
  <c r="B206" i="6"/>
  <c r="C206" i="6"/>
  <c r="K206" i="6"/>
  <c r="S206" i="6"/>
  <c r="A207" i="6"/>
  <c r="B207" i="6"/>
  <c r="C207" i="6"/>
  <c r="K207" i="6"/>
  <c r="S207" i="6"/>
  <c r="A208" i="6"/>
  <c r="B208" i="6"/>
  <c r="C208" i="6"/>
  <c r="K208" i="6"/>
  <c r="S208" i="6"/>
  <c r="A209" i="6"/>
  <c r="B209" i="6"/>
  <c r="C209" i="6"/>
  <c r="K209" i="6"/>
  <c r="S209" i="6"/>
  <c r="A210" i="6"/>
  <c r="B210" i="6"/>
  <c r="C210" i="6"/>
  <c r="K210" i="6"/>
  <c r="S210" i="6"/>
  <c r="A211" i="6"/>
  <c r="B211" i="6"/>
  <c r="C211" i="6"/>
  <c r="K211" i="6"/>
  <c r="S211" i="6"/>
  <c r="A212" i="6"/>
  <c r="B212" i="6"/>
  <c r="C212" i="6"/>
  <c r="K212" i="6"/>
  <c r="S212" i="6"/>
  <c r="A213" i="6"/>
  <c r="B213" i="6"/>
  <c r="C213" i="6"/>
  <c r="K213" i="6"/>
  <c r="S213" i="6"/>
  <c r="A214" i="6"/>
  <c r="B214" i="6"/>
  <c r="C214" i="6"/>
  <c r="K214" i="6"/>
  <c r="S214" i="6"/>
  <c r="A215" i="6"/>
  <c r="B215" i="6"/>
  <c r="C215" i="6"/>
  <c r="K215" i="6"/>
  <c r="S215" i="6"/>
  <c r="A216" i="6"/>
  <c r="B216" i="6"/>
  <c r="C216" i="6"/>
  <c r="K216" i="6"/>
  <c r="S216" i="6"/>
  <c r="A217" i="6"/>
  <c r="B217" i="6"/>
  <c r="C217" i="6"/>
  <c r="K217" i="6"/>
  <c r="S217" i="6"/>
  <c r="A218" i="6"/>
  <c r="B218" i="6"/>
  <c r="C218" i="6"/>
  <c r="K218" i="6"/>
  <c r="S218" i="6"/>
  <c r="A219" i="6"/>
  <c r="B219" i="6"/>
  <c r="C219" i="6"/>
  <c r="K219" i="6"/>
  <c r="S219" i="6"/>
  <c r="A220" i="6"/>
  <c r="B220" i="6"/>
  <c r="C220" i="6"/>
  <c r="K220" i="6"/>
  <c r="S220" i="6"/>
  <c r="A221" i="6"/>
  <c r="B221" i="6"/>
  <c r="C221" i="6"/>
  <c r="K221" i="6"/>
  <c r="S221" i="6"/>
  <c r="A222" i="6"/>
  <c r="B222" i="6"/>
  <c r="C222" i="6"/>
  <c r="K222" i="6"/>
  <c r="S222" i="6"/>
  <c r="A223" i="6"/>
  <c r="B223" i="6"/>
  <c r="C223" i="6"/>
  <c r="K223" i="6"/>
  <c r="S223" i="6"/>
  <c r="A224" i="6"/>
  <c r="B224" i="6"/>
  <c r="C224" i="6"/>
  <c r="K224" i="6"/>
  <c r="S224" i="6"/>
  <c r="A225" i="6"/>
  <c r="B225" i="6"/>
  <c r="C225" i="6"/>
  <c r="K225" i="6"/>
  <c r="S225" i="6"/>
  <c r="A226" i="6"/>
  <c r="B226" i="6"/>
  <c r="C226" i="6"/>
  <c r="K226" i="6"/>
  <c r="S226" i="6"/>
  <c r="A227" i="6"/>
  <c r="B227" i="6"/>
  <c r="C227" i="6"/>
  <c r="K227" i="6"/>
  <c r="S227" i="6"/>
  <c r="A228" i="6"/>
  <c r="B228" i="6"/>
  <c r="C228" i="6"/>
  <c r="K228" i="6"/>
  <c r="S228" i="6"/>
  <c r="A229" i="6"/>
  <c r="B229" i="6"/>
  <c r="C229" i="6"/>
  <c r="K229" i="6"/>
  <c r="S229" i="6"/>
  <c r="A230" i="6"/>
  <c r="B230" i="6"/>
  <c r="C230" i="6"/>
  <c r="K230" i="6"/>
  <c r="S230" i="6"/>
  <c r="A231" i="6"/>
  <c r="B231" i="6"/>
  <c r="C231" i="6"/>
  <c r="K231" i="6"/>
  <c r="S231" i="6"/>
  <c r="A232" i="6"/>
  <c r="B232" i="6"/>
  <c r="C232" i="6"/>
  <c r="K232" i="6"/>
  <c r="S232" i="6"/>
  <c r="A233" i="6"/>
  <c r="B233" i="6"/>
  <c r="C233" i="6"/>
  <c r="K233" i="6"/>
  <c r="S233" i="6"/>
  <c r="A234" i="6"/>
  <c r="B234" i="6"/>
  <c r="C234" i="6"/>
  <c r="K234" i="6"/>
  <c r="S234" i="6"/>
  <c r="A235" i="6"/>
  <c r="B235" i="6"/>
  <c r="C235" i="6"/>
  <c r="K235" i="6"/>
  <c r="S235" i="6"/>
  <c r="A236" i="6"/>
  <c r="G2" i="7"/>
  <c r="B3" i="7"/>
  <c r="G3" i="7"/>
  <c r="B4" i="7"/>
  <c r="G4" i="7"/>
  <c r="B5" i="7"/>
  <c r="B6" i="7"/>
  <c r="G6" i="7"/>
  <c r="B7" i="7"/>
  <c r="G7" i="7"/>
  <c r="B8" i="7"/>
  <c r="G8" i="7"/>
</calcChain>
</file>

<file path=xl/comments1.xml><?xml version="1.0" encoding="utf-8"?>
<comments xmlns="http://schemas.openxmlformats.org/spreadsheetml/2006/main">
  <authors>
    <author>Eric Groves</author>
  </authors>
  <commentList>
    <comment ref="F2" authorId="0" shapeId="0">
      <text>
        <r>
          <rPr>
            <b/>
            <sz val="8"/>
            <color indexed="81"/>
            <rFont val="Tahoma"/>
          </rPr>
          <t>Eric Groves:</t>
        </r>
        <r>
          <rPr>
            <sz val="8"/>
            <color indexed="81"/>
            <rFont val="Tahoma"/>
          </rPr>
          <t xml:space="preserve">
Henry hub plus contract add.
</t>
        </r>
      </text>
    </comment>
  </commentList>
</comments>
</file>

<file path=xl/sharedStrings.xml><?xml version="1.0" encoding="utf-8"?>
<sst xmlns="http://schemas.openxmlformats.org/spreadsheetml/2006/main" count="256" uniqueCount="97">
  <si>
    <t>Buy</t>
  </si>
  <si>
    <t>FOB</t>
  </si>
  <si>
    <t>Volume</t>
  </si>
  <si>
    <t>Buy/Sell</t>
  </si>
  <si>
    <t>Curve</t>
  </si>
  <si>
    <t>Fixed</t>
  </si>
  <si>
    <t>Mtm</t>
  </si>
  <si>
    <t xml:space="preserve">Sell </t>
  </si>
  <si>
    <t>Sell</t>
  </si>
  <si>
    <t>Transfer of volume to CIF curve</t>
  </si>
  <si>
    <t>Purchase of volume into the cif curve</t>
  </si>
  <si>
    <t>Boil Off</t>
  </si>
  <si>
    <t>Sale of Gas to the Gas Desk</t>
  </si>
  <si>
    <t>Terminal Fuel and Ship Injection</t>
  </si>
  <si>
    <t>Henry Hub</t>
  </si>
  <si>
    <t>Purchase of LNG</t>
  </si>
  <si>
    <t>Description</t>
  </si>
  <si>
    <t>LNG Price Book</t>
  </si>
  <si>
    <t>LNG Freight Book</t>
  </si>
  <si>
    <t>H. Galleon</t>
  </si>
  <si>
    <t>H.Galleon</t>
  </si>
  <si>
    <t>Hedge of Freight Cost</t>
  </si>
  <si>
    <t>When</t>
  </si>
  <si>
    <t>Day 1</t>
  </si>
  <si>
    <t>Day 2</t>
  </si>
  <si>
    <t>Original Freight Estimate</t>
  </si>
  <si>
    <t>Estimate</t>
  </si>
  <si>
    <t>IR</t>
  </si>
  <si>
    <t>NG</t>
  </si>
  <si>
    <t>IF-HEHUB</t>
  </si>
  <si>
    <t>NG-VOL</t>
  </si>
  <si>
    <t>HEHUB PRICE</t>
  </si>
  <si>
    <t>QATAR-FOB</t>
  </si>
  <si>
    <t>DEAL #</t>
  </si>
  <si>
    <t>DEAL DATE</t>
  </si>
  <si>
    <t>COUNTERPARTY</t>
  </si>
  <si>
    <t>VOLUME</t>
  </si>
  <si>
    <t>PRICE</t>
  </si>
  <si>
    <t>START</t>
  </si>
  <si>
    <t>END</t>
  </si>
  <si>
    <t>PV</t>
  </si>
  <si>
    <t>POS</t>
  </si>
  <si>
    <t>P&amp;L</t>
  </si>
  <si>
    <t>Total</t>
  </si>
  <si>
    <t>FOB BOOK</t>
  </si>
  <si>
    <t>CIF BOOK</t>
  </si>
  <si>
    <t>HG Boil Off from Qatar</t>
  </si>
  <si>
    <t>Gas Desk</t>
  </si>
  <si>
    <t>Elba Loss</t>
  </si>
  <si>
    <t>Sell to Gas Desk</t>
  </si>
  <si>
    <t>BOOK TOTAL</t>
  </si>
  <si>
    <t>TOTAL POS</t>
  </si>
  <si>
    <t>TOTAL P&amp;L</t>
  </si>
  <si>
    <t>Interbook -HG (Qatar)</t>
  </si>
  <si>
    <t>Interbook - new (Algeria)</t>
  </si>
  <si>
    <t>Fuel and Ship Pressure</t>
  </si>
  <si>
    <t>InterBook HG (Qatar)</t>
  </si>
  <si>
    <t>HG - QATAR TO ELBA</t>
  </si>
  <si>
    <t>NEW - ALGERIA TO ELBA</t>
  </si>
  <si>
    <t>NEWBUILD - ALGERIA TO ELBA</t>
  </si>
  <si>
    <t>NEW - VENEZUELA TO ELBA</t>
  </si>
  <si>
    <t>Interbook - new (Ven)</t>
  </si>
  <si>
    <t>NEWBUILD - VENEZUELA TO ELBA</t>
  </si>
  <si>
    <t>Interbook - new (VEN)</t>
  </si>
  <si>
    <t>NEW Boil Off from VEN</t>
  </si>
  <si>
    <t>NEW Boil Off from ALGERIA</t>
  </si>
  <si>
    <t>HEOGH GALLEON</t>
  </si>
  <si>
    <t>NEW BUILD</t>
  </si>
  <si>
    <t>Fixed Charter</t>
  </si>
  <si>
    <t>Heogh Galleon</t>
  </si>
  <si>
    <t>PRICE 1</t>
  </si>
  <si>
    <t>PER DAY AMOUNT</t>
  </si>
  <si>
    <t>New Build</t>
  </si>
  <si>
    <t>FOB Book</t>
  </si>
  <si>
    <t>LNG Freight Hedge Book</t>
  </si>
  <si>
    <t>Ship Book</t>
  </si>
  <si>
    <t>MtM</t>
  </si>
  <si>
    <t>Fixed Elba Fee</t>
  </si>
  <si>
    <t>Elba Terminal</t>
  </si>
  <si>
    <t>Elba Book</t>
  </si>
  <si>
    <t>VENEZUELA-FOB</t>
  </si>
  <si>
    <t>Positions</t>
  </si>
  <si>
    <t>Notional</t>
  </si>
  <si>
    <t>CHARTER</t>
  </si>
  <si>
    <t>CHARTER-hedge</t>
  </si>
  <si>
    <t>CHARTER-TRANSFER TO LNG</t>
  </si>
  <si>
    <t>CHARTER - TRANSFER TO LNG</t>
  </si>
  <si>
    <t>Variable Costs</t>
  </si>
  <si>
    <t>HG Charter not covered</t>
  </si>
  <si>
    <t>Net Total w/o uncovered cost</t>
  </si>
  <si>
    <t>LNG Book</t>
  </si>
  <si>
    <t>Algeria</t>
  </si>
  <si>
    <t>Current Book Assumptions</t>
  </si>
  <si>
    <t>&lt;----Represents Boil Off and Elba Fuel</t>
  </si>
  <si>
    <t>1.  All ship costs are currently shown as fixed  amounts per the EI model.</t>
  </si>
  <si>
    <t>2. All FOB curves are per EI</t>
  </si>
  <si>
    <t>3. CIF curve is Henry Hub Flat 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</si>
</sst>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000"/>
    <numFmt numFmtId="168" formatCode="0.0%"/>
    <numFmt numFmtId="169" formatCode="&quot;$&quot;#,##0.000_);[Red]\(&quot;$&quot;#,##0.000\)"/>
    <numFmt numFmtId="176" formatCode="#,##0.00000_);[Red]\(#,##0.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7" fontId="0" fillId="0" borderId="0" xfId="0" applyNumberFormat="1"/>
    <xf numFmtId="17" fontId="2" fillId="0" borderId="0" xfId="0" applyNumberFormat="1" applyFont="1"/>
    <xf numFmtId="168" fontId="0" fillId="0" borderId="0" xfId="0" applyNumberFormat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8" fontId="0" fillId="0" borderId="6" xfId="0" applyNumberForma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14" fontId="0" fillId="0" borderId="2" xfId="0" applyNumberForma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7" fontId="0" fillId="0" borderId="2" xfId="0" applyNumberFormat="1" applyBorder="1" applyAlignment="1">
      <alignment horizontal="centerContinuous"/>
    </xf>
    <xf numFmtId="38" fontId="0" fillId="0" borderId="2" xfId="0" applyNumberFormat="1" applyBorder="1" applyAlignment="1">
      <alignment horizontal="centerContinuous"/>
    </xf>
    <xf numFmtId="8" fontId="0" fillId="0" borderId="2" xfId="0" applyNumberFormat="1" applyBorder="1" applyAlignment="1">
      <alignment horizontal="centerContinuous"/>
    </xf>
    <xf numFmtId="38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4" fontId="0" fillId="2" borderId="2" xfId="0" applyNumberForma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17" fontId="0" fillId="2" borderId="2" xfId="0" applyNumberFormat="1" applyFill="1" applyBorder="1" applyAlignment="1">
      <alignment horizontal="centerContinuous"/>
    </xf>
    <xf numFmtId="38" fontId="0" fillId="2" borderId="2" xfId="0" applyNumberFormat="1" applyFill="1" applyBorder="1" applyAlignment="1">
      <alignment horizontal="centerContinuous"/>
    </xf>
    <xf numFmtId="8" fontId="0" fillId="2" borderId="2" xfId="0" applyNumberFormat="1" applyFill="1" applyBorder="1" applyAlignment="1">
      <alignment horizontal="centerContinuous"/>
    </xf>
    <xf numFmtId="6" fontId="2" fillId="0" borderId="7" xfId="1" applyNumberFormat="1" applyFont="1" applyBorder="1" applyAlignment="1">
      <alignment horizontal="center"/>
    </xf>
    <xf numFmtId="0" fontId="0" fillId="2" borderId="10" xfId="0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3" borderId="0" xfId="0" applyFill="1"/>
    <xf numFmtId="0" fontId="2" fillId="0" borderId="1" xfId="0" applyFont="1" applyBorder="1"/>
    <xf numFmtId="6" fontId="0" fillId="0" borderId="0" xfId="0" applyNumberFormat="1" applyBorder="1" applyAlignment="1">
      <alignment horizontal="center"/>
    </xf>
    <xf numFmtId="0" fontId="0" fillId="0" borderId="1" xfId="0" applyFill="1" applyBorder="1"/>
    <xf numFmtId="6" fontId="0" fillId="0" borderId="1" xfId="0" applyNumberForma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Continuous"/>
    </xf>
    <xf numFmtId="0" fontId="0" fillId="0" borderId="13" xfId="0" applyBorder="1" applyAlignment="1">
      <alignment horizontal="centerContinuous"/>
    </xf>
    <xf numFmtId="14" fontId="0" fillId="0" borderId="0" xfId="0" applyNumberFormat="1" applyBorder="1" applyAlignment="1">
      <alignment horizontal="centerContinuous"/>
    </xf>
    <xf numFmtId="0" fontId="0" fillId="0" borderId="0" xfId="0" applyBorder="1" applyAlignment="1">
      <alignment horizontal="centerContinuous"/>
    </xf>
    <xf numFmtId="17" fontId="0" fillId="0" borderId="0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Continuous"/>
    </xf>
    <xf numFmtId="8" fontId="0" fillId="0" borderId="0" xfId="0" applyNumberFormat="1" applyBorder="1" applyAlignment="1">
      <alignment horizontal="centerContinuous"/>
    </xf>
    <xf numFmtId="6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176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/>
    <xf numFmtId="8" fontId="2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showGridLines="0" workbookViewId="0">
      <selection activeCell="A19" sqref="A19"/>
    </sheetView>
  </sheetViews>
  <sheetFormatPr defaultRowHeight="12.75" x14ac:dyDescent="0.2"/>
  <cols>
    <col min="2" max="2" width="16" customWidth="1"/>
    <col min="4" max="4" width="15.42578125" bestFit="1" customWidth="1"/>
    <col min="6" max="6" width="10.7109375" customWidth="1"/>
    <col min="7" max="7" width="13.42578125" customWidth="1"/>
    <col min="8" max="8" width="40.7109375" customWidth="1"/>
  </cols>
  <sheetData>
    <row r="2" spans="1:13" x14ac:dyDescent="0.2">
      <c r="A2" s="10" t="s">
        <v>17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x14ac:dyDescent="0.2">
      <c r="A4" s="1"/>
      <c r="B4" s="1"/>
      <c r="D4" s="6">
        <f>SUM(D6:D20)</f>
        <v>0</v>
      </c>
      <c r="E4" s="1"/>
      <c r="G4" s="4">
        <f>SUM(G6:G19)</f>
        <v>510000</v>
      </c>
      <c r="H4" s="1"/>
      <c r="I4" s="1"/>
      <c r="J4" s="1"/>
    </row>
    <row r="5" spans="1:13" x14ac:dyDescent="0.2">
      <c r="A5" s="11" t="s">
        <v>22</v>
      </c>
      <c r="B5" s="8" t="s">
        <v>3</v>
      </c>
      <c r="C5" s="8" t="s">
        <v>4</v>
      </c>
      <c r="D5" s="8" t="s">
        <v>2</v>
      </c>
      <c r="E5" s="8" t="s">
        <v>5</v>
      </c>
      <c r="F5" s="8" t="s">
        <v>4</v>
      </c>
      <c r="G5" s="8" t="s">
        <v>6</v>
      </c>
      <c r="H5" s="12" t="s">
        <v>16</v>
      </c>
      <c r="I5" s="2"/>
      <c r="J5" s="2"/>
      <c r="K5" s="2"/>
      <c r="L5" s="3"/>
      <c r="M5" s="3"/>
    </row>
    <row r="6" spans="1:13" x14ac:dyDescent="0.2">
      <c r="A6" t="s">
        <v>24</v>
      </c>
      <c r="B6" s="1" t="s">
        <v>0</v>
      </c>
      <c r="C6" s="1" t="s">
        <v>1</v>
      </c>
      <c r="D6" s="6">
        <v>1000000</v>
      </c>
      <c r="E6" s="5">
        <v>1</v>
      </c>
      <c r="F6" s="5">
        <v>1</v>
      </c>
      <c r="G6" s="4">
        <f>+D6*(F6-E6)</f>
        <v>0</v>
      </c>
      <c r="H6" s="7" t="s">
        <v>15</v>
      </c>
      <c r="I6" s="1"/>
      <c r="J6" s="1"/>
      <c r="K6" s="1"/>
    </row>
    <row r="7" spans="1:13" x14ac:dyDescent="0.2">
      <c r="A7" t="s">
        <v>23</v>
      </c>
      <c r="B7" s="1" t="s">
        <v>7</v>
      </c>
      <c r="C7" s="1" t="s">
        <v>1</v>
      </c>
      <c r="D7" s="6">
        <v>-1000000</v>
      </c>
      <c r="E7" s="5">
        <v>1</v>
      </c>
      <c r="F7" s="5">
        <v>1</v>
      </c>
      <c r="G7" s="4">
        <f>+D7*(F7-E7)</f>
        <v>0</v>
      </c>
      <c r="H7" s="7" t="s">
        <v>9</v>
      </c>
      <c r="I7" s="1"/>
      <c r="J7" s="1"/>
      <c r="K7" s="1"/>
    </row>
    <row r="8" spans="1:13" x14ac:dyDescent="0.2">
      <c r="B8" s="1"/>
      <c r="C8" s="1"/>
      <c r="D8" s="1"/>
      <c r="E8" s="1"/>
      <c r="F8" s="1"/>
      <c r="G8" s="1"/>
      <c r="H8" s="7"/>
      <c r="I8" s="1"/>
      <c r="J8" s="1"/>
      <c r="K8" s="1"/>
    </row>
    <row r="9" spans="1:13" x14ac:dyDescent="0.2">
      <c r="A9" t="s">
        <v>23</v>
      </c>
      <c r="B9" s="1" t="s">
        <v>0</v>
      </c>
      <c r="C9" s="1" t="s">
        <v>14</v>
      </c>
      <c r="D9" s="6">
        <v>1000000</v>
      </c>
      <c r="E9" s="5">
        <v>1</v>
      </c>
      <c r="F9" s="5">
        <v>4</v>
      </c>
      <c r="G9" s="4">
        <f>+D9*(F9-E9)</f>
        <v>3000000</v>
      </c>
      <c r="H9" s="7" t="s">
        <v>10</v>
      </c>
      <c r="I9" s="1"/>
      <c r="J9" s="1"/>
      <c r="K9" s="1"/>
    </row>
    <row r="10" spans="1:13" x14ac:dyDescent="0.2">
      <c r="A10" t="s">
        <v>23</v>
      </c>
      <c r="B10" s="1" t="s">
        <v>8</v>
      </c>
      <c r="C10" s="1" t="s">
        <v>14</v>
      </c>
      <c r="D10" s="6">
        <f>-D9*0.1</f>
        <v>-100000</v>
      </c>
      <c r="E10" s="5">
        <v>0</v>
      </c>
      <c r="F10" s="5">
        <v>4</v>
      </c>
      <c r="G10" s="4">
        <f>+D10*(F10-E10)</f>
        <v>-400000</v>
      </c>
      <c r="H10" s="7" t="s">
        <v>11</v>
      </c>
      <c r="I10" s="1"/>
      <c r="J10" s="1"/>
      <c r="K10" s="1"/>
    </row>
    <row r="11" spans="1:13" x14ac:dyDescent="0.2">
      <c r="B11" s="1"/>
      <c r="C11" s="1"/>
      <c r="D11" s="1"/>
      <c r="E11" s="1"/>
      <c r="F11" s="1"/>
      <c r="G11" s="1"/>
      <c r="H11" s="7"/>
      <c r="I11" s="1"/>
      <c r="J11" s="1"/>
      <c r="K11" s="1"/>
    </row>
    <row r="12" spans="1:13" x14ac:dyDescent="0.2">
      <c r="A12" t="s">
        <v>23</v>
      </c>
      <c r="B12" s="1" t="s">
        <v>8</v>
      </c>
      <c r="C12" s="1" t="s">
        <v>14</v>
      </c>
      <c r="D12" s="6">
        <v>-877500</v>
      </c>
      <c r="E12" s="5">
        <v>4</v>
      </c>
      <c r="F12" s="5">
        <v>4</v>
      </c>
      <c r="G12" s="4">
        <f>+D12*(F12-E12)</f>
        <v>0</v>
      </c>
      <c r="H12" s="7" t="s">
        <v>12</v>
      </c>
      <c r="I12" s="1"/>
      <c r="J12" s="1"/>
      <c r="K12" s="1"/>
    </row>
    <row r="13" spans="1:13" x14ac:dyDescent="0.2">
      <c r="A13" t="s">
        <v>23</v>
      </c>
      <c r="B13" s="1" t="s">
        <v>8</v>
      </c>
      <c r="C13" s="1" t="s">
        <v>14</v>
      </c>
      <c r="D13" s="6">
        <f>-900000*0.025</f>
        <v>-22500</v>
      </c>
      <c r="E13" s="5">
        <v>0</v>
      </c>
      <c r="F13" s="5">
        <v>4</v>
      </c>
      <c r="G13" s="4">
        <f>+D13*(F13-E13)</f>
        <v>-90000</v>
      </c>
      <c r="H13" s="7" t="s">
        <v>13</v>
      </c>
      <c r="I13" s="1"/>
      <c r="J13" s="1"/>
      <c r="K13" s="1"/>
    </row>
    <row r="14" spans="1:13" x14ac:dyDescent="0.2">
      <c r="B14" s="1"/>
      <c r="C14" s="1"/>
      <c r="D14" s="1"/>
      <c r="E14" s="1"/>
      <c r="F14" s="1"/>
      <c r="G14" s="1"/>
      <c r="H14" s="7"/>
      <c r="I14" s="1"/>
      <c r="J14" s="1"/>
      <c r="K14" s="1"/>
    </row>
    <row r="15" spans="1:13" x14ac:dyDescent="0.2">
      <c r="A15" t="s">
        <v>23</v>
      </c>
      <c r="B15" s="1" t="s">
        <v>0</v>
      </c>
      <c r="C15" s="1" t="s">
        <v>20</v>
      </c>
      <c r="D15" s="6">
        <v>-1000000</v>
      </c>
      <c r="E15" s="5">
        <v>0</v>
      </c>
      <c r="F15" s="5">
        <v>0</v>
      </c>
      <c r="G15" s="4">
        <f>+D15*(F15-E15)</f>
        <v>0</v>
      </c>
      <c r="H15" s="7" t="s">
        <v>26</v>
      </c>
      <c r="I15" s="1"/>
      <c r="J15" s="1"/>
      <c r="K15" s="1"/>
    </row>
    <row r="16" spans="1:13" x14ac:dyDescent="0.2">
      <c r="A16" t="s">
        <v>24</v>
      </c>
      <c r="B16" s="1" t="s">
        <v>0</v>
      </c>
      <c r="C16" s="1" t="s">
        <v>20</v>
      </c>
      <c r="D16" s="6">
        <v>1000000</v>
      </c>
      <c r="E16" s="5">
        <v>2</v>
      </c>
      <c r="F16" s="5">
        <v>0</v>
      </c>
      <c r="G16" s="4">
        <f>+D16*(F16-E16)</f>
        <v>-2000000</v>
      </c>
      <c r="H16" s="7" t="s">
        <v>21</v>
      </c>
      <c r="I16" s="1"/>
      <c r="J16" s="1"/>
      <c r="K16" s="1"/>
    </row>
    <row r="17" spans="1:11" x14ac:dyDescent="0.2">
      <c r="B17" s="1"/>
      <c r="C17" s="1"/>
      <c r="D17" s="1"/>
      <c r="E17" s="1">
        <f>3*88</f>
        <v>264</v>
      </c>
      <c r="F17" s="1"/>
      <c r="G17" s="1"/>
      <c r="H17" s="7"/>
      <c r="I17" s="1"/>
      <c r="J17" s="1"/>
      <c r="K17" s="1"/>
    </row>
    <row r="18" spans="1:11" x14ac:dyDescent="0.2">
      <c r="B18" s="1"/>
      <c r="C18" s="1"/>
      <c r="D18" s="1"/>
      <c r="E18" s="1"/>
      <c r="F18" s="1"/>
      <c r="G18" s="1"/>
      <c r="H18" s="7"/>
      <c r="I18" s="1"/>
      <c r="J18" s="1"/>
      <c r="K18" s="1"/>
    </row>
    <row r="19" spans="1:11" x14ac:dyDescent="0.2">
      <c r="A19" s="10" t="s">
        <v>18</v>
      </c>
      <c r="I19" s="1"/>
      <c r="J19" s="1"/>
      <c r="K19" s="1"/>
    </row>
    <row r="20" spans="1:1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6">
        <f>SUM(C23:C34)</f>
        <v>0</v>
      </c>
      <c r="E21" s="1"/>
      <c r="F21" s="1"/>
      <c r="G21" s="4">
        <f>SUM(G23:G34)</f>
        <v>-2000000</v>
      </c>
      <c r="H21" s="1"/>
      <c r="I21" s="1"/>
      <c r="J21" s="1"/>
      <c r="K21" s="1"/>
    </row>
    <row r="22" spans="1:11" x14ac:dyDescent="0.2">
      <c r="A22" s="11" t="s">
        <v>22</v>
      </c>
      <c r="B22" s="8" t="s">
        <v>3</v>
      </c>
      <c r="C22" s="8" t="s">
        <v>4</v>
      </c>
      <c r="D22" s="8" t="s">
        <v>2</v>
      </c>
      <c r="E22" s="8" t="s">
        <v>5</v>
      </c>
      <c r="F22" s="8" t="s">
        <v>4</v>
      </c>
      <c r="G22" s="8" t="s">
        <v>6</v>
      </c>
      <c r="H22" s="9" t="s">
        <v>16</v>
      </c>
      <c r="I22" s="1"/>
      <c r="J22" s="1"/>
      <c r="K22" s="1"/>
    </row>
    <row r="23" spans="1:11" x14ac:dyDescent="0.2">
      <c r="B23" s="1"/>
      <c r="C23" s="1"/>
      <c r="D23" s="6"/>
      <c r="E23" s="5"/>
      <c r="F23" s="5"/>
      <c r="G23" s="4"/>
      <c r="H23" s="7"/>
      <c r="I23" s="1"/>
      <c r="J23" s="1"/>
      <c r="K23" s="1"/>
    </row>
    <row r="24" spans="1:11" x14ac:dyDescent="0.2">
      <c r="A24" t="s">
        <v>23</v>
      </c>
      <c r="B24" s="1" t="s">
        <v>8</v>
      </c>
      <c r="C24" s="1" t="s">
        <v>19</v>
      </c>
      <c r="D24" s="6">
        <v>-1000000</v>
      </c>
      <c r="E24" s="5">
        <v>2</v>
      </c>
      <c r="F24" s="5">
        <v>0</v>
      </c>
      <c r="G24" s="4">
        <f>+D24*(F24-E24)</f>
        <v>2000000</v>
      </c>
      <c r="H24" s="7" t="s">
        <v>21</v>
      </c>
      <c r="I24" s="1"/>
      <c r="J24" s="1"/>
      <c r="K24" s="1"/>
    </row>
    <row r="25" spans="1:11" x14ac:dyDescent="0.2">
      <c r="A25" t="s">
        <v>24</v>
      </c>
      <c r="B25" s="1" t="s">
        <v>0</v>
      </c>
      <c r="C25" s="1" t="s">
        <v>19</v>
      </c>
      <c r="D25" s="6">
        <v>2000000</v>
      </c>
      <c r="E25" s="5">
        <v>2</v>
      </c>
      <c r="F25" s="5">
        <v>0</v>
      </c>
      <c r="G25" s="4">
        <f>+D25*(F25-E25)</f>
        <v>-4000000</v>
      </c>
      <c r="H25" s="7" t="s">
        <v>25</v>
      </c>
      <c r="I25" s="1"/>
      <c r="J25" s="1"/>
      <c r="K25" s="1"/>
    </row>
    <row r="26" spans="1:11" x14ac:dyDescent="0.2">
      <c r="B26" s="1"/>
      <c r="C26" s="1"/>
      <c r="D26" s="6"/>
      <c r="E26" s="5"/>
      <c r="F26" s="5"/>
      <c r="G26" s="4"/>
      <c r="H26" s="7"/>
      <c r="I26" s="1"/>
      <c r="J26" s="1"/>
      <c r="K26" s="1"/>
    </row>
    <row r="27" spans="1:11" x14ac:dyDescent="0.2">
      <c r="B27" s="1"/>
      <c r="C27" s="1"/>
      <c r="D27" s="6"/>
      <c r="E27" s="5"/>
      <c r="F27" s="5"/>
      <c r="G27" s="4"/>
      <c r="H27" s="7"/>
      <c r="I27" s="1"/>
      <c r="J27" s="1"/>
      <c r="K27" s="1"/>
    </row>
    <row r="28" spans="1:11" x14ac:dyDescent="0.2">
      <c r="B28" s="1"/>
      <c r="C28" s="1"/>
      <c r="D28" s="1"/>
      <c r="E28" s="1"/>
      <c r="F28" s="1"/>
      <c r="G28" s="1"/>
      <c r="H28" s="7"/>
      <c r="I28" s="1"/>
      <c r="J28" s="1"/>
      <c r="K28" s="1"/>
    </row>
    <row r="29" spans="1:11" x14ac:dyDescent="0.2">
      <c r="A29" s="1"/>
      <c r="B29" s="1"/>
      <c r="C29" s="6"/>
      <c r="D29" s="5"/>
      <c r="E29" s="5"/>
      <c r="F29" s="4"/>
      <c r="G29" s="7"/>
      <c r="H29" s="1"/>
      <c r="I29" s="1"/>
      <c r="J29" s="1"/>
    </row>
    <row r="30" spans="1:11" x14ac:dyDescent="0.2">
      <c r="A30" s="1"/>
      <c r="B30" s="1"/>
      <c r="C30" s="6"/>
      <c r="D30" s="5"/>
      <c r="E30" s="5"/>
      <c r="F30" s="4"/>
      <c r="G30" s="7"/>
    </row>
    <row r="31" spans="1:11" x14ac:dyDescent="0.2">
      <c r="G31" s="7"/>
    </row>
    <row r="32" spans="1:11" x14ac:dyDescent="0.2">
      <c r="D32" s="13"/>
      <c r="G32" s="7"/>
    </row>
    <row r="33" spans="4:7" x14ac:dyDescent="0.2">
      <c r="D33" s="13"/>
      <c r="G33" s="7"/>
    </row>
    <row r="34" spans="4:7" x14ac:dyDescent="0.2">
      <c r="D34" s="13"/>
      <c r="G34" s="7"/>
    </row>
    <row r="35" spans="4:7" x14ac:dyDescent="0.2">
      <c r="D35" s="14"/>
      <c r="G35" s="7"/>
    </row>
    <row r="36" spans="4:7" x14ac:dyDescent="0.2">
      <c r="G36" s="7"/>
    </row>
    <row r="37" spans="4:7" x14ac:dyDescent="0.2">
      <c r="G37" s="7"/>
    </row>
    <row r="38" spans="4:7" x14ac:dyDescent="0.2">
      <c r="G38" s="7"/>
    </row>
    <row r="39" spans="4:7" x14ac:dyDescent="0.2">
      <c r="G39" s="7"/>
    </row>
    <row r="40" spans="4:7" x14ac:dyDescent="0.2">
      <c r="G40" s="7"/>
    </row>
    <row r="41" spans="4:7" x14ac:dyDescent="0.2">
      <c r="G41" s="7"/>
    </row>
    <row r="42" spans="4:7" x14ac:dyDescent="0.2">
      <c r="G42" s="7"/>
    </row>
  </sheetData>
  <pageMargins left="0.75" right="0.75" top="1" bottom="1" header="0.5" footer="0.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1"/>
  <sheetViews>
    <sheetView showGridLines="0" workbookViewId="0">
      <selection activeCell="F2" sqref="F2"/>
    </sheetView>
  </sheetViews>
  <sheetFormatPr defaultRowHeight="12.75" x14ac:dyDescent="0.2"/>
  <cols>
    <col min="2" max="5" width="12" customWidth="1"/>
    <col min="6" max="6" width="18.7109375" customWidth="1"/>
    <col min="7" max="7" width="12" customWidth="1"/>
    <col min="8" max="8" width="13.7109375" customWidth="1"/>
    <col min="9" max="9" width="19" customWidth="1"/>
  </cols>
  <sheetData>
    <row r="1" spans="1:19" x14ac:dyDescent="0.2">
      <c r="B1" s="8" t="s">
        <v>27</v>
      </c>
      <c r="C1" s="8" t="s">
        <v>40</v>
      </c>
      <c r="D1" s="8" t="s">
        <v>28</v>
      </c>
      <c r="E1" s="8" t="s">
        <v>29</v>
      </c>
      <c r="F1" s="8" t="s">
        <v>31</v>
      </c>
      <c r="G1" s="8" t="s">
        <v>30</v>
      </c>
      <c r="H1" s="8" t="s">
        <v>32</v>
      </c>
      <c r="I1" s="55" t="s">
        <v>80</v>
      </c>
      <c r="L1" t="s">
        <v>91</v>
      </c>
    </row>
    <row r="2" spans="1:19" x14ac:dyDescent="0.2">
      <c r="A2" s="16">
        <v>36678</v>
      </c>
      <c r="B2" s="17">
        <v>1</v>
      </c>
      <c r="C2" s="17">
        <f ca="1">1/(1+B2/2)^((A2-TODAY())/182.625)</f>
        <v>1.0338638444783443</v>
      </c>
      <c r="D2" s="18">
        <v>4.4060000000000006</v>
      </c>
      <c r="E2" s="19">
        <v>5.0000000000000001E-3</v>
      </c>
      <c r="F2" s="76">
        <f>+E2+D2+0.02</f>
        <v>4.431</v>
      </c>
      <c r="G2" s="17">
        <v>0.45</v>
      </c>
      <c r="H2" s="25">
        <v>1</v>
      </c>
      <c r="I2" s="25">
        <v>2.2999999999999998</v>
      </c>
      <c r="L2" s="25">
        <v>1</v>
      </c>
      <c r="N2" s="25">
        <v>1</v>
      </c>
      <c r="O2" s="25">
        <v>1</v>
      </c>
      <c r="P2" s="25">
        <v>2.2999999999999998</v>
      </c>
      <c r="S2" s="17">
        <v>1</v>
      </c>
    </row>
    <row r="3" spans="1:19" x14ac:dyDescent="0.2">
      <c r="A3" s="16">
        <v>36708</v>
      </c>
      <c r="B3" s="17">
        <v>6.7820770137147032E-2</v>
      </c>
      <c r="C3" s="17">
        <f t="shared" ref="C3:C66" ca="1" si="0">1/(1+B3/2)^((A3-TODAY())/182.625)</f>
        <v>0.99726468381989064</v>
      </c>
      <c r="D3" s="18">
        <v>4.2560000000000002</v>
      </c>
      <c r="E3" s="19">
        <v>5.0000000000000001E-3</v>
      </c>
      <c r="F3" s="24">
        <f t="shared" ref="F3:F66" si="1">+E3+D3+0.02</f>
        <v>4.2809999999999997</v>
      </c>
      <c r="G3" s="17">
        <v>0.61499999999999999</v>
      </c>
      <c r="H3" s="25">
        <v>1</v>
      </c>
      <c r="I3" s="25">
        <v>2.2999999999999998</v>
      </c>
      <c r="L3" s="25">
        <v>1</v>
      </c>
      <c r="N3" s="26">
        <v>1.0022916666666666</v>
      </c>
      <c r="O3" s="26">
        <v>1.0022916666666666</v>
      </c>
      <c r="P3" s="26">
        <v>2.3052708333333332</v>
      </c>
      <c r="S3" s="17">
        <v>6.7820770137147032E-2</v>
      </c>
    </row>
    <row r="4" spans="1:19" x14ac:dyDescent="0.2">
      <c r="A4" s="16">
        <v>36739</v>
      </c>
      <c r="B4" s="17">
        <v>6.8637502985779003E-2</v>
      </c>
      <c r="C4" s="17">
        <f t="shared" ca="1" si="0"/>
        <v>0.99153675339042535</v>
      </c>
      <c r="D4" s="18">
        <v>4.2390000000000008</v>
      </c>
      <c r="E4" s="19">
        <v>5.0000000000000001E-3</v>
      </c>
      <c r="F4" s="24">
        <f t="shared" si="1"/>
        <v>4.2640000000000002</v>
      </c>
      <c r="G4" s="17">
        <v>0.61</v>
      </c>
      <c r="H4" s="25">
        <v>1</v>
      </c>
      <c r="I4" s="25">
        <v>2.2999999999999998</v>
      </c>
      <c r="L4" s="25">
        <v>1</v>
      </c>
      <c r="N4" s="26">
        <v>1.0045885850694443</v>
      </c>
      <c r="O4" s="26">
        <v>1.0045885850694443</v>
      </c>
      <c r="P4" s="26">
        <v>2.310553745659722</v>
      </c>
      <c r="S4" s="17">
        <v>6.8637502985779003E-2</v>
      </c>
    </row>
    <row r="5" spans="1:19" x14ac:dyDescent="0.2">
      <c r="A5" s="16">
        <v>36770</v>
      </c>
      <c r="B5" s="17">
        <v>6.9287270992920008E-2</v>
      </c>
      <c r="C5" s="17">
        <f t="shared" ca="1" si="0"/>
        <v>0.98574316278667495</v>
      </c>
      <c r="D5" s="18">
        <v>4.2130000000000001</v>
      </c>
      <c r="E5" s="19">
        <v>5.0000000000000001E-3</v>
      </c>
      <c r="F5" s="24">
        <f t="shared" si="1"/>
        <v>4.2379999999999995</v>
      </c>
      <c r="G5" s="17">
        <v>0.61499999999999999</v>
      </c>
      <c r="H5" s="25">
        <v>1</v>
      </c>
      <c r="I5" s="25">
        <v>2.2999999999999998</v>
      </c>
      <c r="L5" s="25">
        <v>1</v>
      </c>
      <c r="N5" s="26">
        <v>1.0068907672435616</v>
      </c>
      <c r="O5" s="26">
        <v>1.0068907672435616</v>
      </c>
      <c r="P5" s="26">
        <v>2.315848764660192</v>
      </c>
      <c r="S5" s="17">
        <v>6.9287270992920008E-2</v>
      </c>
    </row>
    <row r="6" spans="1:19" x14ac:dyDescent="0.2">
      <c r="A6" s="16">
        <v>36800</v>
      </c>
      <c r="B6" s="17">
        <v>6.9545611914247019E-2</v>
      </c>
      <c r="C6" s="17">
        <f t="shared" ca="1" si="0"/>
        <v>0.98017203917004614</v>
      </c>
      <c r="D6" s="18">
        <v>4.1960000000000006</v>
      </c>
      <c r="E6" s="19">
        <v>5.0000000000000001E-3</v>
      </c>
      <c r="F6" s="24">
        <f t="shared" si="1"/>
        <v>4.2210000000000001</v>
      </c>
      <c r="G6" s="17">
        <v>0.61750000000000005</v>
      </c>
      <c r="H6" s="25">
        <v>1</v>
      </c>
      <c r="I6" s="25">
        <v>2.2999999999999998</v>
      </c>
      <c r="L6" s="25">
        <v>1</v>
      </c>
      <c r="N6" s="26">
        <v>1.0091982252518281</v>
      </c>
      <c r="O6" s="26">
        <v>1.0091982252518281</v>
      </c>
      <c r="P6" s="26">
        <v>2.3211559180792047</v>
      </c>
      <c r="S6" s="17">
        <v>6.9545611914247019E-2</v>
      </c>
    </row>
    <row r="7" spans="1:19" x14ac:dyDescent="0.2">
      <c r="A7" s="16">
        <v>36831</v>
      </c>
      <c r="B7" s="17">
        <v>6.9948704038909029E-2</v>
      </c>
      <c r="C7" s="17">
        <f t="shared" ca="1" si="0"/>
        <v>0.97435788644151788</v>
      </c>
      <c r="D7" s="18">
        <v>4.25</v>
      </c>
      <c r="E7" s="19">
        <v>5.0000000000000001E-3</v>
      </c>
      <c r="F7" s="24">
        <f t="shared" si="1"/>
        <v>4.2749999999999995</v>
      </c>
      <c r="G7" s="17">
        <v>0.61750000000000005</v>
      </c>
      <c r="H7" s="25">
        <v>1</v>
      </c>
      <c r="I7" s="25">
        <v>2.2999999999999998</v>
      </c>
      <c r="L7" s="25">
        <v>1</v>
      </c>
      <c r="N7" s="26">
        <v>1.0115109711846968</v>
      </c>
      <c r="O7" s="26">
        <v>1.0115109711846968</v>
      </c>
      <c r="P7" s="26">
        <v>2.3264752337248029</v>
      </c>
      <c r="S7" s="17">
        <v>6.9948704038909029E-2</v>
      </c>
    </row>
    <row r="8" spans="1:19" x14ac:dyDescent="0.2">
      <c r="A8" s="16">
        <v>36861</v>
      </c>
      <c r="B8" s="17">
        <v>7.0338793242964007E-2</v>
      </c>
      <c r="C8" s="17">
        <f t="shared" ca="1" si="0"/>
        <v>0.96870317398667238</v>
      </c>
      <c r="D8" s="18">
        <v>4.32</v>
      </c>
      <c r="E8" s="19">
        <v>5.0000000000000001E-3</v>
      </c>
      <c r="F8" s="24">
        <f t="shared" si="1"/>
        <v>4.3449999999999998</v>
      </c>
      <c r="G8" s="17">
        <v>0.62</v>
      </c>
      <c r="H8" s="25">
        <v>1</v>
      </c>
      <c r="I8" s="25">
        <v>2.2999999999999998</v>
      </c>
      <c r="L8" s="25">
        <v>1</v>
      </c>
      <c r="N8" s="26">
        <v>1.0138290171603284</v>
      </c>
      <c r="O8" s="26">
        <v>1.0138290171603284</v>
      </c>
      <c r="P8" s="26">
        <v>2.3318067394687554</v>
      </c>
      <c r="S8" s="17">
        <v>7.0338793242964007E-2</v>
      </c>
    </row>
    <row r="9" spans="1:19" x14ac:dyDescent="0.2">
      <c r="A9" s="16">
        <v>36892</v>
      </c>
      <c r="B9" s="17">
        <v>7.071753962965302E-2</v>
      </c>
      <c r="C9" s="17">
        <f t="shared" ca="1" si="0"/>
        <v>0.96284419600278048</v>
      </c>
      <c r="D9" s="18">
        <v>4.3090000000000002</v>
      </c>
      <c r="E9" s="19">
        <v>5.0000000000000001E-3</v>
      </c>
      <c r="F9" s="24">
        <f t="shared" si="1"/>
        <v>4.3339999999999996</v>
      </c>
      <c r="G9" s="17">
        <v>0.62250000000000005</v>
      </c>
      <c r="H9" s="25">
        <v>1</v>
      </c>
      <c r="I9" s="25">
        <v>2.2999999999999998</v>
      </c>
      <c r="L9" s="25">
        <v>1</v>
      </c>
      <c r="N9" s="26">
        <v>1.016152375324654</v>
      </c>
      <c r="O9" s="26">
        <v>1.016152375324654</v>
      </c>
      <c r="P9" s="26">
        <v>2.3371504632467044</v>
      </c>
      <c r="S9" s="17">
        <v>7.071753962965302E-2</v>
      </c>
    </row>
    <row r="10" spans="1:19" x14ac:dyDescent="0.2">
      <c r="A10" s="16">
        <v>36923</v>
      </c>
      <c r="B10" s="17">
        <v>7.1057738473494989E-2</v>
      </c>
      <c r="C10" s="17">
        <f t="shared" ca="1" si="0"/>
        <v>0.95698369686700546</v>
      </c>
      <c r="D10" s="18">
        <v>4.0819999999999999</v>
      </c>
      <c r="E10" s="19">
        <v>5.0000000000000001E-3</v>
      </c>
      <c r="F10" s="24">
        <f t="shared" si="1"/>
        <v>4.1069999999999993</v>
      </c>
      <c r="G10" s="17">
        <v>0.60250000000000004</v>
      </c>
      <c r="H10" s="25">
        <v>1</v>
      </c>
      <c r="I10" s="25">
        <v>2.2999999999999998</v>
      </c>
      <c r="L10" s="25">
        <v>1</v>
      </c>
      <c r="N10" s="26">
        <v>1.0184810578514396</v>
      </c>
      <c r="O10" s="26">
        <v>1.0184810578514396</v>
      </c>
      <c r="P10" s="26">
        <v>2.3425064330583112</v>
      </c>
      <c r="S10" s="17">
        <v>7.1057738473494989E-2</v>
      </c>
    </row>
    <row r="11" spans="1:19" x14ac:dyDescent="0.2">
      <c r="A11" s="16">
        <v>36951</v>
      </c>
      <c r="B11" s="17">
        <v>7.136501488145601E-2</v>
      </c>
      <c r="C11" s="17">
        <f t="shared" ca="1" si="0"/>
        <v>0.95167541895572871</v>
      </c>
      <c r="D11" s="18">
        <v>3.855</v>
      </c>
      <c r="E11" s="19">
        <v>5.0000000000000001E-3</v>
      </c>
      <c r="F11" s="24">
        <f t="shared" si="1"/>
        <v>3.88</v>
      </c>
      <c r="G11" s="17">
        <v>0.53500000000000003</v>
      </c>
      <c r="H11" s="25">
        <v>1</v>
      </c>
      <c r="I11" s="25">
        <v>2.2999999999999998</v>
      </c>
      <c r="L11" s="25">
        <v>1</v>
      </c>
      <c r="N11" s="26">
        <v>1.020815076942349</v>
      </c>
      <c r="O11" s="26">
        <v>1.020815076942349</v>
      </c>
      <c r="P11" s="26">
        <v>2.347874676967403</v>
      </c>
      <c r="S11" s="17">
        <v>7.136501488145601E-2</v>
      </c>
    </row>
    <row r="12" spans="1:19" x14ac:dyDescent="0.2">
      <c r="A12" s="16">
        <v>36982</v>
      </c>
      <c r="B12" s="17">
        <v>7.1645329441490005E-2</v>
      </c>
      <c r="C12" s="17">
        <f t="shared" ca="1" si="0"/>
        <v>0.94582585012886744</v>
      </c>
      <c r="D12" s="18">
        <v>3.6280000000000001</v>
      </c>
      <c r="E12" s="19">
        <v>5.0000000000000001E-3</v>
      </c>
      <c r="F12" s="24">
        <f t="shared" si="1"/>
        <v>3.653</v>
      </c>
      <c r="G12" s="17">
        <v>0.44</v>
      </c>
      <c r="H12" s="25">
        <v>1</v>
      </c>
      <c r="I12" s="25">
        <v>2.2999999999999998</v>
      </c>
      <c r="L12" s="25">
        <v>1</v>
      </c>
      <c r="N12" s="26">
        <v>1.0231544448270085</v>
      </c>
      <c r="O12" s="26">
        <v>1.0231544448270085</v>
      </c>
      <c r="P12" s="26">
        <v>2.3532552231021198</v>
      </c>
      <c r="S12" s="17">
        <v>7.1645329441490005E-2</v>
      </c>
    </row>
    <row r="13" spans="1:19" x14ac:dyDescent="0.2">
      <c r="A13" s="16">
        <v>37012</v>
      </c>
      <c r="B13" s="17">
        <v>7.1814467137292018E-2</v>
      </c>
      <c r="C13" s="17">
        <f t="shared" ca="1" si="0"/>
        <v>0.94023907570434229</v>
      </c>
      <c r="D13" s="18">
        <v>3.488</v>
      </c>
      <c r="E13" s="19">
        <v>5.0000000000000001E-3</v>
      </c>
      <c r="F13" s="24">
        <f t="shared" si="1"/>
        <v>3.5129999999999999</v>
      </c>
      <c r="G13" s="17">
        <v>0.3775</v>
      </c>
      <c r="H13" s="25">
        <v>1</v>
      </c>
      <c r="I13" s="25">
        <v>2.2999999999999998</v>
      </c>
      <c r="L13" s="25">
        <v>1</v>
      </c>
      <c r="N13" s="26">
        <v>1.0254991737630703</v>
      </c>
      <c r="O13" s="26">
        <v>1.0254991737630703</v>
      </c>
      <c r="P13" s="26">
        <v>2.3586480996550621</v>
      </c>
      <c r="S13" s="17">
        <v>7.1814467137292018E-2</v>
      </c>
    </row>
    <row r="14" spans="1:19" x14ac:dyDescent="0.2">
      <c r="A14" s="16">
        <v>37043</v>
      </c>
      <c r="B14" s="17">
        <v>7.1989242766217029E-2</v>
      </c>
      <c r="C14" s="17">
        <f t="shared" ca="1" si="0"/>
        <v>0.93447442139908787</v>
      </c>
      <c r="D14" s="18">
        <v>3.4580000000000002</v>
      </c>
      <c r="E14" s="19">
        <v>5.0000000000000001E-3</v>
      </c>
      <c r="F14" s="24">
        <f t="shared" si="1"/>
        <v>3.4830000000000001</v>
      </c>
      <c r="G14" s="17">
        <v>0.36249999999999999</v>
      </c>
      <c r="H14" s="25">
        <v>1</v>
      </c>
      <c r="I14" s="25">
        <v>2.2999999999999998</v>
      </c>
      <c r="L14" s="25">
        <v>1</v>
      </c>
      <c r="N14" s="26">
        <v>1.0278492760362772</v>
      </c>
      <c r="O14" s="26">
        <v>1.0278492760362772</v>
      </c>
      <c r="P14" s="26">
        <v>2.3640533348834381</v>
      </c>
      <c r="S14" s="17">
        <v>7.1989242766217029E-2</v>
      </c>
    </row>
    <row r="15" spans="1:19" x14ac:dyDescent="0.2">
      <c r="A15" s="16">
        <v>37073</v>
      </c>
      <c r="B15" s="17">
        <v>7.2140753562234011E-2</v>
      </c>
      <c r="C15" s="17">
        <f t="shared" ca="1" si="0"/>
        <v>0.92892050358527567</v>
      </c>
      <c r="D15" s="18">
        <v>3.4530000000000003</v>
      </c>
      <c r="E15" s="19">
        <v>5.0000000000000001E-3</v>
      </c>
      <c r="F15" s="24">
        <f t="shared" si="1"/>
        <v>3.4780000000000002</v>
      </c>
      <c r="G15" s="17">
        <v>0.35249999999999998</v>
      </c>
      <c r="H15" s="25">
        <v>1</v>
      </c>
      <c r="I15" s="25">
        <v>2.2999999999999998</v>
      </c>
      <c r="L15" s="25">
        <v>1</v>
      </c>
      <c r="N15" s="26">
        <v>1.030204763960527</v>
      </c>
      <c r="O15" s="26">
        <v>1.030204763960527</v>
      </c>
      <c r="P15" s="26">
        <v>2.3694709571092125</v>
      </c>
      <c r="S15" s="17">
        <v>7.2140753562234011E-2</v>
      </c>
    </row>
    <row r="16" spans="1:19" x14ac:dyDescent="0.2">
      <c r="A16" s="16">
        <v>37104</v>
      </c>
      <c r="B16" s="17">
        <v>7.2264094008199026E-2</v>
      </c>
      <c r="C16" s="17">
        <f t="shared" ca="1" si="0"/>
        <v>0.92322615019876986</v>
      </c>
      <c r="D16" s="18">
        <v>3.4569999999999999</v>
      </c>
      <c r="E16" s="19">
        <v>5.0000000000000001E-3</v>
      </c>
      <c r="F16" s="24">
        <f t="shared" si="1"/>
        <v>3.4819999999999998</v>
      </c>
      <c r="G16" s="17">
        <v>0.35249999999999998</v>
      </c>
      <c r="H16" s="25">
        <v>1</v>
      </c>
      <c r="I16" s="25">
        <v>2.2999999999999998</v>
      </c>
      <c r="L16" s="25">
        <v>1</v>
      </c>
      <c r="N16" s="26">
        <v>1.0325656498779363</v>
      </c>
      <c r="O16" s="26">
        <v>1.0325656498779363</v>
      </c>
      <c r="P16" s="26">
        <v>2.3749009947192543</v>
      </c>
      <c r="S16" s="17">
        <v>7.2264094008199026E-2</v>
      </c>
    </row>
    <row r="17" spans="1:19" x14ac:dyDescent="0.2">
      <c r="A17" s="16">
        <v>37135</v>
      </c>
      <c r="B17" s="17">
        <v>7.2387434459189021E-2</v>
      </c>
      <c r="C17" s="17">
        <f t="shared" ca="1" si="0"/>
        <v>0.91754817028432056</v>
      </c>
      <c r="D17" s="18">
        <v>3.44</v>
      </c>
      <c r="E17" s="19">
        <v>5.0000000000000001E-3</v>
      </c>
      <c r="F17" s="24">
        <f t="shared" si="1"/>
        <v>3.4649999999999999</v>
      </c>
      <c r="G17" s="17">
        <v>0.35249999999999998</v>
      </c>
      <c r="H17" s="25">
        <v>1</v>
      </c>
      <c r="I17" s="25">
        <v>2.2999999999999998</v>
      </c>
      <c r="L17" s="25">
        <v>1</v>
      </c>
      <c r="N17" s="26">
        <v>1.0349319461589066</v>
      </c>
      <c r="O17" s="26">
        <v>1.0349319461589066</v>
      </c>
      <c r="P17" s="26">
        <v>2.3803434761654856</v>
      </c>
      <c r="S17" s="17">
        <v>7.2387434459189021E-2</v>
      </c>
    </row>
    <row r="18" spans="1:19" x14ac:dyDescent="0.2">
      <c r="A18" s="16">
        <v>37165</v>
      </c>
      <c r="B18" s="17">
        <v>7.2491544311422018E-2</v>
      </c>
      <c r="C18" s="17">
        <f t="shared" ca="1" si="0"/>
        <v>0.91208641056016504</v>
      </c>
      <c r="D18" s="18">
        <v>3.4470000000000001</v>
      </c>
      <c r="E18" s="19">
        <v>5.0000000000000001E-3</v>
      </c>
      <c r="F18" s="24">
        <f t="shared" si="1"/>
        <v>3.472</v>
      </c>
      <c r="G18" s="17">
        <v>0.35499999999999998</v>
      </c>
      <c r="H18" s="25">
        <v>1</v>
      </c>
      <c r="I18" s="25">
        <v>2.2999999999999998</v>
      </c>
      <c r="L18" s="25">
        <v>1</v>
      </c>
      <c r="N18" s="26">
        <v>1.0373036652021874</v>
      </c>
      <c r="O18" s="26">
        <v>1.0373036652021874</v>
      </c>
      <c r="P18" s="26">
        <v>2.3857984299650314</v>
      </c>
      <c r="S18" s="17">
        <v>7.2491544311422018E-2</v>
      </c>
    </row>
    <row r="19" spans="1:19" x14ac:dyDescent="0.2">
      <c r="A19" s="16">
        <v>37196</v>
      </c>
      <c r="B19" s="17">
        <v>7.2574111865156998E-2</v>
      </c>
      <c r="C19" s="17">
        <f t="shared" ca="1" si="0"/>
        <v>0.90649116530337615</v>
      </c>
      <c r="D19" s="18">
        <v>3.532</v>
      </c>
      <c r="E19" s="19">
        <v>6.0000000000000001E-3</v>
      </c>
      <c r="F19" s="24">
        <f t="shared" si="1"/>
        <v>3.5579999999999998</v>
      </c>
      <c r="G19" s="17">
        <v>0.35749999999999998</v>
      </c>
      <c r="H19" s="25">
        <v>1</v>
      </c>
      <c r="I19" s="25">
        <v>2.2999999999999998</v>
      </c>
      <c r="L19" s="25">
        <v>1</v>
      </c>
      <c r="N19" s="26">
        <v>1.0396808194349423</v>
      </c>
      <c r="O19" s="26">
        <v>1.0396808194349423</v>
      </c>
      <c r="P19" s="26">
        <v>2.3912658847003678</v>
      </c>
      <c r="S19" s="17">
        <v>7.2574111865156998E-2</v>
      </c>
    </row>
    <row r="20" spans="1:19" x14ac:dyDescent="0.2">
      <c r="A20" s="16">
        <v>37226</v>
      </c>
      <c r="B20" s="17">
        <v>7.2654015951562012E-2</v>
      </c>
      <c r="C20" s="17">
        <f t="shared" ca="1" si="0"/>
        <v>0.90109749520124782</v>
      </c>
      <c r="D20" s="18">
        <v>3.6269999999999998</v>
      </c>
      <c r="E20" s="19">
        <v>6.0000000000000001E-3</v>
      </c>
      <c r="F20" s="24">
        <f t="shared" si="1"/>
        <v>3.6529999999999996</v>
      </c>
      <c r="G20" s="17">
        <v>0.36</v>
      </c>
      <c r="H20" s="25">
        <v>1</v>
      </c>
      <c r="I20" s="25">
        <v>2.2999999999999998</v>
      </c>
      <c r="L20" s="25">
        <v>1</v>
      </c>
      <c r="N20" s="26">
        <v>1.0420634213128139</v>
      </c>
      <c r="O20" s="26">
        <v>1.0420634213128139</v>
      </c>
      <c r="P20" s="26">
        <v>2.3967458690194725</v>
      </c>
      <c r="S20" s="17">
        <v>7.2654015951562012E-2</v>
      </c>
    </row>
    <row r="21" spans="1:19" x14ac:dyDescent="0.2">
      <c r="A21" s="16">
        <v>37257</v>
      </c>
      <c r="B21" s="17">
        <v>7.2734793887340013E-2</v>
      </c>
      <c r="C21" s="17">
        <f t="shared" ca="1" si="0"/>
        <v>0.89554822463633954</v>
      </c>
      <c r="D21" s="18">
        <v>3.6380000000000003</v>
      </c>
      <c r="E21" s="19">
        <v>6.0000000000000001E-3</v>
      </c>
      <c r="F21" s="24">
        <f t="shared" si="1"/>
        <v>3.6640000000000001</v>
      </c>
      <c r="G21" s="17">
        <v>0.36499999999999999</v>
      </c>
      <c r="H21" s="25">
        <v>1</v>
      </c>
      <c r="I21" s="25">
        <v>2.2999999999999998</v>
      </c>
      <c r="L21" s="25">
        <v>1</v>
      </c>
      <c r="N21" s="26">
        <v>1.0444514833199889</v>
      </c>
      <c r="O21" s="26">
        <v>1.0444514833199889</v>
      </c>
      <c r="P21" s="26">
        <v>2.4022384116359752</v>
      </c>
      <c r="S21" s="17">
        <v>7.2734793887340013E-2</v>
      </c>
    </row>
    <row r="22" spans="1:19" x14ac:dyDescent="0.2">
      <c r="A22" s="16">
        <v>37288</v>
      </c>
      <c r="B22" s="17">
        <v>7.2813093886517008E-2</v>
      </c>
      <c r="C22" s="17">
        <f t="shared" ca="1" si="0"/>
        <v>0.8900248234298338</v>
      </c>
      <c r="D22" s="18">
        <v>3.5070000000000001</v>
      </c>
      <c r="E22" s="19">
        <v>6.0000000000000001E-3</v>
      </c>
      <c r="F22" s="24">
        <f t="shared" si="1"/>
        <v>3.5329999999999999</v>
      </c>
      <c r="G22" s="17">
        <v>0.35749999999999998</v>
      </c>
      <c r="H22" s="25">
        <v>1</v>
      </c>
      <c r="I22" s="25">
        <v>2.2999999999999998</v>
      </c>
      <c r="L22" s="25">
        <v>1</v>
      </c>
      <c r="N22" s="26">
        <v>1.0468450179692639</v>
      </c>
      <c r="O22" s="26">
        <v>1.0468450179692639</v>
      </c>
      <c r="P22" s="26">
        <v>2.4077435413293076</v>
      </c>
      <c r="S22" s="17">
        <v>7.2813093886517008E-2</v>
      </c>
    </row>
    <row r="23" spans="1:19" x14ac:dyDescent="0.2">
      <c r="A23" s="16">
        <v>37316</v>
      </c>
      <c r="B23" s="17">
        <v>7.2883816468158016E-2</v>
      </c>
      <c r="C23" s="17">
        <f t="shared" ca="1" si="0"/>
        <v>0.88505547913851923</v>
      </c>
      <c r="D23" s="18">
        <v>3.3620000000000001</v>
      </c>
      <c r="E23" s="19">
        <v>6.0000000000000001E-3</v>
      </c>
      <c r="F23" s="24">
        <f t="shared" si="1"/>
        <v>3.3879999999999999</v>
      </c>
      <c r="G23" s="17">
        <v>0.33750000000000002</v>
      </c>
      <c r="H23" s="25">
        <v>1</v>
      </c>
      <c r="I23" s="25">
        <v>2.2999999999999998</v>
      </c>
      <c r="L23" s="25">
        <v>1</v>
      </c>
      <c r="N23" s="26">
        <v>1.04924403780211</v>
      </c>
      <c r="O23" s="26">
        <v>1.04924403780211</v>
      </c>
      <c r="P23" s="26">
        <v>2.4132612869448535</v>
      </c>
      <c r="S23" s="17">
        <v>7.2883816468158016E-2</v>
      </c>
    </row>
    <row r="24" spans="1:19" x14ac:dyDescent="0.2">
      <c r="A24" s="16">
        <v>37347</v>
      </c>
      <c r="B24" s="17">
        <v>7.2941573160245007E-2</v>
      </c>
      <c r="C24" s="17">
        <f t="shared" ca="1" si="0"/>
        <v>0.87960654918512382</v>
      </c>
      <c r="D24" s="18">
        <v>3.202</v>
      </c>
      <c r="E24" s="19">
        <v>6.0000000000000001E-3</v>
      </c>
      <c r="F24" s="24">
        <f t="shared" si="1"/>
        <v>3.2279999999999998</v>
      </c>
      <c r="G24" s="17">
        <v>0.28499999999999998</v>
      </c>
      <c r="H24" s="25">
        <v>1</v>
      </c>
      <c r="I24" s="25">
        <v>2.2999999999999998</v>
      </c>
      <c r="L24" s="25">
        <v>1</v>
      </c>
      <c r="N24" s="26">
        <v>1.0516485553887398</v>
      </c>
      <c r="O24" s="26">
        <v>1.0516485553887398</v>
      </c>
      <c r="P24" s="26">
        <v>2.4187916773941018</v>
      </c>
      <c r="S24" s="17">
        <v>7.2941573160245007E-2</v>
      </c>
    </row>
    <row r="25" spans="1:19" x14ac:dyDescent="0.2">
      <c r="A25" s="16">
        <v>37377</v>
      </c>
      <c r="B25" s="17">
        <v>7.2967283590778018E-2</v>
      </c>
      <c r="C25" s="17">
        <f t="shared" ca="1" si="0"/>
        <v>0.87440514517470114</v>
      </c>
      <c r="D25" s="18">
        <v>3.1310000000000002</v>
      </c>
      <c r="E25" s="19">
        <v>6.0000000000000001E-3</v>
      </c>
      <c r="F25" s="24">
        <f t="shared" si="1"/>
        <v>3.157</v>
      </c>
      <c r="G25" s="17">
        <v>0.27500000000000002</v>
      </c>
      <c r="H25" s="25">
        <v>1</v>
      </c>
      <c r="I25" s="25">
        <v>2.2999999999999998</v>
      </c>
      <c r="L25" s="25">
        <v>1</v>
      </c>
      <c r="N25" s="26">
        <v>1.0540585833281721</v>
      </c>
      <c r="O25" s="26">
        <v>1.0540585833281721</v>
      </c>
      <c r="P25" s="26">
        <v>2.4243347416547962</v>
      </c>
      <c r="S25" s="17">
        <v>7.2967283590778018E-2</v>
      </c>
    </row>
    <row r="26" spans="1:19" x14ac:dyDescent="0.2">
      <c r="A26" s="16">
        <v>37408</v>
      </c>
      <c r="B26" s="17">
        <v>7.2993851035891011E-2</v>
      </c>
      <c r="C26" s="17">
        <f t="shared" ca="1" si="0"/>
        <v>0.86905895172637959</v>
      </c>
      <c r="D26" s="18">
        <v>3.1030000000000002</v>
      </c>
      <c r="E26" s="19">
        <v>6.0000000000000001E-3</v>
      </c>
      <c r="F26" s="24">
        <f t="shared" si="1"/>
        <v>3.129</v>
      </c>
      <c r="G26" s="17">
        <v>0.27250000000000002</v>
      </c>
      <c r="H26" s="25">
        <v>1</v>
      </c>
      <c r="I26" s="25">
        <v>2.2999999999999998</v>
      </c>
      <c r="L26" s="25">
        <v>1</v>
      </c>
      <c r="N26" s="26">
        <v>1.0564741342482991</v>
      </c>
      <c r="O26" s="26">
        <v>1.0564741342482991</v>
      </c>
      <c r="P26" s="26">
        <v>2.4298905087710883</v>
      </c>
      <c r="S26" s="17">
        <v>7.2993851035891011E-2</v>
      </c>
    </row>
    <row r="27" spans="1:19" x14ac:dyDescent="0.2">
      <c r="A27" s="16">
        <v>37438</v>
      </c>
      <c r="B27" s="17">
        <v>7.3015378351362015E-2</v>
      </c>
      <c r="C27" s="17">
        <f t="shared" ca="1" si="0"/>
        <v>0.86391987383652435</v>
      </c>
      <c r="D27" s="18">
        <v>3.0940000000000003</v>
      </c>
      <c r="E27" s="19">
        <v>6.0000000000000001E-3</v>
      </c>
      <c r="F27" s="24">
        <f t="shared" si="1"/>
        <v>3.12</v>
      </c>
      <c r="G27" s="17">
        <v>0.27</v>
      </c>
      <c r="H27" s="25">
        <v>1</v>
      </c>
      <c r="I27" s="25">
        <v>2.2999999999999998</v>
      </c>
      <c r="L27" s="25">
        <v>1</v>
      </c>
      <c r="N27" s="26">
        <v>1.0588952208059512</v>
      </c>
      <c r="O27" s="26">
        <v>1.0588952208059512</v>
      </c>
      <c r="P27" s="26">
        <v>2.4354590078536886</v>
      </c>
      <c r="S27" s="17">
        <v>7.3015378351362015E-2</v>
      </c>
    </row>
    <row r="28" spans="1:19" x14ac:dyDescent="0.2">
      <c r="A28" s="16">
        <v>37469</v>
      </c>
      <c r="B28" s="17">
        <v>7.3030732457389017E-2</v>
      </c>
      <c r="C28" s="17">
        <f t="shared" ca="1" si="0"/>
        <v>0.85865046742018747</v>
      </c>
      <c r="D28" s="18">
        <v>3.0910000000000002</v>
      </c>
      <c r="E28" s="19">
        <v>5.0000000000000001E-3</v>
      </c>
      <c r="F28" s="24">
        <f t="shared" si="1"/>
        <v>3.1160000000000001</v>
      </c>
      <c r="G28" s="17">
        <v>0.27</v>
      </c>
      <c r="H28" s="25">
        <v>1</v>
      </c>
      <c r="I28" s="25">
        <v>2.2999999999999998</v>
      </c>
      <c r="L28" s="25">
        <v>1</v>
      </c>
      <c r="N28" s="26">
        <v>1.0613218556869648</v>
      </c>
      <c r="O28" s="26">
        <v>1.0613218556869648</v>
      </c>
      <c r="P28" s="26">
        <v>2.4410402680800196</v>
      </c>
      <c r="S28" s="17">
        <v>7.3030732457389017E-2</v>
      </c>
    </row>
    <row r="29" spans="1:19" x14ac:dyDescent="0.2">
      <c r="A29" s="16">
        <v>37500</v>
      </c>
      <c r="B29" s="17">
        <v>7.3046086563493012E-2</v>
      </c>
      <c r="C29" s="17">
        <f t="shared" ca="1" si="0"/>
        <v>0.85341105560475317</v>
      </c>
      <c r="D29" s="18">
        <v>3.0750000000000002</v>
      </c>
      <c r="E29" s="19">
        <v>5.0000000000000001E-3</v>
      </c>
      <c r="F29" s="24">
        <f t="shared" si="1"/>
        <v>3.1</v>
      </c>
      <c r="G29" s="17">
        <v>0.27</v>
      </c>
      <c r="H29" s="25">
        <v>1</v>
      </c>
      <c r="I29" s="25">
        <v>2.2999999999999998</v>
      </c>
      <c r="L29" s="25">
        <v>1</v>
      </c>
      <c r="N29" s="26">
        <v>1.0637540516062474</v>
      </c>
      <c r="O29" s="26">
        <v>1.0637540516062474</v>
      </c>
      <c r="P29" s="26">
        <v>2.4466343186943695</v>
      </c>
      <c r="S29" s="17">
        <v>7.3046086563493012E-2</v>
      </c>
    </row>
    <row r="30" spans="1:19" x14ac:dyDescent="0.2">
      <c r="A30" s="16">
        <v>37530</v>
      </c>
      <c r="B30" s="17">
        <v>7.3057000910170006E-2</v>
      </c>
      <c r="C30" s="17">
        <f t="shared" ca="1" si="0"/>
        <v>0.8483764665367074</v>
      </c>
      <c r="D30" s="18">
        <v>3.0910000000000002</v>
      </c>
      <c r="E30" s="19">
        <v>5.0000000000000001E-3</v>
      </c>
      <c r="F30" s="24">
        <f t="shared" si="1"/>
        <v>3.1160000000000001</v>
      </c>
      <c r="G30" s="17">
        <v>0.27250000000000002</v>
      </c>
      <c r="H30" s="25">
        <v>1</v>
      </c>
      <c r="I30" s="25">
        <v>2.2999999999999998</v>
      </c>
      <c r="L30" s="25">
        <v>1</v>
      </c>
      <c r="N30" s="26">
        <v>1.066191821307845</v>
      </c>
      <c r="O30" s="26">
        <v>1.066191821307845</v>
      </c>
      <c r="P30" s="26">
        <v>2.4522411890080438</v>
      </c>
      <c r="S30" s="17">
        <v>7.3057000910170006E-2</v>
      </c>
    </row>
    <row r="31" spans="1:19" x14ac:dyDescent="0.2">
      <c r="A31" s="16">
        <v>37561</v>
      </c>
      <c r="B31" s="17">
        <v>7.3062614987906005E-2</v>
      </c>
      <c r="C31" s="17">
        <f t="shared" ca="1" si="0"/>
        <v>0.84321467603409439</v>
      </c>
      <c r="D31" s="18">
        <v>3.1890000000000005</v>
      </c>
      <c r="E31" s="19">
        <v>5.0000000000000001E-3</v>
      </c>
      <c r="F31" s="24">
        <f t="shared" si="1"/>
        <v>3.2140000000000004</v>
      </c>
      <c r="G31" s="17">
        <v>0.28000000000000003</v>
      </c>
      <c r="H31" s="25">
        <v>1</v>
      </c>
      <c r="I31" s="25">
        <v>2.2999999999999998</v>
      </c>
      <c r="L31" s="25">
        <v>1</v>
      </c>
      <c r="N31" s="26">
        <v>1.0686351775650087</v>
      </c>
      <c r="O31" s="26">
        <v>1.0686351775650087</v>
      </c>
      <c r="P31" s="26">
        <v>2.4578609083995202</v>
      </c>
      <c r="S31" s="17">
        <v>7.3062614987906005E-2</v>
      </c>
    </row>
    <row r="32" spans="1:19" x14ac:dyDescent="0.2">
      <c r="A32" s="16">
        <v>37591</v>
      </c>
      <c r="B32" s="17">
        <v>7.3068047966370009E-2</v>
      </c>
      <c r="C32" s="17">
        <f t="shared" ca="1" si="0"/>
        <v>0.83824856576710793</v>
      </c>
      <c r="D32" s="18">
        <v>3.2890000000000006</v>
      </c>
      <c r="E32" s="19">
        <v>5.0000000000000001E-3</v>
      </c>
      <c r="F32" s="24">
        <f t="shared" si="1"/>
        <v>3.3140000000000005</v>
      </c>
      <c r="G32" s="17">
        <v>0.28249999999999997</v>
      </c>
      <c r="H32" s="25">
        <v>1</v>
      </c>
      <c r="I32" s="25">
        <v>2.2999999999999998</v>
      </c>
      <c r="L32" s="25">
        <v>1</v>
      </c>
      <c r="N32" s="26">
        <v>1.0710841331802619</v>
      </c>
      <c r="O32" s="26">
        <v>1.0710841331802619</v>
      </c>
      <c r="P32" s="26">
        <v>2.4634935063146024</v>
      </c>
      <c r="S32" s="17">
        <v>7.3068047966370009E-2</v>
      </c>
    </row>
    <row r="33" spans="1:19" x14ac:dyDescent="0.2">
      <c r="A33" s="16">
        <v>37622</v>
      </c>
      <c r="B33" s="17">
        <v>7.3077460893833004E-2</v>
      </c>
      <c r="C33" s="17">
        <f t="shared" ca="1" si="0"/>
        <v>0.83313912315361205</v>
      </c>
      <c r="D33" s="18">
        <v>3.3040000000000003</v>
      </c>
      <c r="E33" s="19">
        <v>5.0000000000000001E-3</v>
      </c>
      <c r="F33" s="24">
        <f t="shared" si="1"/>
        <v>3.3290000000000002</v>
      </c>
      <c r="G33" s="17">
        <v>0.28999999999999998</v>
      </c>
      <c r="H33" s="25">
        <v>1</v>
      </c>
      <c r="I33" s="25">
        <v>2.2999999999999998</v>
      </c>
      <c r="L33" s="25">
        <v>1</v>
      </c>
      <c r="N33" s="26">
        <v>1.0735387009854664</v>
      </c>
      <c r="O33" s="26">
        <v>1.0735387009854664</v>
      </c>
      <c r="P33" s="26">
        <v>2.4691390122665733</v>
      </c>
      <c r="S33" s="17">
        <v>7.3077460893833004E-2</v>
      </c>
    </row>
    <row r="34" spans="1:19" x14ac:dyDescent="0.2">
      <c r="A34" s="16">
        <v>37653</v>
      </c>
      <c r="B34" s="17">
        <v>7.3091486710276002E-2</v>
      </c>
      <c r="C34" s="17">
        <f t="shared" ca="1" si="0"/>
        <v>0.82804986260229207</v>
      </c>
      <c r="D34" s="18">
        <v>3.1790000000000003</v>
      </c>
      <c r="E34" s="19">
        <v>5.0000000000000001E-3</v>
      </c>
      <c r="F34" s="24">
        <f t="shared" si="1"/>
        <v>3.2040000000000002</v>
      </c>
      <c r="G34" s="17">
        <v>0.28000000000000003</v>
      </c>
      <c r="H34" s="25">
        <v>1</v>
      </c>
      <c r="I34" s="25">
        <v>2.2999999999999998</v>
      </c>
      <c r="L34" s="25">
        <v>1</v>
      </c>
      <c r="N34" s="26">
        <v>1.0759988938418914</v>
      </c>
      <c r="O34" s="26">
        <v>1.0759988938418914</v>
      </c>
      <c r="P34" s="26">
        <v>2.4747974558363506</v>
      </c>
      <c r="S34" s="17">
        <v>7.3091486710276002E-2</v>
      </c>
    </row>
    <row r="35" spans="1:19" x14ac:dyDescent="0.2">
      <c r="A35" s="16">
        <v>37681</v>
      </c>
      <c r="B35" s="17">
        <v>7.3104155189698011E-2</v>
      </c>
      <c r="C35" s="17">
        <f t="shared" ca="1" si="0"/>
        <v>0.82347821158448309</v>
      </c>
      <c r="D35" s="18">
        <v>3.0419999999999998</v>
      </c>
      <c r="E35" s="19">
        <v>5.0000000000000001E-3</v>
      </c>
      <c r="F35" s="24">
        <f t="shared" si="1"/>
        <v>3.0669999999999997</v>
      </c>
      <c r="G35" s="17">
        <v>0.27250000000000002</v>
      </c>
      <c r="H35" s="25">
        <v>1</v>
      </c>
      <c r="I35" s="25">
        <v>2.2999999999999998</v>
      </c>
      <c r="L35" s="25">
        <v>1</v>
      </c>
      <c r="N35" s="26">
        <v>1.078464724640279</v>
      </c>
      <c r="O35" s="26">
        <v>1.078464724640279</v>
      </c>
      <c r="P35" s="26">
        <v>2.4804688666726422</v>
      </c>
      <c r="S35" s="17">
        <v>7.3104155189698011E-2</v>
      </c>
    </row>
    <row r="36" spans="1:19" x14ac:dyDescent="0.2">
      <c r="A36" s="16">
        <v>37712</v>
      </c>
      <c r="B36" s="17">
        <v>7.3109083222719015E-2</v>
      </c>
      <c r="C36" s="17">
        <f t="shared" ca="1" si="0"/>
        <v>0.81846442867888802</v>
      </c>
      <c r="D36" s="18">
        <v>2.8990000000000005</v>
      </c>
      <c r="E36" s="19">
        <v>5.0000000000000001E-3</v>
      </c>
      <c r="F36" s="24">
        <f t="shared" si="1"/>
        <v>2.9240000000000004</v>
      </c>
      <c r="G36" s="17">
        <v>0.245</v>
      </c>
      <c r="H36" s="25">
        <v>1</v>
      </c>
      <c r="I36" s="25">
        <v>2.2999999999999998</v>
      </c>
      <c r="L36" s="25">
        <v>1</v>
      </c>
      <c r="N36" s="26">
        <v>1.0809362063009129</v>
      </c>
      <c r="O36" s="26">
        <v>1.0809362063009129</v>
      </c>
      <c r="P36" s="26">
        <v>2.4861532744921</v>
      </c>
      <c r="S36" s="17">
        <v>7.3109083222719015E-2</v>
      </c>
    </row>
    <row r="37" spans="1:19" x14ac:dyDescent="0.2">
      <c r="A37" s="16">
        <v>37742</v>
      </c>
      <c r="B37" s="17">
        <v>7.3101820090339026E-2</v>
      </c>
      <c r="C37" s="17">
        <f t="shared" ca="1" si="0"/>
        <v>0.8136679483980005</v>
      </c>
      <c r="D37" s="18">
        <v>2.8740000000000006</v>
      </c>
      <c r="E37" s="19">
        <v>5.0000000000000001E-3</v>
      </c>
      <c r="F37" s="24">
        <f t="shared" si="1"/>
        <v>2.8990000000000005</v>
      </c>
      <c r="G37" s="17">
        <v>0.24</v>
      </c>
      <c r="H37" s="25">
        <v>1</v>
      </c>
      <c r="I37" s="25">
        <v>2.2999999999999998</v>
      </c>
      <c r="L37" s="25">
        <v>1</v>
      </c>
      <c r="N37" s="26">
        <v>1.0834133517736857</v>
      </c>
      <c r="O37" s="26">
        <v>1.0834133517736857</v>
      </c>
      <c r="P37" s="26">
        <v>2.4918507090794777</v>
      </c>
      <c r="S37" s="17">
        <v>7.3101820090339026E-2</v>
      </c>
    </row>
    <row r="38" spans="1:19" x14ac:dyDescent="0.2">
      <c r="A38" s="16">
        <v>37773</v>
      </c>
      <c r="B38" s="17">
        <v>7.3094314853566017E-2</v>
      </c>
      <c r="C38" s="17">
        <f t="shared" ca="1" si="0"/>
        <v>0.80874209161447197</v>
      </c>
      <c r="D38" s="18">
        <v>2.8790000000000004</v>
      </c>
      <c r="E38" s="19">
        <v>5.0000000000000001E-3</v>
      </c>
      <c r="F38" s="24">
        <f t="shared" si="1"/>
        <v>2.9040000000000004</v>
      </c>
      <c r="G38" s="17">
        <v>0.24</v>
      </c>
      <c r="H38" s="25">
        <v>1</v>
      </c>
      <c r="I38" s="25">
        <v>2.2999999999999998</v>
      </c>
      <c r="L38" s="25">
        <v>1</v>
      </c>
      <c r="N38" s="26">
        <v>1.085896174038167</v>
      </c>
      <c r="O38" s="26">
        <v>1.085896174038167</v>
      </c>
      <c r="P38" s="26">
        <v>2.4975612002877847</v>
      </c>
      <c r="S38" s="17">
        <v>7.3094314853566017E-2</v>
      </c>
    </row>
    <row r="39" spans="1:19" x14ac:dyDescent="0.2">
      <c r="A39" s="16">
        <v>37803</v>
      </c>
      <c r="B39" s="17">
        <v>7.3087734714624028E-2</v>
      </c>
      <c r="C39" s="17">
        <f t="shared" ca="1" si="0"/>
        <v>0.80400285942849337</v>
      </c>
      <c r="D39" s="18">
        <v>2.9440000000000004</v>
      </c>
      <c r="E39" s="19">
        <v>5.0000000000000001E-3</v>
      </c>
      <c r="F39" s="24">
        <f t="shared" si="1"/>
        <v>2.9690000000000003</v>
      </c>
      <c r="G39" s="17">
        <v>0.24</v>
      </c>
      <c r="H39" s="25">
        <v>1</v>
      </c>
      <c r="I39" s="25">
        <v>2.2999999999999998</v>
      </c>
      <c r="L39" s="25">
        <v>1</v>
      </c>
      <c r="N39" s="26">
        <v>1.088384686103671</v>
      </c>
      <c r="O39" s="26">
        <v>1.088384686103671</v>
      </c>
      <c r="P39" s="26">
        <v>2.5032847780384442</v>
      </c>
      <c r="S39" s="17">
        <v>7.3087734714624028E-2</v>
      </c>
    </row>
    <row r="40" spans="1:19" x14ac:dyDescent="0.2">
      <c r="A40" s="16">
        <v>37834</v>
      </c>
      <c r="B40" s="17">
        <v>7.3081917596470009E-2</v>
      </c>
      <c r="C40" s="17">
        <f t="shared" ca="1" si="0"/>
        <v>0.79913333650000218</v>
      </c>
      <c r="D40" s="18">
        <v>2.9410000000000003</v>
      </c>
      <c r="E40" s="19">
        <v>5.0000000000000001E-3</v>
      </c>
      <c r="F40" s="24">
        <f t="shared" si="1"/>
        <v>2.9660000000000002</v>
      </c>
      <c r="G40" s="17">
        <v>0.24</v>
      </c>
      <c r="H40" s="25">
        <v>1</v>
      </c>
      <c r="I40" s="25">
        <v>2.2999999999999998</v>
      </c>
      <c r="L40" s="25">
        <v>1</v>
      </c>
      <c r="N40" s="26">
        <v>1.0908789010093252</v>
      </c>
      <c r="O40" s="26">
        <v>1.0908789010093252</v>
      </c>
      <c r="P40" s="26">
        <v>2.5090214723214488</v>
      </c>
      <c r="S40" s="17">
        <v>7.3081917596470009E-2</v>
      </c>
    </row>
    <row r="41" spans="1:19" x14ac:dyDescent="0.2">
      <c r="A41" s="16">
        <v>37865</v>
      </c>
      <c r="B41" s="17">
        <v>7.3076100478327008E-2</v>
      </c>
      <c r="C41" s="17">
        <f t="shared" ca="1" si="0"/>
        <v>0.79429406302394567</v>
      </c>
      <c r="D41" s="18">
        <v>2.9249999999999998</v>
      </c>
      <c r="E41" s="19">
        <v>5.0000000000000001E-3</v>
      </c>
      <c r="F41" s="24">
        <f t="shared" si="1"/>
        <v>2.9499999999999997</v>
      </c>
      <c r="G41" s="17">
        <v>0.24</v>
      </c>
      <c r="H41" s="25">
        <v>1</v>
      </c>
      <c r="I41" s="25">
        <v>2.2999999999999998</v>
      </c>
      <c r="L41" s="25">
        <v>1</v>
      </c>
      <c r="N41" s="26">
        <v>1.0933788318241382</v>
      </c>
      <c r="O41" s="26">
        <v>1.0933788318241382</v>
      </c>
      <c r="P41" s="26">
        <v>2.5147713131955185</v>
      </c>
      <c r="S41" s="17">
        <v>7.3076100478327008E-2</v>
      </c>
    </row>
    <row r="42" spans="1:19" x14ac:dyDescent="0.2">
      <c r="A42" s="16">
        <v>37895</v>
      </c>
      <c r="B42" s="17">
        <v>7.3070685736802019E-2</v>
      </c>
      <c r="C42" s="17">
        <f t="shared" ca="1" si="0"/>
        <v>0.7896389771223411</v>
      </c>
      <c r="D42" s="18">
        <v>2.9410000000000003</v>
      </c>
      <c r="E42" s="19">
        <v>5.0000000000000001E-3</v>
      </c>
      <c r="F42" s="24">
        <f t="shared" si="1"/>
        <v>2.9660000000000002</v>
      </c>
      <c r="G42" s="17">
        <v>0.24</v>
      </c>
      <c r="H42" s="25">
        <v>1</v>
      </c>
      <c r="I42" s="25">
        <v>2.2999999999999998</v>
      </c>
      <c r="L42" s="25">
        <v>1</v>
      </c>
      <c r="N42" s="26">
        <v>1.0958844916470685</v>
      </c>
      <c r="O42" s="26">
        <v>1.0958844916470685</v>
      </c>
      <c r="P42" s="26">
        <v>2.5205343307882582</v>
      </c>
      <c r="S42" s="17">
        <v>7.3070685736802019E-2</v>
      </c>
    </row>
    <row r="43" spans="1:19" x14ac:dyDescent="0.2">
      <c r="A43" s="16">
        <v>37926</v>
      </c>
      <c r="B43" s="17">
        <v>7.3065360321786996E-2</v>
      </c>
      <c r="C43" s="17">
        <f t="shared" ca="1" si="0"/>
        <v>0.78485739885126304</v>
      </c>
      <c r="D43" s="18">
        <v>3.0390000000000006</v>
      </c>
      <c r="E43" s="19">
        <v>5.0000000000000001E-3</v>
      </c>
      <c r="F43" s="24">
        <f t="shared" si="1"/>
        <v>3.0640000000000005</v>
      </c>
      <c r="G43" s="17">
        <v>0.245</v>
      </c>
      <c r="H43" s="25">
        <v>1</v>
      </c>
      <c r="I43" s="25">
        <v>2.2999999999999998</v>
      </c>
      <c r="L43" s="25">
        <v>1</v>
      </c>
      <c r="N43" s="26">
        <v>1.098395893607093</v>
      </c>
      <c r="O43" s="26">
        <v>1.098395893607093</v>
      </c>
      <c r="P43" s="26">
        <v>2.5263105552963143</v>
      </c>
      <c r="S43" s="17">
        <v>7.3065360321786996E-2</v>
      </c>
    </row>
    <row r="44" spans="1:19" x14ac:dyDescent="0.2">
      <c r="A44" s="16">
        <v>37956</v>
      </c>
      <c r="B44" s="17">
        <v>7.3060206694361016E-2</v>
      </c>
      <c r="C44" s="17">
        <f t="shared" ca="1" si="0"/>
        <v>0.7802582831779622</v>
      </c>
      <c r="D44" s="18">
        <v>3.1390000000000002</v>
      </c>
      <c r="E44" s="19">
        <v>5.0000000000000001E-3</v>
      </c>
      <c r="F44" s="24">
        <f t="shared" si="1"/>
        <v>3.1640000000000001</v>
      </c>
      <c r="G44" s="17">
        <v>0.2475</v>
      </c>
      <c r="H44" s="25">
        <v>1</v>
      </c>
      <c r="I44" s="25">
        <v>2.2999999999999998</v>
      </c>
      <c r="L44" s="25">
        <v>1</v>
      </c>
      <c r="N44" s="26">
        <v>1.1009130508632758</v>
      </c>
      <c r="O44" s="26">
        <v>1.1009130508632758</v>
      </c>
      <c r="P44" s="26">
        <v>2.532100016985535</v>
      </c>
      <c r="S44" s="17">
        <v>7.3060206694361016E-2</v>
      </c>
    </row>
    <row r="45" spans="1:19" x14ac:dyDescent="0.2">
      <c r="A45" s="16">
        <v>37987</v>
      </c>
      <c r="B45" s="17">
        <v>7.3061058769607015E-2</v>
      </c>
      <c r="C45" s="17">
        <f t="shared" ca="1" si="0"/>
        <v>0.77551846507270417</v>
      </c>
      <c r="D45" s="18">
        <v>3.2560000000000002</v>
      </c>
      <c r="E45" s="19">
        <v>5.0000000000000001E-3</v>
      </c>
      <c r="F45" s="24">
        <f t="shared" si="1"/>
        <v>3.2810000000000001</v>
      </c>
      <c r="G45" s="17">
        <v>0.2525</v>
      </c>
      <c r="H45" s="25">
        <v>1</v>
      </c>
      <c r="I45" s="25">
        <v>2.2999999999999998</v>
      </c>
      <c r="L45" s="25">
        <v>1</v>
      </c>
      <c r="N45" s="26">
        <v>1.1034359766048374</v>
      </c>
      <c r="O45" s="26">
        <v>1.1034359766048374</v>
      </c>
      <c r="P45" s="26">
        <v>2.5379027461911265</v>
      </c>
      <c r="S45" s="17">
        <v>7.3061058769607015E-2</v>
      </c>
    </row>
    <row r="46" spans="1:19" x14ac:dyDescent="0.2">
      <c r="A46" s="16">
        <v>38018</v>
      </c>
      <c r="B46" s="17">
        <v>7.306850016779301E-2</v>
      </c>
      <c r="C46" s="17">
        <f t="shared" ca="1" si="0"/>
        <v>0.77078955667906612</v>
      </c>
      <c r="D46" s="18">
        <v>3.1349999999999998</v>
      </c>
      <c r="E46" s="19">
        <v>5.0000000000000001E-3</v>
      </c>
      <c r="F46" s="24">
        <f t="shared" si="1"/>
        <v>3.1599999999999997</v>
      </c>
      <c r="G46" s="17">
        <v>0.2475</v>
      </c>
      <c r="H46" s="25">
        <v>1</v>
      </c>
      <c r="I46" s="25">
        <v>2.2999999999999998</v>
      </c>
      <c r="L46" s="25">
        <v>1</v>
      </c>
      <c r="N46" s="26">
        <v>1.1059646840512234</v>
      </c>
      <c r="O46" s="26">
        <v>1.1059646840512234</v>
      </c>
      <c r="P46" s="26">
        <v>2.5437187733178144</v>
      </c>
      <c r="S46" s="17">
        <v>7.306850016779301E-2</v>
      </c>
    </row>
    <row r="47" spans="1:19" x14ac:dyDescent="0.2">
      <c r="A47" s="16">
        <v>38047</v>
      </c>
      <c r="B47" s="17">
        <v>7.3075461475791012E-2</v>
      </c>
      <c r="C47" s="17">
        <f t="shared" ca="1" si="0"/>
        <v>0.76639100224269541</v>
      </c>
      <c r="D47" s="18">
        <v>3.0010000000000003</v>
      </c>
      <c r="E47" s="19">
        <v>5.0000000000000001E-3</v>
      </c>
      <c r="F47" s="24">
        <f t="shared" si="1"/>
        <v>3.0260000000000002</v>
      </c>
      <c r="G47" s="17">
        <v>0.24249999999999999</v>
      </c>
      <c r="H47" s="25">
        <v>1</v>
      </c>
      <c r="I47" s="25">
        <v>2.2999999999999998</v>
      </c>
      <c r="L47" s="25">
        <v>1</v>
      </c>
      <c r="N47" s="26">
        <v>1.108499186452174</v>
      </c>
      <c r="O47" s="26">
        <v>1.108499186452174</v>
      </c>
      <c r="P47" s="26">
        <v>2.5495481288400006</v>
      </c>
      <c r="S47" s="17">
        <v>7.3075461475791012E-2</v>
      </c>
    </row>
    <row r="48" spans="1:19" x14ac:dyDescent="0.2">
      <c r="A48" s="16">
        <v>38078</v>
      </c>
      <c r="B48" s="17">
        <v>7.3087359084102008E-2</v>
      </c>
      <c r="C48" s="17">
        <f t="shared" ca="1" si="0"/>
        <v>0.76170353693959336</v>
      </c>
      <c r="D48" s="18">
        <v>2.8610000000000002</v>
      </c>
      <c r="E48" s="19">
        <v>5.0000000000000001E-3</v>
      </c>
      <c r="F48" s="24">
        <f t="shared" si="1"/>
        <v>2.8860000000000001</v>
      </c>
      <c r="G48" s="17">
        <v>0.22500000000000001</v>
      </c>
      <c r="H48" s="25">
        <v>1</v>
      </c>
      <c r="I48" s="25">
        <v>2.2999999999999998</v>
      </c>
      <c r="L48" s="25">
        <v>1</v>
      </c>
      <c r="N48" s="26">
        <v>1.1110394970877935</v>
      </c>
      <c r="O48" s="26">
        <v>1.1110394970877935</v>
      </c>
      <c r="P48" s="26">
        <v>2.5553908433019252</v>
      </c>
      <c r="S48" s="17">
        <v>7.3087359084102008E-2</v>
      </c>
    </row>
    <row r="49" spans="1:19" x14ac:dyDescent="0.2">
      <c r="A49" s="16">
        <v>38108</v>
      </c>
      <c r="B49" s="17">
        <v>7.3103472857464005E-2</v>
      </c>
      <c r="C49" s="17">
        <f t="shared" ca="1" si="0"/>
        <v>0.75718015737447397</v>
      </c>
      <c r="D49" s="18">
        <v>2.8369999999999997</v>
      </c>
      <c r="E49" s="19">
        <v>5.0000000000000001E-3</v>
      </c>
      <c r="F49" s="24">
        <f t="shared" si="1"/>
        <v>2.8619999999999997</v>
      </c>
      <c r="G49" s="17">
        <v>0.22500000000000001</v>
      </c>
      <c r="H49" s="25">
        <v>1</v>
      </c>
      <c r="I49" s="25">
        <v>2.2999999999999998</v>
      </c>
      <c r="L49" s="25">
        <v>1</v>
      </c>
      <c r="N49" s="26">
        <v>1.1135856292686195</v>
      </c>
      <c r="O49" s="26">
        <v>1.1135856292686195</v>
      </c>
      <c r="P49" s="26">
        <v>2.5612469473178252</v>
      </c>
      <c r="S49" s="17">
        <v>7.3103472857464005E-2</v>
      </c>
    </row>
    <row r="50" spans="1:19" x14ac:dyDescent="0.2">
      <c r="A50" s="16">
        <v>38139</v>
      </c>
      <c r="B50" s="17">
        <v>7.3120123756694022E-2</v>
      </c>
      <c r="C50" s="17">
        <f t="shared" ca="1" si="0"/>
        <v>0.75253219824579598</v>
      </c>
      <c r="D50" s="18">
        <v>2.843</v>
      </c>
      <c r="E50" s="19">
        <v>5.0000000000000001E-3</v>
      </c>
      <c r="F50" s="24">
        <f t="shared" si="1"/>
        <v>2.8679999999999999</v>
      </c>
      <c r="G50" s="17">
        <v>0.22500000000000001</v>
      </c>
      <c r="H50" s="25">
        <v>1</v>
      </c>
      <c r="I50" s="25">
        <v>2.2999999999999998</v>
      </c>
      <c r="L50" s="25">
        <v>1</v>
      </c>
      <c r="N50" s="26">
        <v>1.1161375963356932</v>
      </c>
      <c r="O50" s="26">
        <v>1.1161375963356932</v>
      </c>
      <c r="P50" s="26">
        <v>2.5671164715720951</v>
      </c>
      <c r="S50" s="17">
        <v>7.3120123756694022E-2</v>
      </c>
    </row>
    <row r="51" spans="1:19" x14ac:dyDescent="0.2">
      <c r="A51" s="16">
        <v>38169</v>
      </c>
      <c r="B51" s="17">
        <v>7.3136237530229992E-2</v>
      </c>
      <c r="C51" s="17">
        <f t="shared" ca="1" si="0"/>
        <v>0.74805939914500752</v>
      </c>
      <c r="D51" s="18">
        <v>2.9080000000000004</v>
      </c>
      <c r="E51" s="19">
        <v>5.0000000000000001E-3</v>
      </c>
      <c r="F51" s="24">
        <f t="shared" si="1"/>
        <v>2.9330000000000003</v>
      </c>
      <c r="G51" s="17">
        <v>0.2225</v>
      </c>
      <c r="H51" s="25">
        <v>1</v>
      </c>
      <c r="I51" s="25">
        <v>2.2999999999999998</v>
      </c>
      <c r="L51" s="25">
        <v>1</v>
      </c>
      <c r="N51" s="26">
        <v>1.1186954116606291</v>
      </c>
      <c r="O51" s="26">
        <v>1.1186954116606291</v>
      </c>
      <c r="P51" s="26">
        <v>2.5729994468194475</v>
      </c>
      <c r="S51" s="17">
        <v>7.3136237530229992E-2</v>
      </c>
    </row>
    <row r="52" spans="1:19" x14ac:dyDescent="0.2">
      <c r="A52" s="16">
        <v>38200</v>
      </c>
      <c r="B52" s="17">
        <v>7.3152888429642002E-2</v>
      </c>
      <c r="C52" s="17">
        <f t="shared" ca="1" si="0"/>
        <v>0.74346343957794125</v>
      </c>
      <c r="D52" s="18">
        <v>2.9049999999999998</v>
      </c>
      <c r="E52" s="19">
        <v>5.0000000000000001E-3</v>
      </c>
      <c r="F52" s="24">
        <f t="shared" si="1"/>
        <v>2.9299999999999997</v>
      </c>
      <c r="G52" s="17">
        <v>0.2225</v>
      </c>
      <c r="H52" s="25">
        <v>1</v>
      </c>
      <c r="I52" s="25">
        <v>2.2999999999999998</v>
      </c>
      <c r="L52" s="25">
        <v>1</v>
      </c>
      <c r="N52" s="26">
        <v>1.1212590886456846</v>
      </c>
      <c r="O52" s="26">
        <v>1.1212590886456846</v>
      </c>
      <c r="P52" s="26">
        <v>2.5788959038850749</v>
      </c>
      <c r="S52" s="17">
        <v>7.3152888429642002E-2</v>
      </c>
    </row>
    <row r="53" spans="1:19" x14ac:dyDescent="0.2">
      <c r="A53" s="16">
        <v>38231</v>
      </c>
      <c r="B53" s="17">
        <v>7.3169539329144023E-2</v>
      </c>
      <c r="C53" s="17">
        <f t="shared" ca="1" si="0"/>
        <v>0.73889370251195696</v>
      </c>
      <c r="D53" s="18">
        <v>2.8880000000000003</v>
      </c>
      <c r="E53" s="19">
        <v>5.0000000000000001E-3</v>
      </c>
      <c r="F53" s="24">
        <f t="shared" si="1"/>
        <v>2.9130000000000003</v>
      </c>
      <c r="G53" s="17">
        <v>0.2225</v>
      </c>
      <c r="H53" s="25">
        <v>1</v>
      </c>
      <c r="I53" s="25">
        <v>2.2999999999999998</v>
      </c>
      <c r="L53" s="25">
        <v>1</v>
      </c>
      <c r="N53" s="26">
        <v>1.1238286407238309</v>
      </c>
      <c r="O53" s="26">
        <v>1.1238286407238309</v>
      </c>
      <c r="P53" s="26">
        <v>2.5848058736648114</v>
      </c>
      <c r="S53" s="17">
        <v>7.3169539329144023E-2</v>
      </c>
    </row>
    <row r="54" spans="1:19" x14ac:dyDescent="0.2">
      <c r="A54" s="16">
        <v>38261</v>
      </c>
      <c r="B54" s="17">
        <v>7.3185653102944018E-2</v>
      </c>
      <c r="C54" s="17">
        <f t="shared" ca="1" si="0"/>
        <v>0.73449621523385611</v>
      </c>
      <c r="D54" s="18">
        <v>2.903</v>
      </c>
      <c r="E54" s="19">
        <v>5.0000000000000001E-3</v>
      </c>
      <c r="F54" s="24">
        <f t="shared" si="1"/>
        <v>2.9279999999999999</v>
      </c>
      <c r="G54" s="17">
        <v>0.2225</v>
      </c>
      <c r="H54" s="25">
        <v>1</v>
      </c>
      <c r="I54" s="25">
        <v>2.2999999999999998</v>
      </c>
      <c r="L54" s="25">
        <v>1</v>
      </c>
      <c r="N54" s="26">
        <v>1.126404081358823</v>
      </c>
      <c r="O54" s="26">
        <v>1.126404081358823</v>
      </c>
      <c r="P54" s="26">
        <v>2.5907293871252932</v>
      </c>
      <c r="S54" s="17">
        <v>7.3185653102944018E-2</v>
      </c>
    </row>
    <row r="55" spans="1:19" x14ac:dyDescent="0.2">
      <c r="A55" s="16">
        <v>38292</v>
      </c>
      <c r="B55" s="17">
        <v>7.320230400262602E-2</v>
      </c>
      <c r="C55" s="17">
        <f t="shared" ca="1" si="0"/>
        <v>0.7299776798495653</v>
      </c>
      <c r="D55" s="18">
        <v>2.9960000000000004</v>
      </c>
      <c r="E55" s="19">
        <v>5.0000000000000001E-3</v>
      </c>
      <c r="F55" s="24">
        <f t="shared" si="1"/>
        <v>3.0210000000000004</v>
      </c>
      <c r="G55" s="17">
        <v>0.22500000000000001</v>
      </c>
      <c r="H55" s="25">
        <v>1</v>
      </c>
      <c r="I55" s="25">
        <v>2.2999999999999998</v>
      </c>
      <c r="L55" s="25">
        <v>1</v>
      </c>
      <c r="N55" s="26">
        <v>1.1289854240452701</v>
      </c>
      <c r="O55" s="26">
        <v>1.1289854240452701</v>
      </c>
      <c r="P55" s="26">
        <v>2.5966664753041218</v>
      </c>
      <c r="S55" s="17">
        <v>7.320230400262602E-2</v>
      </c>
    </row>
    <row r="56" spans="1:19" x14ac:dyDescent="0.2">
      <c r="A56" s="16">
        <v>38322</v>
      </c>
      <c r="B56" s="17">
        <v>7.3218417776600001E-2</v>
      </c>
      <c r="C56" s="17">
        <f t="shared" ca="1" si="0"/>
        <v>0.72562948891592238</v>
      </c>
      <c r="D56" s="18">
        <v>3.093</v>
      </c>
      <c r="E56" s="19">
        <v>5.0000000000000001E-3</v>
      </c>
      <c r="F56" s="24">
        <f t="shared" si="1"/>
        <v>3.1179999999999999</v>
      </c>
      <c r="G56" s="17">
        <v>0.22750000000000001</v>
      </c>
      <c r="H56" s="25">
        <v>1</v>
      </c>
      <c r="I56" s="25">
        <v>2.2999999999999998</v>
      </c>
      <c r="L56" s="25">
        <v>1</v>
      </c>
      <c r="N56" s="26">
        <v>1.1315726823087071</v>
      </c>
      <c r="O56" s="26">
        <v>1.1315726823087071</v>
      </c>
      <c r="P56" s="26">
        <v>2.6026171693100268</v>
      </c>
      <c r="S56" s="17">
        <v>7.3218417776600001E-2</v>
      </c>
    </row>
    <row r="57" spans="1:19" x14ac:dyDescent="0.2">
      <c r="A57" s="16">
        <v>38353</v>
      </c>
      <c r="B57" s="17">
        <v>7.3235068676462997E-2</v>
      </c>
      <c r="C57" s="17">
        <f t="shared" ca="1" si="0"/>
        <v>0.72116163215200713</v>
      </c>
      <c r="D57" s="18">
        <v>3.2480000000000002</v>
      </c>
      <c r="E57" s="19">
        <v>5.0000000000000001E-3</v>
      </c>
      <c r="F57" s="24">
        <f t="shared" si="1"/>
        <v>3.2730000000000001</v>
      </c>
      <c r="G57" s="17">
        <v>0.23250000000000001</v>
      </c>
      <c r="H57" s="25">
        <v>1</v>
      </c>
      <c r="I57" s="25">
        <v>2.2999999999999998</v>
      </c>
      <c r="L57" s="25">
        <v>1</v>
      </c>
      <c r="N57" s="26">
        <v>1.1341658697056645</v>
      </c>
      <c r="O57" s="26">
        <v>1.1341658697056645</v>
      </c>
      <c r="P57" s="26">
        <v>2.6085815003230288</v>
      </c>
      <c r="S57" s="17">
        <v>7.3235068676462997E-2</v>
      </c>
    </row>
    <row r="58" spans="1:19" x14ac:dyDescent="0.2">
      <c r="A58" s="16">
        <v>38384</v>
      </c>
      <c r="B58" s="17">
        <v>7.3251719576418003E-2</v>
      </c>
      <c r="C58" s="17">
        <f t="shared" ca="1" si="0"/>
        <v>0.71671933115668152</v>
      </c>
      <c r="D58" s="18">
        <v>3.1310000000000002</v>
      </c>
      <c r="E58" s="19">
        <v>5.0000000000000001E-3</v>
      </c>
      <c r="F58" s="24">
        <f t="shared" si="1"/>
        <v>3.1560000000000001</v>
      </c>
      <c r="G58" s="17">
        <v>0.22750000000000001</v>
      </c>
      <c r="H58" s="25">
        <v>1</v>
      </c>
      <c r="I58" s="25">
        <v>2.2999999999999998</v>
      </c>
      <c r="L58" s="25">
        <v>1</v>
      </c>
      <c r="N58" s="26">
        <v>1.1367649998237399</v>
      </c>
      <c r="O58" s="26">
        <v>1.1367649998237399</v>
      </c>
      <c r="P58" s="26">
        <v>2.614559499594602</v>
      </c>
      <c r="S58" s="17">
        <v>7.3251719576418003E-2</v>
      </c>
    </row>
    <row r="59" spans="1:19" x14ac:dyDescent="0.2">
      <c r="A59" s="16">
        <v>38412</v>
      </c>
      <c r="B59" s="17">
        <v>7.3266759099035003E-2</v>
      </c>
      <c r="C59" s="17">
        <f t="shared" ca="1" si="0"/>
        <v>0.71272878513414306</v>
      </c>
      <c r="D59" s="18">
        <v>3</v>
      </c>
      <c r="E59" s="19">
        <v>5.0000000000000001E-3</v>
      </c>
      <c r="F59" s="24">
        <f t="shared" si="1"/>
        <v>3.0249999999999999</v>
      </c>
      <c r="G59" s="17">
        <v>0.22500000000000001</v>
      </c>
      <c r="H59" s="25">
        <v>1</v>
      </c>
      <c r="I59" s="25">
        <v>2.2999999999999998</v>
      </c>
      <c r="L59" s="25">
        <v>1</v>
      </c>
      <c r="N59" s="26">
        <v>1.1393700862816691</v>
      </c>
      <c r="O59" s="26">
        <v>1.1393700862816691</v>
      </c>
      <c r="P59" s="26">
        <v>2.6205511984478393</v>
      </c>
      <c r="S59" s="17">
        <v>7.3266759099035003E-2</v>
      </c>
    </row>
    <row r="60" spans="1:19" x14ac:dyDescent="0.2">
      <c r="A60" s="16">
        <v>38443</v>
      </c>
      <c r="B60" s="17">
        <v>7.3283409999163995E-2</v>
      </c>
      <c r="C60" s="17">
        <f t="shared" ca="1" si="0"/>
        <v>0.70833475490200137</v>
      </c>
      <c r="D60" s="18">
        <v>2.863</v>
      </c>
      <c r="E60" s="19">
        <v>5.0000000000000001E-3</v>
      </c>
      <c r="F60" s="24">
        <f t="shared" si="1"/>
        <v>2.8879999999999999</v>
      </c>
      <c r="G60" s="17">
        <v>0.21249999999999999</v>
      </c>
      <c r="H60" s="25">
        <v>1</v>
      </c>
      <c r="I60" s="25">
        <v>2.2999999999999998</v>
      </c>
      <c r="L60" s="25">
        <v>1</v>
      </c>
      <c r="N60" s="26">
        <v>1.1419811427293978</v>
      </c>
      <c r="O60" s="26">
        <v>1.1419811427293978</v>
      </c>
      <c r="P60" s="26">
        <v>2.6265566282776156</v>
      </c>
      <c r="S60" s="17">
        <v>7.3283409999163995E-2</v>
      </c>
    </row>
    <row r="61" spans="1:19" x14ac:dyDescent="0.2">
      <c r="A61" s="16">
        <v>38473</v>
      </c>
      <c r="B61" s="17">
        <v>7.3299523773569006E-2</v>
      </c>
      <c r="C61" s="17">
        <f t="shared" ca="1" si="0"/>
        <v>0.70410643468874401</v>
      </c>
      <c r="D61" s="18">
        <v>2.84</v>
      </c>
      <c r="E61" s="19">
        <v>5.0000000000000001E-3</v>
      </c>
      <c r="F61" s="24">
        <f t="shared" si="1"/>
        <v>2.8649999999999998</v>
      </c>
      <c r="G61" s="17">
        <v>0.21249999999999999</v>
      </c>
      <c r="H61" s="25">
        <v>1</v>
      </c>
      <c r="I61" s="25">
        <v>2.2999999999999998</v>
      </c>
      <c r="L61" s="25">
        <v>1</v>
      </c>
      <c r="N61" s="26">
        <v>1.1445981828481526</v>
      </c>
      <c r="O61" s="26">
        <v>1.1445981828481526</v>
      </c>
      <c r="P61" s="26">
        <v>2.6325758205507515</v>
      </c>
      <c r="S61" s="17">
        <v>7.3299523773569006E-2</v>
      </c>
    </row>
    <row r="62" spans="1:19" x14ac:dyDescent="0.2">
      <c r="A62" s="16">
        <v>38504</v>
      </c>
      <c r="B62" s="17">
        <v>7.3316174673877008E-2</v>
      </c>
      <c r="C62" s="17">
        <f t="shared" ca="1" si="0"/>
        <v>0.69976180850300684</v>
      </c>
      <c r="D62" s="18">
        <v>2.847</v>
      </c>
      <c r="E62" s="19">
        <v>5.0000000000000001E-3</v>
      </c>
      <c r="F62" s="24">
        <f t="shared" si="1"/>
        <v>2.8719999999999999</v>
      </c>
      <c r="G62" s="17">
        <v>0.21249999999999999</v>
      </c>
      <c r="H62" s="25">
        <v>1</v>
      </c>
      <c r="I62" s="25">
        <v>2.2999999999999998</v>
      </c>
      <c r="L62" s="25">
        <v>1</v>
      </c>
      <c r="N62" s="26">
        <v>1.1472212203505128</v>
      </c>
      <c r="O62" s="26">
        <v>1.1472212203505128</v>
      </c>
      <c r="P62" s="26">
        <v>2.6386088068061802</v>
      </c>
      <c r="S62" s="17">
        <v>7.3316174673877008E-2</v>
      </c>
    </row>
    <row r="63" spans="1:19" x14ac:dyDescent="0.2">
      <c r="A63" s="16">
        <v>38534</v>
      </c>
      <c r="B63" s="17">
        <v>7.3328376024554012E-2</v>
      </c>
      <c r="C63" s="17">
        <f t="shared" ca="1" si="0"/>
        <v>0.69559428478082697</v>
      </c>
      <c r="D63" s="18">
        <v>2.9119999999999999</v>
      </c>
      <c r="E63" s="19">
        <v>5.0000000000000001E-3</v>
      </c>
      <c r="F63" s="24">
        <f t="shared" si="1"/>
        <v>2.9369999999999998</v>
      </c>
      <c r="G63" s="17">
        <v>0.21249999999999999</v>
      </c>
      <c r="H63" s="25">
        <v>1</v>
      </c>
      <c r="I63" s="25">
        <v>2.2999999999999998</v>
      </c>
      <c r="L63" s="25">
        <v>1</v>
      </c>
      <c r="N63" s="26">
        <v>1.1498502689804826</v>
      </c>
      <c r="O63" s="26">
        <v>1.1498502689804826</v>
      </c>
      <c r="P63" s="26">
        <v>2.6446556186551109</v>
      </c>
      <c r="S63" s="17">
        <v>7.3328376024554012E-2</v>
      </c>
    </row>
    <row r="64" spans="1:19" x14ac:dyDescent="0.2">
      <c r="A64" s="16">
        <v>38565</v>
      </c>
      <c r="B64" s="17">
        <v>7.3339753658000023E-2</v>
      </c>
      <c r="C64" s="17">
        <f t="shared" ca="1" si="0"/>
        <v>0.69131671837834574</v>
      </c>
      <c r="D64" s="18">
        <v>2.9090000000000003</v>
      </c>
      <c r="E64" s="19">
        <v>5.0000000000000001E-3</v>
      </c>
      <c r="F64" s="24">
        <f t="shared" si="1"/>
        <v>2.9340000000000002</v>
      </c>
      <c r="G64" s="17">
        <v>0.21249999999999999</v>
      </c>
      <c r="H64" s="25">
        <v>1</v>
      </c>
      <c r="I64" s="25">
        <v>2.2999999999999998</v>
      </c>
      <c r="L64" s="25">
        <v>1</v>
      </c>
      <c r="N64" s="26">
        <v>1.1524853425135628</v>
      </c>
      <c r="O64" s="26">
        <v>1.1524853425135628</v>
      </c>
      <c r="P64" s="26">
        <v>2.6507162877811954</v>
      </c>
      <c r="S64" s="17">
        <v>7.3339753658000023E-2</v>
      </c>
    </row>
    <row r="65" spans="1:19" x14ac:dyDescent="0.2">
      <c r="A65" s="16">
        <v>38596</v>
      </c>
      <c r="B65" s="17">
        <v>7.3351131291489E-2</v>
      </c>
      <c r="C65" s="17">
        <f t="shared" ca="1" si="0"/>
        <v>0.68706417713791967</v>
      </c>
      <c r="D65" s="18">
        <v>2.8910000000000005</v>
      </c>
      <c r="E65" s="19">
        <v>5.0000000000000001E-3</v>
      </c>
      <c r="F65" s="24">
        <f t="shared" si="1"/>
        <v>2.9160000000000004</v>
      </c>
      <c r="G65" s="17">
        <v>0.21249999999999999</v>
      </c>
      <c r="H65" s="25">
        <v>1</v>
      </c>
      <c r="I65" s="25">
        <v>2.2999999999999998</v>
      </c>
      <c r="L65" s="25">
        <v>1</v>
      </c>
      <c r="N65" s="26">
        <v>1.155126454756823</v>
      </c>
      <c r="O65" s="26">
        <v>1.155126454756823</v>
      </c>
      <c r="P65" s="26">
        <v>2.6567908459406939</v>
      </c>
      <c r="S65" s="17">
        <v>7.3351131291489E-2</v>
      </c>
    </row>
    <row r="66" spans="1:19" x14ac:dyDescent="0.2">
      <c r="A66" s="16">
        <v>38626</v>
      </c>
      <c r="B66" s="17">
        <v>7.3362141904584011E-2</v>
      </c>
      <c r="C66" s="17">
        <f t="shared" ca="1" si="0"/>
        <v>0.6829725118207397</v>
      </c>
      <c r="D66" s="18">
        <v>2.9049999999999998</v>
      </c>
      <c r="E66" s="19">
        <v>5.0000000000000001E-3</v>
      </c>
      <c r="F66" s="24">
        <f t="shared" si="1"/>
        <v>2.9299999999999997</v>
      </c>
      <c r="G66" s="17">
        <v>0.21249999999999999</v>
      </c>
      <c r="H66" s="25">
        <v>1</v>
      </c>
      <c r="I66" s="25">
        <v>2.2999999999999998</v>
      </c>
      <c r="L66" s="25">
        <v>1</v>
      </c>
      <c r="N66" s="26">
        <v>1.1577736195489738</v>
      </c>
      <c r="O66" s="26">
        <v>1.1577736195489738</v>
      </c>
      <c r="P66" s="26">
        <v>2.662879324962641</v>
      </c>
      <c r="S66" s="17">
        <v>7.3362141904584011E-2</v>
      </c>
    </row>
    <row r="67" spans="1:19" x14ac:dyDescent="0.2">
      <c r="A67" s="16">
        <v>38657</v>
      </c>
      <c r="B67" s="17">
        <v>7.3373519538156989E-2</v>
      </c>
      <c r="C67" s="17">
        <f t="shared" ref="C67:C130" ca="1" si="2">1/(1+B67/2)^((A67-TODAY())/182.625)</f>
        <v>0.67876881097440733</v>
      </c>
      <c r="D67" s="18">
        <v>2.9930000000000003</v>
      </c>
      <c r="E67" s="19">
        <v>5.0000000000000001E-3</v>
      </c>
      <c r="F67" s="24">
        <f t="shared" ref="F67:F130" si="3">+E67+D67+0.02</f>
        <v>3.0180000000000002</v>
      </c>
      <c r="G67" s="17">
        <v>0.21249999999999999</v>
      </c>
      <c r="H67" s="25">
        <v>1</v>
      </c>
      <c r="I67" s="25">
        <v>2.2999999999999998</v>
      </c>
      <c r="L67" s="25">
        <v>1</v>
      </c>
      <c r="N67" s="26">
        <v>1.1604268507604401</v>
      </c>
      <c r="O67" s="26">
        <v>1.1604268507604401</v>
      </c>
      <c r="P67" s="26">
        <v>2.6689817567490137</v>
      </c>
      <c r="S67" s="17">
        <v>7.3373519538156989E-2</v>
      </c>
    </row>
    <row r="68" spans="1:19" x14ac:dyDescent="0.2">
      <c r="A68" s="16">
        <v>38687</v>
      </c>
      <c r="B68" s="17">
        <v>7.3384530151333005E-2</v>
      </c>
      <c r="C68" s="17">
        <f t="shared" ca="1" si="2"/>
        <v>0.67472415371133376</v>
      </c>
      <c r="D68" s="18">
        <v>3.0869999999999997</v>
      </c>
      <c r="E68" s="19">
        <v>5.0000000000000001E-3</v>
      </c>
      <c r="F68" s="24">
        <f t="shared" si="3"/>
        <v>3.1119999999999997</v>
      </c>
      <c r="G68" s="17">
        <v>0.215</v>
      </c>
      <c r="H68" s="25">
        <v>1</v>
      </c>
      <c r="I68" s="25">
        <v>2.2999999999999998</v>
      </c>
      <c r="L68" s="25">
        <v>1</v>
      </c>
      <c r="N68" s="26">
        <v>1.1630861622934325</v>
      </c>
      <c r="O68" s="26">
        <v>1.1630861622934325</v>
      </c>
      <c r="P68" s="26">
        <v>2.6750981732748969</v>
      </c>
      <c r="S68" s="17">
        <v>7.3384530151333005E-2</v>
      </c>
    </row>
    <row r="69" spans="1:19" x14ac:dyDescent="0.2">
      <c r="A69" s="16">
        <v>38718</v>
      </c>
      <c r="B69" s="17">
        <v>7.3395907785000006E-2</v>
      </c>
      <c r="C69" s="17">
        <f t="shared" ca="1" si="2"/>
        <v>0.67056876380166142</v>
      </c>
      <c r="D69" s="18">
        <v>3.2549999999999999</v>
      </c>
      <c r="E69" s="19">
        <v>5.0000000000000001E-3</v>
      </c>
      <c r="F69" s="24">
        <f t="shared" si="3"/>
        <v>3.28</v>
      </c>
      <c r="G69" s="17">
        <v>0.2175</v>
      </c>
      <c r="H69" s="25">
        <v>1</v>
      </c>
      <c r="I69" s="25">
        <v>2.2999999999999998</v>
      </c>
      <c r="L69" s="25">
        <v>1</v>
      </c>
      <c r="N69" s="26">
        <v>1.1657515680820216</v>
      </c>
      <c r="O69" s="26">
        <v>1.1657515680820216</v>
      </c>
      <c r="P69" s="26">
        <v>2.6812286065886517</v>
      </c>
      <c r="S69" s="17">
        <v>7.3395907785000006E-2</v>
      </c>
    </row>
    <row r="70" spans="1:19" x14ac:dyDescent="0.2">
      <c r="A70" s="16">
        <v>38749</v>
      </c>
      <c r="B70" s="17">
        <v>7.3407285418690016E-2</v>
      </c>
      <c r="C70" s="17">
        <f t="shared" ca="1" si="2"/>
        <v>0.66643772416526292</v>
      </c>
      <c r="D70" s="18">
        <v>3.1419999999999999</v>
      </c>
      <c r="E70" s="19">
        <v>5.0000000000000001E-3</v>
      </c>
      <c r="F70" s="24">
        <f t="shared" si="3"/>
        <v>3.1669999999999998</v>
      </c>
      <c r="G70" s="17">
        <v>0.21249999999999999</v>
      </c>
      <c r="H70" s="25">
        <v>1</v>
      </c>
      <c r="I70" s="25">
        <v>2.2999999999999998</v>
      </c>
      <c r="L70" s="25">
        <v>1</v>
      </c>
      <c r="N70" s="26">
        <v>1.1684230820922095</v>
      </c>
      <c r="O70" s="26">
        <v>1.1684230820922095</v>
      </c>
      <c r="P70" s="26">
        <v>2.6873730888120839</v>
      </c>
      <c r="S70" s="17">
        <v>7.3407285418690016E-2</v>
      </c>
    </row>
    <row r="71" spans="1:19" x14ac:dyDescent="0.2">
      <c r="A71" s="16">
        <v>38777</v>
      </c>
      <c r="B71" s="17">
        <v>7.3417561991101013E-2</v>
      </c>
      <c r="C71" s="17">
        <f t="shared" ca="1" si="2"/>
        <v>0.66272728011553406</v>
      </c>
      <c r="D71" s="18">
        <v>3.0140000000000002</v>
      </c>
      <c r="E71" s="19">
        <v>5.0000000000000001E-3</v>
      </c>
      <c r="F71" s="24">
        <f t="shared" si="3"/>
        <v>3.0390000000000001</v>
      </c>
      <c r="G71" s="17">
        <v>0.1585</v>
      </c>
      <c r="H71" s="25">
        <v>1</v>
      </c>
      <c r="I71" s="25">
        <v>2.2999999999999998</v>
      </c>
      <c r="L71" s="25">
        <v>1</v>
      </c>
      <c r="N71" s="26">
        <v>1.1711007183220039</v>
      </c>
      <c r="O71" s="26">
        <v>1.1711007183220039</v>
      </c>
      <c r="P71" s="26">
        <v>2.6935316521406114</v>
      </c>
      <c r="S71" s="17">
        <v>7.3417561991101013E-2</v>
      </c>
    </row>
    <row r="72" spans="1:19" x14ac:dyDescent="0.2">
      <c r="A72" s="16">
        <v>38808</v>
      </c>
      <c r="B72" s="17">
        <v>7.3428939624883005E-2</v>
      </c>
      <c r="C72" s="17">
        <f t="shared" ca="1" si="2"/>
        <v>0.658642213099075</v>
      </c>
      <c r="D72" s="18">
        <v>2.88</v>
      </c>
      <c r="E72" s="19">
        <v>5.0000000000000001E-3</v>
      </c>
      <c r="F72" s="24">
        <f t="shared" si="3"/>
        <v>2.9049999999999998</v>
      </c>
      <c r="G72" s="17">
        <v>0.1575</v>
      </c>
      <c r="H72" s="25">
        <v>1</v>
      </c>
      <c r="I72" s="25">
        <v>2.2999999999999998</v>
      </c>
      <c r="L72" s="25">
        <v>1</v>
      </c>
      <c r="N72" s="26">
        <v>1.1737844908014918</v>
      </c>
      <c r="O72" s="26">
        <v>1.1737844908014918</v>
      </c>
      <c r="P72" s="26">
        <v>2.6997043288434335</v>
      </c>
      <c r="S72" s="17">
        <v>7.3428939624883005E-2</v>
      </c>
    </row>
    <row r="73" spans="1:19" x14ac:dyDescent="0.2">
      <c r="A73" s="16">
        <v>38838</v>
      </c>
      <c r="B73" s="17">
        <v>7.3439950238259999E-2</v>
      </c>
      <c r="C73" s="17">
        <f t="shared" ca="1" si="2"/>
        <v>0.65471173809623495</v>
      </c>
      <c r="D73" s="18">
        <v>2.8580000000000001</v>
      </c>
      <c r="E73" s="19">
        <v>5.0000000000000001E-3</v>
      </c>
      <c r="F73" s="24">
        <f t="shared" si="3"/>
        <v>2.883</v>
      </c>
      <c r="G73" s="17">
        <v>0.1575</v>
      </c>
      <c r="H73" s="25">
        <v>1</v>
      </c>
      <c r="I73" s="25">
        <v>2.2999999999999998</v>
      </c>
      <c r="L73" s="25">
        <v>1</v>
      </c>
      <c r="N73" s="26">
        <v>1.1764744135929117</v>
      </c>
      <c r="O73" s="26">
        <v>1.1764744135929117</v>
      </c>
      <c r="P73" s="26">
        <v>2.7058911512636996</v>
      </c>
      <c r="S73" s="17">
        <v>7.3439950238259999E-2</v>
      </c>
    </row>
    <row r="74" spans="1:19" x14ac:dyDescent="0.2">
      <c r="A74" s="16">
        <v>38869</v>
      </c>
      <c r="B74" s="17">
        <v>7.3451327872126021E-2</v>
      </c>
      <c r="C74" s="17">
        <f t="shared" ca="1" si="2"/>
        <v>0.65067369432170286</v>
      </c>
      <c r="D74" s="18">
        <v>2.8660000000000001</v>
      </c>
      <c r="E74" s="19">
        <v>5.0000000000000001E-3</v>
      </c>
      <c r="F74" s="24">
        <f t="shared" si="3"/>
        <v>2.891</v>
      </c>
      <c r="G74" s="17">
        <v>0.1575</v>
      </c>
      <c r="H74" s="25">
        <v>1</v>
      </c>
      <c r="I74" s="25">
        <v>2.2999999999999998</v>
      </c>
      <c r="L74" s="25">
        <v>1</v>
      </c>
      <c r="N74" s="26">
        <v>1.1791705007907287</v>
      </c>
      <c r="O74" s="26">
        <v>1.1791705007907287</v>
      </c>
      <c r="P74" s="26">
        <v>2.7120921518186787</v>
      </c>
      <c r="S74" s="17">
        <v>7.3451327872126021E-2</v>
      </c>
    </row>
    <row r="75" spans="1:19" x14ac:dyDescent="0.2">
      <c r="A75" s="16">
        <v>38899</v>
      </c>
      <c r="B75" s="17">
        <v>7.3462338485585019E-2</v>
      </c>
      <c r="C75" s="17">
        <f t="shared" ca="1" si="2"/>
        <v>0.64678847776159754</v>
      </c>
      <c r="D75" s="18">
        <v>2.9310000000000005</v>
      </c>
      <c r="E75" s="19">
        <v>5.0000000000000001E-3</v>
      </c>
      <c r="F75" s="24">
        <f t="shared" si="3"/>
        <v>2.9560000000000004</v>
      </c>
      <c r="G75" s="17">
        <v>0.1575</v>
      </c>
      <c r="H75" s="25">
        <v>1</v>
      </c>
      <c r="I75" s="25">
        <v>2.2999999999999998</v>
      </c>
      <c r="L75" s="25">
        <v>1</v>
      </c>
      <c r="N75" s="26">
        <v>1.1818727665217075</v>
      </c>
      <c r="O75" s="26">
        <v>1.1818727665217075</v>
      </c>
      <c r="P75" s="26">
        <v>2.7183073629999295</v>
      </c>
      <c r="S75" s="17">
        <v>7.3462338485585019E-2</v>
      </c>
    </row>
    <row r="76" spans="1:19" x14ac:dyDescent="0.2">
      <c r="A76" s="16">
        <v>38930</v>
      </c>
      <c r="B76" s="17">
        <v>7.3473716119534016E-2</v>
      </c>
      <c r="C76" s="17">
        <f t="shared" ca="1" si="2"/>
        <v>0.64279694616933902</v>
      </c>
      <c r="D76" s="18">
        <v>2.9280000000000004</v>
      </c>
      <c r="E76" s="19">
        <v>5.0000000000000001E-3</v>
      </c>
      <c r="F76" s="24">
        <f t="shared" si="3"/>
        <v>2.9530000000000003</v>
      </c>
      <c r="G76" s="17">
        <v>0.1575</v>
      </c>
      <c r="H76" s="25">
        <v>1</v>
      </c>
      <c r="I76" s="25">
        <v>2.2999999999999998</v>
      </c>
      <c r="L76" s="25">
        <v>1</v>
      </c>
      <c r="N76" s="26">
        <v>1.1845812249449863</v>
      </c>
      <c r="O76" s="26">
        <v>1.1845812249449863</v>
      </c>
      <c r="P76" s="26">
        <v>2.7245368173734708</v>
      </c>
      <c r="S76" s="17">
        <v>7.3473716119534016E-2</v>
      </c>
    </row>
    <row r="77" spans="1:19" x14ac:dyDescent="0.2">
      <c r="A77" s="16">
        <v>38961</v>
      </c>
      <c r="B77" s="17">
        <v>7.348509375352702E-2</v>
      </c>
      <c r="C77" s="17">
        <f t="shared" ca="1" si="2"/>
        <v>0.63882885772498255</v>
      </c>
      <c r="D77" s="18">
        <v>2.9090000000000003</v>
      </c>
      <c r="E77" s="19">
        <v>5.0000000000000001E-3</v>
      </c>
      <c r="F77" s="24">
        <f t="shared" si="3"/>
        <v>2.9340000000000002</v>
      </c>
      <c r="G77" s="17">
        <v>0.1575</v>
      </c>
      <c r="H77" s="25">
        <v>1</v>
      </c>
      <c r="I77" s="25">
        <v>2.2999999999999998</v>
      </c>
      <c r="L77" s="25">
        <v>1</v>
      </c>
      <c r="N77" s="26">
        <v>1.1872958902521518</v>
      </c>
      <c r="O77" s="26">
        <v>1.1872958902521518</v>
      </c>
      <c r="P77" s="26">
        <v>2.7307805475799514</v>
      </c>
      <c r="S77" s="17">
        <v>7.348509375352702E-2</v>
      </c>
    </row>
    <row r="78" spans="1:19" x14ac:dyDescent="0.2">
      <c r="A78" s="16">
        <v>38991</v>
      </c>
      <c r="B78" s="17">
        <v>7.3496104367108003E-2</v>
      </c>
      <c r="C78" s="17">
        <f t="shared" ca="1" si="2"/>
        <v>0.63501097070692591</v>
      </c>
      <c r="D78" s="18">
        <v>2.9220000000000002</v>
      </c>
      <c r="E78" s="19">
        <v>5.0000000000000001E-3</v>
      </c>
      <c r="F78" s="24">
        <f t="shared" si="3"/>
        <v>2.9470000000000001</v>
      </c>
      <c r="G78" s="17">
        <v>0.1575</v>
      </c>
      <c r="H78" s="25">
        <v>1</v>
      </c>
      <c r="I78" s="25">
        <v>2.2999999999999998</v>
      </c>
      <c r="L78" s="25">
        <v>1</v>
      </c>
      <c r="N78" s="26">
        <v>1.1900167766673129</v>
      </c>
      <c r="O78" s="26">
        <v>1.1900167766673129</v>
      </c>
      <c r="P78" s="26">
        <v>2.7370385863348217</v>
      </c>
      <c r="S78" s="17">
        <v>7.3496104367108003E-2</v>
      </c>
    </row>
    <row r="79" spans="1:19" x14ac:dyDescent="0.2">
      <c r="A79" s="16">
        <v>39022</v>
      </c>
      <c r="B79" s="17">
        <v>7.350748200118401E-2</v>
      </c>
      <c r="C79" s="17">
        <f t="shared" ca="1" si="2"/>
        <v>0.63108863345626209</v>
      </c>
      <c r="D79" s="18">
        <v>3.0049999999999999</v>
      </c>
      <c r="E79" s="19">
        <v>5.0000000000000001E-3</v>
      </c>
      <c r="F79" s="24">
        <f t="shared" si="3"/>
        <v>3.03</v>
      </c>
      <c r="G79" s="17">
        <v>0.1575</v>
      </c>
      <c r="H79" s="25">
        <v>1</v>
      </c>
      <c r="I79" s="25">
        <v>2.2999999999999998</v>
      </c>
      <c r="L79" s="25">
        <v>1</v>
      </c>
      <c r="N79" s="26">
        <v>1.1927438984471754</v>
      </c>
      <c r="O79" s="26">
        <v>1.1927438984471754</v>
      </c>
      <c r="P79" s="26">
        <v>2.7433109664285054</v>
      </c>
      <c r="S79" s="17">
        <v>7.350748200118401E-2</v>
      </c>
    </row>
    <row r="80" spans="1:19" x14ac:dyDescent="0.2">
      <c r="A80" s="16">
        <v>39052</v>
      </c>
      <c r="B80" s="17">
        <v>7.3518492614847025E-2</v>
      </c>
      <c r="C80" s="17">
        <f t="shared" ca="1" si="2"/>
        <v>0.62731478012879649</v>
      </c>
      <c r="D80" s="18">
        <v>3.0960000000000001</v>
      </c>
      <c r="E80" s="19">
        <v>5.0000000000000001E-3</v>
      </c>
      <c r="F80" s="24">
        <f t="shared" si="3"/>
        <v>3.121</v>
      </c>
      <c r="G80" s="17">
        <v>0.1575</v>
      </c>
      <c r="H80" s="25">
        <v>1</v>
      </c>
      <c r="I80" s="25">
        <v>2.2999999999999998</v>
      </c>
      <c r="L80" s="25">
        <v>1</v>
      </c>
      <c r="N80" s="26">
        <v>1.1954772698811167</v>
      </c>
      <c r="O80" s="26">
        <v>1.1954772698811167</v>
      </c>
      <c r="P80" s="26">
        <v>2.7495977207265705</v>
      </c>
      <c r="S80" s="17">
        <v>7.3518492614847025E-2</v>
      </c>
    </row>
    <row r="81" spans="1:19" x14ac:dyDescent="0.2">
      <c r="A81" s="16">
        <v>39083</v>
      </c>
      <c r="B81" s="17">
        <v>7.3529870249008006E-2</v>
      </c>
      <c r="C81" s="17">
        <f t="shared" ca="1" si="2"/>
        <v>0.62343769592386167</v>
      </c>
      <c r="D81" s="18">
        <v>3.2770000000000001</v>
      </c>
      <c r="E81" s="19">
        <v>5.0000000000000001E-3</v>
      </c>
      <c r="F81" s="24">
        <f t="shared" si="3"/>
        <v>3.302</v>
      </c>
      <c r="G81" s="17">
        <v>0.1575</v>
      </c>
      <c r="H81" s="25">
        <v>1</v>
      </c>
      <c r="I81" s="25">
        <v>2.2999999999999998</v>
      </c>
      <c r="L81" s="25">
        <v>1</v>
      </c>
      <c r="N81" s="26">
        <v>1.1982169052912608</v>
      </c>
      <c r="O81" s="26">
        <v>1.1982169052912608</v>
      </c>
      <c r="P81" s="26">
        <v>2.7558988821699022</v>
      </c>
      <c r="S81" s="17">
        <v>7.3529870249008006E-2</v>
      </c>
    </row>
    <row r="82" spans="1:19" x14ac:dyDescent="0.2">
      <c r="A82" s="16">
        <v>39114</v>
      </c>
      <c r="B82" s="17">
        <v>7.3541247883211022E-2</v>
      </c>
      <c r="C82" s="17">
        <f t="shared" ca="1" si="2"/>
        <v>0.61958341988737176</v>
      </c>
      <c r="D82" s="18">
        <v>3.1680000000000001</v>
      </c>
      <c r="E82" s="19">
        <v>5.0000000000000001E-3</v>
      </c>
      <c r="F82" s="24">
        <f t="shared" si="3"/>
        <v>3.1930000000000001</v>
      </c>
      <c r="G82" s="17">
        <v>0.1575</v>
      </c>
      <c r="H82" s="25">
        <v>1</v>
      </c>
      <c r="I82" s="25">
        <v>2.2999999999999998</v>
      </c>
      <c r="L82" s="25">
        <v>1</v>
      </c>
      <c r="N82" s="26">
        <v>1.2009628190325532</v>
      </c>
      <c r="O82" s="26">
        <v>1.2009628190325532</v>
      </c>
      <c r="P82" s="26">
        <v>2.7622144837748746</v>
      </c>
      <c r="S82" s="17">
        <v>7.3541247883211022E-2</v>
      </c>
    </row>
    <row r="83" spans="1:19" x14ac:dyDescent="0.2">
      <c r="A83" s="16">
        <v>39142</v>
      </c>
      <c r="B83" s="17">
        <v>7.3551524456076017E-2</v>
      </c>
      <c r="C83" s="17">
        <f t="shared" ca="1" si="2"/>
        <v>0.61612163702408917</v>
      </c>
      <c r="D83" s="18">
        <v>3.0430000000000001</v>
      </c>
      <c r="E83" s="19">
        <v>5.0000000000000001E-3</v>
      </c>
      <c r="F83" s="24">
        <f t="shared" si="3"/>
        <v>3.0680000000000001</v>
      </c>
      <c r="G83" s="17">
        <v>0.1575</v>
      </c>
      <c r="H83" s="25">
        <v>1</v>
      </c>
      <c r="I83" s="25">
        <v>2.2999999999999998</v>
      </c>
      <c r="L83" s="25">
        <v>1</v>
      </c>
      <c r="N83" s="26">
        <v>1.2037150254928359</v>
      </c>
      <c r="O83" s="26">
        <v>1.2037150254928359</v>
      </c>
      <c r="P83" s="26">
        <v>2.7685445586335251</v>
      </c>
      <c r="S83" s="17">
        <v>7.3551524456076017E-2</v>
      </c>
    </row>
    <row r="84" spans="1:19" x14ac:dyDescent="0.2">
      <c r="A84" s="16">
        <v>39173</v>
      </c>
      <c r="B84" s="17">
        <v>7.3562902090361024E-2</v>
      </c>
      <c r="C84" s="17">
        <f t="shared" ca="1" si="2"/>
        <v>0.61231042062983254</v>
      </c>
      <c r="D84" s="18">
        <v>2.9119999999999999</v>
      </c>
      <c r="E84" s="19">
        <v>5.0000000000000001E-3</v>
      </c>
      <c r="F84" s="24">
        <f t="shared" si="3"/>
        <v>2.9369999999999998</v>
      </c>
      <c r="G84" s="17">
        <v>0.1575</v>
      </c>
      <c r="H84" s="25">
        <v>1</v>
      </c>
      <c r="I84" s="25">
        <v>2.2999999999999998</v>
      </c>
      <c r="L84" s="25">
        <v>1</v>
      </c>
      <c r="N84" s="26">
        <v>1.2064735390929235</v>
      </c>
      <c r="O84" s="26">
        <v>1.2064735390929235</v>
      </c>
      <c r="P84" s="26">
        <v>2.7748891399137268</v>
      </c>
      <c r="S84" s="17">
        <v>7.3562902090361024E-2</v>
      </c>
    </row>
    <row r="85" spans="1:19" x14ac:dyDescent="0.2">
      <c r="A85" s="16">
        <v>39203</v>
      </c>
      <c r="B85" s="17">
        <v>7.357391270422603E-2</v>
      </c>
      <c r="C85" s="17">
        <f t="shared" ca="1" si="2"/>
        <v>0.60864351592844201</v>
      </c>
      <c r="D85" s="18">
        <v>2.8910000000000005</v>
      </c>
      <c r="E85" s="19">
        <v>5.0000000000000001E-3</v>
      </c>
      <c r="F85" s="24">
        <f t="shared" si="3"/>
        <v>2.9160000000000004</v>
      </c>
      <c r="G85" s="17">
        <v>0.1575</v>
      </c>
      <c r="H85" s="25">
        <v>1</v>
      </c>
      <c r="I85" s="25">
        <v>2.2999999999999998</v>
      </c>
      <c r="L85" s="25">
        <v>1</v>
      </c>
      <c r="N85" s="26">
        <v>1.2092383742866781</v>
      </c>
      <c r="O85" s="26">
        <v>1.2092383742866781</v>
      </c>
      <c r="P85" s="26">
        <v>2.7812482608593623</v>
      </c>
      <c r="S85" s="17">
        <v>7.357391270422603E-2</v>
      </c>
    </row>
    <row r="86" spans="1:19" x14ac:dyDescent="0.2">
      <c r="A86" s="16">
        <v>39234</v>
      </c>
      <c r="B86" s="17">
        <v>7.3585290338594025E-2</v>
      </c>
      <c r="C86" s="17">
        <f t="shared" ca="1" si="2"/>
        <v>0.60487634114229483</v>
      </c>
      <c r="D86" s="18">
        <v>2.9</v>
      </c>
      <c r="E86" s="19">
        <v>5.0000000000000001E-3</v>
      </c>
      <c r="F86" s="24">
        <f t="shared" si="3"/>
        <v>2.9249999999999998</v>
      </c>
      <c r="G86" s="17">
        <v>0.1575</v>
      </c>
      <c r="H86" s="25">
        <v>1</v>
      </c>
      <c r="I86" s="25">
        <v>2.2999999999999998</v>
      </c>
      <c r="L86" s="25">
        <v>1</v>
      </c>
      <c r="N86" s="26">
        <v>1.2120095455610851</v>
      </c>
      <c r="O86" s="26">
        <v>1.2120095455610851</v>
      </c>
      <c r="P86" s="26">
        <v>2.7876219547904979</v>
      </c>
      <c r="S86" s="17">
        <v>7.3585290338594025E-2</v>
      </c>
    </row>
    <row r="87" spans="1:19" x14ac:dyDescent="0.2">
      <c r="A87" s="16">
        <v>39264</v>
      </c>
      <c r="B87" s="17">
        <v>7.3579996469413017E-2</v>
      </c>
      <c r="C87" s="17">
        <f t="shared" ca="1" si="2"/>
        <v>0.60131838313718811</v>
      </c>
      <c r="D87" s="18">
        <v>2.9649999999999999</v>
      </c>
      <c r="E87" s="19">
        <v>5.0000000000000001E-3</v>
      </c>
      <c r="F87" s="24">
        <f t="shared" si="3"/>
        <v>2.9899999999999998</v>
      </c>
      <c r="G87" s="17">
        <v>0.1575</v>
      </c>
      <c r="H87" s="25">
        <v>1</v>
      </c>
      <c r="I87" s="25">
        <v>2.2999999999999998</v>
      </c>
      <c r="L87" s="25">
        <v>1</v>
      </c>
      <c r="N87" s="26">
        <v>1.2147870674363292</v>
      </c>
      <c r="O87" s="26">
        <v>1.2147870674363292</v>
      </c>
      <c r="P87" s="26">
        <v>2.7940102551035593</v>
      </c>
      <c r="S87" s="17">
        <v>7.3579996469413017E-2</v>
      </c>
    </row>
    <row r="88" spans="1:19" x14ac:dyDescent="0.2">
      <c r="A88" s="16">
        <v>39295</v>
      </c>
      <c r="B88" s="17">
        <v>7.3569398496168018E-2</v>
      </c>
      <c r="C88" s="17">
        <f t="shared" ca="1" si="2"/>
        <v>0.59768539587909542</v>
      </c>
      <c r="D88" s="18">
        <v>2.9619999999999997</v>
      </c>
      <c r="E88" s="19">
        <v>5.0000000000000001E-3</v>
      </c>
      <c r="F88" s="24">
        <f t="shared" si="3"/>
        <v>2.9869999999999997</v>
      </c>
      <c r="G88" s="17">
        <v>0.1575</v>
      </c>
      <c r="H88" s="25">
        <v>1</v>
      </c>
      <c r="I88" s="25">
        <v>2.2999999999999998</v>
      </c>
      <c r="L88" s="25">
        <v>1</v>
      </c>
      <c r="N88" s="26">
        <v>1.2175709544658708</v>
      </c>
      <c r="O88" s="26">
        <v>1.2175709544658708</v>
      </c>
      <c r="P88" s="26">
        <v>2.8004131952715046</v>
      </c>
      <c r="S88" s="17">
        <v>7.3569398496168018E-2</v>
      </c>
    </row>
    <row r="89" spans="1:19" x14ac:dyDescent="0.2">
      <c r="A89" s="16">
        <v>39326</v>
      </c>
      <c r="B89" s="17">
        <v>7.3558800522960016E-2</v>
      </c>
      <c r="C89" s="17">
        <f t="shared" ca="1" si="2"/>
        <v>0.59407538907893387</v>
      </c>
      <c r="D89" s="18">
        <v>2.9419999999999997</v>
      </c>
      <c r="E89" s="19">
        <v>5.0000000000000001E-3</v>
      </c>
      <c r="F89" s="24">
        <f t="shared" si="3"/>
        <v>2.9669999999999996</v>
      </c>
      <c r="G89" s="17">
        <v>0.1575</v>
      </c>
      <c r="H89" s="25">
        <v>1</v>
      </c>
      <c r="I89" s="25">
        <v>2.2999999999999998</v>
      </c>
      <c r="L89" s="25">
        <v>1</v>
      </c>
      <c r="N89" s="26">
        <v>1.2203612212365216</v>
      </c>
      <c r="O89" s="26">
        <v>1.2203612212365216</v>
      </c>
      <c r="P89" s="26">
        <v>2.8068308088440017</v>
      </c>
      <c r="S89" s="17">
        <v>7.3558800522960016E-2</v>
      </c>
    </row>
    <row r="90" spans="1:19" x14ac:dyDescent="0.2">
      <c r="A90" s="16">
        <v>39356</v>
      </c>
      <c r="B90" s="17">
        <v>7.3548544419890005E-2</v>
      </c>
      <c r="C90" s="17">
        <f t="shared" ca="1" si="2"/>
        <v>0.59060357206422964</v>
      </c>
      <c r="D90" s="18">
        <v>2.9540000000000002</v>
      </c>
      <c r="E90" s="19">
        <v>5.0000000000000001E-3</v>
      </c>
      <c r="F90" s="24">
        <f t="shared" si="3"/>
        <v>2.9790000000000001</v>
      </c>
      <c r="G90" s="17">
        <v>0.1575</v>
      </c>
      <c r="H90" s="25">
        <v>1</v>
      </c>
      <c r="I90" s="25">
        <v>2.2999999999999998</v>
      </c>
      <c r="L90" s="25">
        <v>1</v>
      </c>
      <c r="N90" s="26">
        <v>1.2231578823685219</v>
      </c>
      <c r="O90" s="26">
        <v>1.2231578823685219</v>
      </c>
      <c r="P90" s="26">
        <v>2.8132631294476025</v>
      </c>
      <c r="S90" s="17">
        <v>7.3548544419890005E-2</v>
      </c>
    </row>
    <row r="91" spans="1:19" x14ac:dyDescent="0.2">
      <c r="A91" s="16">
        <v>39387</v>
      </c>
      <c r="B91" s="17">
        <v>7.3537946446755029E-2</v>
      </c>
      <c r="C91" s="17">
        <f t="shared" ca="1" si="2"/>
        <v>0.58703834410999967</v>
      </c>
      <c r="D91" s="18">
        <v>3.032</v>
      </c>
      <c r="E91" s="19">
        <v>5.0000000000000001E-3</v>
      </c>
      <c r="F91" s="24">
        <f t="shared" si="3"/>
        <v>3.0569999999999999</v>
      </c>
      <c r="G91" s="17">
        <v>0.1575</v>
      </c>
      <c r="H91" s="25">
        <v>1</v>
      </c>
      <c r="I91" s="25">
        <v>2.2999999999999998</v>
      </c>
      <c r="L91" s="25">
        <v>1</v>
      </c>
      <c r="N91" s="26">
        <v>1.2259609525156163</v>
      </c>
      <c r="O91" s="26">
        <v>1.2259609525156163</v>
      </c>
      <c r="P91" s="26">
        <v>2.8197101907859197</v>
      </c>
      <c r="S91" s="17">
        <v>7.3537946446755029E-2</v>
      </c>
    </row>
    <row r="92" spans="1:19" x14ac:dyDescent="0.2">
      <c r="A92" s="16">
        <v>39417</v>
      </c>
      <c r="B92" s="17">
        <v>7.3527690343756016E-2</v>
      </c>
      <c r="C92" s="17">
        <f t="shared" ca="1" si="2"/>
        <v>0.58360958086156012</v>
      </c>
      <c r="D92" s="18">
        <v>3.12</v>
      </c>
      <c r="E92" s="19">
        <v>5.0000000000000001E-3</v>
      </c>
      <c r="F92" s="24">
        <f t="shared" si="3"/>
        <v>3.145</v>
      </c>
      <c r="G92" s="17">
        <v>0.1575</v>
      </c>
      <c r="H92" s="25">
        <v>1</v>
      </c>
      <c r="I92" s="25">
        <v>2.2999999999999998</v>
      </c>
      <c r="L92" s="25">
        <v>1</v>
      </c>
      <c r="N92" s="26">
        <v>1.2287704463651312</v>
      </c>
      <c r="O92" s="26">
        <v>1.2287704463651312</v>
      </c>
      <c r="P92" s="26">
        <v>2.8261720266398038</v>
      </c>
      <c r="S92" s="17">
        <v>7.3527690343756016E-2</v>
      </c>
    </row>
    <row r="93" spans="1:19" x14ac:dyDescent="0.2">
      <c r="A93" s="16">
        <v>39448</v>
      </c>
      <c r="B93" s="17">
        <v>7.3517092370694009E-2</v>
      </c>
      <c r="C93" s="17">
        <f t="shared" ca="1" si="2"/>
        <v>0.58008855380108726</v>
      </c>
      <c r="D93" s="18">
        <v>3.3140000000000005</v>
      </c>
      <c r="E93" s="19">
        <v>5.0000000000000001E-3</v>
      </c>
      <c r="F93" s="24">
        <f t="shared" si="3"/>
        <v>3.3390000000000004</v>
      </c>
      <c r="G93" s="17">
        <v>0.1575</v>
      </c>
      <c r="H93" s="25">
        <v>1</v>
      </c>
      <c r="I93" s="25">
        <v>2.2999999999999998</v>
      </c>
      <c r="L93" s="25">
        <v>1</v>
      </c>
      <c r="N93" s="26">
        <v>1.2315863786380512</v>
      </c>
      <c r="O93" s="26">
        <v>1.2315863786380512</v>
      </c>
      <c r="P93" s="26">
        <v>2.8326486708675196</v>
      </c>
      <c r="S93" s="17">
        <v>7.3517092370694009E-2</v>
      </c>
    </row>
    <row r="94" spans="1:19" x14ac:dyDescent="0.2">
      <c r="A94" s="16">
        <v>39479</v>
      </c>
      <c r="B94" s="17">
        <v>7.3506494397669014E-2</v>
      </c>
      <c r="C94" s="17">
        <f t="shared" ca="1" si="2"/>
        <v>0.57658977048141202</v>
      </c>
      <c r="D94" s="18">
        <v>3.2090000000000005</v>
      </c>
      <c r="E94" s="19">
        <v>5.0000000000000001E-3</v>
      </c>
      <c r="F94" s="24">
        <f t="shared" si="3"/>
        <v>3.2340000000000004</v>
      </c>
      <c r="G94" s="17">
        <v>0.1575</v>
      </c>
      <c r="H94" s="25">
        <v>1</v>
      </c>
      <c r="I94" s="25">
        <v>2.2999999999999998</v>
      </c>
      <c r="L94" s="25">
        <v>1</v>
      </c>
      <c r="N94" s="26">
        <v>1.2344087640890966</v>
      </c>
      <c r="O94" s="26">
        <v>1.2344087640890966</v>
      </c>
      <c r="P94" s="26">
        <v>2.8391401574049242</v>
      </c>
      <c r="S94" s="17">
        <v>7.3506494397669014E-2</v>
      </c>
    </row>
    <row r="95" spans="1:19" x14ac:dyDescent="0.2">
      <c r="A95" s="16">
        <v>39508</v>
      </c>
      <c r="B95" s="17">
        <v>7.3496580164872025E-2</v>
      </c>
      <c r="C95" s="17">
        <f t="shared" ca="1" si="2"/>
        <v>0.57333672295193916</v>
      </c>
      <c r="D95" s="18">
        <v>3.0869999999999997</v>
      </c>
      <c r="E95" s="19">
        <v>5.0000000000000001E-3</v>
      </c>
      <c r="F95" s="24">
        <f t="shared" si="3"/>
        <v>3.1119999999999997</v>
      </c>
      <c r="G95" s="17">
        <v>0.1575</v>
      </c>
      <c r="H95" s="25">
        <v>1</v>
      </c>
      <c r="I95" s="25">
        <v>2.2999999999999998</v>
      </c>
      <c r="L95" s="25">
        <v>1</v>
      </c>
      <c r="N95" s="26">
        <v>1.2372376175068007</v>
      </c>
      <c r="O95" s="26">
        <v>1.2372376175068007</v>
      </c>
      <c r="P95" s="26">
        <v>2.8456465202656438</v>
      </c>
      <c r="S95" s="17">
        <v>7.3496580164872025E-2</v>
      </c>
    </row>
    <row r="96" spans="1:19" x14ac:dyDescent="0.2">
      <c r="A96" s="16">
        <v>39539</v>
      </c>
      <c r="B96" s="17">
        <v>7.3485982191919E-2</v>
      </c>
      <c r="C96" s="17">
        <f t="shared" ca="1" si="2"/>
        <v>0.5698805774143284</v>
      </c>
      <c r="D96" s="18">
        <v>2.9590000000000005</v>
      </c>
      <c r="E96" s="19">
        <v>5.0000000000000001E-3</v>
      </c>
      <c r="F96" s="24">
        <f t="shared" si="3"/>
        <v>2.9840000000000004</v>
      </c>
      <c r="G96" s="17">
        <v>0.1575</v>
      </c>
      <c r="H96" s="25">
        <v>1</v>
      </c>
      <c r="I96" s="25">
        <v>2.2999999999999998</v>
      </c>
      <c r="L96" s="25">
        <v>1</v>
      </c>
      <c r="N96" s="26">
        <v>1.2400729537135871</v>
      </c>
      <c r="O96" s="26">
        <v>1.2400729537135871</v>
      </c>
      <c r="P96" s="26">
        <v>2.8521677935412524</v>
      </c>
      <c r="S96" s="17">
        <v>7.3485982191919E-2</v>
      </c>
    </row>
    <row r="97" spans="1:19" x14ac:dyDescent="0.2">
      <c r="A97" s="16">
        <v>39569</v>
      </c>
      <c r="B97" s="17">
        <v>7.3475726089096027E-2</v>
      </c>
      <c r="C97" s="17">
        <f t="shared" ca="1" si="2"/>
        <v>0.56655669480570447</v>
      </c>
      <c r="D97" s="18">
        <v>2.9390000000000005</v>
      </c>
      <c r="E97" s="19">
        <v>5.0000000000000001E-3</v>
      </c>
      <c r="F97" s="24">
        <f t="shared" si="3"/>
        <v>2.9640000000000004</v>
      </c>
      <c r="G97" s="17">
        <v>0.1575</v>
      </c>
      <c r="H97" s="25">
        <v>1</v>
      </c>
      <c r="I97" s="25">
        <v>2.2999999999999998</v>
      </c>
      <c r="L97" s="25">
        <v>1</v>
      </c>
      <c r="N97" s="26">
        <v>1.2429147875658473</v>
      </c>
      <c r="O97" s="26">
        <v>1.2429147875658473</v>
      </c>
      <c r="P97" s="26">
        <v>2.8587040114014508</v>
      </c>
      <c r="S97" s="17">
        <v>7.3475726089096027E-2</v>
      </c>
    </row>
    <row r="98" spans="1:19" x14ac:dyDescent="0.2">
      <c r="A98" s="16">
        <v>39600</v>
      </c>
      <c r="B98" s="17">
        <v>7.3465128116216027E-2</v>
      </c>
      <c r="C98" s="17">
        <f t="shared" ca="1" si="2"/>
        <v>0.56314334340838046</v>
      </c>
      <c r="D98" s="18">
        <v>2.9490000000000003</v>
      </c>
      <c r="E98" s="19">
        <v>5.0000000000000001E-3</v>
      </c>
      <c r="F98" s="24">
        <f t="shared" si="3"/>
        <v>2.9740000000000002</v>
      </c>
      <c r="G98" s="17">
        <v>0.1575</v>
      </c>
      <c r="H98" s="25">
        <v>1</v>
      </c>
      <c r="I98" s="25">
        <v>2.2999999999999998</v>
      </c>
      <c r="L98" s="25">
        <v>1</v>
      </c>
      <c r="N98" s="26">
        <v>1.2457631339540189</v>
      </c>
      <c r="O98" s="26">
        <v>1.2457631339540189</v>
      </c>
      <c r="P98" s="26">
        <v>2.8652552080942457</v>
      </c>
      <c r="S98" s="17">
        <v>7.3465128116216027E-2</v>
      </c>
    </row>
    <row r="99" spans="1:19" x14ac:dyDescent="0.2">
      <c r="A99" s="16">
        <v>39630</v>
      </c>
      <c r="B99" s="17">
        <v>7.3454872013462999E-2</v>
      </c>
      <c r="C99" s="17">
        <f t="shared" ca="1" si="2"/>
        <v>0.55986060676199567</v>
      </c>
      <c r="D99" s="18">
        <v>3.0140000000000002</v>
      </c>
      <c r="E99" s="19">
        <v>5.0000000000000001E-3</v>
      </c>
      <c r="F99" s="24">
        <f t="shared" si="3"/>
        <v>3.0390000000000001</v>
      </c>
      <c r="G99" s="17">
        <v>0.1575</v>
      </c>
      <c r="H99" s="25">
        <v>1</v>
      </c>
      <c r="I99" s="25">
        <v>2.2999999999999998</v>
      </c>
      <c r="L99" s="25">
        <v>1</v>
      </c>
      <c r="N99" s="26">
        <v>1.2486180078026634</v>
      </c>
      <c r="O99" s="26">
        <v>1.2486180078026634</v>
      </c>
      <c r="P99" s="26">
        <v>2.8718214179461281</v>
      </c>
      <c r="S99" s="17">
        <v>7.3454872013462999E-2</v>
      </c>
    </row>
    <row r="100" spans="1:19" x14ac:dyDescent="0.2">
      <c r="A100" s="16">
        <v>39661</v>
      </c>
      <c r="B100" s="17">
        <v>7.3444274040655996E-2</v>
      </c>
      <c r="C100" s="17">
        <f t="shared" ca="1" si="2"/>
        <v>0.55648949807643089</v>
      </c>
      <c r="D100" s="18">
        <v>3.0110000000000001</v>
      </c>
      <c r="E100" s="19">
        <v>5.0000000000000001E-3</v>
      </c>
      <c r="F100" s="24">
        <f t="shared" si="3"/>
        <v>3.036</v>
      </c>
      <c r="G100" s="17">
        <v>0.1575</v>
      </c>
      <c r="H100" s="25">
        <v>1</v>
      </c>
      <c r="I100" s="25">
        <v>2.2999999999999998</v>
      </c>
      <c r="L100" s="25">
        <v>1</v>
      </c>
      <c r="N100" s="26">
        <v>1.2514794240705445</v>
      </c>
      <c r="O100" s="26">
        <v>1.2514794240705445</v>
      </c>
      <c r="P100" s="26">
        <v>2.8784026753622545</v>
      </c>
      <c r="S100" s="17">
        <v>7.3444274040655996E-2</v>
      </c>
    </row>
    <row r="101" spans="1:19" x14ac:dyDescent="0.2">
      <c r="A101" s="16">
        <v>39692</v>
      </c>
      <c r="B101" s="17">
        <v>7.343367606788602E-2</v>
      </c>
      <c r="C101" s="17">
        <f t="shared" ca="1" si="2"/>
        <v>0.55313964803718396</v>
      </c>
      <c r="D101" s="18">
        <v>2.99</v>
      </c>
      <c r="E101" s="19">
        <v>5.0000000000000001E-3</v>
      </c>
      <c r="F101" s="24">
        <f t="shared" si="3"/>
        <v>3.0150000000000001</v>
      </c>
      <c r="G101" s="17">
        <v>0.1575</v>
      </c>
      <c r="H101" s="25">
        <v>1</v>
      </c>
      <c r="I101" s="25">
        <v>2.2999999999999998</v>
      </c>
      <c r="L101" s="25">
        <v>1</v>
      </c>
      <c r="N101" s="26">
        <v>1.254347397750706</v>
      </c>
      <c r="O101" s="26">
        <v>1.254347397750706</v>
      </c>
      <c r="P101" s="26">
        <v>2.8849990148266262</v>
      </c>
      <c r="S101" s="17">
        <v>7.343367606788602E-2</v>
      </c>
    </row>
    <row r="102" spans="1:19" x14ac:dyDescent="0.2">
      <c r="A102" s="16">
        <v>39722</v>
      </c>
      <c r="B102" s="17">
        <v>7.342341996524103E-2</v>
      </c>
      <c r="C102" s="17">
        <f t="shared" ca="1" si="2"/>
        <v>0.54991796728608622</v>
      </c>
      <c r="D102" s="18">
        <v>3.0010000000000003</v>
      </c>
      <c r="E102" s="19">
        <v>5.0000000000000001E-3</v>
      </c>
      <c r="F102" s="24">
        <f t="shared" si="3"/>
        <v>3.0260000000000002</v>
      </c>
      <c r="G102" s="17">
        <v>0.1575</v>
      </c>
      <c r="H102" s="25">
        <v>1</v>
      </c>
      <c r="I102" s="25">
        <v>2.2999999999999998</v>
      </c>
      <c r="L102" s="25">
        <v>1</v>
      </c>
      <c r="N102" s="26">
        <v>1.2572219438705512</v>
      </c>
      <c r="O102" s="26">
        <v>1.2572219438705512</v>
      </c>
      <c r="P102" s="26">
        <v>2.8916104709022705</v>
      </c>
      <c r="S102" s="17">
        <v>7.342341996524103E-2</v>
      </c>
    </row>
    <row r="103" spans="1:19" x14ac:dyDescent="0.2">
      <c r="A103" s="16">
        <v>39753</v>
      </c>
      <c r="B103" s="17">
        <v>7.3412821992543009E-2</v>
      </c>
      <c r="C103" s="17">
        <f t="shared" ca="1" si="2"/>
        <v>0.54660954218797098</v>
      </c>
      <c r="D103" s="18">
        <v>3.0740000000000003</v>
      </c>
      <c r="E103" s="19">
        <v>5.0000000000000001E-3</v>
      </c>
      <c r="F103" s="24">
        <f t="shared" si="3"/>
        <v>3.0990000000000002</v>
      </c>
      <c r="G103" s="17">
        <v>0.1575</v>
      </c>
      <c r="H103" s="25">
        <v>1</v>
      </c>
      <c r="I103" s="25">
        <v>2.2999999999999998</v>
      </c>
      <c r="L103" s="25">
        <v>1</v>
      </c>
      <c r="N103" s="26">
        <v>1.2601030774919211</v>
      </c>
      <c r="O103" s="26">
        <v>1.2601030774919211</v>
      </c>
      <c r="P103" s="26">
        <v>2.8982370782314213</v>
      </c>
      <c r="S103" s="17">
        <v>7.3412821992543009E-2</v>
      </c>
    </row>
    <row r="104" spans="1:19" x14ac:dyDescent="0.2">
      <c r="A104" s="16">
        <v>39783</v>
      </c>
      <c r="B104" s="17">
        <v>7.3402565889968019E-2</v>
      </c>
      <c r="C104" s="17">
        <f t="shared" ca="1" si="2"/>
        <v>0.54342769124067403</v>
      </c>
      <c r="D104" s="18">
        <v>3.1590000000000003</v>
      </c>
      <c r="E104" s="19">
        <v>5.0000000000000001E-3</v>
      </c>
      <c r="F104" s="24">
        <f t="shared" si="3"/>
        <v>3.1840000000000002</v>
      </c>
      <c r="G104" s="17">
        <v>0.1575</v>
      </c>
      <c r="H104" s="25">
        <v>1</v>
      </c>
      <c r="I104" s="25">
        <v>2.2999999999999998</v>
      </c>
      <c r="L104" s="25">
        <v>1</v>
      </c>
      <c r="N104" s="26">
        <v>1.2629908137111734</v>
      </c>
      <c r="O104" s="26">
        <v>1.2629908137111734</v>
      </c>
      <c r="P104" s="26">
        <v>2.9048788715357015</v>
      </c>
      <c r="S104" s="17">
        <v>7.3402565889968019E-2</v>
      </c>
    </row>
    <row r="105" spans="1:19" x14ac:dyDescent="0.2">
      <c r="A105" s="16">
        <v>39814</v>
      </c>
      <c r="B105" s="17">
        <v>7.3391967917344023E-2</v>
      </c>
      <c r="C105" s="17">
        <f t="shared" ca="1" si="2"/>
        <v>0.54016015792894445</v>
      </c>
      <c r="D105" s="18">
        <v>3.3660000000000001</v>
      </c>
      <c r="E105" s="19">
        <v>5.0000000000000001E-3</v>
      </c>
      <c r="F105" s="24">
        <f t="shared" si="3"/>
        <v>3.391</v>
      </c>
      <c r="G105" s="17">
        <v>0.1575</v>
      </c>
      <c r="H105" s="25">
        <v>1</v>
      </c>
      <c r="I105" s="25">
        <v>2.2999999999999998</v>
      </c>
      <c r="L105" s="25">
        <v>1</v>
      </c>
      <c r="N105" s="26">
        <v>1.2658851676592613</v>
      </c>
      <c r="O105" s="26">
        <v>1.2658851676592613</v>
      </c>
      <c r="P105" s="26">
        <v>2.9115358856163041</v>
      </c>
      <c r="S105" s="17">
        <v>7.3391967917344023E-2</v>
      </c>
    </row>
    <row r="106" spans="1:19" x14ac:dyDescent="0.2">
      <c r="A106" s="16">
        <v>39845</v>
      </c>
      <c r="B106" s="17">
        <v>7.3381369944756025E-2</v>
      </c>
      <c r="C106" s="17">
        <f t="shared" ca="1" si="2"/>
        <v>0.53691320364993689</v>
      </c>
      <c r="D106" s="18">
        <v>3.2650000000000001</v>
      </c>
      <c r="E106" s="19">
        <v>5.0000000000000001E-3</v>
      </c>
      <c r="F106" s="24">
        <f t="shared" si="3"/>
        <v>3.29</v>
      </c>
      <c r="G106" s="17">
        <v>0.1575</v>
      </c>
      <c r="H106" s="25">
        <v>1</v>
      </c>
      <c r="I106" s="25">
        <v>2.2999999999999998</v>
      </c>
      <c r="L106" s="25">
        <v>1</v>
      </c>
      <c r="N106" s="26">
        <v>1.2687861545018138</v>
      </c>
      <c r="O106" s="26">
        <v>1.2687861545018138</v>
      </c>
      <c r="P106" s="26">
        <v>2.9182081553541743</v>
      </c>
      <c r="S106" s="17">
        <v>7.3381369944756025E-2</v>
      </c>
    </row>
    <row r="107" spans="1:19" x14ac:dyDescent="0.2">
      <c r="A107" s="16">
        <v>39873</v>
      </c>
      <c r="B107" s="17">
        <v>7.3371797582451007E-2</v>
      </c>
      <c r="C107" s="17">
        <f t="shared" ca="1" si="2"/>
        <v>0.53399804661507588</v>
      </c>
      <c r="D107" s="18">
        <v>3.1460000000000004</v>
      </c>
      <c r="E107" s="19">
        <v>5.0000000000000001E-3</v>
      </c>
      <c r="F107" s="24">
        <f t="shared" si="3"/>
        <v>3.1710000000000003</v>
      </c>
      <c r="G107" s="17">
        <v>0.1575</v>
      </c>
      <c r="H107" s="25">
        <v>1</v>
      </c>
      <c r="I107" s="25">
        <v>2.2999999999999998</v>
      </c>
      <c r="L107" s="25">
        <v>1</v>
      </c>
      <c r="N107" s="26">
        <v>1.2716937894392137</v>
      </c>
      <c r="O107" s="26">
        <v>1.2716937894392137</v>
      </c>
      <c r="P107" s="26">
        <v>2.924895715710194</v>
      </c>
      <c r="S107" s="17">
        <v>7.3371797582451007E-2</v>
      </c>
    </row>
    <row r="108" spans="1:19" x14ac:dyDescent="0.2">
      <c r="A108" s="16">
        <v>39904</v>
      </c>
      <c r="B108" s="17">
        <v>7.3361199609934008E-2</v>
      </c>
      <c r="C108" s="17">
        <f t="shared" ca="1" si="2"/>
        <v>0.5307898868585037</v>
      </c>
      <c r="D108" s="18">
        <v>3.0210000000000004</v>
      </c>
      <c r="E108" s="19">
        <v>5.0000000000000001E-3</v>
      </c>
      <c r="F108" s="24">
        <f t="shared" si="3"/>
        <v>3.0460000000000003</v>
      </c>
      <c r="G108" s="17">
        <v>0.1575</v>
      </c>
      <c r="H108" s="25">
        <v>1</v>
      </c>
      <c r="I108" s="25">
        <v>2.2999999999999998</v>
      </c>
      <c r="L108" s="25">
        <v>1</v>
      </c>
      <c r="N108" s="26">
        <v>1.2746080877066785</v>
      </c>
      <c r="O108" s="26">
        <v>1.2746080877066785</v>
      </c>
      <c r="P108" s="26">
        <v>2.931598601725363</v>
      </c>
      <c r="S108" s="17">
        <v>7.3361199609934008E-2</v>
      </c>
    </row>
    <row r="109" spans="1:19" x14ac:dyDescent="0.2">
      <c r="A109" s="16">
        <v>39934</v>
      </c>
      <c r="B109" s="17">
        <v>7.3350943507534017E-2</v>
      </c>
      <c r="C109" s="17">
        <f t="shared" ca="1" si="2"/>
        <v>0.52770444087989865</v>
      </c>
      <c r="D109" s="18">
        <v>3.0019999999999998</v>
      </c>
      <c r="E109" s="19">
        <v>5.0000000000000001E-3</v>
      </c>
      <c r="F109" s="24">
        <f t="shared" si="3"/>
        <v>3.0269999999999997</v>
      </c>
      <c r="G109" s="17">
        <v>0.1575</v>
      </c>
      <c r="H109" s="25">
        <v>1</v>
      </c>
      <c r="I109" s="25">
        <v>2.2999999999999998</v>
      </c>
      <c r="L109" s="25">
        <v>1</v>
      </c>
      <c r="N109" s="26">
        <v>1.2775290645743396</v>
      </c>
      <c r="O109" s="26">
        <v>1.2775290645743396</v>
      </c>
      <c r="P109" s="26">
        <v>2.9383168485209832</v>
      </c>
      <c r="S109" s="17">
        <v>7.3350943507534017E-2</v>
      </c>
    </row>
    <row r="110" spans="1:19" x14ac:dyDescent="0.2">
      <c r="A110" s="16">
        <v>39965</v>
      </c>
      <c r="B110" s="17">
        <v>7.3340345535090001E-2</v>
      </c>
      <c r="C110" s="17">
        <f t="shared" ca="1" si="2"/>
        <v>0.52453588351095037</v>
      </c>
      <c r="D110" s="18">
        <v>3.0130000000000003</v>
      </c>
      <c r="E110" s="19">
        <v>5.0000000000000001E-3</v>
      </c>
      <c r="F110" s="24">
        <f t="shared" si="3"/>
        <v>3.0380000000000003</v>
      </c>
      <c r="G110" s="17">
        <v>0.1575</v>
      </c>
      <c r="H110" s="25">
        <v>1</v>
      </c>
      <c r="I110" s="25">
        <v>2.2999999999999998</v>
      </c>
      <c r="L110" s="25">
        <v>1</v>
      </c>
      <c r="N110" s="26">
        <v>1.2804567353473224</v>
      </c>
      <c r="O110" s="26">
        <v>1.2804567353473224</v>
      </c>
      <c r="P110" s="26">
        <v>2.9450504912988436</v>
      </c>
      <c r="S110" s="17">
        <v>7.3340345535090001E-2</v>
      </c>
    </row>
    <row r="111" spans="1:19" x14ac:dyDescent="0.2">
      <c r="A111" s="16">
        <v>39995</v>
      </c>
      <c r="B111" s="17">
        <v>7.3330089432760995E-2</v>
      </c>
      <c r="C111" s="17">
        <f t="shared" ca="1" si="2"/>
        <v>0.52148851537003649</v>
      </c>
      <c r="D111" s="18">
        <v>3.0780000000000003</v>
      </c>
      <c r="E111" s="19">
        <v>5.0000000000000001E-3</v>
      </c>
      <c r="F111" s="24">
        <f t="shared" si="3"/>
        <v>3.1030000000000002</v>
      </c>
      <c r="G111" s="17">
        <v>0.1575</v>
      </c>
      <c r="H111" s="25">
        <v>1</v>
      </c>
      <c r="I111" s="25">
        <v>2.2999999999999998</v>
      </c>
      <c r="L111" s="25">
        <v>1</v>
      </c>
      <c r="N111" s="26">
        <v>1.2833911153658266</v>
      </c>
      <c r="O111" s="26">
        <v>1.2833911153658266</v>
      </c>
      <c r="P111" s="26">
        <v>2.9517995653414033</v>
      </c>
      <c r="S111" s="17">
        <v>7.3330089432760995E-2</v>
      </c>
    </row>
    <row r="112" spans="1:19" x14ac:dyDescent="0.2">
      <c r="A112" s="16">
        <v>40026</v>
      </c>
      <c r="B112" s="17">
        <v>7.3319491460390004E-2</v>
      </c>
      <c r="C112" s="17">
        <f t="shared" ca="1" si="2"/>
        <v>0.51835905152638628</v>
      </c>
      <c r="D112" s="18">
        <v>3.0750000000000002</v>
      </c>
      <c r="E112" s="19">
        <v>5.0000000000000001E-3</v>
      </c>
      <c r="F112" s="24">
        <f t="shared" si="3"/>
        <v>3.1</v>
      </c>
      <c r="G112" s="17">
        <v>0.1575</v>
      </c>
      <c r="H112" s="25">
        <v>1</v>
      </c>
      <c r="I112" s="25">
        <v>2.2999999999999998</v>
      </c>
      <c r="L112" s="25">
        <v>1</v>
      </c>
      <c r="N112" s="26">
        <v>1.2863322200052065</v>
      </c>
      <c r="O112" s="26">
        <v>1.2863322200052065</v>
      </c>
      <c r="P112" s="26">
        <v>2.9585641060119769</v>
      </c>
      <c r="S112" s="17">
        <v>7.3319491460390004E-2</v>
      </c>
    </row>
    <row r="113" spans="1:19" x14ac:dyDescent="0.2">
      <c r="A113" s="16">
        <v>40057</v>
      </c>
      <c r="B113" s="17">
        <v>7.3308893488056012E-2</v>
      </c>
      <c r="C113" s="17">
        <f t="shared" ca="1" si="2"/>
        <v>0.51524926204733157</v>
      </c>
      <c r="D113" s="18">
        <v>3.0530000000000004</v>
      </c>
      <c r="E113" s="19">
        <v>5.0000000000000001E-3</v>
      </c>
      <c r="F113" s="24">
        <f t="shared" si="3"/>
        <v>3.0780000000000003</v>
      </c>
      <c r="G113" s="17">
        <v>0.1575</v>
      </c>
      <c r="H113" s="25">
        <v>1</v>
      </c>
      <c r="I113" s="25">
        <v>2.2999999999999998</v>
      </c>
      <c r="L113" s="25">
        <v>1</v>
      </c>
      <c r="N113" s="26">
        <v>1.2892800646760516</v>
      </c>
      <c r="O113" s="26">
        <v>1.2892800646760516</v>
      </c>
      <c r="P113" s="26">
        <v>2.9653441487549208</v>
      </c>
      <c r="S113" s="17">
        <v>7.3308893488056012E-2</v>
      </c>
    </row>
    <row r="114" spans="1:19" x14ac:dyDescent="0.2">
      <c r="A114" s="16">
        <v>40087</v>
      </c>
      <c r="B114" s="17">
        <v>7.329863738583299E-2</v>
      </c>
      <c r="C114" s="17">
        <f t="shared" ca="1" si="2"/>
        <v>0.5122583996608786</v>
      </c>
      <c r="D114" s="18">
        <v>3.0630000000000002</v>
      </c>
      <c r="E114" s="19">
        <v>5.0000000000000001E-3</v>
      </c>
      <c r="F114" s="24">
        <f t="shared" si="3"/>
        <v>3.0880000000000001</v>
      </c>
      <c r="G114" s="17">
        <v>0.1575</v>
      </c>
      <c r="H114" s="25">
        <v>1</v>
      </c>
      <c r="I114" s="25">
        <v>2.2999999999999998</v>
      </c>
      <c r="L114" s="25">
        <v>1</v>
      </c>
      <c r="N114" s="26">
        <v>1.2922346648242675</v>
      </c>
      <c r="O114" s="26">
        <v>1.2922346648242675</v>
      </c>
      <c r="P114" s="26">
        <v>2.9721397290958174</v>
      </c>
      <c r="S114" s="17">
        <v>7.329863738583299E-2</v>
      </c>
    </row>
    <row r="115" spans="1:19" x14ac:dyDescent="0.2">
      <c r="A115" s="16">
        <v>40118</v>
      </c>
      <c r="B115" s="17">
        <v>7.3288039413572023E-2</v>
      </c>
      <c r="C115" s="17">
        <f t="shared" ca="1" si="2"/>
        <v>0.50918694902861883</v>
      </c>
      <c r="D115" s="18">
        <v>3.1310000000000002</v>
      </c>
      <c r="E115" s="19">
        <v>5.0000000000000001E-3</v>
      </c>
      <c r="F115" s="24">
        <f t="shared" si="3"/>
        <v>3.1560000000000001</v>
      </c>
      <c r="G115" s="17">
        <v>0.1575</v>
      </c>
      <c r="H115" s="25">
        <v>1</v>
      </c>
      <c r="I115" s="25">
        <v>2.2999999999999998</v>
      </c>
      <c r="L115" s="25">
        <v>1</v>
      </c>
      <c r="N115" s="26">
        <v>1.2951960359311563</v>
      </c>
      <c r="O115" s="26">
        <v>1.2951960359311563</v>
      </c>
      <c r="P115" s="26">
        <v>2.9789508826416617</v>
      </c>
      <c r="S115" s="17">
        <v>7.3288039413572023E-2</v>
      </c>
    </row>
    <row r="116" spans="1:19" x14ac:dyDescent="0.2">
      <c r="A116" s="16">
        <v>40148</v>
      </c>
      <c r="B116" s="17">
        <v>7.3277783311419015E-2</v>
      </c>
      <c r="C116" s="17">
        <f t="shared" ca="1" si="2"/>
        <v>0.5062329498650574</v>
      </c>
      <c r="D116" s="18">
        <v>3.2130000000000001</v>
      </c>
      <c r="E116" s="19">
        <v>5.0000000000000001E-3</v>
      </c>
      <c r="F116" s="24">
        <f t="shared" si="3"/>
        <v>3.238</v>
      </c>
      <c r="G116" s="17">
        <v>0.155</v>
      </c>
      <c r="H116" s="25">
        <v>1</v>
      </c>
      <c r="I116" s="25">
        <v>2.2999999999999998</v>
      </c>
      <c r="L116" s="25">
        <v>1</v>
      </c>
      <c r="N116" s="26">
        <v>1.2981641935134984</v>
      </c>
      <c r="O116" s="26">
        <v>1.2981641935134984</v>
      </c>
      <c r="P116" s="26">
        <v>2.9857776450810487</v>
      </c>
      <c r="S116" s="17">
        <v>7.3277783311419015E-2</v>
      </c>
    </row>
    <row r="117" spans="1:19" x14ac:dyDescent="0.2">
      <c r="A117" s="16">
        <v>40179</v>
      </c>
      <c r="B117" s="17">
        <v>7.3267185339231017E-2</v>
      </c>
      <c r="C117" s="17">
        <f t="shared" ca="1" si="2"/>
        <v>0.50319934603645233</v>
      </c>
      <c r="D117" s="18">
        <v>3.4380000000000002</v>
      </c>
      <c r="E117" s="19">
        <v>5.0000000000000001E-3</v>
      </c>
      <c r="F117" s="24">
        <f t="shared" si="3"/>
        <v>3.4630000000000001</v>
      </c>
      <c r="G117" s="17">
        <v>0.15</v>
      </c>
      <c r="H117" s="25">
        <v>1</v>
      </c>
      <c r="I117" s="25">
        <v>2.2999999999999998</v>
      </c>
      <c r="L117" s="25">
        <v>1</v>
      </c>
      <c r="N117" s="26">
        <v>1.3011391531236334</v>
      </c>
      <c r="O117" s="26">
        <v>1.3011391531236334</v>
      </c>
      <c r="P117" s="26">
        <v>2.9926200521843591</v>
      </c>
      <c r="S117" s="17">
        <v>7.3267185339231017E-2</v>
      </c>
    </row>
    <row r="118" spans="1:19" x14ac:dyDescent="0.2">
      <c r="A118" s="16">
        <v>40210</v>
      </c>
      <c r="B118" s="17">
        <v>7.3256587367081016E-2</v>
      </c>
      <c r="C118" s="17">
        <f t="shared" ca="1" si="2"/>
        <v>0.50018478936399913</v>
      </c>
      <c r="D118" s="18">
        <v>3.3410000000000002</v>
      </c>
      <c r="E118" s="19">
        <v>5.0000000000000001E-3</v>
      </c>
      <c r="F118" s="24">
        <f t="shared" si="3"/>
        <v>3.3660000000000001</v>
      </c>
      <c r="G118" s="17">
        <v>0.15</v>
      </c>
      <c r="H118" s="25">
        <v>1</v>
      </c>
      <c r="I118" s="25">
        <v>2.2999999999999998</v>
      </c>
      <c r="L118" s="25">
        <v>1</v>
      </c>
      <c r="N118" s="26">
        <v>1.3041209303495416</v>
      </c>
      <c r="O118" s="26">
        <v>1.3041209303495416</v>
      </c>
      <c r="P118" s="26">
        <v>2.9994781398039478</v>
      </c>
      <c r="S118" s="17">
        <v>7.3256587367081016E-2</v>
      </c>
    </row>
    <row r="119" spans="1:19" x14ac:dyDescent="0.2">
      <c r="A119" s="16">
        <v>40238</v>
      </c>
      <c r="B119" s="17">
        <v>7.3247015005170016E-2</v>
      </c>
      <c r="C119" s="17">
        <f t="shared" ca="1" si="2"/>
        <v>0.49747823181464196</v>
      </c>
      <c r="D119" s="18">
        <v>3.2250000000000001</v>
      </c>
      <c r="E119" s="19">
        <v>5.0000000000000001E-3</v>
      </c>
      <c r="F119" s="24">
        <f t="shared" si="3"/>
        <v>3.25</v>
      </c>
      <c r="G119" s="17">
        <v>0.15</v>
      </c>
      <c r="H119" s="25">
        <v>1</v>
      </c>
      <c r="I119" s="25">
        <v>2.2999999999999998</v>
      </c>
      <c r="L119" s="25">
        <v>1</v>
      </c>
      <c r="N119" s="26">
        <v>1.3071095408149258</v>
      </c>
      <c r="O119" s="26">
        <v>1.3071095408149258</v>
      </c>
      <c r="P119" s="26">
        <v>3.0063519438743316</v>
      </c>
      <c r="S119" s="17">
        <v>7.3247015005170016E-2</v>
      </c>
    </row>
    <row r="120" spans="1:19" x14ac:dyDescent="0.2">
      <c r="A120" s="16">
        <v>40269</v>
      </c>
      <c r="B120" s="17">
        <v>7.3236417033089002E-2</v>
      </c>
      <c r="C120" s="17">
        <f t="shared" ca="1" si="2"/>
        <v>0.49449958282405271</v>
      </c>
      <c r="D120" s="18">
        <v>3.1030000000000002</v>
      </c>
      <c r="E120" s="19">
        <v>5.0000000000000001E-3</v>
      </c>
      <c r="F120" s="24">
        <f t="shared" si="3"/>
        <v>3.1280000000000001</v>
      </c>
      <c r="G120" s="17">
        <v>0.15</v>
      </c>
      <c r="H120" s="25">
        <v>1</v>
      </c>
      <c r="I120" s="25">
        <v>2.2999999999999998</v>
      </c>
      <c r="L120" s="25">
        <v>1</v>
      </c>
      <c r="N120" s="26">
        <v>1.3101050001792933</v>
      </c>
      <c r="O120" s="26">
        <v>1.3101050001792933</v>
      </c>
      <c r="P120" s="26">
        <v>3.0132415004123767</v>
      </c>
      <c r="S120" s="17">
        <v>7.3236417033089002E-2</v>
      </c>
    </row>
    <row r="121" spans="1:19" x14ac:dyDescent="0.2">
      <c r="A121" s="16">
        <v>40299</v>
      </c>
      <c r="B121" s="17">
        <v>7.3226160931111992E-2</v>
      </c>
      <c r="C121" s="17">
        <f t="shared" ca="1" si="2"/>
        <v>0.49163481393473774</v>
      </c>
      <c r="D121" s="18">
        <v>3.085</v>
      </c>
      <c r="E121" s="19">
        <v>5.0000000000000001E-3</v>
      </c>
      <c r="F121" s="24">
        <f t="shared" si="3"/>
        <v>3.11</v>
      </c>
      <c r="G121" s="17">
        <v>0.15</v>
      </c>
      <c r="H121" s="25">
        <v>1</v>
      </c>
      <c r="I121" s="25">
        <v>2.2999999999999998</v>
      </c>
      <c r="L121" s="25">
        <v>1</v>
      </c>
      <c r="N121" s="26">
        <v>1.3131073241380373</v>
      </c>
      <c r="O121" s="26">
        <v>1.3131073241380373</v>
      </c>
      <c r="P121" s="26">
        <v>3.020146845517488</v>
      </c>
      <c r="S121" s="17">
        <v>7.3226160931111992E-2</v>
      </c>
    </row>
    <row r="122" spans="1:19" x14ac:dyDescent="0.2">
      <c r="A122" s="16">
        <v>40330</v>
      </c>
      <c r="B122" s="17">
        <v>7.3215562959105002E-2</v>
      </c>
      <c r="C122" s="17">
        <f t="shared" ca="1" si="2"/>
        <v>0.48869282170117712</v>
      </c>
      <c r="D122" s="18">
        <v>3.097</v>
      </c>
      <c r="E122" s="19">
        <v>5.0000000000000001E-3</v>
      </c>
      <c r="F122" s="24">
        <f t="shared" si="3"/>
        <v>3.1219999999999999</v>
      </c>
      <c r="G122" s="17">
        <v>0.15</v>
      </c>
      <c r="H122" s="25">
        <v>1</v>
      </c>
      <c r="I122" s="25">
        <v>2.2999999999999998</v>
      </c>
      <c r="L122" s="25">
        <v>1</v>
      </c>
      <c r="N122" s="26">
        <v>1.3161165284225202</v>
      </c>
      <c r="O122" s="26">
        <v>1.3161165284225202</v>
      </c>
      <c r="P122" s="26">
        <v>3.0270680153717988</v>
      </c>
      <c r="S122" s="17">
        <v>7.3215562959105002E-2</v>
      </c>
    </row>
    <row r="123" spans="1:19" x14ac:dyDescent="0.2">
      <c r="A123" s="16">
        <v>40360</v>
      </c>
      <c r="B123" s="17">
        <v>7.3214723035783025E-2</v>
      </c>
      <c r="C123" s="17">
        <f t="shared" ca="1" si="2"/>
        <v>0.48581899165369613</v>
      </c>
      <c r="D123" s="18">
        <v>3.1619999999999999</v>
      </c>
      <c r="E123" s="19">
        <v>5.0000000000000001E-3</v>
      </c>
      <c r="F123" s="24">
        <f t="shared" si="3"/>
        <v>3.1869999999999998</v>
      </c>
      <c r="G123" s="17">
        <v>0.15</v>
      </c>
      <c r="H123" s="25">
        <v>1</v>
      </c>
      <c r="I123" s="25">
        <v>2.2999999999999998</v>
      </c>
      <c r="L123" s="25">
        <v>1</v>
      </c>
      <c r="N123" s="26">
        <v>1.319132628800155</v>
      </c>
      <c r="O123" s="26">
        <v>1.319132628800155</v>
      </c>
      <c r="P123" s="26">
        <v>3.0340050462403587</v>
      </c>
      <c r="S123" s="17">
        <v>7.3214723035783025E-2</v>
      </c>
    </row>
    <row r="124" spans="1:19" x14ac:dyDescent="0.2">
      <c r="A124" s="16">
        <v>40391</v>
      </c>
      <c r="B124" s="17">
        <v>7.321681643495502E-2</v>
      </c>
      <c r="C124" s="17">
        <f t="shared" ca="1" si="2"/>
        <v>0.48285322209706116</v>
      </c>
      <c r="D124" s="18">
        <v>3.1590000000000003</v>
      </c>
      <c r="E124" s="19">
        <v>5.0000000000000001E-3</v>
      </c>
      <c r="F124" s="24">
        <f t="shared" si="3"/>
        <v>3.1840000000000002</v>
      </c>
      <c r="G124" s="17">
        <v>0.15</v>
      </c>
      <c r="H124" s="25">
        <v>1</v>
      </c>
      <c r="I124" s="25">
        <v>2.2999999999999998</v>
      </c>
      <c r="L124" s="25">
        <v>1</v>
      </c>
      <c r="N124" s="26">
        <v>1.3221556410744886</v>
      </c>
      <c r="O124" s="26">
        <v>1.3221556410744886</v>
      </c>
      <c r="P124" s="26">
        <v>3.040957974471326</v>
      </c>
      <c r="S124" s="17">
        <v>7.321681643495502E-2</v>
      </c>
    </row>
    <row r="125" spans="1:19" x14ac:dyDescent="0.2">
      <c r="A125" s="16">
        <v>40422</v>
      </c>
      <c r="B125" s="17">
        <v>7.3218909834128029E-2</v>
      </c>
      <c r="C125" s="17">
        <f t="shared" ca="1" si="2"/>
        <v>0.47990539311405572</v>
      </c>
      <c r="D125" s="18">
        <v>3.1360000000000001</v>
      </c>
      <c r="E125" s="19">
        <v>5.0000000000000001E-3</v>
      </c>
      <c r="F125" s="24">
        <f t="shared" si="3"/>
        <v>3.161</v>
      </c>
      <c r="G125" s="17">
        <v>0.15</v>
      </c>
      <c r="H125" s="25">
        <v>1</v>
      </c>
      <c r="I125" s="25">
        <v>2.2999999999999998</v>
      </c>
      <c r="L125" s="25">
        <v>1</v>
      </c>
      <c r="N125" s="26">
        <v>1.3251855810852842</v>
      </c>
      <c r="O125" s="26">
        <v>1.3251855810852842</v>
      </c>
      <c r="P125" s="26">
        <v>3.0479268364961558</v>
      </c>
      <c r="S125" s="17">
        <v>7.3218909834128029E-2</v>
      </c>
    </row>
    <row r="126" spans="1:19" x14ac:dyDescent="0.2">
      <c r="A126" s="16">
        <v>40452</v>
      </c>
      <c r="B126" s="17">
        <v>7.3220935704296997E-2</v>
      </c>
      <c r="C126" s="17">
        <f t="shared" ca="1" si="2"/>
        <v>0.47706963593378826</v>
      </c>
      <c r="D126" s="18">
        <v>3.145</v>
      </c>
      <c r="E126" s="19">
        <v>5.0000000000000001E-3</v>
      </c>
      <c r="F126" s="24">
        <f t="shared" si="3"/>
        <v>3.17</v>
      </c>
      <c r="G126" s="17">
        <v>0.15</v>
      </c>
      <c r="H126" s="25">
        <v>1</v>
      </c>
      <c r="I126" s="25">
        <v>2.2999999999999998</v>
      </c>
      <c r="L126" s="25">
        <v>1</v>
      </c>
      <c r="N126" s="26">
        <v>1.3282224647086045</v>
      </c>
      <c r="O126" s="26">
        <v>1.3282224647086045</v>
      </c>
      <c r="P126" s="26">
        <v>3.0549116688297926</v>
      </c>
      <c r="S126" s="17">
        <v>7.3220935704296997E-2</v>
      </c>
    </row>
    <row r="127" spans="1:19" x14ac:dyDescent="0.2">
      <c r="A127" s="16">
        <v>40483</v>
      </c>
      <c r="B127" s="17">
        <v>7.3223029103473003E-2</v>
      </c>
      <c r="C127" s="17">
        <f t="shared" ca="1" si="2"/>
        <v>0.47415679604754152</v>
      </c>
      <c r="D127" s="18">
        <v>3.2080000000000002</v>
      </c>
      <c r="E127" s="19">
        <v>5.0000000000000001E-3</v>
      </c>
      <c r="F127" s="24">
        <f t="shared" si="3"/>
        <v>3.2330000000000001</v>
      </c>
      <c r="G127" s="17">
        <v>0.15</v>
      </c>
      <c r="H127" s="25">
        <v>1</v>
      </c>
      <c r="I127" s="25">
        <v>2.2999999999999998</v>
      </c>
      <c r="L127" s="25">
        <v>1</v>
      </c>
      <c r="N127" s="26">
        <v>1.3312663078568949</v>
      </c>
      <c r="O127" s="26">
        <v>1.3312663078568949</v>
      </c>
      <c r="P127" s="26">
        <v>3.0619125080708605</v>
      </c>
      <c r="S127" s="17">
        <v>7.3223029103473003E-2</v>
      </c>
    </row>
    <row r="128" spans="1:19" x14ac:dyDescent="0.2">
      <c r="A128" s="16">
        <v>40513</v>
      </c>
      <c r="B128" s="17">
        <v>7.322505497364501E-2</v>
      </c>
      <c r="C128" s="17">
        <f t="shared" ca="1" si="2"/>
        <v>0.47135469961086529</v>
      </c>
      <c r="D128" s="18">
        <v>3.2869999999999999</v>
      </c>
      <c r="E128" s="19">
        <v>5.0000000000000001E-3</v>
      </c>
      <c r="F128" s="24">
        <f t="shared" si="3"/>
        <v>3.3119999999999998</v>
      </c>
      <c r="G128" s="17">
        <v>0.15</v>
      </c>
      <c r="H128" s="25">
        <v>1</v>
      </c>
      <c r="I128" s="25">
        <v>2.2999999999999998</v>
      </c>
      <c r="L128" s="25">
        <v>1</v>
      </c>
      <c r="N128" s="26">
        <v>1.334317126479067</v>
      </c>
      <c r="O128" s="26">
        <v>1.334317126479067</v>
      </c>
      <c r="P128" s="26">
        <v>3.068929390901856</v>
      </c>
      <c r="S128" s="17">
        <v>7.322505497364501E-2</v>
      </c>
    </row>
    <row r="129" spans="1:19" x14ac:dyDescent="0.2">
      <c r="A129" s="16">
        <v>40544</v>
      </c>
      <c r="B129" s="17">
        <v>7.3227148372824014E-2</v>
      </c>
      <c r="C129" s="17">
        <f t="shared" ca="1" si="2"/>
        <v>0.46847643737616784</v>
      </c>
      <c r="D129" s="18">
        <v>3.53</v>
      </c>
      <c r="E129" s="19">
        <v>5.0000000000000001E-3</v>
      </c>
      <c r="F129" s="24">
        <f t="shared" si="3"/>
        <v>3.5549999999999997</v>
      </c>
      <c r="G129" s="17">
        <v>0.15</v>
      </c>
      <c r="H129" s="25">
        <v>1</v>
      </c>
      <c r="I129" s="25">
        <v>2.2999999999999998</v>
      </c>
      <c r="L129" s="25">
        <v>1</v>
      </c>
      <c r="N129" s="26">
        <v>1.3373749365605814</v>
      </c>
      <c r="O129" s="26">
        <v>1.3373749365605814</v>
      </c>
      <c r="P129" s="26">
        <v>3.0759623540893393</v>
      </c>
      <c r="S129" s="17">
        <v>7.3227148372824014E-2</v>
      </c>
    </row>
    <row r="130" spans="1:19" x14ac:dyDescent="0.2">
      <c r="A130" s="16">
        <v>40575</v>
      </c>
      <c r="B130" s="17">
        <v>7.3229241772005016E-2</v>
      </c>
      <c r="C130" s="17">
        <f t="shared" ca="1" si="2"/>
        <v>0.46561559124992469</v>
      </c>
      <c r="D130" s="18">
        <v>3.4369999999999998</v>
      </c>
      <c r="E130" s="19">
        <v>5.0000000000000001E-3</v>
      </c>
      <c r="F130" s="24">
        <f t="shared" si="3"/>
        <v>3.4619999999999997</v>
      </c>
      <c r="G130" s="17">
        <v>0.15</v>
      </c>
      <c r="H130" s="25">
        <v>1</v>
      </c>
      <c r="I130" s="25">
        <v>2.2999999999999998</v>
      </c>
      <c r="L130" s="25">
        <v>1</v>
      </c>
      <c r="N130" s="26">
        <v>1.3404397541235327</v>
      </c>
      <c r="O130" s="26">
        <v>1.3404397541235327</v>
      </c>
      <c r="P130" s="26">
        <v>3.0830114344841273</v>
      </c>
      <c r="S130" s="17">
        <v>7.3229241772005016E-2</v>
      </c>
    </row>
    <row r="131" spans="1:19" x14ac:dyDescent="0.2">
      <c r="A131" s="16">
        <v>40603</v>
      </c>
      <c r="B131" s="17">
        <v>7.323113258416801E-2</v>
      </c>
      <c r="C131" s="17">
        <f t="shared" ref="C131:C194" ca="1" si="4">1/(1+B131/2)^((A131-TODAY())/182.625)</f>
        <v>0.46304648386572289</v>
      </c>
      <c r="D131" s="18">
        <v>3.3240000000000003</v>
      </c>
      <c r="E131" s="19">
        <v>5.0000000000000001E-3</v>
      </c>
      <c r="F131" s="24">
        <f t="shared" ref="F131:F194" si="5">+E131+D131+0.02</f>
        <v>3.3490000000000002</v>
      </c>
      <c r="G131" s="17">
        <v>0.15</v>
      </c>
      <c r="H131" s="25">
        <v>1</v>
      </c>
      <c r="I131" s="25">
        <v>2.2999999999999998</v>
      </c>
      <c r="L131" s="25">
        <v>1</v>
      </c>
      <c r="N131" s="26">
        <v>1.3435115952267322</v>
      </c>
      <c r="O131" s="26">
        <v>1.3435115952267322</v>
      </c>
      <c r="P131" s="26">
        <v>3.0900766690214865</v>
      </c>
      <c r="S131" s="17">
        <v>7.323113258416801E-2</v>
      </c>
    </row>
    <row r="132" spans="1:19" x14ac:dyDescent="0.2">
      <c r="A132" s="16">
        <v>40634</v>
      </c>
      <c r="B132" s="17">
        <v>7.323322598335201E-2</v>
      </c>
      <c r="C132" s="17">
        <f t="shared" ca="1" si="4"/>
        <v>0.46021849661279052</v>
      </c>
      <c r="D132" s="18">
        <v>3.2050000000000001</v>
      </c>
      <c r="E132" s="19">
        <v>5.0000000000000001E-3</v>
      </c>
      <c r="F132" s="24">
        <f t="shared" si="5"/>
        <v>3.23</v>
      </c>
      <c r="G132" s="17">
        <v>0.15</v>
      </c>
      <c r="H132" s="25">
        <v>1</v>
      </c>
      <c r="I132" s="25">
        <v>2.2999999999999998</v>
      </c>
      <c r="L132" s="25">
        <v>1</v>
      </c>
      <c r="N132" s="26">
        <v>1.3465904759657934</v>
      </c>
      <c r="O132" s="26">
        <v>1.3465904759657934</v>
      </c>
      <c r="P132" s="26">
        <v>3.0971580947213271</v>
      </c>
      <c r="S132" s="17">
        <v>7.323322598335201E-2</v>
      </c>
    </row>
    <row r="133" spans="1:19" x14ac:dyDescent="0.2">
      <c r="A133" s="16">
        <v>40664</v>
      </c>
      <c r="B133" s="17">
        <v>7.3235251853530012E-2</v>
      </c>
      <c r="C133" s="17">
        <f t="shared" ca="1" si="4"/>
        <v>0.45749803130267491</v>
      </c>
      <c r="D133" s="18">
        <v>3.1880000000000002</v>
      </c>
      <c r="E133" s="19">
        <v>5.0000000000000001E-3</v>
      </c>
      <c r="F133" s="24">
        <f t="shared" si="5"/>
        <v>3.2130000000000001</v>
      </c>
      <c r="G133" s="17">
        <v>0.15</v>
      </c>
      <c r="H133" s="25">
        <v>1</v>
      </c>
      <c r="I133" s="25">
        <v>2.2999999999999998</v>
      </c>
      <c r="L133" s="25">
        <v>1</v>
      </c>
      <c r="N133" s="26">
        <v>1.3496764124732148</v>
      </c>
      <c r="O133" s="26">
        <v>1.3496764124732148</v>
      </c>
      <c r="P133" s="26">
        <v>3.1042557486883964</v>
      </c>
      <c r="S133" s="17">
        <v>7.3235251853530012E-2</v>
      </c>
    </row>
    <row r="134" spans="1:19" x14ac:dyDescent="0.2">
      <c r="A134" s="16">
        <v>40695</v>
      </c>
      <c r="B134" s="17">
        <v>7.323734525271601E-2</v>
      </c>
      <c r="C134" s="17">
        <f t="shared" ca="1" si="4"/>
        <v>0.45470362370220807</v>
      </c>
      <c r="D134" s="18">
        <v>3.2010000000000005</v>
      </c>
      <c r="E134" s="19">
        <v>5.0000000000000001E-3</v>
      </c>
      <c r="F134" s="24">
        <f t="shared" si="5"/>
        <v>3.2260000000000004</v>
      </c>
      <c r="G134" s="17">
        <v>0.15</v>
      </c>
      <c r="H134" s="25">
        <v>1</v>
      </c>
      <c r="I134" s="25">
        <v>2.2999999999999998</v>
      </c>
      <c r="L134" s="25">
        <v>1</v>
      </c>
      <c r="N134" s="26">
        <v>1.3527694209184657</v>
      </c>
      <c r="O134" s="26">
        <v>1.3527694209184657</v>
      </c>
      <c r="P134" s="26">
        <v>3.1113696681124736</v>
      </c>
      <c r="S134" s="17">
        <v>7.323734525271601E-2</v>
      </c>
    </row>
    <row r="135" spans="1:19" x14ac:dyDescent="0.2">
      <c r="A135" s="16">
        <v>40725</v>
      </c>
      <c r="B135" s="17">
        <v>7.3239371122898009E-2</v>
      </c>
      <c r="C135" s="17">
        <f t="shared" ca="1" si="4"/>
        <v>0.45201546312466812</v>
      </c>
      <c r="D135" s="18">
        <v>3.2660000000000005</v>
      </c>
      <c r="E135" s="19">
        <v>5.0000000000000001E-3</v>
      </c>
      <c r="F135" s="24">
        <f t="shared" si="5"/>
        <v>3.2910000000000004</v>
      </c>
      <c r="G135" s="17">
        <v>0.15</v>
      </c>
      <c r="H135" s="25">
        <v>1</v>
      </c>
      <c r="I135" s="25">
        <v>2.2999999999999998</v>
      </c>
      <c r="L135" s="25">
        <v>1</v>
      </c>
      <c r="N135" s="26">
        <v>1.3558695175080704</v>
      </c>
      <c r="O135" s="26">
        <v>1.3558695175080704</v>
      </c>
      <c r="P135" s="26">
        <v>3.1184998902685646</v>
      </c>
      <c r="S135" s="17">
        <v>7.3239371122898009E-2</v>
      </c>
    </row>
    <row r="136" spans="1:19" x14ac:dyDescent="0.2">
      <c r="A136" s="16">
        <v>40756</v>
      </c>
      <c r="B136" s="17">
        <v>7.3241464522086019E-2</v>
      </c>
      <c r="C136" s="17">
        <f t="shared" ca="1" si="4"/>
        <v>0.44925424014942861</v>
      </c>
      <c r="D136" s="18">
        <v>3.2630000000000003</v>
      </c>
      <c r="E136" s="19">
        <v>5.0000000000000001E-3</v>
      </c>
      <c r="F136" s="24">
        <f t="shared" si="5"/>
        <v>3.2880000000000003</v>
      </c>
      <c r="G136" s="17">
        <v>0.15</v>
      </c>
      <c r="H136" s="25">
        <v>1</v>
      </c>
      <c r="I136" s="25">
        <v>2.2999999999999998</v>
      </c>
      <c r="L136" s="25">
        <v>1</v>
      </c>
      <c r="N136" s="26">
        <v>1.3589767184856929</v>
      </c>
      <c r="O136" s="26">
        <v>1.3589767184856929</v>
      </c>
      <c r="P136" s="26">
        <v>3.1256464525170964</v>
      </c>
      <c r="S136" s="17">
        <v>7.3241464522086019E-2</v>
      </c>
    </row>
    <row r="137" spans="1:19" x14ac:dyDescent="0.2">
      <c r="A137" s="16">
        <v>40787</v>
      </c>
      <c r="B137" s="17">
        <v>7.3243557921277014E-2</v>
      </c>
      <c r="C137" s="17">
        <f t="shared" ca="1" si="4"/>
        <v>0.44650973158233553</v>
      </c>
      <c r="D137" s="18">
        <v>3.2390000000000003</v>
      </c>
      <c r="E137" s="19">
        <v>5.0000000000000001E-3</v>
      </c>
      <c r="F137" s="24">
        <f t="shared" si="5"/>
        <v>3.2640000000000002</v>
      </c>
      <c r="G137" s="17">
        <v>0.15</v>
      </c>
      <c r="H137" s="25">
        <v>1</v>
      </c>
      <c r="I137" s="25">
        <v>2.2999999999999998</v>
      </c>
      <c r="L137" s="25">
        <v>1</v>
      </c>
      <c r="N137" s="26">
        <v>1.3620910401322226</v>
      </c>
      <c r="O137" s="26">
        <v>1.3620910401322226</v>
      </c>
      <c r="P137" s="26">
        <v>3.1328093923041145</v>
      </c>
      <c r="S137" s="17">
        <v>7.3243557921277014E-2</v>
      </c>
    </row>
    <row r="138" spans="1:19" x14ac:dyDescent="0.2">
      <c r="A138" s="16">
        <v>40817</v>
      </c>
      <c r="B138" s="17">
        <v>7.324558379146201E-2</v>
      </c>
      <c r="C138" s="17">
        <f t="shared" ca="1" si="4"/>
        <v>0.4438695754790915</v>
      </c>
      <c r="D138" s="18">
        <v>3.2469999999999999</v>
      </c>
      <c r="E138" s="19">
        <v>5.0000000000000001E-3</v>
      </c>
      <c r="F138" s="24">
        <f t="shared" si="5"/>
        <v>3.2719999999999998</v>
      </c>
      <c r="G138" s="17">
        <v>0.15</v>
      </c>
      <c r="H138" s="25">
        <v>1</v>
      </c>
      <c r="I138" s="25">
        <v>2.2999999999999998</v>
      </c>
      <c r="L138" s="25">
        <v>1</v>
      </c>
      <c r="N138" s="26">
        <v>1.3652124987658589</v>
      </c>
      <c r="O138" s="26">
        <v>1.3652124987658589</v>
      </c>
      <c r="P138" s="26">
        <v>3.1399887471614778</v>
      </c>
      <c r="S138" s="17">
        <v>7.324558379146201E-2</v>
      </c>
    </row>
    <row r="139" spans="1:19" x14ac:dyDescent="0.2">
      <c r="A139" s="16">
        <v>40848</v>
      </c>
      <c r="B139" s="17">
        <v>7.3247677190655017E-2</v>
      </c>
      <c r="C139" s="17">
        <f t="shared" ca="1" si="4"/>
        <v>0.44115766444706039</v>
      </c>
      <c r="D139" s="18">
        <v>3.3050000000000002</v>
      </c>
      <c r="E139" s="19">
        <v>5.0000000000000001E-3</v>
      </c>
      <c r="F139" s="24">
        <f t="shared" si="5"/>
        <v>3.33</v>
      </c>
      <c r="G139" s="17">
        <v>0.15</v>
      </c>
      <c r="H139" s="25">
        <v>1</v>
      </c>
      <c r="I139" s="25">
        <v>2.2999999999999998</v>
      </c>
      <c r="L139" s="25">
        <v>1</v>
      </c>
      <c r="N139" s="26">
        <v>1.3683411107421972</v>
      </c>
      <c r="O139" s="26">
        <v>1.3683411107421972</v>
      </c>
      <c r="P139" s="26">
        <v>3.147184554707056</v>
      </c>
      <c r="S139" s="17">
        <v>7.3247677190655017E-2</v>
      </c>
    </row>
    <row r="140" spans="1:19" x14ac:dyDescent="0.2">
      <c r="A140" s="16">
        <v>40878</v>
      </c>
      <c r="B140" s="17">
        <v>7.3249703060843011E-2</v>
      </c>
      <c r="C140" s="17">
        <f t="shared" ca="1" si="4"/>
        <v>0.43854886819387656</v>
      </c>
      <c r="D140" s="18">
        <v>3.3810000000000002</v>
      </c>
      <c r="E140" s="19">
        <v>5.0000000000000001E-3</v>
      </c>
      <c r="F140" s="24">
        <f t="shared" si="5"/>
        <v>3.4060000000000001</v>
      </c>
      <c r="G140" s="17">
        <v>0.15</v>
      </c>
      <c r="H140" s="25">
        <v>1</v>
      </c>
      <c r="I140" s="25">
        <v>2.2999999999999998</v>
      </c>
      <c r="L140" s="25">
        <v>1</v>
      </c>
      <c r="N140" s="26">
        <v>1.3714768924543146</v>
      </c>
      <c r="O140" s="26">
        <v>1.3714768924543146</v>
      </c>
      <c r="P140" s="26">
        <v>3.154396852644926</v>
      </c>
      <c r="S140" s="17">
        <v>7.3249703060843011E-2</v>
      </c>
    </row>
    <row r="141" spans="1:19" x14ac:dyDescent="0.2">
      <c r="A141" s="16">
        <v>40909</v>
      </c>
      <c r="B141" s="17">
        <v>7.3251796460040028E-2</v>
      </c>
      <c r="C141" s="17">
        <f t="shared" ca="1" si="4"/>
        <v>0.43586917111387596</v>
      </c>
      <c r="D141" s="18">
        <v>3.6419999999999999</v>
      </c>
      <c r="E141" s="19">
        <v>5.0000000000000001E-3</v>
      </c>
      <c r="F141" s="24">
        <f t="shared" si="5"/>
        <v>3.6669999999999998</v>
      </c>
      <c r="G141" s="17">
        <v>0.15</v>
      </c>
      <c r="H141" s="25">
        <v>1</v>
      </c>
      <c r="I141" s="25">
        <v>2.2999999999999998</v>
      </c>
      <c r="L141" s="25">
        <v>1</v>
      </c>
      <c r="N141" s="26">
        <v>1.3746198603328557</v>
      </c>
      <c r="O141" s="26">
        <v>1.3746198603328557</v>
      </c>
      <c r="P141" s="26">
        <v>3.1616256787655703</v>
      </c>
      <c r="S141" s="17">
        <v>7.3251796460040028E-2</v>
      </c>
    </row>
    <row r="142" spans="1:19" x14ac:dyDescent="0.2">
      <c r="A142" s="16">
        <v>40940</v>
      </c>
      <c r="B142" s="17">
        <v>7.325388985923699E-2</v>
      </c>
      <c r="C142" s="17">
        <f t="shared" ca="1" si="4"/>
        <v>0.43320569949250548</v>
      </c>
      <c r="D142" s="18">
        <v>3.5530000000000004</v>
      </c>
      <c r="E142" s="19">
        <v>5.0000000000000001E-3</v>
      </c>
      <c r="F142" s="24">
        <f t="shared" si="5"/>
        <v>3.5780000000000003</v>
      </c>
      <c r="G142" s="17">
        <v>0.15</v>
      </c>
      <c r="H142" s="25">
        <v>1</v>
      </c>
      <c r="I142" s="25">
        <v>2.2999999999999998</v>
      </c>
      <c r="L142" s="25">
        <v>1</v>
      </c>
      <c r="N142" s="26">
        <v>1.3777700308461183</v>
      </c>
      <c r="O142" s="26">
        <v>1.3777700308461183</v>
      </c>
      <c r="P142" s="26">
        <v>3.1688710709460746</v>
      </c>
      <c r="S142" s="17">
        <v>7.325388985923699E-2</v>
      </c>
    </row>
    <row r="143" spans="1:19" x14ac:dyDescent="0.2">
      <c r="A143" s="16">
        <v>40969</v>
      </c>
      <c r="B143" s="17">
        <v>7.325584820042301E-2</v>
      </c>
      <c r="C143" s="17">
        <f t="shared" ca="1" si="4"/>
        <v>0.43072866754512634</v>
      </c>
      <c r="D143" s="18">
        <v>3.4430000000000001</v>
      </c>
      <c r="E143" s="19">
        <v>5.0000000000000001E-3</v>
      </c>
      <c r="F143" s="24">
        <f t="shared" si="5"/>
        <v>3.468</v>
      </c>
      <c r="G143" s="17">
        <v>0.15</v>
      </c>
      <c r="H143" s="25">
        <v>1</v>
      </c>
      <c r="I143" s="25">
        <v>2.2999999999999998</v>
      </c>
      <c r="L143" s="25">
        <v>1</v>
      </c>
      <c r="N143" s="26">
        <v>1.3809274205001405</v>
      </c>
      <c r="O143" s="26">
        <v>1.3809274205001405</v>
      </c>
      <c r="P143" s="26">
        <v>3.1761330671503258</v>
      </c>
      <c r="S143" s="17">
        <v>7.325584820042301E-2</v>
      </c>
    </row>
    <row r="144" spans="1:19" x14ac:dyDescent="0.2">
      <c r="A144" s="16">
        <v>41000</v>
      </c>
      <c r="B144" s="17">
        <v>7.3257941599623011E-2</v>
      </c>
      <c r="C144" s="17">
        <f t="shared" ca="1" si="4"/>
        <v>0.42809632405936221</v>
      </c>
      <c r="D144" s="18">
        <v>3.327</v>
      </c>
      <c r="E144" s="19">
        <v>5.0000000000000001E-3</v>
      </c>
      <c r="F144" s="24">
        <f t="shared" si="5"/>
        <v>3.3519999999999999</v>
      </c>
      <c r="G144" s="17">
        <v>0.15</v>
      </c>
      <c r="H144" s="25">
        <v>1</v>
      </c>
      <c r="I144" s="25">
        <v>2.2999999999999998</v>
      </c>
      <c r="L144" s="25">
        <v>1</v>
      </c>
      <c r="N144" s="26">
        <v>1.3840920458387866</v>
      </c>
      <c r="O144" s="26">
        <v>1.3840920458387866</v>
      </c>
      <c r="P144" s="26">
        <v>3.1834117054292119</v>
      </c>
      <c r="S144" s="17">
        <v>7.3257941599623011E-2</v>
      </c>
    </row>
    <row r="145" spans="1:19" x14ac:dyDescent="0.2">
      <c r="A145" s="16">
        <v>41030</v>
      </c>
      <c r="B145" s="17">
        <v>7.3259967469818013E-2</v>
      </c>
      <c r="C145" s="17">
        <f t="shared" ca="1" si="4"/>
        <v>0.42556407418853931</v>
      </c>
      <c r="D145" s="18">
        <v>3.3110000000000004</v>
      </c>
      <c r="E145" s="19">
        <v>5.0000000000000001E-3</v>
      </c>
      <c r="F145" s="24">
        <f t="shared" si="5"/>
        <v>3.3360000000000003</v>
      </c>
      <c r="G145" s="17">
        <v>0.15</v>
      </c>
      <c r="H145" s="25">
        <v>1</v>
      </c>
      <c r="I145" s="25">
        <v>2.2999999999999998</v>
      </c>
      <c r="L145" s="25">
        <v>1</v>
      </c>
      <c r="N145" s="26">
        <v>1.3872639234438338</v>
      </c>
      <c r="O145" s="26">
        <v>1.3872639234438338</v>
      </c>
      <c r="P145" s="26">
        <v>3.1907070239208202</v>
      </c>
      <c r="S145" s="17">
        <v>7.3259967469818013E-2</v>
      </c>
    </row>
    <row r="146" spans="1:19" x14ac:dyDescent="0.2">
      <c r="A146" s="16">
        <v>41061</v>
      </c>
      <c r="B146" s="17">
        <v>7.3262060869022025E-2</v>
      </c>
      <c r="C146" s="17">
        <f t="shared" ca="1" si="4"/>
        <v>0.42296300817921889</v>
      </c>
      <c r="D146" s="18">
        <v>3.3250000000000002</v>
      </c>
      <c r="E146" s="19">
        <v>5.0000000000000001E-3</v>
      </c>
      <c r="F146" s="24">
        <f t="shared" si="5"/>
        <v>3.35</v>
      </c>
      <c r="G146" s="17">
        <v>0.15</v>
      </c>
      <c r="H146" s="25">
        <v>1</v>
      </c>
      <c r="I146" s="25">
        <v>2.2999999999999998</v>
      </c>
      <c r="L146" s="25">
        <v>1</v>
      </c>
      <c r="N146" s="26">
        <v>1.3904430699350592</v>
      </c>
      <c r="O146" s="26">
        <v>1.3904430699350592</v>
      </c>
      <c r="P146" s="26">
        <v>3.1980190608506383</v>
      </c>
      <c r="S146" s="17">
        <v>7.3262060869022025E-2</v>
      </c>
    </row>
    <row r="147" spans="1:19" x14ac:dyDescent="0.2">
      <c r="A147" s="16">
        <v>41091</v>
      </c>
      <c r="B147" s="17">
        <v>7.3264086739219011E-2</v>
      </c>
      <c r="C147" s="17">
        <f t="shared" ca="1" si="4"/>
        <v>0.42046084814964974</v>
      </c>
      <c r="D147" s="18">
        <v>3.39</v>
      </c>
      <c r="E147" s="19">
        <v>5.0000000000000001E-3</v>
      </c>
      <c r="F147" s="24">
        <f t="shared" si="5"/>
        <v>3.415</v>
      </c>
      <c r="G147" s="17">
        <v>0.15</v>
      </c>
      <c r="H147" s="25">
        <v>1</v>
      </c>
      <c r="I147" s="25">
        <v>2.2999999999999998</v>
      </c>
      <c r="L147" s="25">
        <v>1</v>
      </c>
      <c r="N147" s="26">
        <v>1.3936295019703269</v>
      </c>
      <c r="O147" s="26">
        <v>1.3936295019703269</v>
      </c>
      <c r="P147" s="26">
        <v>3.205347854531754</v>
      </c>
      <c r="S147" s="17">
        <v>7.3264086739219011E-2</v>
      </c>
    </row>
    <row r="148" spans="1:19" x14ac:dyDescent="0.2">
      <c r="A148" s="16">
        <v>41122</v>
      </c>
      <c r="B148" s="17">
        <v>7.3266180138425008E-2</v>
      </c>
      <c r="C148" s="17">
        <f t="shared" ca="1" si="4"/>
        <v>0.41789069142120011</v>
      </c>
      <c r="D148" s="18">
        <v>3.387</v>
      </c>
      <c r="E148" s="19">
        <v>5.0000000000000001E-3</v>
      </c>
      <c r="F148" s="24">
        <f t="shared" si="5"/>
        <v>3.4119999999999999</v>
      </c>
      <c r="G148" s="17">
        <v>0.15</v>
      </c>
      <c r="H148" s="25">
        <v>1</v>
      </c>
      <c r="I148" s="25">
        <v>2.2999999999999998</v>
      </c>
      <c r="L148" s="25">
        <v>1</v>
      </c>
      <c r="N148" s="26">
        <v>1.3968232362456754</v>
      </c>
      <c r="O148" s="26">
        <v>1.3968232362456754</v>
      </c>
      <c r="P148" s="26">
        <v>3.2126934433650556</v>
      </c>
      <c r="S148" s="17">
        <v>7.3266180138425008E-2</v>
      </c>
    </row>
    <row r="149" spans="1:19" x14ac:dyDescent="0.2">
      <c r="A149" s="16">
        <v>41153</v>
      </c>
      <c r="B149" s="17">
        <v>7.3268273537633002E-2</v>
      </c>
      <c r="C149" s="17">
        <f t="shared" ca="1" si="4"/>
        <v>0.41533610296170931</v>
      </c>
      <c r="D149" s="18">
        <v>3.3620000000000001</v>
      </c>
      <c r="E149" s="19">
        <v>5.0000000000000001E-3</v>
      </c>
      <c r="F149" s="24">
        <f t="shared" si="5"/>
        <v>3.387</v>
      </c>
      <c r="G149" s="17">
        <v>0.15</v>
      </c>
      <c r="H149" s="25">
        <v>1</v>
      </c>
      <c r="I149" s="25">
        <v>2.2999999999999998</v>
      </c>
      <c r="L149" s="25">
        <v>1</v>
      </c>
      <c r="N149" s="26">
        <v>1.4000242894954049</v>
      </c>
      <c r="O149" s="26">
        <v>1.4000242894954049</v>
      </c>
      <c r="P149" s="26">
        <v>3.2200558658394334</v>
      </c>
      <c r="S149" s="17">
        <v>7.3268273537633002E-2</v>
      </c>
    </row>
    <row r="150" spans="1:19" x14ac:dyDescent="0.2">
      <c r="A150" s="16">
        <v>41183</v>
      </c>
      <c r="B150" s="17">
        <v>7.3270299407834014E-2</v>
      </c>
      <c r="C150" s="17">
        <f t="shared" ca="1" si="4"/>
        <v>0.41287865564780046</v>
      </c>
      <c r="D150" s="18">
        <v>3.3690000000000002</v>
      </c>
      <c r="E150" s="19">
        <v>5.0000000000000001E-3</v>
      </c>
      <c r="F150" s="24">
        <f t="shared" si="5"/>
        <v>3.3940000000000001</v>
      </c>
      <c r="G150" s="17">
        <v>0.15</v>
      </c>
      <c r="H150" s="25">
        <v>1</v>
      </c>
      <c r="I150" s="25">
        <v>2.2999999999999998</v>
      </c>
      <c r="L150" s="25">
        <v>1</v>
      </c>
      <c r="N150" s="26">
        <v>1.4032326784921652</v>
      </c>
      <c r="O150" s="26">
        <v>1.4032326784921652</v>
      </c>
      <c r="P150" s="26">
        <v>3.2274351605319818</v>
      </c>
      <c r="S150" s="17">
        <v>7.3270299407834014E-2</v>
      </c>
    </row>
    <row r="151" spans="1:19" x14ac:dyDescent="0.2">
      <c r="A151" s="16">
        <v>41214</v>
      </c>
      <c r="B151" s="17">
        <v>7.3272392807044992E-2</v>
      </c>
      <c r="C151" s="17">
        <f t="shared" ca="1" si="4"/>
        <v>0.41035442926189003</v>
      </c>
      <c r="D151" s="18">
        <v>3.4220000000000002</v>
      </c>
      <c r="E151" s="19">
        <v>5.0000000000000001E-3</v>
      </c>
      <c r="F151" s="24">
        <f t="shared" si="5"/>
        <v>3.4470000000000001</v>
      </c>
      <c r="G151" s="17">
        <v>0.15</v>
      </c>
      <c r="H151" s="25">
        <v>1</v>
      </c>
      <c r="I151" s="25">
        <v>2.2999999999999998</v>
      </c>
      <c r="L151" s="25">
        <v>1</v>
      </c>
      <c r="N151" s="26">
        <v>1.4064484200470428</v>
      </c>
      <c r="O151" s="26">
        <v>1.4064484200470428</v>
      </c>
      <c r="P151" s="26">
        <v>3.2348313661082004</v>
      </c>
      <c r="S151" s="17">
        <v>7.3272392807044992E-2</v>
      </c>
    </row>
    <row r="152" spans="1:19" x14ac:dyDescent="0.2">
      <c r="A152" s="16">
        <v>41244</v>
      </c>
      <c r="B152" s="17">
        <v>7.3274418677249029E-2</v>
      </c>
      <c r="C152" s="17">
        <f t="shared" ca="1" si="4"/>
        <v>0.40792619109551498</v>
      </c>
      <c r="D152" s="18">
        <v>3.4950000000000001</v>
      </c>
      <c r="E152" s="19">
        <v>5.0000000000000001E-3</v>
      </c>
      <c r="F152" s="24">
        <f t="shared" si="5"/>
        <v>3.52</v>
      </c>
      <c r="G152" s="17">
        <v>0.15</v>
      </c>
      <c r="H152" s="25">
        <v>1</v>
      </c>
      <c r="I152" s="25">
        <v>2.2999999999999998</v>
      </c>
      <c r="L152" s="25">
        <v>1</v>
      </c>
      <c r="N152" s="26">
        <v>1.4096715310096506</v>
      </c>
      <c r="O152" s="26">
        <v>1.4096715310096506</v>
      </c>
      <c r="P152" s="26">
        <v>3.2422445213221982</v>
      </c>
      <c r="S152" s="17">
        <v>7.3274418677249029E-2</v>
      </c>
    </row>
    <row r="153" spans="1:19" x14ac:dyDescent="0.2">
      <c r="A153" s="16">
        <v>41275</v>
      </c>
      <c r="B153" s="17">
        <v>7.3276512076463005E-2</v>
      </c>
      <c r="C153" s="17">
        <f t="shared" ca="1" si="4"/>
        <v>0.40543196926183855</v>
      </c>
      <c r="D153" s="18">
        <v>3.7690000000000006</v>
      </c>
      <c r="E153" s="19">
        <v>5.0000000000000001E-3</v>
      </c>
      <c r="F153" s="24">
        <f t="shared" si="5"/>
        <v>3.7940000000000005</v>
      </c>
      <c r="G153" s="17">
        <v>0.15</v>
      </c>
      <c r="H153" s="25">
        <v>1</v>
      </c>
      <c r="I153" s="25">
        <v>2.2999999999999998</v>
      </c>
      <c r="L153" s="25">
        <v>1</v>
      </c>
      <c r="N153" s="26">
        <v>1.4129020282682143</v>
      </c>
      <c r="O153" s="26">
        <v>1.4129020282682143</v>
      </c>
      <c r="P153" s="26">
        <v>3.2496746650168946</v>
      </c>
      <c r="S153" s="17">
        <v>7.3276512076463005E-2</v>
      </c>
    </row>
    <row r="154" spans="1:19" x14ac:dyDescent="0.2">
      <c r="A154" s="16">
        <v>41306</v>
      </c>
      <c r="B154" s="17">
        <v>7.3278605475676994E-2</v>
      </c>
      <c r="C154" s="17">
        <f t="shared" ca="1" si="4"/>
        <v>0.40295285996815272</v>
      </c>
      <c r="D154" s="18">
        <v>3.6840000000000006</v>
      </c>
      <c r="E154" s="19">
        <v>5.0000000000000001E-3</v>
      </c>
      <c r="F154" s="24">
        <f t="shared" si="5"/>
        <v>3.7090000000000005</v>
      </c>
      <c r="G154" s="17">
        <v>0.15</v>
      </c>
      <c r="H154" s="25">
        <v>1</v>
      </c>
      <c r="I154" s="25">
        <v>2.2999999999999998</v>
      </c>
      <c r="L154" s="25">
        <v>1</v>
      </c>
      <c r="N154" s="26">
        <v>1.4161399287496621</v>
      </c>
      <c r="O154" s="26">
        <v>1.4161399287496621</v>
      </c>
      <c r="P154" s="26">
        <v>3.2571218361242247</v>
      </c>
      <c r="S154" s="17">
        <v>7.3278605475676994E-2</v>
      </c>
    </row>
    <row r="155" spans="1:19" x14ac:dyDescent="0.2">
      <c r="A155" s="16">
        <v>41334</v>
      </c>
      <c r="B155" s="17">
        <v>7.3280496287872032E-2</v>
      </c>
      <c r="C155" s="17">
        <f t="shared" ca="1" si="4"/>
        <v>0.40072657856070326</v>
      </c>
      <c r="D155" s="18">
        <v>3.577</v>
      </c>
      <c r="E155" s="19">
        <v>5.0000000000000001E-3</v>
      </c>
      <c r="F155" s="24">
        <f t="shared" si="5"/>
        <v>3.6019999999999999</v>
      </c>
      <c r="G155" s="17">
        <v>0.15</v>
      </c>
      <c r="H155" s="25">
        <v>1</v>
      </c>
      <c r="I155" s="25">
        <v>2.2999999999999998</v>
      </c>
      <c r="L155" s="25">
        <v>1</v>
      </c>
      <c r="N155" s="26">
        <v>1.4193852494197132</v>
      </c>
      <c r="O155" s="26">
        <v>1.4193852494197132</v>
      </c>
      <c r="P155" s="26">
        <v>3.2645860736653423</v>
      </c>
      <c r="S155" s="17">
        <v>7.3280496287872032E-2</v>
      </c>
    </row>
    <row r="156" spans="1:19" x14ac:dyDescent="0.2">
      <c r="A156" s="16">
        <v>41365</v>
      </c>
      <c r="B156" s="17">
        <v>7.3282589687090005E-2</v>
      </c>
      <c r="C156" s="17">
        <f t="shared" ca="1" si="4"/>
        <v>0.39827598167004169</v>
      </c>
      <c r="D156" s="18">
        <v>3.4640000000000004</v>
      </c>
      <c r="E156" s="19">
        <v>5.0000000000000001E-3</v>
      </c>
      <c r="F156" s="24">
        <f t="shared" si="5"/>
        <v>3.4890000000000003</v>
      </c>
      <c r="G156" s="17">
        <v>0.15</v>
      </c>
      <c r="H156" s="25">
        <v>1</v>
      </c>
      <c r="I156" s="25">
        <v>2.2999999999999998</v>
      </c>
      <c r="L156" s="25">
        <v>1</v>
      </c>
      <c r="N156" s="26">
        <v>1.4226380072829665</v>
      </c>
      <c r="O156" s="26">
        <v>1.4226380072829665</v>
      </c>
      <c r="P156" s="26">
        <v>3.2720674167508252</v>
      </c>
      <c r="S156" s="17">
        <v>7.3282589687090005E-2</v>
      </c>
    </row>
    <row r="157" spans="1:19" x14ac:dyDescent="0.2">
      <c r="A157" s="16">
        <v>41395</v>
      </c>
      <c r="B157" s="17">
        <v>7.3284615557301008E-2</v>
      </c>
      <c r="C157" s="17">
        <f t="shared" ca="1" si="4"/>
        <v>0.39591857701454869</v>
      </c>
      <c r="D157" s="18">
        <v>3.4490000000000003</v>
      </c>
      <c r="E157" s="19">
        <v>5.0000000000000001E-3</v>
      </c>
      <c r="F157" s="24">
        <f t="shared" si="5"/>
        <v>3.4740000000000002</v>
      </c>
      <c r="G157" s="17">
        <v>0.15</v>
      </c>
      <c r="H157" s="25">
        <v>1</v>
      </c>
      <c r="I157" s="25">
        <v>2.2999999999999998</v>
      </c>
      <c r="L157" s="25">
        <v>1</v>
      </c>
      <c r="N157" s="26">
        <v>1.4258982193829899</v>
      </c>
      <c r="O157" s="26">
        <v>1.4258982193829899</v>
      </c>
      <c r="P157" s="26">
        <v>3.2795659045808789</v>
      </c>
      <c r="S157" s="17">
        <v>7.3284615557301008E-2</v>
      </c>
    </row>
    <row r="158" spans="1:19" x14ac:dyDescent="0.2">
      <c r="A158" s="16">
        <v>41426</v>
      </c>
      <c r="B158" s="17">
        <v>7.3286708956521021E-2</v>
      </c>
      <c r="C158" s="17">
        <f t="shared" ca="1" si="4"/>
        <v>0.39349711749905508</v>
      </c>
      <c r="D158" s="18">
        <v>3.4640000000000004</v>
      </c>
      <c r="E158" s="19">
        <v>5.0000000000000001E-3</v>
      </c>
      <c r="F158" s="24">
        <f t="shared" si="5"/>
        <v>3.4890000000000003</v>
      </c>
      <c r="G158" s="17">
        <v>0.15</v>
      </c>
      <c r="H158" s="25">
        <v>1</v>
      </c>
      <c r="I158" s="25">
        <v>2.2999999999999998</v>
      </c>
      <c r="L158" s="25">
        <v>1</v>
      </c>
      <c r="N158" s="26">
        <v>1.4291659028024091</v>
      </c>
      <c r="O158" s="26">
        <v>1.4291659028024091</v>
      </c>
      <c r="P158" s="26">
        <v>3.287081576445543</v>
      </c>
      <c r="S158" s="17">
        <v>7.3286708956521021E-2</v>
      </c>
    </row>
    <row r="159" spans="1:19" x14ac:dyDescent="0.2">
      <c r="A159" s="16">
        <v>41456</v>
      </c>
      <c r="B159" s="17">
        <v>7.3288734826735008E-2</v>
      </c>
      <c r="C159" s="17">
        <f t="shared" ca="1" si="4"/>
        <v>0.39116774373173885</v>
      </c>
      <c r="D159" s="18">
        <v>3.5290000000000004</v>
      </c>
      <c r="E159" s="19">
        <v>5.0000000000000001E-3</v>
      </c>
      <c r="F159" s="24">
        <f t="shared" si="5"/>
        <v>3.5540000000000003</v>
      </c>
      <c r="G159" s="17">
        <v>0.15</v>
      </c>
      <c r="H159" s="25">
        <v>1</v>
      </c>
      <c r="I159" s="25">
        <v>2.2999999999999998</v>
      </c>
      <c r="L159" s="25">
        <v>1</v>
      </c>
      <c r="N159" s="26">
        <v>1.4324410746629979</v>
      </c>
      <c r="O159" s="26">
        <v>1.4324410746629979</v>
      </c>
      <c r="P159" s="26">
        <v>3.2946144717248971</v>
      </c>
      <c r="S159" s="17">
        <v>7.3288734826735008E-2</v>
      </c>
    </row>
    <row r="160" spans="1:19" x14ac:dyDescent="0.2">
      <c r="A160" s="16">
        <v>41487</v>
      </c>
      <c r="B160" s="17">
        <v>7.3290828225959004E-2</v>
      </c>
      <c r="C160" s="17">
        <f t="shared" ca="1" si="4"/>
        <v>0.38877507835583608</v>
      </c>
      <c r="D160" s="18">
        <v>3.5260000000000002</v>
      </c>
      <c r="E160" s="19">
        <v>5.0000000000000001E-3</v>
      </c>
      <c r="F160" s="24">
        <f t="shared" si="5"/>
        <v>3.5510000000000002</v>
      </c>
      <c r="G160" s="17">
        <v>0.15</v>
      </c>
      <c r="H160" s="25">
        <v>1</v>
      </c>
      <c r="I160" s="25">
        <v>2.2999999999999998</v>
      </c>
      <c r="L160" s="25">
        <v>1</v>
      </c>
      <c r="N160" s="26">
        <v>1.4357237521257671</v>
      </c>
      <c r="O160" s="26">
        <v>1.4357237521257671</v>
      </c>
      <c r="P160" s="26">
        <v>3.3021646298892664</v>
      </c>
      <c r="S160" s="17">
        <v>7.3290828225959004E-2</v>
      </c>
    </row>
    <row r="161" spans="1:19" x14ac:dyDescent="0.2">
      <c r="A161" s="16">
        <v>41518</v>
      </c>
      <c r="B161" s="17">
        <v>7.3292921625183013E-2</v>
      </c>
      <c r="C161" s="17">
        <f t="shared" ca="1" si="4"/>
        <v>0.38639691581398877</v>
      </c>
      <c r="D161" s="18">
        <v>3.5</v>
      </c>
      <c r="E161" s="19">
        <v>5.0000000000000001E-3</v>
      </c>
      <c r="F161" s="24">
        <f t="shared" si="5"/>
        <v>3.5249999999999999</v>
      </c>
      <c r="G161" s="17">
        <v>0.15</v>
      </c>
      <c r="H161" s="25">
        <v>1</v>
      </c>
      <c r="I161" s="25">
        <v>2.2999999999999998</v>
      </c>
      <c r="L161" s="25">
        <v>1</v>
      </c>
      <c r="N161" s="26">
        <v>1.4390139523910552</v>
      </c>
      <c r="O161" s="26">
        <v>1.4390139523910552</v>
      </c>
      <c r="P161" s="26">
        <v>3.3097320904994292</v>
      </c>
      <c r="S161" s="17">
        <v>7.3292921625183013E-2</v>
      </c>
    </row>
    <row r="162" spans="1:19" x14ac:dyDescent="0.2">
      <c r="A162" s="16">
        <v>41548</v>
      </c>
      <c r="B162" s="17">
        <v>7.3294947495401011E-2</v>
      </c>
      <c r="C162" s="17">
        <f t="shared" ca="1" si="4"/>
        <v>0.38410919478963351</v>
      </c>
      <c r="D162" s="18">
        <v>3.5060000000000002</v>
      </c>
      <c r="E162" s="19">
        <v>5.0000000000000001E-3</v>
      </c>
      <c r="F162" s="24">
        <f t="shared" si="5"/>
        <v>3.5310000000000001</v>
      </c>
      <c r="G162" s="17">
        <v>0.15</v>
      </c>
      <c r="H162" s="25">
        <v>1</v>
      </c>
      <c r="I162" s="25">
        <v>2.2999999999999998</v>
      </c>
      <c r="L162" s="25">
        <v>1</v>
      </c>
      <c r="N162" s="26">
        <v>1.4423116926986179</v>
      </c>
      <c r="O162" s="26">
        <v>1.4423116926986179</v>
      </c>
      <c r="P162" s="26">
        <v>3.3173168932068235</v>
      </c>
      <c r="S162" s="17">
        <v>7.3294947495401011E-2</v>
      </c>
    </row>
    <row r="163" spans="1:19" x14ac:dyDescent="0.2">
      <c r="A163" s="16">
        <v>41579</v>
      </c>
      <c r="B163" s="17">
        <v>7.3297040894629018E-2</v>
      </c>
      <c r="C163" s="17">
        <f t="shared" ca="1" si="4"/>
        <v>0.3817593162805456</v>
      </c>
      <c r="D163" s="18">
        <v>3.5540000000000003</v>
      </c>
      <c r="E163" s="19">
        <v>5.0000000000000001E-3</v>
      </c>
      <c r="F163" s="24">
        <f t="shared" si="5"/>
        <v>3.5790000000000002</v>
      </c>
      <c r="G163" s="17">
        <v>0.15</v>
      </c>
      <c r="H163" s="25">
        <v>1</v>
      </c>
      <c r="I163" s="25">
        <v>2.2999999999999998</v>
      </c>
      <c r="L163" s="25">
        <v>1</v>
      </c>
      <c r="N163" s="26">
        <v>1.4456169903277187</v>
      </c>
      <c r="O163" s="26">
        <v>1.4456169903277187</v>
      </c>
      <c r="P163" s="26">
        <v>3.3249190777537554</v>
      </c>
      <c r="S163" s="17">
        <v>7.3297040894629018E-2</v>
      </c>
    </row>
    <row r="164" spans="1:19" x14ac:dyDescent="0.2">
      <c r="A164" s="16">
        <v>41609</v>
      </c>
      <c r="B164" s="17">
        <v>7.3299066764850013E-2</v>
      </c>
      <c r="C164" s="17">
        <f t="shared" ca="1" si="4"/>
        <v>0.37949880516134271</v>
      </c>
      <c r="D164" s="18">
        <v>3.6240000000000006</v>
      </c>
      <c r="E164" s="19">
        <v>5.0000000000000001E-3</v>
      </c>
      <c r="F164" s="24">
        <f t="shared" si="5"/>
        <v>3.6490000000000005</v>
      </c>
      <c r="G164" s="17">
        <v>0.15</v>
      </c>
      <c r="H164" s="25">
        <v>1</v>
      </c>
      <c r="I164" s="25">
        <v>2.2999999999999998</v>
      </c>
      <c r="L164" s="25">
        <v>1</v>
      </c>
      <c r="N164" s="26">
        <v>1.4489298625972196</v>
      </c>
      <c r="O164" s="26">
        <v>1.4489298625972196</v>
      </c>
      <c r="P164" s="26">
        <v>3.3325386839736075</v>
      </c>
      <c r="S164" s="17">
        <v>7.3299066764850013E-2</v>
      </c>
    </row>
    <row r="165" spans="1:19" x14ac:dyDescent="0.2">
      <c r="A165" s="16">
        <v>41640</v>
      </c>
      <c r="B165" s="17">
        <v>7.3301160164080018E-2</v>
      </c>
      <c r="C165" s="17">
        <f t="shared" ca="1" si="4"/>
        <v>0.37717687740691974</v>
      </c>
      <c r="D165" s="18">
        <v>3.9060000000000001</v>
      </c>
      <c r="E165" s="19">
        <v>5.0000000000000001E-3</v>
      </c>
      <c r="F165" s="24">
        <f t="shared" si="5"/>
        <v>3.931</v>
      </c>
      <c r="G165" s="17">
        <v>0.15</v>
      </c>
      <c r="H165" s="25">
        <v>1</v>
      </c>
      <c r="I165" s="25">
        <v>2.2999999999999998</v>
      </c>
      <c r="L165" s="25">
        <v>1</v>
      </c>
      <c r="N165" s="26">
        <v>1.4522503268656715</v>
      </c>
      <c r="O165" s="26">
        <v>1.4522503268656715</v>
      </c>
      <c r="P165" s="26">
        <v>3.3401757517910466</v>
      </c>
      <c r="S165" s="17">
        <v>7.3301160164080018E-2</v>
      </c>
    </row>
    <row r="166" spans="1:19" x14ac:dyDescent="0.2">
      <c r="A166" s="16">
        <v>41671</v>
      </c>
      <c r="B166" s="17">
        <v>7.3303253563311022E-2</v>
      </c>
      <c r="C166" s="17">
        <f t="shared" ca="1" si="4"/>
        <v>0.37486902766017455</v>
      </c>
      <c r="D166" s="18">
        <v>3.8250000000000002</v>
      </c>
      <c r="E166" s="19">
        <v>5.0000000000000001E-3</v>
      </c>
      <c r="F166" s="24">
        <f t="shared" si="5"/>
        <v>3.85</v>
      </c>
      <c r="G166" s="17">
        <v>0.15</v>
      </c>
      <c r="H166" s="25">
        <v>1</v>
      </c>
      <c r="I166" s="25">
        <v>2.2999999999999998</v>
      </c>
      <c r="L166" s="25">
        <v>1</v>
      </c>
      <c r="N166" s="26">
        <v>1.4555784005314052</v>
      </c>
      <c r="O166" s="26">
        <v>1.4555784005314052</v>
      </c>
      <c r="P166" s="26">
        <v>3.3478303212222342</v>
      </c>
      <c r="S166" s="17">
        <v>7.3303253563311022E-2</v>
      </c>
    </row>
    <row r="167" spans="1:19" x14ac:dyDescent="0.2">
      <c r="A167" s="16">
        <v>41699</v>
      </c>
      <c r="B167" s="17">
        <v>7.3305144375522019E-2</v>
      </c>
      <c r="C167" s="17">
        <f t="shared" ca="1" si="4"/>
        <v>0.37279654821074165</v>
      </c>
      <c r="D167" s="18">
        <v>3.7210000000000001</v>
      </c>
      <c r="E167" s="19">
        <v>5.0000000000000001E-3</v>
      </c>
      <c r="F167" s="24">
        <f t="shared" si="5"/>
        <v>3.746</v>
      </c>
      <c r="G167" s="17">
        <v>0.15</v>
      </c>
      <c r="H167" s="25">
        <v>1</v>
      </c>
      <c r="I167" s="25">
        <v>2.2999999999999998</v>
      </c>
      <c r="L167" s="25">
        <v>1</v>
      </c>
      <c r="N167" s="26">
        <v>1.458914101032623</v>
      </c>
      <c r="O167" s="26">
        <v>1.458914101032623</v>
      </c>
      <c r="P167" s="26">
        <v>3.3555024323750349</v>
      </c>
      <c r="S167" s="17">
        <v>7.3305144375522019E-2</v>
      </c>
    </row>
    <row r="168" spans="1:19" x14ac:dyDescent="0.2">
      <c r="A168" s="16">
        <v>41730</v>
      </c>
      <c r="B168" s="17">
        <v>7.3307237774756034E-2</v>
      </c>
      <c r="C168" s="17">
        <f t="shared" ca="1" si="4"/>
        <v>0.37051525888564479</v>
      </c>
      <c r="D168" s="18">
        <v>3.6110000000000002</v>
      </c>
      <c r="E168" s="19">
        <v>5.0000000000000001E-3</v>
      </c>
      <c r="F168" s="24">
        <f t="shared" si="5"/>
        <v>3.6360000000000001</v>
      </c>
      <c r="G168" s="17">
        <v>0.15</v>
      </c>
      <c r="H168" s="25">
        <v>1</v>
      </c>
      <c r="I168" s="25">
        <v>2.2999999999999998</v>
      </c>
      <c r="L168" s="25">
        <v>1</v>
      </c>
      <c r="N168" s="26">
        <v>1.4622574458474893</v>
      </c>
      <c r="O168" s="26">
        <v>1.4622574458474893</v>
      </c>
      <c r="P168" s="26">
        <v>3.3631921254492272</v>
      </c>
      <c r="S168" s="17">
        <v>7.3307237774756034E-2</v>
      </c>
    </row>
    <row r="169" spans="1:19" x14ac:dyDescent="0.2">
      <c r="A169" s="16">
        <v>41760</v>
      </c>
      <c r="B169" s="17">
        <v>7.330926364498401E-2</v>
      </c>
      <c r="C169" s="17">
        <f t="shared" ca="1" si="4"/>
        <v>0.36832073209828148</v>
      </c>
      <c r="D169" s="18">
        <v>3.597</v>
      </c>
      <c r="E169" s="19">
        <v>5.0000000000000001E-3</v>
      </c>
      <c r="F169" s="24">
        <f t="shared" si="5"/>
        <v>3.6219999999999999</v>
      </c>
      <c r="G169" s="17">
        <v>0.15</v>
      </c>
      <c r="H169" s="25">
        <v>1</v>
      </c>
      <c r="I169" s="25">
        <v>2.2999999999999998</v>
      </c>
      <c r="L169" s="25">
        <v>1</v>
      </c>
      <c r="N169" s="26">
        <v>1.465608452494223</v>
      </c>
      <c r="O169" s="26">
        <v>1.465608452494223</v>
      </c>
      <c r="P169" s="26">
        <v>3.3708994407367148</v>
      </c>
      <c r="S169" s="17">
        <v>7.330926364498401E-2</v>
      </c>
    </row>
    <row r="170" spans="1:19" x14ac:dyDescent="0.2">
      <c r="A170" s="16">
        <v>41791</v>
      </c>
      <c r="B170" s="17">
        <v>7.3311357044222009E-2</v>
      </c>
      <c r="C170" s="17">
        <f t="shared" ca="1" si="4"/>
        <v>0.36606658516481139</v>
      </c>
      <c r="D170" s="18">
        <v>3.613</v>
      </c>
      <c r="E170" s="19">
        <v>5.0000000000000001E-3</v>
      </c>
      <c r="F170" s="24">
        <f t="shared" si="5"/>
        <v>3.6379999999999999</v>
      </c>
      <c r="G170" s="17">
        <v>0.15</v>
      </c>
      <c r="H170" s="25">
        <v>1</v>
      </c>
      <c r="I170" s="25">
        <v>2.2999999999999998</v>
      </c>
      <c r="L170" s="25">
        <v>1</v>
      </c>
      <c r="N170" s="26">
        <v>1.4689671385311889</v>
      </c>
      <c r="O170" s="26">
        <v>1.4689671385311889</v>
      </c>
      <c r="P170" s="26">
        <v>3.3786244186217362</v>
      </c>
      <c r="S170" s="17">
        <v>7.3311357044222009E-2</v>
      </c>
    </row>
    <row r="171" spans="1:19" x14ac:dyDescent="0.2">
      <c r="A171" s="16">
        <v>41821</v>
      </c>
      <c r="B171" s="17">
        <v>7.3313382914452024E-2</v>
      </c>
      <c r="C171" s="17">
        <f t="shared" ca="1" si="4"/>
        <v>0.36389816993559271</v>
      </c>
      <c r="D171" s="18">
        <v>3.6780000000000004</v>
      </c>
      <c r="E171" s="19">
        <v>5.0000000000000001E-3</v>
      </c>
      <c r="F171" s="24">
        <f t="shared" si="5"/>
        <v>3.7030000000000003</v>
      </c>
      <c r="G171" s="17">
        <v>0.15</v>
      </c>
      <c r="H171" s="25">
        <v>1</v>
      </c>
      <c r="I171" s="25">
        <v>2.2999999999999998</v>
      </c>
      <c r="L171" s="25">
        <v>1</v>
      </c>
      <c r="N171" s="26">
        <v>1.4723335215569895</v>
      </c>
      <c r="O171" s="26">
        <v>1.4723335215569895</v>
      </c>
      <c r="P171" s="26">
        <v>3.3863670995810775</v>
      </c>
      <c r="S171" s="17">
        <v>7.3313382914452024E-2</v>
      </c>
    </row>
    <row r="172" spans="1:19" x14ac:dyDescent="0.2">
      <c r="A172" s="16">
        <v>41852</v>
      </c>
      <c r="B172" s="17">
        <v>7.3315476313692007E-2</v>
      </c>
      <c r="C172" s="17">
        <f t="shared" ca="1" si="4"/>
        <v>0.36167084544181427</v>
      </c>
      <c r="D172" s="18">
        <v>3.6749999999999998</v>
      </c>
      <c r="E172" s="19">
        <v>5.0000000000000001E-3</v>
      </c>
      <c r="F172" s="24">
        <f t="shared" si="5"/>
        <v>3.6999999999999997</v>
      </c>
      <c r="G172" s="17">
        <v>0.15</v>
      </c>
      <c r="H172" s="25">
        <v>1</v>
      </c>
      <c r="I172" s="25">
        <v>2.2999999999999998</v>
      </c>
      <c r="L172" s="25">
        <v>1</v>
      </c>
      <c r="N172" s="26">
        <v>1.4757076192105574</v>
      </c>
      <c r="O172" s="26">
        <v>1.4757076192105574</v>
      </c>
      <c r="P172" s="26">
        <v>3.3941275241842837</v>
      </c>
      <c r="S172" s="17">
        <v>7.3315476313692007E-2</v>
      </c>
    </row>
    <row r="173" spans="1:19" x14ac:dyDescent="0.2">
      <c r="A173" s="16">
        <v>41883</v>
      </c>
      <c r="B173" s="17">
        <v>7.3317569712933003E-2</v>
      </c>
      <c r="C173" s="17">
        <f t="shared" ca="1" si="4"/>
        <v>0.3594570306073116</v>
      </c>
      <c r="D173" s="18">
        <v>3.6480000000000001</v>
      </c>
      <c r="E173" s="19">
        <v>5.0000000000000001E-3</v>
      </c>
      <c r="F173" s="24">
        <f t="shared" si="5"/>
        <v>3.673</v>
      </c>
      <c r="G173" s="17">
        <v>0.15</v>
      </c>
      <c r="H173" s="25">
        <v>1</v>
      </c>
      <c r="I173" s="25">
        <v>2.2999999999999998</v>
      </c>
      <c r="L173" s="25">
        <v>1</v>
      </c>
      <c r="N173" s="26">
        <v>1.4790894491712481</v>
      </c>
      <c r="O173" s="26">
        <v>1.4790894491712481</v>
      </c>
      <c r="P173" s="26">
        <v>3.4019057330938725</v>
      </c>
      <c r="S173" s="17">
        <v>7.3317569712933003E-2</v>
      </c>
    </row>
    <row r="174" spans="1:19" x14ac:dyDescent="0.2">
      <c r="A174" s="16">
        <v>41913</v>
      </c>
      <c r="B174" s="17">
        <v>7.3319595583169014E-2</v>
      </c>
      <c r="C174" s="17">
        <f t="shared" ca="1" si="4"/>
        <v>0.35732741568237614</v>
      </c>
      <c r="D174" s="18">
        <v>3.653</v>
      </c>
      <c r="E174" s="19">
        <v>5.0000000000000001E-3</v>
      </c>
      <c r="F174" s="24">
        <f t="shared" si="5"/>
        <v>3.6779999999999999</v>
      </c>
      <c r="G174" s="17">
        <v>0.15</v>
      </c>
      <c r="H174" s="25">
        <v>1</v>
      </c>
      <c r="I174" s="25">
        <v>2.2999999999999998</v>
      </c>
      <c r="L174" s="25">
        <v>1</v>
      </c>
      <c r="N174" s="26">
        <v>1.482479029158932</v>
      </c>
      <c r="O174" s="26">
        <v>1.482479029158932</v>
      </c>
      <c r="P174" s="26">
        <v>3.4097017670655454</v>
      </c>
      <c r="S174" s="17">
        <v>7.3319595583169014E-2</v>
      </c>
    </row>
    <row r="175" spans="1:19" x14ac:dyDescent="0.2">
      <c r="A175" s="16">
        <v>41944</v>
      </c>
      <c r="B175" s="17">
        <v>7.3321688982412994E-2</v>
      </c>
      <c r="C175" s="17">
        <f t="shared" ca="1" si="4"/>
        <v>0.35513994778905544</v>
      </c>
      <c r="D175" s="18">
        <v>3.6960000000000002</v>
      </c>
      <c r="E175" s="19">
        <v>5.0000000000000001E-3</v>
      </c>
      <c r="F175" s="24">
        <f t="shared" si="5"/>
        <v>3.7210000000000001</v>
      </c>
      <c r="G175" s="17">
        <v>0.15</v>
      </c>
      <c r="H175" s="25">
        <v>1</v>
      </c>
      <c r="I175" s="25">
        <v>2.2999999999999998</v>
      </c>
      <c r="L175" s="25">
        <v>1</v>
      </c>
      <c r="N175" s="26">
        <v>1.4858763769340877</v>
      </c>
      <c r="O175" s="26">
        <v>1.4858763769340877</v>
      </c>
      <c r="P175" s="26">
        <v>3.4175156669484035</v>
      </c>
      <c r="S175" s="17">
        <v>7.3321688982412994E-2</v>
      </c>
    </row>
    <row r="176" spans="1:19" x14ac:dyDescent="0.2">
      <c r="A176" s="16">
        <v>41974</v>
      </c>
      <c r="B176" s="17">
        <v>7.3323714852651004E-2</v>
      </c>
      <c r="C176" s="17">
        <f t="shared" ca="1" si="4"/>
        <v>0.35303567913901002</v>
      </c>
      <c r="D176" s="18">
        <v>3.7630000000000003</v>
      </c>
      <c r="E176" s="19">
        <v>5.0000000000000001E-3</v>
      </c>
      <c r="F176" s="24">
        <f t="shared" si="5"/>
        <v>3.7880000000000003</v>
      </c>
      <c r="G176" s="17">
        <v>0.15</v>
      </c>
      <c r="H176" s="25">
        <v>1</v>
      </c>
      <c r="I176" s="25">
        <v>2.2999999999999998</v>
      </c>
      <c r="L176" s="25">
        <v>1</v>
      </c>
      <c r="N176" s="26">
        <v>1.4892815102978949</v>
      </c>
      <c r="O176" s="26">
        <v>1.4892815102978949</v>
      </c>
      <c r="P176" s="26">
        <v>3.4253474736851599</v>
      </c>
      <c r="S176" s="17">
        <v>7.3323714852651004E-2</v>
      </c>
    </row>
    <row r="177" spans="1:19" x14ac:dyDescent="0.2">
      <c r="A177" s="16">
        <v>42005</v>
      </c>
      <c r="B177" s="17">
        <v>7.3325808251897995E-2</v>
      </c>
      <c r="C177" s="17">
        <f t="shared" ca="1" si="4"/>
        <v>0.35087424752328811</v>
      </c>
      <c r="D177" s="18">
        <v>4.048</v>
      </c>
      <c r="E177" s="19">
        <v>5.0000000000000001E-3</v>
      </c>
      <c r="F177" s="24">
        <f t="shared" si="5"/>
        <v>4.0729999999999995</v>
      </c>
      <c r="G177" s="17">
        <v>0.15</v>
      </c>
      <c r="H177" s="25">
        <v>1</v>
      </c>
      <c r="I177" s="25">
        <v>2.2999999999999998</v>
      </c>
      <c r="L177" s="25">
        <v>1</v>
      </c>
      <c r="N177" s="26">
        <v>1.4926944470923273</v>
      </c>
      <c r="O177" s="26">
        <v>1.4926944470923273</v>
      </c>
      <c r="P177" s="26">
        <v>3.4331972283123546</v>
      </c>
      <c r="S177" s="17">
        <v>7.3325808251897995E-2</v>
      </c>
    </row>
    <row r="178" spans="1:19" x14ac:dyDescent="0.2">
      <c r="A178" s="16">
        <v>42036</v>
      </c>
      <c r="B178" s="17">
        <v>7.3327901651146027E-2</v>
      </c>
      <c r="C178" s="17">
        <f t="shared" ca="1" si="4"/>
        <v>0.34872592956696707</v>
      </c>
      <c r="D178" s="18">
        <v>3.9710000000000005</v>
      </c>
      <c r="E178" s="19">
        <v>5.0000000000000001E-3</v>
      </c>
      <c r="F178" s="24">
        <f t="shared" si="5"/>
        <v>3.9960000000000004</v>
      </c>
      <c r="G178" s="17">
        <v>0.15</v>
      </c>
      <c r="H178" s="25">
        <v>1</v>
      </c>
      <c r="I178" s="25">
        <v>2.2999999999999998</v>
      </c>
      <c r="L178" s="25">
        <v>1</v>
      </c>
      <c r="N178" s="26">
        <v>1.4961152052002471</v>
      </c>
      <c r="O178" s="26">
        <v>1.4961152052002471</v>
      </c>
      <c r="P178" s="26">
        <v>3.4410649719605702</v>
      </c>
      <c r="S178" s="17">
        <v>7.3327901651146027E-2</v>
      </c>
    </row>
    <row r="179" spans="1:19" x14ac:dyDescent="0.2">
      <c r="A179" s="16">
        <v>42064</v>
      </c>
      <c r="B179" s="17">
        <v>7.3329792463372012E-2</v>
      </c>
      <c r="C179" s="17">
        <f t="shared" ca="1" si="4"/>
        <v>0.34679671924398442</v>
      </c>
      <c r="D179" s="18">
        <v>3.87</v>
      </c>
      <c r="E179" s="19">
        <v>5.0000000000000001E-3</v>
      </c>
      <c r="F179" s="24">
        <f t="shared" si="5"/>
        <v>3.895</v>
      </c>
      <c r="G179" s="17">
        <v>0.15</v>
      </c>
      <c r="H179" s="25">
        <v>1</v>
      </c>
      <c r="I179" s="25">
        <v>2.2999999999999998</v>
      </c>
      <c r="L179" s="25">
        <v>1</v>
      </c>
      <c r="N179" s="26">
        <v>1.4995438025454975</v>
      </c>
      <c r="O179" s="26">
        <v>1.4995438025454975</v>
      </c>
      <c r="P179" s="26">
        <v>3.448950745854646</v>
      </c>
      <c r="S179" s="17">
        <v>7.3329792463372012E-2</v>
      </c>
    </row>
    <row r="180" spans="1:19" x14ac:dyDescent="0.2">
      <c r="A180" s="16">
        <v>42095</v>
      </c>
      <c r="B180" s="17">
        <v>7.3331885862623014E-2</v>
      </c>
      <c r="C180" s="17">
        <f t="shared" ca="1" si="4"/>
        <v>0.34467314216388606</v>
      </c>
      <c r="D180" s="18">
        <v>3.7630000000000003</v>
      </c>
      <c r="E180" s="19">
        <v>5.0000000000000001E-3</v>
      </c>
      <c r="F180" s="24">
        <f t="shared" si="5"/>
        <v>3.7880000000000003</v>
      </c>
      <c r="G180" s="17">
        <v>0.15</v>
      </c>
      <c r="H180" s="25">
        <v>1</v>
      </c>
      <c r="I180" s="25">
        <v>2.2999999999999998</v>
      </c>
      <c r="L180" s="25">
        <v>1</v>
      </c>
      <c r="N180" s="26">
        <v>1.5029802570929975</v>
      </c>
      <c r="O180" s="26">
        <v>1.5029802570929975</v>
      </c>
      <c r="P180" s="26">
        <v>3.4568545913138959</v>
      </c>
      <c r="S180" s="17">
        <v>7.3331885862623014E-2</v>
      </c>
    </row>
    <row r="181" spans="1:19" x14ac:dyDescent="0.2">
      <c r="A181" s="16">
        <v>42125</v>
      </c>
      <c r="B181" s="17">
        <v>7.3333911732868004E-2</v>
      </c>
      <c r="C181" s="17">
        <f t="shared" ca="1" si="4"/>
        <v>0.3426303376589927</v>
      </c>
      <c r="D181" s="18">
        <v>3.75</v>
      </c>
      <c r="E181" s="19">
        <v>5.0000000000000001E-3</v>
      </c>
      <c r="F181" s="24">
        <f t="shared" si="5"/>
        <v>3.7749999999999999</v>
      </c>
      <c r="G181" s="17">
        <v>0.15</v>
      </c>
      <c r="H181" s="25">
        <v>1</v>
      </c>
      <c r="I181" s="25">
        <v>2.2999999999999998</v>
      </c>
      <c r="L181" s="25">
        <v>1</v>
      </c>
      <c r="N181" s="26">
        <v>1.5064245868488355</v>
      </c>
      <c r="O181" s="26">
        <v>1.5064245868488355</v>
      </c>
      <c r="P181" s="26">
        <v>3.4647765497523233</v>
      </c>
      <c r="S181" s="17">
        <v>7.3333911732868004E-2</v>
      </c>
    </row>
    <row r="182" spans="1:19" x14ac:dyDescent="0.2">
      <c r="A182" s="16">
        <v>42156</v>
      </c>
      <c r="B182" s="17">
        <v>7.3336005132122017E-2</v>
      </c>
      <c r="C182" s="17">
        <f t="shared" ca="1" si="4"/>
        <v>0.34053204335546444</v>
      </c>
      <c r="D182" s="18">
        <v>3.7669999999999999</v>
      </c>
      <c r="E182" s="19">
        <v>5.0000000000000001E-3</v>
      </c>
      <c r="F182" s="24">
        <f t="shared" si="5"/>
        <v>3.7919999999999998</v>
      </c>
      <c r="G182" s="17">
        <v>0.15</v>
      </c>
      <c r="H182" s="25">
        <v>1</v>
      </c>
      <c r="I182" s="25">
        <v>2.2999999999999998</v>
      </c>
      <c r="L182" s="25">
        <v>1</v>
      </c>
      <c r="N182" s="26">
        <v>1.5098768098603639</v>
      </c>
      <c r="O182" s="26">
        <v>1.5098768098603639</v>
      </c>
      <c r="P182" s="26">
        <v>3.4727166626788386</v>
      </c>
      <c r="S182" s="17">
        <v>7.3336005132122017E-2</v>
      </c>
    </row>
    <row r="183" spans="1:19" x14ac:dyDescent="0.2">
      <c r="A183" s="16">
        <v>42186</v>
      </c>
      <c r="B183" s="17">
        <v>7.3338031002369006E-2</v>
      </c>
      <c r="C183" s="17">
        <f t="shared" ca="1" si="4"/>
        <v>0.33851356132104049</v>
      </c>
      <c r="D183" s="18">
        <v>3.8319999999999999</v>
      </c>
      <c r="E183" s="19">
        <v>5.0000000000000001E-3</v>
      </c>
      <c r="F183" s="24">
        <f t="shared" si="5"/>
        <v>3.8569999999999998</v>
      </c>
      <c r="G183" s="17">
        <v>0.15</v>
      </c>
      <c r="H183" s="25">
        <v>1</v>
      </c>
      <c r="I183" s="25">
        <v>2.2999999999999998</v>
      </c>
      <c r="L183" s="25">
        <v>1</v>
      </c>
      <c r="N183" s="26">
        <v>1.5133369442162938</v>
      </c>
      <c r="O183" s="26">
        <v>1.5133369442162938</v>
      </c>
      <c r="P183" s="26">
        <v>3.4806749716974772</v>
      </c>
      <c r="S183" s="17">
        <v>7.3338031002369006E-2</v>
      </c>
    </row>
    <row r="184" spans="1:19" x14ac:dyDescent="0.2">
      <c r="A184" s="16">
        <v>42217</v>
      </c>
      <c r="B184" s="17">
        <v>7.3340124401627016E-2</v>
      </c>
      <c r="C184" s="17">
        <f t="shared" ca="1" si="4"/>
        <v>0.33644025156088664</v>
      </c>
      <c r="D184" s="18">
        <v>3.8290000000000006</v>
      </c>
      <c r="E184" s="19">
        <v>5.0000000000000001E-3</v>
      </c>
      <c r="F184" s="24">
        <f t="shared" si="5"/>
        <v>3.8540000000000005</v>
      </c>
      <c r="G184" s="17">
        <v>0.15</v>
      </c>
      <c r="H184" s="25">
        <v>1</v>
      </c>
      <c r="I184" s="25">
        <v>2.2999999999999998</v>
      </c>
      <c r="L184" s="25">
        <v>1</v>
      </c>
      <c r="N184" s="26">
        <v>1.5168050080467894</v>
      </c>
      <c r="O184" s="26">
        <v>1.5168050080467894</v>
      </c>
      <c r="P184" s="26">
        <v>3.4886515185076168</v>
      </c>
      <c r="S184" s="17">
        <v>7.3340124401627016E-2</v>
      </c>
    </row>
    <row r="185" spans="1:19" x14ac:dyDescent="0.2">
      <c r="A185" s="16">
        <v>42248</v>
      </c>
      <c r="B185" s="17">
        <v>7.3342217800884998E-2</v>
      </c>
      <c r="C185" s="17">
        <f t="shared" ca="1" si="4"/>
        <v>0.33437952568983215</v>
      </c>
      <c r="D185" s="18">
        <v>3.8010000000000002</v>
      </c>
      <c r="E185" s="19">
        <v>5.0000000000000001E-3</v>
      </c>
      <c r="F185" s="24">
        <f t="shared" si="5"/>
        <v>3.8260000000000001</v>
      </c>
      <c r="G185" s="17">
        <v>0.15</v>
      </c>
      <c r="H185" s="25">
        <v>1</v>
      </c>
      <c r="I185" s="25">
        <v>2.2999999999999998</v>
      </c>
      <c r="L185" s="25">
        <v>1</v>
      </c>
      <c r="N185" s="26">
        <v>1.5202810195235632</v>
      </c>
      <c r="O185" s="26">
        <v>1.5202810195235632</v>
      </c>
      <c r="P185" s="26">
        <v>3.4966463449041965</v>
      </c>
      <c r="S185" s="17">
        <v>7.3342217800884998E-2</v>
      </c>
    </row>
    <row r="186" spans="1:19" x14ac:dyDescent="0.2">
      <c r="A186" s="16">
        <v>42278</v>
      </c>
      <c r="B186" s="17">
        <v>7.334424367113701E-2</v>
      </c>
      <c r="C186" s="17">
        <f t="shared" ca="1" si="4"/>
        <v>0.3323971851097367</v>
      </c>
      <c r="D186" s="18">
        <v>3.8050000000000002</v>
      </c>
      <c r="E186" s="19">
        <v>5.0000000000000001E-3</v>
      </c>
      <c r="F186" s="24">
        <f t="shared" si="5"/>
        <v>3.83</v>
      </c>
      <c r="G186" s="17">
        <v>0.15</v>
      </c>
      <c r="H186" s="25">
        <v>1</v>
      </c>
      <c r="I186" s="25">
        <v>2.2999999999999998</v>
      </c>
      <c r="L186" s="25">
        <v>1</v>
      </c>
      <c r="N186" s="26">
        <v>1.5237649968599711</v>
      </c>
      <c r="O186" s="26">
        <v>1.5237649968599711</v>
      </c>
      <c r="P186" s="26">
        <v>3.5046594927779351</v>
      </c>
      <c r="S186" s="17">
        <v>7.334424367113701E-2</v>
      </c>
    </row>
    <row r="187" spans="1:19" x14ac:dyDescent="0.2">
      <c r="A187" s="16">
        <v>42309</v>
      </c>
      <c r="B187" s="17">
        <v>7.3346337070398018E-2</v>
      </c>
      <c r="C187" s="17">
        <f t="shared" ca="1" si="4"/>
        <v>0.33036100056555373</v>
      </c>
      <c r="D187" s="18">
        <v>3.8430000000000004</v>
      </c>
      <c r="E187" s="19">
        <v>5.0000000000000001E-3</v>
      </c>
      <c r="F187" s="24">
        <f t="shared" si="5"/>
        <v>3.8680000000000003</v>
      </c>
      <c r="G187" s="17">
        <v>0.15</v>
      </c>
      <c r="H187" s="25">
        <v>1</v>
      </c>
      <c r="I187" s="25">
        <v>2.2999999999999998</v>
      </c>
      <c r="L187" s="25">
        <v>1</v>
      </c>
      <c r="N187" s="26">
        <v>1.5272569583111084</v>
      </c>
      <c r="O187" s="26">
        <v>1.5272569583111084</v>
      </c>
      <c r="P187" s="26">
        <v>3.5126910041155508</v>
      </c>
      <c r="S187" s="17">
        <v>7.3346337070398018E-2</v>
      </c>
    </row>
    <row r="188" spans="1:19" x14ac:dyDescent="0.2">
      <c r="A188" s="16">
        <v>42339</v>
      </c>
      <c r="B188" s="17">
        <v>7.3348362940652029E-2</v>
      </c>
      <c r="C188" s="17">
        <f t="shared" ca="1" si="4"/>
        <v>0.32840226912838161</v>
      </c>
      <c r="D188" s="18">
        <v>3.907</v>
      </c>
      <c r="E188" s="19">
        <v>5.0000000000000001E-3</v>
      </c>
      <c r="F188" s="24">
        <f t="shared" si="5"/>
        <v>3.9319999999999999</v>
      </c>
      <c r="G188" s="17">
        <v>0.15</v>
      </c>
      <c r="H188" s="25">
        <v>1</v>
      </c>
      <c r="I188" s="25">
        <v>2.2999999999999998</v>
      </c>
      <c r="L188" s="25">
        <v>1</v>
      </c>
      <c r="N188" s="26">
        <v>1.5307569221739046</v>
      </c>
      <c r="O188" s="26">
        <v>1.5307569221739046</v>
      </c>
      <c r="P188" s="26">
        <v>3.520740920999982</v>
      </c>
      <c r="S188" s="17">
        <v>7.3348362940652029E-2</v>
      </c>
    </row>
    <row r="189" spans="1:19" x14ac:dyDescent="0.2">
      <c r="A189" s="16">
        <v>42370</v>
      </c>
      <c r="B189" s="17">
        <v>7.335045633991702E-2</v>
      </c>
      <c r="C189" s="17">
        <f t="shared" ca="1" si="4"/>
        <v>0.32639033634167153</v>
      </c>
      <c r="D189" s="18">
        <v>4.1900000000000004</v>
      </c>
      <c r="E189" s="19">
        <v>5.0000000000000001E-3</v>
      </c>
      <c r="F189" s="24">
        <f t="shared" si="5"/>
        <v>4.2149999999999999</v>
      </c>
      <c r="G189" s="17">
        <v>0.15</v>
      </c>
      <c r="H189" s="25">
        <v>1</v>
      </c>
      <c r="I189" s="25">
        <v>2.2999999999999998</v>
      </c>
      <c r="L189" s="25">
        <v>1</v>
      </c>
      <c r="N189" s="26">
        <v>1.5342649067872196</v>
      </c>
      <c r="O189" s="26">
        <v>1.5342649067872196</v>
      </c>
      <c r="P189" s="26">
        <v>3.5288092856106066</v>
      </c>
      <c r="S189" s="17">
        <v>7.335045633991702E-2</v>
      </c>
    </row>
    <row r="190" spans="1:19" x14ac:dyDescent="0.2">
      <c r="A190" s="16">
        <v>42401</v>
      </c>
      <c r="B190" s="17">
        <v>7.3352549739181025E-2</v>
      </c>
      <c r="C190" s="17">
        <f t="shared" ca="1" si="4"/>
        <v>0.32439061833273347</v>
      </c>
      <c r="D190" s="18">
        <v>4.117</v>
      </c>
      <c r="E190" s="19">
        <v>5.0000000000000001E-3</v>
      </c>
      <c r="F190" s="24">
        <f t="shared" si="5"/>
        <v>4.1419999999999995</v>
      </c>
      <c r="G190" s="17">
        <v>0.15</v>
      </c>
      <c r="H190" s="25">
        <v>1</v>
      </c>
      <c r="I190" s="25">
        <v>2.2999999999999998</v>
      </c>
      <c r="L190" s="25">
        <v>1</v>
      </c>
      <c r="N190" s="26">
        <v>1.5377809305319401</v>
      </c>
      <c r="O190" s="26">
        <v>1.5377809305319401</v>
      </c>
      <c r="P190" s="26">
        <v>3.536896140223464</v>
      </c>
      <c r="S190" s="17">
        <v>7.3352549739181025E-2</v>
      </c>
    </row>
    <row r="191" spans="1:19" x14ac:dyDescent="0.2">
      <c r="A191" s="16">
        <v>42430</v>
      </c>
      <c r="B191" s="17">
        <v>7.3354508080432021E-2</v>
      </c>
      <c r="C191" s="17">
        <f t="shared" ca="1" si="4"/>
        <v>0.3225309074232422</v>
      </c>
      <c r="D191" s="18">
        <v>4.0190000000000001</v>
      </c>
      <c r="E191" s="19">
        <v>5.0000000000000001E-3</v>
      </c>
      <c r="F191" s="24">
        <f t="shared" si="5"/>
        <v>4.0439999999999996</v>
      </c>
      <c r="G191" s="17">
        <v>0.15</v>
      </c>
      <c r="H191" s="25">
        <v>1</v>
      </c>
      <c r="I191" s="25">
        <v>2.2999999999999998</v>
      </c>
      <c r="L191" s="25">
        <v>1</v>
      </c>
      <c r="N191" s="26">
        <v>1.5413050118310756</v>
      </c>
      <c r="O191" s="26">
        <v>1.5413050118310756</v>
      </c>
      <c r="P191" s="26">
        <v>3.5450015272114759</v>
      </c>
      <c r="S191" s="17">
        <v>7.3354508080432021E-2</v>
      </c>
    </row>
    <row r="192" spans="1:19" x14ac:dyDescent="0.2">
      <c r="A192" s="16">
        <v>42461</v>
      </c>
      <c r="B192" s="17">
        <v>7.3356601479699995E-2</v>
      </c>
      <c r="C192" s="17">
        <f t="shared" ca="1" si="4"/>
        <v>0.32055462259347994</v>
      </c>
      <c r="D192" s="18">
        <v>3.915</v>
      </c>
      <c r="E192" s="19">
        <v>5.0000000000000001E-3</v>
      </c>
      <c r="F192" s="24">
        <f t="shared" si="5"/>
        <v>3.94</v>
      </c>
      <c r="G192" s="17">
        <v>0.15</v>
      </c>
      <c r="H192" s="25">
        <v>1</v>
      </c>
      <c r="I192" s="25">
        <v>2.2999999999999998</v>
      </c>
      <c r="L192" s="25">
        <v>1</v>
      </c>
      <c r="N192" s="26">
        <v>1.544837169149855</v>
      </c>
      <c r="O192" s="26">
        <v>1.544837169149855</v>
      </c>
      <c r="P192" s="26">
        <v>3.5531254890446684</v>
      </c>
      <c r="S192" s="17">
        <v>7.3356601479699995E-2</v>
      </c>
    </row>
    <row r="193" spans="1:19" x14ac:dyDescent="0.2">
      <c r="A193" s="16">
        <v>42491</v>
      </c>
      <c r="B193" s="17">
        <v>7.3358627349961028E-2</v>
      </c>
      <c r="C193" s="17">
        <f t="shared" ca="1" si="4"/>
        <v>0.3186535155570126</v>
      </c>
      <c r="D193" s="18">
        <v>3.903</v>
      </c>
      <c r="E193" s="19">
        <v>5.0000000000000001E-3</v>
      </c>
      <c r="F193" s="24">
        <f t="shared" si="5"/>
        <v>3.9279999999999999</v>
      </c>
      <c r="G193" s="17">
        <v>0.15</v>
      </c>
      <c r="H193" s="25">
        <v>1</v>
      </c>
      <c r="I193" s="25">
        <v>2.2999999999999998</v>
      </c>
      <c r="L193" s="25">
        <v>1</v>
      </c>
      <c r="N193" s="26">
        <v>1.5483774209958232</v>
      </c>
      <c r="O193" s="26">
        <v>1.5483774209958232</v>
      </c>
      <c r="P193" s="26">
        <v>3.5612680682903957</v>
      </c>
      <c r="S193" s="17">
        <v>7.3358627349961028E-2</v>
      </c>
    </row>
    <row r="194" spans="1:19" x14ac:dyDescent="0.2">
      <c r="A194" s="16">
        <v>42522</v>
      </c>
      <c r="B194" s="17">
        <v>7.3360720749232014E-2</v>
      </c>
      <c r="C194" s="17">
        <f t="shared" ca="1" si="4"/>
        <v>0.316700775573308</v>
      </c>
      <c r="D194" s="18">
        <v>3.9210000000000003</v>
      </c>
      <c r="E194" s="19">
        <v>5.0000000000000001E-3</v>
      </c>
      <c r="F194" s="24">
        <f t="shared" si="5"/>
        <v>3.9460000000000002</v>
      </c>
      <c r="G194" s="17">
        <v>0.15</v>
      </c>
      <c r="H194" s="25">
        <v>1</v>
      </c>
      <c r="I194" s="25">
        <v>2.2999999999999998</v>
      </c>
      <c r="L194" s="25">
        <v>1</v>
      </c>
      <c r="N194" s="26">
        <v>1.5519257859189386</v>
      </c>
      <c r="O194" s="26">
        <v>1.5519257859189386</v>
      </c>
      <c r="P194" s="26">
        <v>3.5694293076135608</v>
      </c>
      <c r="S194" s="17">
        <v>7.3360720749232014E-2</v>
      </c>
    </row>
    <row r="195" spans="1:19" x14ac:dyDescent="0.2">
      <c r="A195" s="16">
        <v>42552</v>
      </c>
      <c r="B195" s="17">
        <v>7.3362746619496003E-2</v>
      </c>
      <c r="C195" s="17">
        <f t="shared" ref="C195:C258" ca="1" si="6">1/(1+B195/2)^((A195-TODAY())/182.625)</f>
        <v>0.31482231899603591</v>
      </c>
      <c r="D195" s="18">
        <v>3.9860000000000002</v>
      </c>
      <c r="E195" s="19">
        <v>5.0000000000000001E-3</v>
      </c>
      <c r="F195" s="24">
        <f t="shared" ref="F195:F258" si="7">+E195+D195+0.02</f>
        <v>4.0110000000000001</v>
      </c>
      <c r="G195" s="17">
        <v>0.15</v>
      </c>
      <c r="H195" s="25">
        <v>1</v>
      </c>
      <c r="I195" s="25">
        <v>2.2999999999999998</v>
      </c>
      <c r="L195" s="25">
        <v>1</v>
      </c>
      <c r="N195" s="26">
        <v>1.5554822825116694</v>
      </c>
      <c r="O195" s="26">
        <v>1.5554822825116694</v>
      </c>
      <c r="P195" s="26">
        <v>3.5776092497768417</v>
      </c>
      <c r="S195" s="17">
        <v>7.3362746619496003E-2</v>
      </c>
    </row>
    <row r="196" spans="1:19" x14ac:dyDescent="0.2">
      <c r="A196" s="16">
        <v>42583</v>
      </c>
      <c r="B196" s="17">
        <v>7.3364840018770014E-2</v>
      </c>
      <c r="C196" s="17">
        <f t="shared" ca="1" si="6"/>
        <v>0.3128928459368423</v>
      </c>
      <c r="D196" s="18">
        <v>3.9830000000000001</v>
      </c>
      <c r="E196" s="19">
        <v>5.0000000000000001E-3</v>
      </c>
      <c r="F196" s="24">
        <f t="shared" si="7"/>
        <v>4.008</v>
      </c>
      <c r="G196" s="17">
        <v>0.15</v>
      </c>
      <c r="H196" s="25">
        <v>1</v>
      </c>
      <c r="I196" s="25">
        <v>2.2999999999999998</v>
      </c>
      <c r="L196" s="25">
        <v>1</v>
      </c>
      <c r="N196" s="26">
        <v>1.5590469294090918</v>
      </c>
      <c r="O196" s="26">
        <v>1.5590469294090918</v>
      </c>
      <c r="P196" s="26">
        <v>3.5858079376409133</v>
      </c>
      <c r="S196" s="17">
        <v>7.3364840018770014E-2</v>
      </c>
    </row>
    <row r="197" spans="1:19" x14ac:dyDescent="0.2">
      <c r="A197" s="16">
        <v>42614</v>
      </c>
      <c r="B197" s="17">
        <v>7.3366933418044997E-2</v>
      </c>
      <c r="C197" s="17">
        <f t="shared" ca="1" si="6"/>
        <v>0.31097509158707448</v>
      </c>
      <c r="D197" s="18">
        <v>3.9540000000000006</v>
      </c>
      <c r="E197" s="19">
        <v>5.0000000000000001E-3</v>
      </c>
      <c r="F197" s="24">
        <f t="shared" si="7"/>
        <v>3.9790000000000005</v>
      </c>
      <c r="G197" s="17">
        <v>0.15</v>
      </c>
      <c r="H197" s="25">
        <v>1</v>
      </c>
      <c r="I197" s="25">
        <v>2.2999999999999998</v>
      </c>
      <c r="L197" s="25">
        <v>1</v>
      </c>
      <c r="N197" s="26">
        <v>1.5626197452889876</v>
      </c>
      <c r="O197" s="26">
        <v>1.5626197452889876</v>
      </c>
      <c r="P197" s="26">
        <v>3.5940254141646735</v>
      </c>
      <c r="S197" s="17">
        <v>7.3366933418044997E-2</v>
      </c>
    </row>
    <row r="198" spans="1:19" x14ac:dyDescent="0.2">
      <c r="A198" s="16">
        <v>42644</v>
      </c>
      <c r="B198" s="17">
        <v>7.3368959288314009E-2</v>
      </c>
      <c r="C198" s="17">
        <f t="shared" ca="1" si="6"/>
        <v>0.30913029163259076</v>
      </c>
      <c r="D198" s="18">
        <v>3.9569999999999999</v>
      </c>
      <c r="E198" s="19">
        <v>0</v>
      </c>
      <c r="F198" s="24">
        <f t="shared" si="7"/>
        <v>3.9769999999999999</v>
      </c>
      <c r="G198" s="17">
        <v>0.15</v>
      </c>
      <c r="H198" s="25">
        <v>1</v>
      </c>
      <c r="I198" s="25">
        <v>2.2999999999999998</v>
      </c>
      <c r="L198" s="25">
        <v>1</v>
      </c>
      <c r="N198" s="26">
        <v>1.5662007488719414</v>
      </c>
      <c r="O198" s="26">
        <v>1.5662007488719414</v>
      </c>
      <c r="P198" s="26">
        <v>3.6022617224054674</v>
      </c>
      <c r="S198" s="17">
        <v>7.3368959288314009E-2</v>
      </c>
    </row>
    <row r="199" spans="1:19" x14ac:dyDescent="0.2">
      <c r="A199" s="16">
        <v>42675</v>
      </c>
      <c r="B199" s="17">
        <v>7.3371052687592031E-2</v>
      </c>
      <c r="C199" s="17">
        <f t="shared" ca="1" si="6"/>
        <v>0.30723539118102955</v>
      </c>
      <c r="D199" s="18">
        <v>3.99</v>
      </c>
      <c r="E199" s="19">
        <v>0</v>
      </c>
      <c r="F199" s="24">
        <f t="shared" si="7"/>
        <v>4.01</v>
      </c>
      <c r="G199" s="17">
        <v>0.15</v>
      </c>
      <c r="H199" s="25">
        <v>1</v>
      </c>
      <c r="I199" s="25">
        <v>2.2999999999999998</v>
      </c>
      <c r="L199" s="25">
        <v>1</v>
      </c>
      <c r="N199" s="26">
        <v>1.5697899589214395</v>
      </c>
      <c r="O199" s="26">
        <v>1.5697899589214395</v>
      </c>
      <c r="P199" s="26">
        <v>3.6105169055193129</v>
      </c>
      <c r="S199" s="17">
        <v>7.3371052687592031E-2</v>
      </c>
    </row>
    <row r="200" spans="1:19" x14ac:dyDescent="0.2">
      <c r="A200" s="16">
        <v>42705</v>
      </c>
      <c r="B200" s="17">
        <v>7.3373078557863014E-2</v>
      </c>
      <c r="C200" s="17">
        <f t="shared" ca="1" si="6"/>
        <v>0.30541257694730445</v>
      </c>
      <c r="D200" s="18">
        <v>4.0510000000000002</v>
      </c>
      <c r="E200" s="19">
        <v>0</v>
      </c>
      <c r="F200" s="24">
        <f t="shared" si="7"/>
        <v>4.0709999999999997</v>
      </c>
      <c r="G200" s="17">
        <v>0.15</v>
      </c>
      <c r="H200" s="25">
        <v>1</v>
      </c>
      <c r="I200" s="25">
        <v>2.2999999999999998</v>
      </c>
      <c r="L200" s="25">
        <v>1</v>
      </c>
      <c r="N200" s="26">
        <v>1.5733873942439676</v>
      </c>
      <c r="O200" s="26">
        <v>1.5733873942439676</v>
      </c>
      <c r="P200" s="26">
        <v>3.6187910067611275</v>
      </c>
      <c r="S200" s="17">
        <v>7.3373078557863014E-2</v>
      </c>
    </row>
    <row r="201" spans="1:19" x14ac:dyDescent="0.2">
      <c r="A201" s="16">
        <v>42736</v>
      </c>
      <c r="B201" s="17">
        <v>7.337517195714402E-2</v>
      </c>
      <c r="C201" s="17">
        <f t="shared" ca="1" si="6"/>
        <v>0.30354026055168298</v>
      </c>
      <c r="D201" s="18">
        <v>4.3319999999999999</v>
      </c>
      <c r="E201" s="19">
        <v>0</v>
      </c>
      <c r="F201" s="24">
        <f t="shared" si="7"/>
        <v>4.3519999999999994</v>
      </c>
      <c r="G201" s="17">
        <v>0.15</v>
      </c>
      <c r="H201" s="25">
        <v>1</v>
      </c>
      <c r="I201" s="25">
        <v>2.2999999999999998</v>
      </c>
      <c r="L201" s="25">
        <v>1</v>
      </c>
      <c r="N201" s="26">
        <v>1.5769930736891098</v>
      </c>
      <c r="O201" s="26">
        <v>1.5769930736891098</v>
      </c>
      <c r="P201" s="26">
        <v>3.6270840694849547</v>
      </c>
      <c r="S201" s="17">
        <v>7.337517195714402E-2</v>
      </c>
    </row>
    <row r="202" spans="1:19" x14ac:dyDescent="0.2">
      <c r="A202" s="16">
        <v>42767</v>
      </c>
      <c r="B202" s="17">
        <v>7.337726535642701E-2</v>
      </c>
      <c r="C202" s="17">
        <f t="shared" ca="1" si="6"/>
        <v>0.30167931890012611</v>
      </c>
      <c r="D202" s="18">
        <v>4.2629999999999999</v>
      </c>
      <c r="E202" s="19">
        <v>0</v>
      </c>
      <c r="F202" s="24">
        <f t="shared" si="7"/>
        <v>4.2829999999999995</v>
      </c>
      <c r="G202" s="17">
        <v>0.15</v>
      </c>
      <c r="H202" s="25">
        <v>1</v>
      </c>
      <c r="I202" s="25">
        <v>2.2999999999999998</v>
      </c>
      <c r="L202" s="25">
        <v>1</v>
      </c>
      <c r="N202" s="26">
        <v>1.5806070161496473</v>
      </c>
      <c r="O202" s="26">
        <v>1.5806070161496473</v>
      </c>
      <c r="P202" s="26">
        <v>3.6353961371441907</v>
      </c>
      <c r="S202" s="17">
        <v>7.337726535642701E-2</v>
      </c>
    </row>
    <row r="203" spans="1:19" x14ac:dyDescent="0.2">
      <c r="A203" s="16">
        <v>42795</v>
      </c>
      <c r="B203" s="17">
        <v>7.3379156168683027E-2</v>
      </c>
      <c r="C203" s="17">
        <f t="shared" ca="1" si="6"/>
        <v>0.30000818825484366</v>
      </c>
      <c r="D203" s="18">
        <v>4.1680000000000001</v>
      </c>
      <c r="E203" s="19">
        <v>0</v>
      </c>
      <c r="F203" s="24">
        <f t="shared" si="7"/>
        <v>4.1879999999999997</v>
      </c>
      <c r="G203" s="17">
        <v>0.15</v>
      </c>
      <c r="H203" s="25">
        <v>1</v>
      </c>
      <c r="I203" s="25">
        <v>2.2999999999999998</v>
      </c>
      <c r="L203" s="25">
        <v>1</v>
      </c>
      <c r="N203" s="26">
        <v>1.5842292405616567</v>
      </c>
      <c r="O203" s="26">
        <v>1.5842292405616567</v>
      </c>
      <c r="P203" s="26">
        <v>3.6437272532918126</v>
      </c>
      <c r="S203" s="17">
        <v>7.3379156168683027E-2</v>
      </c>
    </row>
    <row r="204" spans="1:19" x14ac:dyDescent="0.2">
      <c r="A204" s="16">
        <v>42826</v>
      </c>
      <c r="B204" s="17">
        <v>7.3381249567969015E-2</v>
      </c>
      <c r="C204" s="17">
        <f t="shared" ca="1" si="6"/>
        <v>0.29816870649976135</v>
      </c>
      <c r="D204" s="18">
        <v>4.0670000000000002</v>
      </c>
      <c r="E204" s="19">
        <v>0</v>
      </c>
      <c r="F204" s="24">
        <f t="shared" si="7"/>
        <v>4.0869999999999997</v>
      </c>
      <c r="G204" s="17">
        <v>0.15</v>
      </c>
      <c r="H204" s="25">
        <v>1</v>
      </c>
      <c r="I204" s="25">
        <v>2.2999999999999998</v>
      </c>
      <c r="L204" s="25">
        <v>1</v>
      </c>
      <c r="N204" s="26">
        <v>1.5878597659046103</v>
      </c>
      <c r="O204" s="26">
        <v>1.5878597659046103</v>
      </c>
      <c r="P204" s="26">
        <v>3.652077461580606</v>
      </c>
      <c r="S204" s="17">
        <v>7.3381249567969015E-2</v>
      </c>
    </row>
    <row r="205" spans="1:19" x14ac:dyDescent="0.2">
      <c r="A205" s="16">
        <v>42856</v>
      </c>
      <c r="B205" s="17">
        <v>7.338327543824702E-2</v>
      </c>
      <c r="C205" s="17">
        <f t="shared" ca="1" si="6"/>
        <v>0.29639920564596478</v>
      </c>
      <c r="D205" s="18">
        <v>4.056</v>
      </c>
      <c r="E205" s="19">
        <v>0</v>
      </c>
      <c r="F205" s="24">
        <f t="shared" si="7"/>
        <v>4.0759999999999996</v>
      </c>
      <c r="G205" s="17">
        <v>0.15</v>
      </c>
      <c r="H205" s="25">
        <v>1</v>
      </c>
      <c r="I205" s="25">
        <v>2.2999999999999998</v>
      </c>
      <c r="L205" s="25">
        <v>1</v>
      </c>
      <c r="N205" s="26">
        <v>1.5914986112014748</v>
      </c>
      <c r="O205" s="26">
        <v>1.5914986112014748</v>
      </c>
      <c r="P205" s="26">
        <v>3.6604468057633945</v>
      </c>
      <c r="S205" s="17">
        <v>7.338327543824702E-2</v>
      </c>
    </row>
    <row r="206" spans="1:19" x14ac:dyDescent="0.2">
      <c r="A206" s="16">
        <v>42887</v>
      </c>
      <c r="B206" s="17">
        <v>7.3385368837535006E-2</v>
      </c>
      <c r="C206" s="17">
        <f t="shared" ca="1" si="6"/>
        <v>0.29458165347469689</v>
      </c>
      <c r="D206" s="18">
        <v>4.0750000000000002</v>
      </c>
      <c r="E206" s="19">
        <v>0</v>
      </c>
      <c r="F206" s="24">
        <f t="shared" si="7"/>
        <v>4.0949999999999998</v>
      </c>
      <c r="G206" s="17">
        <v>0.15</v>
      </c>
      <c r="H206" s="25">
        <v>1</v>
      </c>
      <c r="I206" s="25">
        <v>2.2999999999999998</v>
      </c>
      <c r="L206" s="25">
        <v>1</v>
      </c>
      <c r="N206" s="26">
        <v>1.5951457955188115</v>
      </c>
      <c r="O206" s="26">
        <v>1.5951457955188115</v>
      </c>
      <c r="P206" s="26">
        <v>3.6688353296932688</v>
      </c>
      <c r="S206" s="17">
        <v>7.3385368837535006E-2</v>
      </c>
    </row>
    <row r="207" spans="1:19" x14ac:dyDescent="0.2">
      <c r="A207" s="16">
        <v>42917</v>
      </c>
      <c r="B207" s="17">
        <v>7.338739470781501E-2</v>
      </c>
      <c r="C207" s="17">
        <f t="shared" ca="1" si="6"/>
        <v>0.29283324909068348</v>
      </c>
      <c r="D207" s="18">
        <v>4.1399999999999997</v>
      </c>
      <c r="E207" s="19">
        <v>0</v>
      </c>
      <c r="F207" s="24">
        <f t="shared" si="7"/>
        <v>4.1599999999999993</v>
      </c>
      <c r="G207" s="17">
        <v>0.15</v>
      </c>
      <c r="H207" s="25">
        <v>1</v>
      </c>
      <c r="I207" s="25">
        <v>2.2999999999999998</v>
      </c>
      <c r="L207" s="25">
        <v>1</v>
      </c>
      <c r="N207" s="26">
        <v>1.5988013379668753</v>
      </c>
      <c r="O207" s="26">
        <v>1.5988013379668753</v>
      </c>
      <c r="P207" s="26">
        <v>3.6772430773238156</v>
      </c>
      <c r="S207" s="17">
        <v>7.338739470781501E-2</v>
      </c>
    </row>
    <row r="208" spans="1:19" x14ac:dyDescent="0.2">
      <c r="A208" s="16">
        <v>42948</v>
      </c>
      <c r="B208" s="17">
        <v>7.3389488107106007E-2</v>
      </c>
      <c r="C208" s="17">
        <f t="shared" ca="1" si="6"/>
        <v>0.29103736747273745</v>
      </c>
      <c r="D208" s="18">
        <v>4.1369999999999996</v>
      </c>
      <c r="E208" s="19">
        <v>0</v>
      </c>
      <c r="F208" s="24">
        <f t="shared" si="7"/>
        <v>4.1569999999999991</v>
      </c>
      <c r="G208" s="17">
        <v>0.15</v>
      </c>
      <c r="H208" s="25">
        <v>1</v>
      </c>
      <c r="I208" s="25">
        <v>2.2999999999999998</v>
      </c>
      <c r="L208" s="25">
        <v>1</v>
      </c>
      <c r="N208" s="26">
        <v>1.6024652576997158</v>
      </c>
      <c r="O208" s="26">
        <v>1.6024652576997158</v>
      </c>
      <c r="P208" s="26">
        <v>3.6856700927093491</v>
      </c>
      <c r="S208" s="17">
        <v>7.3389488107106007E-2</v>
      </c>
    </row>
    <row r="209" spans="1:19" x14ac:dyDescent="0.2">
      <c r="A209" s="16">
        <v>42979</v>
      </c>
      <c r="B209" s="17">
        <v>7.3391581506398018E-2</v>
      </c>
      <c r="C209" s="17">
        <f t="shared" ca="1" si="6"/>
        <v>0.28925240046303913</v>
      </c>
      <c r="D209" s="18">
        <v>4.1070000000000002</v>
      </c>
      <c r="E209" s="19">
        <v>0</v>
      </c>
      <c r="F209" s="24">
        <f t="shared" si="7"/>
        <v>4.1269999999999998</v>
      </c>
      <c r="G209" s="17">
        <v>0.15</v>
      </c>
      <c r="H209" s="25">
        <v>1</v>
      </c>
      <c r="I209" s="25">
        <v>2.2999999999999998</v>
      </c>
      <c r="L209" s="25">
        <v>1</v>
      </c>
      <c r="N209" s="26">
        <v>1.6061375739152774</v>
      </c>
      <c r="O209" s="26">
        <v>1.6061375739152774</v>
      </c>
      <c r="P209" s="26">
        <v>3.6941164200051411</v>
      </c>
      <c r="S209" s="17">
        <v>7.3391581506398018E-2</v>
      </c>
    </row>
    <row r="210" spans="1:19" x14ac:dyDescent="0.2">
      <c r="A210" s="16">
        <v>43009</v>
      </c>
      <c r="B210" s="17">
        <v>7.3393607376683004E-2</v>
      </c>
      <c r="C210" s="17">
        <f t="shared" ca="1" si="6"/>
        <v>0.28753534329015729</v>
      </c>
      <c r="D210" s="18">
        <v>4.109</v>
      </c>
      <c r="E210" s="19">
        <v>0</v>
      </c>
      <c r="F210" s="24">
        <f t="shared" si="7"/>
        <v>4.1289999999999996</v>
      </c>
      <c r="G210" s="17">
        <v>0.15</v>
      </c>
      <c r="H210" s="25">
        <v>1</v>
      </c>
      <c r="I210" s="25">
        <v>2.2999999999999998</v>
      </c>
      <c r="L210" s="25">
        <v>1</v>
      </c>
      <c r="N210" s="26">
        <v>1.6098183058554998</v>
      </c>
      <c r="O210" s="26">
        <v>1.6098183058554998</v>
      </c>
      <c r="P210" s="26">
        <v>3.7025821034676527</v>
      </c>
      <c r="S210" s="17">
        <v>7.3393607376683004E-2</v>
      </c>
    </row>
    <row r="211" spans="1:19" x14ac:dyDescent="0.2">
      <c r="A211" s="16">
        <v>43040</v>
      </c>
      <c r="B211" s="17">
        <v>7.3395700775979011E-2</v>
      </c>
      <c r="C211" s="17">
        <f t="shared" ca="1" si="6"/>
        <v>0.28577166188589143</v>
      </c>
      <c r="D211" s="18">
        <v>4.1369999999999996</v>
      </c>
      <c r="E211" s="19">
        <v>0</v>
      </c>
      <c r="F211" s="24">
        <f t="shared" si="7"/>
        <v>4.1569999999999991</v>
      </c>
      <c r="G211" s="17">
        <v>0.15</v>
      </c>
      <c r="H211" s="25">
        <v>1</v>
      </c>
      <c r="I211" s="25">
        <v>2.2999999999999998</v>
      </c>
      <c r="L211" s="25">
        <v>1</v>
      </c>
      <c r="N211" s="26">
        <v>1.6135074728064185</v>
      </c>
      <c r="O211" s="26">
        <v>1.6135074728064185</v>
      </c>
      <c r="P211" s="26">
        <v>3.7110671874547658</v>
      </c>
      <c r="S211" s="17">
        <v>7.3395700775979011E-2</v>
      </c>
    </row>
    <row r="212" spans="1:19" x14ac:dyDescent="0.2">
      <c r="A212" s="16">
        <v>43070</v>
      </c>
      <c r="B212" s="17">
        <v>7.3397726646266023E-2</v>
      </c>
      <c r="C212" s="17">
        <f t="shared" ca="1" si="6"/>
        <v>0.28407508163469197</v>
      </c>
      <c r="D212" s="18">
        <v>4.1950000000000003</v>
      </c>
      <c r="E212" s="19">
        <v>0</v>
      </c>
      <c r="F212" s="24">
        <f t="shared" si="7"/>
        <v>4.2149999999999999</v>
      </c>
      <c r="G212" s="17">
        <v>0.15</v>
      </c>
      <c r="H212" s="25">
        <v>1</v>
      </c>
      <c r="I212" s="25">
        <v>2.2999999999999998</v>
      </c>
      <c r="L212" s="25">
        <v>1</v>
      </c>
      <c r="N212" s="26">
        <v>1.6172050940982663</v>
      </c>
      <c r="O212" s="26">
        <v>1.6172050940982663</v>
      </c>
      <c r="P212" s="26">
        <v>3.719571716426016</v>
      </c>
      <c r="S212" s="17">
        <v>7.3397726646266023E-2</v>
      </c>
    </row>
    <row r="213" spans="1:19" x14ac:dyDescent="0.2">
      <c r="A213" s="16">
        <v>43101</v>
      </c>
      <c r="B213" s="17">
        <v>7.3399820045564002E-2</v>
      </c>
      <c r="C213" s="17">
        <f t="shared" ca="1" si="6"/>
        <v>0.28233243434064786</v>
      </c>
      <c r="D213" s="18">
        <v>4.4740000000000002</v>
      </c>
      <c r="E213" s="19">
        <v>0</v>
      </c>
      <c r="F213" s="24">
        <f t="shared" si="7"/>
        <v>4.4939999999999998</v>
      </c>
      <c r="G213" s="17">
        <v>0.15</v>
      </c>
      <c r="H213" s="25">
        <v>1</v>
      </c>
      <c r="I213" s="25">
        <v>2.2999999999999998</v>
      </c>
      <c r="L213" s="25">
        <v>1</v>
      </c>
      <c r="N213" s="26">
        <v>1.6209111891055747</v>
      </c>
      <c r="O213" s="26">
        <v>1.6209111891055747</v>
      </c>
      <c r="P213" s="26">
        <v>3.7280957349428254</v>
      </c>
      <c r="S213" s="17">
        <v>7.3399820045564002E-2</v>
      </c>
    </row>
    <row r="214" spans="1:19" x14ac:dyDescent="0.2">
      <c r="A214" s="16">
        <v>43132</v>
      </c>
      <c r="B214" s="17">
        <v>7.3401913444864006E-2</v>
      </c>
      <c r="C214" s="17">
        <f t="shared" ca="1" si="6"/>
        <v>0.28060038107627921</v>
      </c>
      <c r="D214" s="18">
        <v>4.4090000000000007</v>
      </c>
      <c r="E214" s="19">
        <v>0</v>
      </c>
      <c r="F214" s="24">
        <f t="shared" si="7"/>
        <v>4.4290000000000003</v>
      </c>
      <c r="G214" s="17">
        <v>0.15</v>
      </c>
      <c r="H214" s="25">
        <v>1</v>
      </c>
      <c r="I214" s="25">
        <v>2.2999999999999998</v>
      </c>
      <c r="L214" s="25">
        <v>1</v>
      </c>
      <c r="N214" s="26">
        <v>1.624625777247275</v>
      </c>
      <c r="O214" s="26">
        <v>1.624625777247275</v>
      </c>
      <c r="P214" s="26">
        <v>3.7366392876687358</v>
      </c>
      <c r="S214" s="17">
        <v>7.3401913444864006E-2</v>
      </c>
    </row>
    <row r="215" spans="1:19" x14ac:dyDescent="0.2">
      <c r="A215" s="16">
        <v>43160</v>
      </c>
      <c r="B215" s="17">
        <v>7.340380425713601E-2</v>
      </c>
      <c r="C215" s="17">
        <f t="shared" ca="1" si="6"/>
        <v>0.27904499858100068</v>
      </c>
      <c r="D215" s="18">
        <v>4.3170000000000002</v>
      </c>
      <c r="E215" s="19">
        <v>0</v>
      </c>
      <c r="F215" s="24">
        <f t="shared" si="7"/>
        <v>4.3369999999999997</v>
      </c>
      <c r="G215" s="17">
        <v>0.15</v>
      </c>
      <c r="H215" s="25">
        <v>1</v>
      </c>
      <c r="I215" s="25">
        <v>2.2999999999999998</v>
      </c>
      <c r="L215" s="25">
        <v>1</v>
      </c>
      <c r="N215" s="26">
        <v>1.6283488779867998</v>
      </c>
      <c r="O215" s="26">
        <v>1.6283488779867998</v>
      </c>
      <c r="P215" s="26">
        <v>3.7452024193696429</v>
      </c>
      <c r="S215" s="17">
        <v>7.340380425713601E-2</v>
      </c>
    </row>
    <row r="216" spans="1:19" x14ac:dyDescent="0.2">
      <c r="A216" s="16">
        <v>43191</v>
      </c>
      <c r="B216" s="17">
        <v>7.3405897656438013E-2</v>
      </c>
      <c r="C216" s="17">
        <f t="shared" ca="1" si="6"/>
        <v>0.27733293217724414</v>
      </c>
      <c r="D216" s="18">
        <v>4.2190000000000003</v>
      </c>
      <c r="E216" s="19">
        <v>0</v>
      </c>
      <c r="F216" s="24">
        <f t="shared" si="7"/>
        <v>4.2389999999999999</v>
      </c>
      <c r="G216" s="17">
        <v>0.15</v>
      </c>
      <c r="H216" s="25">
        <v>1</v>
      </c>
      <c r="I216" s="25">
        <v>2.2999999999999998</v>
      </c>
      <c r="L216" s="25">
        <v>1</v>
      </c>
      <c r="N216" s="26">
        <v>1.6320805108321861</v>
      </c>
      <c r="O216" s="26">
        <v>1.6320805108321861</v>
      </c>
      <c r="P216" s="26">
        <v>3.7537851749140314</v>
      </c>
      <c r="S216" s="17">
        <v>7.3405897656438013E-2</v>
      </c>
    </row>
    <row r="217" spans="1:19" x14ac:dyDescent="0.2">
      <c r="A217" s="16">
        <v>43221</v>
      </c>
      <c r="B217" s="17">
        <v>7.3407923526732019E-2</v>
      </c>
      <c r="C217" s="17">
        <f t="shared" ca="1" si="6"/>
        <v>0.27568600590876136</v>
      </c>
      <c r="D217" s="18">
        <v>4.2090000000000005</v>
      </c>
      <c r="E217" s="19">
        <v>0</v>
      </c>
      <c r="F217" s="24">
        <f t="shared" si="7"/>
        <v>4.2290000000000001</v>
      </c>
      <c r="G217" s="17">
        <v>0.15</v>
      </c>
      <c r="H217" s="25">
        <v>1</v>
      </c>
      <c r="I217" s="25">
        <v>2.2999999999999998</v>
      </c>
      <c r="L217" s="25">
        <v>1</v>
      </c>
      <c r="N217" s="26">
        <v>1.6358206953361765</v>
      </c>
      <c r="O217" s="26">
        <v>1.6358206953361765</v>
      </c>
      <c r="P217" s="26">
        <v>3.7623875992732092</v>
      </c>
      <c r="S217" s="17">
        <v>7.3407923526732019E-2</v>
      </c>
    </row>
    <row r="218" spans="1:19" x14ac:dyDescent="0.2">
      <c r="A218" s="16">
        <v>43252</v>
      </c>
      <c r="B218" s="17">
        <v>7.3410016926037991E-2</v>
      </c>
      <c r="C218" s="17">
        <f t="shared" ca="1" si="6"/>
        <v>0.27399436365042235</v>
      </c>
      <c r="D218" s="18">
        <v>4.2290000000000001</v>
      </c>
      <c r="E218" s="19">
        <v>0</v>
      </c>
      <c r="F218" s="24">
        <f t="shared" si="7"/>
        <v>4.2489999999999997</v>
      </c>
      <c r="G218" s="17">
        <v>0.15</v>
      </c>
      <c r="H218" s="25">
        <v>1</v>
      </c>
      <c r="I218" s="25">
        <v>2.2999999999999998</v>
      </c>
      <c r="L218" s="25">
        <v>1</v>
      </c>
      <c r="N218" s="26">
        <v>1.6395694510963217</v>
      </c>
      <c r="O218" s="26">
        <v>1.6395694510963217</v>
      </c>
      <c r="P218" s="26">
        <v>3.7710097375215432</v>
      </c>
      <c r="S218" s="17">
        <v>7.3410016926037991E-2</v>
      </c>
    </row>
    <row r="219" spans="1:19" x14ac:dyDescent="0.2">
      <c r="A219" s="16">
        <v>43282</v>
      </c>
      <c r="B219" s="17">
        <v>7.3412042796335022E-2</v>
      </c>
      <c r="C219" s="17">
        <f t="shared" ca="1" si="6"/>
        <v>0.27236708552605282</v>
      </c>
      <c r="D219" s="18">
        <v>4.2940000000000005</v>
      </c>
      <c r="E219" s="19">
        <v>0</v>
      </c>
      <c r="F219" s="24">
        <f t="shared" si="7"/>
        <v>4.3140000000000001</v>
      </c>
      <c r="G219" s="17">
        <v>0.15</v>
      </c>
      <c r="H219" s="25">
        <v>1</v>
      </c>
      <c r="I219" s="25">
        <v>2.2999999999999998</v>
      </c>
      <c r="L219" s="25">
        <v>1</v>
      </c>
      <c r="N219" s="26">
        <v>1.6433267977550841</v>
      </c>
      <c r="O219" s="26">
        <v>1.6433267977550841</v>
      </c>
      <c r="P219" s="26">
        <v>3.7796516348366964</v>
      </c>
      <c r="S219" s="17">
        <v>7.3412042796335022E-2</v>
      </c>
    </row>
    <row r="220" spans="1:19" x14ac:dyDescent="0.2">
      <c r="A220" s="16">
        <v>43313</v>
      </c>
      <c r="B220" s="17">
        <v>7.3414136195642007E-2</v>
      </c>
      <c r="C220" s="17">
        <f t="shared" ca="1" si="6"/>
        <v>0.27069562600144437</v>
      </c>
      <c r="D220" s="18">
        <v>4.2910000000000004</v>
      </c>
      <c r="E220" s="19">
        <v>0</v>
      </c>
      <c r="F220" s="24">
        <f t="shared" si="7"/>
        <v>4.3109999999999999</v>
      </c>
      <c r="G220" s="17">
        <v>0.15</v>
      </c>
      <c r="H220" s="25">
        <v>1</v>
      </c>
      <c r="I220" s="25">
        <v>2.2999999999999998</v>
      </c>
      <c r="L220" s="25">
        <v>1</v>
      </c>
      <c r="N220" s="26">
        <v>1.6470927549999392</v>
      </c>
      <c r="O220" s="26">
        <v>1.6470927549999392</v>
      </c>
      <c r="P220" s="26">
        <v>3.7883133364998636</v>
      </c>
      <c r="S220" s="17">
        <v>7.3414136195642007E-2</v>
      </c>
    </row>
    <row r="221" spans="1:19" x14ac:dyDescent="0.2">
      <c r="A221" s="16">
        <v>43344</v>
      </c>
      <c r="B221" s="17">
        <v>7.3416229594952018E-2</v>
      </c>
      <c r="C221" s="17">
        <f t="shared" ca="1" si="6"/>
        <v>0.26903433166657059</v>
      </c>
      <c r="D221" s="18">
        <v>4.26</v>
      </c>
      <c r="E221" s="19">
        <v>0</v>
      </c>
      <c r="F221" s="24">
        <f t="shared" si="7"/>
        <v>4.2799999999999994</v>
      </c>
      <c r="G221" s="17">
        <v>0.15</v>
      </c>
      <c r="H221" s="25">
        <v>1</v>
      </c>
      <c r="I221" s="25">
        <v>2.2999999999999998</v>
      </c>
      <c r="L221" s="25">
        <v>1</v>
      </c>
      <c r="N221" s="26">
        <v>1.6508673425634806</v>
      </c>
      <c r="O221" s="26">
        <v>1.6508673425634806</v>
      </c>
      <c r="P221" s="26">
        <v>3.7969948878960089</v>
      </c>
      <c r="S221" s="17">
        <v>7.3416229594952018E-2</v>
      </c>
    </row>
    <row r="222" spans="1:19" x14ac:dyDescent="0.2">
      <c r="A222" s="16">
        <v>43374</v>
      </c>
      <c r="B222" s="17">
        <v>7.3418255465254018E-2</v>
      </c>
      <c r="C222" s="17">
        <f t="shared" ca="1" si="6"/>
        <v>0.26743624839252911</v>
      </c>
      <c r="D222" s="18">
        <v>4.2610000000000001</v>
      </c>
      <c r="E222" s="19">
        <v>0</v>
      </c>
      <c r="F222" s="24">
        <f t="shared" si="7"/>
        <v>4.2809999999999997</v>
      </c>
      <c r="G222" s="17">
        <v>0.15</v>
      </c>
      <c r="H222" s="25">
        <v>1</v>
      </c>
      <c r="I222" s="25">
        <v>2.2999999999999998</v>
      </c>
      <c r="L222" s="25">
        <v>1</v>
      </c>
      <c r="N222" s="26">
        <v>1.6546505802235216</v>
      </c>
      <c r="O222" s="26">
        <v>1.6546505802235216</v>
      </c>
      <c r="P222" s="26">
        <v>3.8056963345141037</v>
      </c>
      <c r="S222" s="17">
        <v>7.3418255465254018E-2</v>
      </c>
    </row>
    <row r="223" spans="1:19" x14ac:dyDescent="0.2">
      <c r="A223" s="16">
        <v>43405</v>
      </c>
      <c r="B223" s="17">
        <v>7.3420348864566026E-2</v>
      </c>
      <c r="C223" s="17">
        <f t="shared" ca="1" si="6"/>
        <v>0.2657947780306375</v>
      </c>
      <c r="D223" s="18">
        <v>4.2840000000000007</v>
      </c>
      <c r="E223" s="19">
        <v>0</v>
      </c>
      <c r="F223" s="24">
        <f t="shared" si="7"/>
        <v>4.3040000000000003</v>
      </c>
      <c r="G223" s="17">
        <v>0.15</v>
      </c>
      <c r="H223" s="25">
        <v>1</v>
      </c>
      <c r="I223" s="25">
        <v>2.2999999999999998</v>
      </c>
      <c r="L223" s="25">
        <v>1</v>
      </c>
      <c r="N223" s="26">
        <v>1.6584424878032005</v>
      </c>
      <c r="O223" s="26">
        <v>1.6584424878032005</v>
      </c>
      <c r="P223" s="26">
        <v>3.8144177219473647</v>
      </c>
      <c r="S223" s="17">
        <v>7.3420348864566026E-2</v>
      </c>
    </row>
    <row r="224" spans="1:19" x14ac:dyDescent="0.2">
      <c r="A224" s="16">
        <v>43435</v>
      </c>
      <c r="B224" s="17">
        <v>7.3422374734870011E-2</v>
      </c>
      <c r="C224" s="17">
        <f t="shared" ca="1" si="6"/>
        <v>0.26421576549906789</v>
      </c>
      <c r="D224" s="18">
        <v>4.3390000000000004</v>
      </c>
      <c r="E224" s="19">
        <v>0</v>
      </c>
      <c r="F224" s="24">
        <f t="shared" si="7"/>
        <v>4.359</v>
      </c>
      <c r="G224" s="17">
        <v>0.15</v>
      </c>
      <c r="H224" s="25">
        <v>1</v>
      </c>
      <c r="I224" s="25">
        <v>2.2999999999999998</v>
      </c>
      <c r="L224" s="25">
        <v>1</v>
      </c>
      <c r="N224" s="26">
        <v>1.6622430851710828</v>
      </c>
      <c r="O224" s="26">
        <v>1.6622430851710828</v>
      </c>
      <c r="P224" s="26">
        <v>3.8231590958934936</v>
      </c>
      <c r="S224" s="17">
        <v>7.3422374734870011E-2</v>
      </c>
    </row>
    <row r="225" spans="1:19" x14ac:dyDescent="0.2">
      <c r="A225" s="16">
        <v>43466</v>
      </c>
      <c r="B225" s="17">
        <v>7.3424468134185017E-2</v>
      </c>
      <c r="C225" s="17">
        <f t="shared" ca="1" si="6"/>
        <v>0.26259388472599587</v>
      </c>
      <c r="D225" s="18">
        <v>4.6160000000000005</v>
      </c>
      <c r="E225" s="19">
        <v>0</v>
      </c>
      <c r="F225" s="24">
        <f t="shared" si="7"/>
        <v>4.6360000000000001</v>
      </c>
      <c r="G225" s="17">
        <v>0.15</v>
      </c>
      <c r="H225" s="25">
        <v>1</v>
      </c>
      <c r="I225" s="25">
        <v>2.2999999999999998</v>
      </c>
      <c r="L225" s="25">
        <v>1</v>
      </c>
      <c r="N225" s="26">
        <v>1.6660523922412664</v>
      </c>
      <c r="O225" s="26">
        <v>1.6660523922412664</v>
      </c>
      <c r="P225" s="26">
        <v>3.8319205021549156</v>
      </c>
      <c r="S225" s="17">
        <v>7.3424468134185017E-2</v>
      </c>
    </row>
    <row r="226" spans="1:19" x14ac:dyDescent="0.2">
      <c r="A226" s="16">
        <v>43497</v>
      </c>
      <c r="B226" s="17">
        <v>7.3426561533502008E-2</v>
      </c>
      <c r="C226" s="17">
        <f t="shared" ca="1" si="6"/>
        <v>0.26098187037538884</v>
      </c>
      <c r="D226" s="18">
        <v>4.5549999999999997</v>
      </c>
      <c r="E226" s="19">
        <v>0</v>
      </c>
      <c r="F226" s="24">
        <f t="shared" si="7"/>
        <v>4.5749999999999993</v>
      </c>
      <c r="G226" s="17">
        <v>0.15</v>
      </c>
      <c r="H226" s="25">
        <v>1</v>
      </c>
      <c r="I226" s="25">
        <v>2.2999999999999998</v>
      </c>
      <c r="L226" s="25">
        <v>1</v>
      </c>
      <c r="N226" s="26">
        <v>1.6698704289734858</v>
      </c>
      <c r="O226" s="26">
        <v>1.6698704289734858</v>
      </c>
      <c r="P226" s="26">
        <v>3.8407019866390204</v>
      </c>
      <c r="S226" s="17">
        <v>7.3426561533502008E-2</v>
      </c>
    </row>
    <row r="227" spans="1:19" x14ac:dyDescent="0.2">
      <c r="A227" s="16">
        <v>43525</v>
      </c>
      <c r="B227" s="17">
        <v>7.3428452345789014E-2</v>
      </c>
      <c r="C227" s="17">
        <f t="shared" ca="1" si="6"/>
        <v>0.25953428834313147</v>
      </c>
      <c r="D227" s="18">
        <v>4.4660000000000002</v>
      </c>
      <c r="E227" s="19">
        <v>0</v>
      </c>
      <c r="F227" s="24">
        <f t="shared" si="7"/>
        <v>4.4859999999999998</v>
      </c>
      <c r="G227" s="17">
        <v>0.15</v>
      </c>
      <c r="H227" s="25">
        <v>1</v>
      </c>
      <c r="I227" s="25">
        <v>2.2999999999999998</v>
      </c>
      <c r="L227" s="25">
        <v>1</v>
      </c>
      <c r="N227" s="26">
        <v>1.6736972153732166</v>
      </c>
      <c r="O227" s="26">
        <v>1.6736972153732166</v>
      </c>
      <c r="P227" s="26">
        <v>3.8495035953584011</v>
      </c>
      <c r="S227" s="17">
        <v>7.3428452345789014E-2</v>
      </c>
    </row>
    <row r="228" spans="1:19" x14ac:dyDescent="0.2">
      <c r="A228" s="16">
        <v>43556</v>
      </c>
      <c r="B228" s="17">
        <v>7.3430545745108017E-2</v>
      </c>
      <c r="C228" s="17">
        <f t="shared" ca="1" si="6"/>
        <v>0.25794088802708431</v>
      </c>
      <c r="D228" s="18">
        <v>4.3710000000000004</v>
      </c>
      <c r="E228" s="19">
        <v>0</v>
      </c>
      <c r="F228" s="24">
        <f t="shared" si="7"/>
        <v>4.391</v>
      </c>
      <c r="G228" s="17">
        <v>0.15</v>
      </c>
      <c r="H228" s="25">
        <v>1</v>
      </c>
      <c r="I228" s="25">
        <v>2.2999999999999998</v>
      </c>
      <c r="L228" s="25">
        <v>1</v>
      </c>
      <c r="N228" s="26">
        <v>1.67753277149178</v>
      </c>
      <c r="O228" s="26">
        <v>1.67753277149178</v>
      </c>
      <c r="P228" s="26">
        <v>3.858325374431097</v>
      </c>
      <c r="S228" s="17">
        <v>7.3430545745108017E-2</v>
      </c>
    </row>
    <row r="229" spans="1:19" x14ac:dyDescent="0.2">
      <c r="A229" s="16">
        <v>43586</v>
      </c>
      <c r="B229" s="17">
        <v>7.3432571615419009E-2</v>
      </c>
      <c r="C229" s="17">
        <f t="shared" ca="1" si="6"/>
        <v>0.25640811902054123</v>
      </c>
      <c r="D229" s="18">
        <v>4.3620000000000001</v>
      </c>
      <c r="E229" s="19">
        <v>0</v>
      </c>
      <c r="F229" s="24">
        <f t="shared" si="7"/>
        <v>4.3819999999999997</v>
      </c>
      <c r="G229" s="17">
        <v>0.15</v>
      </c>
      <c r="H229" s="25">
        <v>1</v>
      </c>
      <c r="I229" s="25">
        <v>2.2999999999999998</v>
      </c>
      <c r="L229" s="25">
        <v>1</v>
      </c>
      <c r="N229" s="26">
        <v>1.6813771174264485</v>
      </c>
      <c r="O229" s="26">
        <v>1.6813771174264485</v>
      </c>
      <c r="P229" s="26">
        <v>3.8671673700808347</v>
      </c>
      <c r="S229" s="17">
        <v>7.3432571615419009E-2</v>
      </c>
    </row>
    <row r="230" spans="1:19" x14ac:dyDescent="0.2">
      <c r="A230" s="16">
        <v>43617</v>
      </c>
      <c r="B230" s="17">
        <v>7.3434665014741038E-2</v>
      </c>
      <c r="C230" s="17">
        <f t="shared" ca="1" si="6"/>
        <v>0.25483373983693774</v>
      </c>
      <c r="D230" s="18">
        <v>4.383</v>
      </c>
      <c r="E230" s="19">
        <v>0</v>
      </c>
      <c r="F230" s="24">
        <f t="shared" si="7"/>
        <v>4.4029999999999996</v>
      </c>
      <c r="G230" s="17">
        <v>0.15</v>
      </c>
      <c r="H230" s="25">
        <v>1</v>
      </c>
      <c r="I230" s="25">
        <v>2.2999999999999998</v>
      </c>
      <c r="L230" s="25">
        <v>1</v>
      </c>
      <c r="N230" s="26">
        <v>1.6852302733205506</v>
      </c>
      <c r="O230" s="26">
        <v>1.6852302733205506</v>
      </c>
      <c r="P230" s="26">
        <v>3.8760296286372697</v>
      </c>
      <c r="S230" s="17">
        <v>7.3434665014741038E-2</v>
      </c>
    </row>
    <row r="231" spans="1:19" x14ac:dyDescent="0.2">
      <c r="A231" s="16">
        <v>43647</v>
      </c>
      <c r="B231" s="17">
        <v>7.3436690885055014E-2</v>
      </c>
      <c r="C231" s="17">
        <f t="shared" ca="1" si="6"/>
        <v>0.2533192691940051</v>
      </c>
      <c r="D231" s="18">
        <v>4.4480000000000004</v>
      </c>
      <c r="E231" s="19">
        <v>0</v>
      </c>
      <c r="F231" s="24">
        <f t="shared" si="7"/>
        <v>4.468</v>
      </c>
      <c r="G231" s="17">
        <v>0.15</v>
      </c>
      <c r="H231" s="25">
        <v>1</v>
      </c>
      <c r="I231" s="25">
        <v>2.2999999999999998</v>
      </c>
      <c r="L231" s="25">
        <v>1</v>
      </c>
      <c r="N231" s="26">
        <v>1.6890922593635767</v>
      </c>
      <c r="O231" s="26">
        <v>1.6890922593635767</v>
      </c>
      <c r="P231" s="26">
        <v>3.8849121965362299</v>
      </c>
      <c r="S231" s="17">
        <v>7.3436690885055014E-2</v>
      </c>
    </row>
    <row r="232" spans="1:19" x14ac:dyDescent="0.2">
      <c r="A232" s="16">
        <v>43678</v>
      </c>
      <c r="B232" s="17">
        <v>7.3438784284379027E-2</v>
      </c>
      <c r="C232" s="17">
        <f t="shared" ca="1" si="6"/>
        <v>0.25176368616254646</v>
      </c>
      <c r="D232" s="18">
        <v>4.4450000000000003</v>
      </c>
      <c r="E232" s="19">
        <v>0</v>
      </c>
      <c r="F232" s="24">
        <f t="shared" si="7"/>
        <v>4.4649999999999999</v>
      </c>
      <c r="G232" s="17">
        <v>0.15</v>
      </c>
      <c r="H232" s="25">
        <v>1</v>
      </c>
      <c r="I232" s="25">
        <v>2.2999999999999998</v>
      </c>
      <c r="L232" s="25">
        <v>1</v>
      </c>
      <c r="N232" s="26">
        <v>1.6929630957912847</v>
      </c>
      <c r="O232" s="26">
        <v>1.6929630957912847</v>
      </c>
      <c r="P232" s="26">
        <v>3.8938151203199585</v>
      </c>
      <c r="S232" s="17">
        <v>7.3438784284379027E-2</v>
      </c>
    </row>
    <row r="233" spans="1:19" x14ac:dyDescent="0.2">
      <c r="A233" s="16">
        <v>43709</v>
      </c>
      <c r="B233" s="17">
        <v>7.3440877683707009E-2</v>
      </c>
      <c r="C233" s="17">
        <f t="shared" ca="1" si="6"/>
        <v>0.25021756990047139</v>
      </c>
      <c r="D233" s="18">
        <v>4.4130000000000003</v>
      </c>
      <c r="E233" s="19">
        <v>0</v>
      </c>
      <c r="F233" s="24">
        <f t="shared" si="7"/>
        <v>4.4329999999999998</v>
      </c>
      <c r="G233" s="17">
        <v>0.15</v>
      </c>
      <c r="H233" s="25">
        <v>1</v>
      </c>
      <c r="I233" s="25">
        <v>2.2999999999999998</v>
      </c>
      <c r="L233" s="25">
        <v>1</v>
      </c>
      <c r="N233" s="26">
        <v>1.6968428028858062</v>
      </c>
      <c r="O233" s="26">
        <v>1.6968428028858062</v>
      </c>
      <c r="P233" s="26">
        <v>3.902738446637358</v>
      </c>
      <c r="S233" s="17">
        <v>7.3440877683707009E-2</v>
      </c>
    </row>
    <row r="234" spans="1:19" x14ac:dyDescent="0.2">
      <c r="A234" s="16">
        <v>43739</v>
      </c>
      <c r="B234" s="17">
        <v>7.3442903554024025E-2</v>
      </c>
      <c r="C234" s="17">
        <f t="shared" ca="1" si="6"/>
        <v>0.24873028821584833</v>
      </c>
      <c r="D234" s="18">
        <v>4.4130000000000003</v>
      </c>
      <c r="E234" s="19">
        <v>0</v>
      </c>
      <c r="F234" s="24">
        <f t="shared" si="7"/>
        <v>4.4329999999999998</v>
      </c>
      <c r="G234" s="17">
        <v>0.15</v>
      </c>
      <c r="H234" s="25">
        <v>1</v>
      </c>
      <c r="I234" s="25">
        <v>2.2999999999999998</v>
      </c>
      <c r="L234" s="25">
        <v>1</v>
      </c>
      <c r="N234" s="26">
        <v>1.7007314009757528</v>
      </c>
      <c r="O234" s="26">
        <v>1.7007314009757528</v>
      </c>
      <c r="P234" s="26">
        <v>3.9116822222442349</v>
      </c>
      <c r="S234" s="17">
        <v>7.3442903554024025E-2</v>
      </c>
    </row>
    <row r="235" spans="1:19" x14ac:dyDescent="0.2">
      <c r="A235" s="16">
        <v>43770</v>
      </c>
      <c r="B235" s="17">
        <v>7.3444996953352992E-2</v>
      </c>
      <c r="C235" s="17">
        <f t="shared" ca="1" si="6"/>
        <v>0.24720263376722443</v>
      </c>
      <c r="D235" s="18">
        <v>4.431</v>
      </c>
      <c r="E235" s="19">
        <v>0</v>
      </c>
      <c r="F235" s="24">
        <f t="shared" si="7"/>
        <v>4.4509999999999996</v>
      </c>
      <c r="G235" s="17">
        <v>0.15</v>
      </c>
      <c r="H235" s="25">
        <v>1</v>
      </c>
      <c r="I235" s="25">
        <v>2.2999999999999998</v>
      </c>
      <c r="L235" s="25">
        <v>1</v>
      </c>
      <c r="N235" s="26">
        <v>1.7046289104363221</v>
      </c>
      <c r="O235" s="26">
        <v>1.7046289104363221</v>
      </c>
      <c r="P235" s="26">
        <v>3.9206464940035444</v>
      </c>
      <c r="S235" s="17">
        <v>7.3444996953352992E-2</v>
      </c>
    </row>
    <row r="236" spans="1:19" x14ac:dyDescent="0.2">
      <c r="A236" s="16">
        <v>43800</v>
      </c>
      <c r="B236" s="17">
        <v>7.3447022823674019E-2</v>
      </c>
      <c r="C236" s="17">
        <f t="shared" ca="1" si="6"/>
        <v>0.24573311235020001</v>
      </c>
      <c r="D236" s="18">
        <v>4.4830000000000005</v>
      </c>
      <c r="E236" s="19">
        <v>0</v>
      </c>
      <c r="F236" s="24">
        <f t="shared" si="7"/>
        <v>4.5030000000000001</v>
      </c>
      <c r="G236" s="17">
        <v>0.15</v>
      </c>
      <c r="H236" s="25">
        <v>1</v>
      </c>
      <c r="I236" s="25">
        <v>2.2999999999999998</v>
      </c>
      <c r="L236" s="25">
        <v>1</v>
      </c>
      <c r="N236" s="26">
        <v>1.7085353516894053</v>
      </c>
      <c r="O236" s="26">
        <v>1.7085353516894053</v>
      </c>
      <c r="P236" s="26">
        <v>3.9296313088856354</v>
      </c>
      <c r="S236" s="17">
        <v>7.3447022823674019E-2</v>
      </c>
    </row>
    <row r="237" spans="1:19" x14ac:dyDescent="0.2">
      <c r="A237" s="16">
        <v>43831</v>
      </c>
      <c r="B237" s="17">
        <v>7.3449116223006011E-2</v>
      </c>
      <c r="C237" s="17">
        <f t="shared" ca="1" si="6"/>
        <v>0.24422370128841075</v>
      </c>
      <c r="D237" s="18">
        <v>4.758</v>
      </c>
      <c r="E237" s="19">
        <v>0</v>
      </c>
      <c r="F237" s="24">
        <f t="shared" si="7"/>
        <v>4.7779999999999996</v>
      </c>
      <c r="G237" s="17">
        <v>0.15</v>
      </c>
      <c r="H237" s="25">
        <v>1</v>
      </c>
      <c r="I237" s="25">
        <v>2.2999999999999998</v>
      </c>
      <c r="L237" s="25">
        <v>1</v>
      </c>
      <c r="N237" s="26">
        <v>1.7124507452036934</v>
      </c>
      <c r="O237" s="26">
        <v>1.7124507452036934</v>
      </c>
      <c r="P237" s="26">
        <v>3.9386367139684979</v>
      </c>
      <c r="S237" s="17">
        <v>7.3449116223006011E-2</v>
      </c>
    </row>
    <row r="238" spans="1:19" x14ac:dyDescent="0.2">
      <c r="A238" s="16">
        <v>43862</v>
      </c>
      <c r="B238" s="17">
        <v>7.3451209622340002E-2</v>
      </c>
      <c r="C238" s="17">
        <f t="shared" ca="1" si="6"/>
        <v>0.24272347856967455</v>
      </c>
      <c r="D238" s="18">
        <v>4.7010000000000005</v>
      </c>
      <c r="E238" s="19">
        <v>0</v>
      </c>
      <c r="F238" s="24">
        <f t="shared" si="7"/>
        <v>4.7210000000000001</v>
      </c>
      <c r="G238" s="17">
        <v>0.15</v>
      </c>
      <c r="H238" s="25">
        <v>1</v>
      </c>
      <c r="I238" s="25">
        <v>2.2999999999999998</v>
      </c>
      <c r="L238" s="25">
        <v>1</v>
      </c>
      <c r="N238" s="26">
        <v>1.7163751114947852</v>
      </c>
      <c r="O238" s="26">
        <v>1.7163751114947852</v>
      </c>
      <c r="P238" s="26">
        <v>3.9476627564380089</v>
      </c>
      <c r="S238" s="17">
        <v>7.3451209622340002E-2</v>
      </c>
    </row>
    <row r="239" spans="1:19" x14ac:dyDescent="0.2">
      <c r="A239" s="16">
        <v>43891</v>
      </c>
      <c r="B239" s="17">
        <v>7.3453167963653004E-2</v>
      </c>
      <c r="C239" s="17">
        <f t="shared" ca="1" si="6"/>
        <v>0.24132831358917944</v>
      </c>
      <c r="D239" s="18">
        <v>4.6150000000000002</v>
      </c>
      <c r="E239" s="19">
        <v>0</v>
      </c>
      <c r="F239" s="24">
        <f t="shared" si="7"/>
        <v>4.6349999999999998</v>
      </c>
      <c r="G239" s="17">
        <v>0.15</v>
      </c>
      <c r="H239" s="25">
        <v>1</v>
      </c>
      <c r="I239" s="25">
        <v>2.2999999999999998</v>
      </c>
      <c r="L239" s="25">
        <v>1</v>
      </c>
      <c r="N239" s="26">
        <v>1.7203084711252938</v>
      </c>
      <c r="O239" s="26">
        <v>1.7203084711252938</v>
      </c>
      <c r="P239" s="26">
        <v>3.9567094835881789</v>
      </c>
      <c r="S239" s="17">
        <v>7.3453167963653004E-2</v>
      </c>
    </row>
    <row r="240" spans="1:19" x14ac:dyDescent="0.2">
      <c r="A240" s="16">
        <v>43922</v>
      </c>
      <c r="B240" s="17">
        <v>7.3455261363000013E-2</v>
      </c>
      <c r="C240" s="17">
        <f t="shared" ca="1" si="6"/>
        <v>0.23984571762515292</v>
      </c>
      <c r="D240" s="18">
        <v>4.5230000000000006</v>
      </c>
      <c r="E240" s="19">
        <v>0</v>
      </c>
      <c r="F240" s="24">
        <f t="shared" si="7"/>
        <v>4.5430000000000001</v>
      </c>
      <c r="G240" s="17">
        <v>0.15</v>
      </c>
      <c r="H240" s="25">
        <v>1</v>
      </c>
      <c r="I240" s="25">
        <v>2.2999999999999998</v>
      </c>
      <c r="L240" s="25">
        <v>1</v>
      </c>
      <c r="N240" s="26">
        <v>1.7242508447049558</v>
      </c>
      <c r="O240" s="26">
        <v>1.7242508447049558</v>
      </c>
      <c r="P240" s="26">
        <v>3.9657769428214014</v>
      </c>
      <c r="S240" s="17">
        <v>7.3455261363000013E-2</v>
      </c>
    </row>
    <row r="241" spans="1:19" x14ac:dyDescent="0.2">
      <c r="A241" s="16">
        <v>43952</v>
      </c>
      <c r="B241" s="17">
        <v>7.3457287233317015E-2</v>
      </c>
      <c r="C241" s="17">
        <f t="shared" ca="1" si="6"/>
        <v>0.23841954242688951</v>
      </c>
      <c r="D241" s="18">
        <v>4.5149999999999997</v>
      </c>
      <c r="E241" s="19">
        <v>0</v>
      </c>
      <c r="F241" s="24">
        <f t="shared" si="7"/>
        <v>4.5349999999999993</v>
      </c>
      <c r="G241" s="17">
        <v>0.15</v>
      </c>
      <c r="H241" s="25">
        <v>1</v>
      </c>
      <c r="I241" s="25">
        <v>2.2999999999999998</v>
      </c>
      <c r="L241" s="25">
        <v>1</v>
      </c>
      <c r="N241" s="26">
        <v>1.7282022528907379</v>
      </c>
      <c r="O241" s="26">
        <v>1.7282022528907379</v>
      </c>
      <c r="P241" s="26">
        <v>3.9748651816487</v>
      </c>
      <c r="S241" s="17">
        <v>7.3457287233317015E-2</v>
      </c>
    </row>
    <row r="242" spans="1:19" x14ac:dyDescent="0.2">
      <c r="A242" s="16">
        <v>43983</v>
      </c>
      <c r="B242" s="17">
        <v>7.3459380632657001E-2</v>
      </c>
      <c r="C242" s="17">
        <f t="shared" ca="1" si="6"/>
        <v>0.2369546566460618</v>
      </c>
      <c r="D242" s="18">
        <v>4.5369999999999999</v>
      </c>
      <c r="E242" s="19">
        <v>0</v>
      </c>
      <c r="F242" s="24">
        <f t="shared" si="7"/>
        <v>4.5569999999999995</v>
      </c>
      <c r="G242" s="17">
        <v>0.15</v>
      </c>
      <c r="H242" s="25">
        <v>1</v>
      </c>
      <c r="I242" s="25">
        <v>2.2999999999999998</v>
      </c>
      <c r="L242" s="25">
        <v>1</v>
      </c>
      <c r="N242" s="26">
        <v>1.7321627163869457</v>
      </c>
      <c r="O242" s="26">
        <v>1.7321627163869457</v>
      </c>
      <c r="P242" s="26">
        <v>3.9839742476899778</v>
      </c>
      <c r="S242" s="17">
        <v>7.3459380632657001E-2</v>
      </c>
    </row>
    <row r="243" spans="1:19" x14ac:dyDescent="0.2">
      <c r="A243" s="16">
        <v>44013</v>
      </c>
      <c r="B243" s="17">
        <v>7.3459378649498003E-2</v>
      </c>
      <c r="C243" s="17">
        <f t="shared" ca="1" si="6"/>
        <v>0.23555475229136832</v>
      </c>
      <c r="D243" s="18">
        <v>4.6020000000000003</v>
      </c>
      <c r="E243" s="19">
        <v>0</v>
      </c>
      <c r="F243" s="24">
        <f t="shared" si="7"/>
        <v>4.6219999999999999</v>
      </c>
      <c r="G243" s="17">
        <v>0.15</v>
      </c>
      <c r="H243" s="25">
        <v>1</v>
      </c>
      <c r="I243" s="25">
        <v>2.2999999999999998</v>
      </c>
      <c r="L243" s="25">
        <v>1</v>
      </c>
      <c r="N243" s="26">
        <v>1.7361322559453323</v>
      </c>
      <c r="O243" s="26">
        <v>1.7361322559453323</v>
      </c>
      <c r="P243" s="26">
        <v>3.9931041886742671</v>
      </c>
      <c r="S243" s="17">
        <v>7.3459378649498003E-2</v>
      </c>
    </row>
    <row r="244" spans="1:19" x14ac:dyDescent="0.2">
      <c r="A244" s="16">
        <v>44044</v>
      </c>
      <c r="B244" s="17">
        <v>7.345873885500602E-2</v>
      </c>
      <c r="C244" s="17">
        <f t="shared" ca="1" si="6"/>
        <v>0.23411977107862741</v>
      </c>
      <c r="D244" s="18">
        <v>4.5990000000000002</v>
      </c>
      <c r="E244" s="19">
        <v>0</v>
      </c>
      <c r="F244" s="24">
        <f t="shared" si="7"/>
        <v>4.6189999999999998</v>
      </c>
      <c r="G244" s="17">
        <v>0.15</v>
      </c>
      <c r="H244" s="25">
        <v>1</v>
      </c>
      <c r="I244" s="25">
        <v>2.2999999999999998</v>
      </c>
      <c r="L244" s="25">
        <v>1</v>
      </c>
      <c r="N244" s="26">
        <v>1.7401108923652069</v>
      </c>
      <c r="O244" s="26">
        <v>1.7401108923652069</v>
      </c>
      <c r="P244" s="26">
        <v>4.0022550524399785</v>
      </c>
      <c r="S244" s="17">
        <v>7.345873885500602E-2</v>
      </c>
    </row>
    <row r="245" spans="1:19" x14ac:dyDescent="0.2">
      <c r="A245" s="16">
        <v>44075</v>
      </c>
      <c r="B245" s="17">
        <v>7.3458099060514009E-2</v>
      </c>
      <c r="C245" s="17">
        <f t="shared" ca="1" si="6"/>
        <v>0.23269355603652453</v>
      </c>
      <c r="D245" s="18">
        <v>4.5660000000000007</v>
      </c>
      <c r="E245" s="19">
        <v>0</v>
      </c>
      <c r="F245" s="24">
        <f t="shared" si="7"/>
        <v>4.5860000000000003</v>
      </c>
      <c r="G245" s="17">
        <v>0.15</v>
      </c>
      <c r="H245" s="25">
        <v>1</v>
      </c>
      <c r="I245" s="25">
        <v>2.2999999999999998</v>
      </c>
      <c r="L245" s="25">
        <v>1</v>
      </c>
      <c r="N245" s="26">
        <v>1.7440986464935437</v>
      </c>
      <c r="O245" s="26">
        <v>1.7440986464935437</v>
      </c>
      <c r="P245" s="26">
        <v>4.011426886935153</v>
      </c>
      <c r="S245" s="17">
        <v>7.3458099060514009E-2</v>
      </c>
    </row>
    <row r="246" spans="1:19" x14ac:dyDescent="0.2">
      <c r="A246" s="16">
        <v>44105</v>
      </c>
      <c r="B246" s="17">
        <v>7.3457479904555006E-2</v>
      </c>
      <c r="C246" s="17">
        <f t="shared" ca="1" si="6"/>
        <v>0.23132164391120705</v>
      </c>
      <c r="D246" s="18">
        <v>4.5650000000000004</v>
      </c>
      <c r="E246" s="19">
        <v>0</v>
      </c>
      <c r="F246" s="24">
        <f t="shared" si="7"/>
        <v>4.585</v>
      </c>
      <c r="G246" s="17">
        <v>0.15</v>
      </c>
      <c r="H246" s="25">
        <v>1</v>
      </c>
      <c r="I246" s="25">
        <v>2.2999999999999998</v>
      </c>
      <c r="L246" s="25">
        <v>1</v>
      </c>
      <c r="N246" s="26">
        <v>1.7480955392250912</v>
      </c>
      <c r="O246" s="26">
        <v>1.7480955392250912</v>
      </c>
      <c r="P246" s="26">
        <v>4.0206197402177128</v>
      </c>
      <c r="S246" s="17">
        <v>7.3457479904555006E-2</v>
      </c>
    </row>
    <row r="247" spans="1:19" x14ac:dyDescent="0.2">
      <c r="A247" s="16">
        <v>44136</v>
      </c>
      <c r="B247" s="17">
        <v>7.345684011006301E-2</v>
      </c>
      <c r="C247" s="17">
        <f t="shared" ca="1" si="6"/>
        <v>0.22991252194463777</v>
      </c>
      <c r="D247" s="18">
        <v>4.5780000000000003</v>
      </c>
      <c r="E247" s="19">
        <v>0</v>
      </c>
      <c r="F247" s="24">
        <f t="shared" si="7"/>
        <v>4.5979999999999999</v>
      </c>
      <c r="G247" s="17">
        <v>0.15</v>
      </c>
      <c r="H247" s="25">
        <v>1</v>
      </c>
      <c r="I247" s="25">
        <v>2.2999999999999998</v>
      </c>
      <c r="L247" s="25">
        <v>1</v>
      </c>
      <c r="N247" s="26">
        <v>1.7521015915024818</v>
      </c>
      <c r="O247" s="26">
        <v>1.7521015915024818</v>
      </c>
      <c r="P247" s="26">
        <v>4.0298336604557115</v>
      </c>
      <c r="S247" s="17">
        <v>7.345684011006301E-2</v>
      </c>
    </row>
    <row r="248" spans="1:19" x14ac:dyDescent="0.2">
      <c r="A248" s="16">
        <v>44166</v>
      </c>
      <c r="B248" s="17">
        <v>7.3456220954104007E-2</v>
      </c>
      <c r="C248" s="17">
        <f t="shared" ca="1" si="6"/>
        <v>0.22855705180452504</v>
      </c>
      <c r="D248" s="18">
        <v>4.6269999999999998</v>
      </c>
      <c r="E248" s="19">
        <v>0</v>
      </c>
      <c r="F248" s="24">
        <f t="shared" si="7"/>
        <v>4.6469999999999994</v>
      </c>
      <c r="G248" s="17">
        <v>0.15</v>
      </c>
      <c r="H248" s="25">
        <v>1</v>
      </c>
      <c r="I248" s="25">
        <v>2.2999999999999998</v>
      </c>
      <c r="L248" s="25">
        <v>1</v>
      </c>
      <c r="N248" s="26">
        <v>1.7561168243163414</v>
      </c>
      <c r="O248" s="26">
        <v>1.7561168243163414</v>
      </c>
      <c r="P248" s="26">
        <v>4.0390686959275888</v>
      </c>
      <c r="S248" s="17">
        <v>7.3456220954104007E-2</v>
      </c>
    </row>
    <row r="249" spans="1:19" x14ac:dyDescent="0.2">
      <c r="A249" s="16">
        <v>44197</v>
      </c>
      <c r="B249" s="17">
        <v>7.3455581159613009E-2</v>
      </c>
      <c r="C249" s="17">
        <f t="shared" ca="1" si="6"/>
        <v>0.22716481749121104</v>
      </c>
      <c r="D249" s="18">
        <v>4.9000000000000004</v>
      </c>
      <c r="E249" s="19">
        <v>0</v>
      </c>
      <c r="F249" s="24">
        <f t="shared" si="7"/>
        <v>4.92</v>
      </c>
      <c r="G249" s="17"/>
      <c r="S249" s="17">
        <v>7.3455581159613009E-2</v>
      </c>
    </row>
    <row r="250" spans="1:19" x14ac:dyDescent="0.2">
      <c r="A250" s="16">
        <v>44228</v>
      </c>
      <c r="B250" s="17">
        <v>7.3454941365122012E-2</v>
      </c>
      <c r="C250" s="17">
        <f t="shared" ca="1" si="6"/>
        <v>0.22578108749820536</v>
      </c>
      <c r="D250" s="18">
        <v>4.8470000000000004</v>
      </c>
      <c r="E250" s="19">
        <v>0</v>
      </c>
      <c r="F250" s="24">
        <f t="shared" si="7"/>
        <v>4.867</v>
      </c>
      <c r="G250" s="17"/>
      <c r="S250" s="17">
        <v>7.3454941365122012E-2</v>
      </c>
    </row>
    <row r="251" spans="1:19" x14ac:dyDescent="0.2">
      <c r="A251" s="16">
        <v>44256</v>
      </c>
      <c r="B251" s="17">
        <v>7.3454363486227012E-2</v>
      </c>
      <c r="C251" s="17">
        <f t="shared" ca="1" si="6"/>
        <v>0.22453853316825823</v>
      </c>
      <c r="D251" s="18">
        <v>4.7640000000000002</v>
      </c>
      <c r="E251" s="19">
        <v>0</v>
      </c>
      <c r="F251" s="24">
        <f t="shared" si="7"/>
        <v>4.7839999999999998</v>
      </c>
      <c r="G251" s="17"/>
      <c r="S251" s="17">
        <v>7.3454363486227012E-2</v>
      </c>
    </row>
    <row r="252" spans="1:19" x14ac:dyDescent="0.2">
      <c r="A252" s="16">
        <v>44287</v>
      </c>
      <c r="B252" s="17">
        <v>7.3453723691736014E-2</v>
      </c>
      <c r="C252" s="17">
        <f t="shared" ca="1" si="6"/>
        <v>0.22317084516786942</v>
      </c>
      <c r="D252" s="18">
        <v>4.6749999999999998</v>
      </c>
      <c r="E252" s="19">
        <v>0</v>
      </c>
      <c r="F252" s="24">
        <f t="shared" si="7"/>
        <v>4.6949999999999994</v>
      </c>
      <c r="G252" s="17"/>
      <c r="S252" s="17">
        <v>7.3453723691736014E-2</v>
      </c>
    </row>
    <row r="253" spans="1:19" x14ac:dyDescent="0.2">
      <c r="A253" s="16">
        <v>44317</v>
      </c>
      <c r="B253" s="17">
        <v>7.3453104535777011E-2</v>
      </c>
      <c r="C253" s="17">
        <f t="shared" ca="1" si="6"/>
        <v>0.22185523075153746</v>
      </c>
      <c r="D253" s="18">
        <v>4.6680000000000001</v>
      </c>
      <c r="E253" s="19">
        <v>0</v>
      </c>
      <c r="F253" s="24">
        <f t="shared" si="7"/>
        <v>4.6879999999999997</v>
      </c>
      <c r="G253" s="17"/>
      <c r="S253" s="17">
        <v>7.3453104535777011E-2</v>
      </c>
    </row>
    <row r="254" spans="1:19" x14ac:dyDescent="0.2">
      <c r="A254" s="16">
        <v>44348</v>
      </c>
      <c r="B254" s="17">
        <v>7.3452464741287998E-2</v>
      </c>
      <c r="C254" s="17">
        <f t="shared" ca="1" si="6"/>
        <v>0.22050393248519157</v>
      </c>
      <c r="D254" s="18">
        <v>4.6910000000000007</v>
      </c>
      <c r="E254" s="19">
        <v>0</v>
      </c>
      <c r="F254" s="24">
        <f t="shared" si="7"/>
        <v>4.7110000000000003</v>
      </c>
      <c r="G254" s="17"/>
      <c r="S254" s="17">
        <v>7.3452464741287998E-2</v>
      </c>
    </row>
    <row r="255" spans="1:19" x14ac:dyDescent="0.2">
      <c r="A255" s="16">
        <v>44378</v>
      </c>
      <c r="B255" s="17">
        <v>7.3451845585329009E-2</v>
      </c>
      <c r="C255" s="17">
        <f t="shared" ca="1" si="6"/>
        <v>0.21920408351453047</v>
      </c>
      <c r="D255" s="18">
        <v>4.7560000000000002</v>
      </c>
      <c r="E255" s="19">
        <v>0</v>
      </c>
      <c r="F255" s="24">
        <f t="shared" si="7"/>
        <v>4.7759999999999998</v>
      </c>
      <c r="G255" s="17"/>
      <c r="S255" s="17">
        <v>7.3451845585329009E-2</v>
      </c>
    </row>
    <row r="256" spans="1:19" x14ac:dyDescent="0.2">
      <c r="A256" s="16">
        <v>44409</v>
      </c>
      <c r="B256" s="17">
        <v>7.3451205790839011E-2</v>
      </c>
      <c r="C256" s="17">
        <f t="shared" ca="1" si="6"/>
        <v>0.21786897803532487</v>
      </c>
      <c r="D256" s="18">
        <v>4.7530000000000001</v>
      </c>
      <c r="E256" s="19">
        <v>0</v>
      </c>
      <c r="F256" s="24">
        <f t="shared" si="7"/>
        <v>4.7729999999999997</v>
      </c>
      <c r="G256" s="17"/>
      <c r="S256" s="17">
        <v>7.3451205790839011E-2</v>
      </c>
    </row>
    <row r="257" spans="1:19" x14ac:dyDescent="0.2">
      <c r="A257" s="16">
        <v>44440</v>
      </c>
      <c r="B257" s="17">
        <v>7.3450565996349013E-2</v>
      </c>
      <c r="C257" s="17">
        <f t="shared" ca="1" si="6"/>
        <v>0.2165420269628987</v>
      </c>
      <c r="D257" s="18">
        <v>4.7190000000000003</v>
      </c>
      <c r="E257" s="19">
        <v>0</v>
      </c>
      <c r="F257" s="24">
        <f t="shared" si="7"/>
        <v>4.7389999999999999</v>
      </c>
      <c r="G257" s="17"/>
      <c r="S257" s="17">
        <v>7.3450565996349013E-2</v>
      </c>
    </row>
    <row r="258" spans="1:19" x14ac:dyDescent="0.2">
      <c r="A258" s="16">
        <v>44470</v>
      </c>
      <c r="B258" s="17">
        <v>7.3449946840391009E-2</v>
      </c>
      <c r="C258" s="17">
        <f t="shared" ca="1" si="6"/>
        <v>0.2152655978023798</v>
      </c>
      <c r="D258" s="18">
        <v>4.7169999999999996</v>
      </c>
      <c r="E258" s="19">
        <v>0</v>
      </c>
      <c r="F258" s="24">
        <f t="shared" si="7"/>
        <v>4.7369999999999992</v>
      </c>
      <c r="G258" s="17"/>
      <c r="S258" s="17">
        <v>7.3449946840391009E-2</v>
      </c>
    </row>
    <row r="259" spans="1:19" x14ac:dyDescent="0.2">
      <c r="A259" s="16">
        <v>44501</v>
      </c>
      <c r="B259" s="17">
        <v>7.3449307045901011E-2</v>
      </c>
      <c r="C259" s="17">
        <f t="shared" ref="C259:C322" ca="1" si="8">1/(1+B259/2)^((A259-TODAY())/182.625)</f>
        <v>0.21395454696167293</v>
      </c>
      <c r="D259" s="18">
        <v>4.7249999999999996</v>
      </c>
      <c r="E259" s="19">
        <v>0</v>
      </c>
      <c r="F259" s="24">
        <f t="shared" ref="F259:F322" si="9">+E259+D259+0.02</f>
        <v>4.7449999999999992</v>
      </c>
      <c r="G259" s="17"/>
      <c r="S259" s="17">
        <v>7.3449307045901011E-2</v>
      </c>
    </row>
    <row r="260" spans="1:19" x14ac:dyDescent="0.2">
      <c r="A260" s="16">
        <v>44531</v>
      </c>
      <c r="B260" s="17">
        <v>7.3448687889944006E-2</v>
      </c>
      <c r="C260" s="17">
        <f t="shared" ca="1" si="8"/>
        <v>0.21269341239746548</v>
      </c>
      <c r="D260" s="18">
        <v>4.7709999999999999</v>
      </c>
      <c r="E260" s="19">
        <v>0</v>
      </c>
      <c r="F260" s="24">
        <f t="shared" si="9"/>
        <v>4.7909999999999995</v>
      </c>
      <c r="G260" s="17"/>
      <c r="S260" s="17">
        <v>7.3448687889944006E-2</v>
      </c>
    </row>
    <row r="261" spans="1:19" x14ac:dyDescent="0.2">
      <c r="A261" s="16">
        <v>44562</v>
      </c>
      <c r="B261" s="17">
        <v>7.3448048095454008E-2</v>
      </c>
      <c r="C261" s="17">
        <f t="shared" ca="1" si="8"/>
        <v>0.21139807073954775</v>
      </c>
      <c r="D261" s="18">
        <v>5.0419999999999998</v>
      </c>
      <c r="E261" s="19">
        <v>0</v>
      </c>
      <c r="F261" s="24">
        <f t="shared" si="9"/>
        <v>5.0619999999999994</v>
      </c>
      <c r="G261" s="17"/>
      <c r="S261" s="17">
        <v>7.3448048095454008E-2</v>
      </c>
    </row>
    <row r="262" spans="1:19" x14ac:dyDescent="0.2">
      <c r="A262" s="16">
        <v>44593</v>
      </c>
      <c r="B262" s="17">
        <v>7.3447408300964009E-2</v>
      </c>
      <c r="C262" s="17">
        <f t="shared" ca="1" si="8"/>
        <v>0.21011063995968579</v>
      </c>
      <c r="D262" s="18">
        <v>4.9930000000000003</v>
      </c>
      <c r="E262" s="19">
        <v>0</v>
      </c>
      <c r="F262" s="24">
        <f t="shared" si="9"/>
        <v>5.0129999999999999</v>
      </c>
      <c r="G262" s="17"/>
      <c r="S262" s="17">
        <v>7.3447408300964009E-2</v>
      </c>
    </row>
    <row r="263" spans="1:19" x14ac:dyDescent="0.2">
      <c r="A263" s="16">
        <v>44621</v>
      </c>
      <c r="B263" s="17">
        <v>7.3446830422071022E-2</v>
      </c>
      <c r="C263" s="17">
        <f t="shared" ca="1" si="8"/>
        <v>0.20895455851995931</v>
      </c>
      <c r="D263" s="18">
        <v>4.9130000000000003</v>
      </c>
      <c r="E263" s="19">
        <v>0</v>
      </c>
      <c r="F263" s="24">
        <f t="shared" si="9"/>
        <v>4.9329999999999998</v>
      </c>
      <c r="G263" s="17"/>
      <c r="S263" s="17">
        <v>7.3446830422071022E-2</v>
      </c>
    </row>
    <row r="264" spans="1:19" x14ac:dyDescent="0.2">
      <c r="A264" s="16">
        <v>44652</v>
      </c>
      <c r="B264" s="17">
        <v>7.3446190627582009E-2</v>
      </c>
      <c r="C264" s="17">
        <f t="shared" ca="1" si="8"/>
        <v>0.20768205032867204</v>
      </c>
      <c r="D264" s="18">
        <v>4.827</v>
      </c>
      <c r="E264" s="19">
        <v>0</v>
      </c>
      <c r="F264" s="24">
        <f t="shared" si="9"/>
        <v>4.8469999999999995</v>
      </c>
      <c r="G264" s="17"/>
      <c r="S264" s="17">
        <v>7.3446190627582009E-2</v>
      </c>
    </row>
    <row r="265" spans="1:19" x14ac:dyDescent="0.2">
      <c r="A265" s="16">
        <v>44682</v>
      </c>
      <c r="B265" s="17">
        <v>7.3445571471625004E-2</v>
      </c>
      <c r="C265" s="17">
        <f t="shared" ca="1" si="8"/>
        <v>0.20645799034805412</v>
      </c>
      <c r="D265" s="18">
        <v>4.8210000000000006</v>
      </c>
      <c r="E265" s="19">
        <v>0</v>
      </c>
      <c r="F265" s="24">
        <f t="shared" si="9"/>
        <v>4.8410000000000002</v>
      </c>
      <c r="G265" s="17"/>
      <c r="S265" s="17">
        <v>7.3445571471625004E-2</v>
      </c>
    </row>
    <row r="266" spans="1:19" x14ac:dyDescent="0.2">
      <c r="A266" s="16">
        <v>44713</v>
      </c>
      <c r="B266" s="17">
        <v>7.3444931677137004E-2</v>
      </c>
      <c r="C266" s="17">
        <f t="shared" ca="1" si="8"/>
        <v>0.20520072825769606</v>
      </c>
      <c r="D266" s="18">
        <v>4.8449999999999998</v>
      </c>
      <c r="E266" s="19">
        <v>0</v>
      </c>
      <c r="F266" s="24">
        <f t="shared" si="9"/>
        <v>4.8649999999999993</v>
      </c>
      <c r="G266" s="17"/>
      <c r="S266" s="17">
        <v>7.3444931677137004E-2</v>
      </c>
    </row>
    <row r="267" spans="1:19" x14ac:dyDescent="0.2">
      <c r="A267" s="16">
        <v>44743</v>
      </c>
      <c r="B267" s="17">
        <v>7.3444312521179014E-2</v>
      </c>
      <c r="C267" s="17">
        <f t="shared" ca="1" si="8"/>
        <v>0.20399133366855693</v>
      </c>
      <c r="D267" s="18">
        <v>4.91</v>
      </c>
      <c r="E267" s="19">
        <v>0</v>
      </c>
      <c r="F267" s="24">
        <f t="shared" si="9"/>
        <v>4.93</v>
      </c>
      <c r="G267" s="17"/>
      <c r="S267" s="17">
        <v>7.3444312521179014E-2</v>
      </c>
    </row>
    <row r="268" spans="1:19" x14ac:dyDescent="0.2">
      <c r="A268" s="16">
        <v>44774</v>
      </c>
      <c r="B268" s="17">
        <v>7.3443672726691028E-2</v>
      </c>
      <c r="C268" s="17">
        <f t="shared" ca="1" si="8"/>
        <v>0.20274913451101495</v>
      </c>
      <c r="D268" s="18">
        <v>4.907</v>
      </c>
      <c r="E268" s="19">
        <v>0</v>
      </c>
      <c r="F268" s="24">
        <f t="shared" si="9"/>
        <v>4.9269999999999996</v>
      </c>
      <c r="G268" s="17"/>
      <c r="S268" s="17">
        <v>7.3443672726691028E-2</v>
      </c>
    </row>
    <row r="269" spans="1:19" x14ac:dyDescent="0.2">
      <c r="A269" s="16">
        <v>44805</v>
      </c>
      <c r="B269" s="17">
        <v>7.3443032932202015E-2</v>
      </c>
      <c r="C269" s="17">
        <f t="shared" ca="1" si="8"/>
        <v>0.20151452079903293</v>
      </c>
      <c r="D269" s="18">
        <v>4.8719999999999999</v>
      </c>
      <c r="E269" s="19">
        <v>0</v>
      </c>
      <c r="F269" s="24">
        <f t="shared" si="9"/>
        <v>4.8919999999999995</v>
      </c>
      <c r="G269" s="17"/>
      <c r="S269" s="17">
        <v>7.3443032932202015E-2</v>
      </c>
    </row>
    <row r="270" spans="1:19" x14ac:dyDescent="0.2">
      <c r="A270" s="16">
        <v>44835</v>
      </c>
      <c r="B270" s="17">
        <v>7.344241377624601E-2</v>
      </c>
      <c r="C270" s="17">
        <f t="shared" ca="1" si="8"/>
        <v>0.20032691193860158</v>
      </c>
      <c r="D270" s="18">
        <v>4.8690000000000007</v>
      </c>
      <c r="E270" s="19">
        <v>0</v>
      </c>
      <c r="F270" s="24">
        <f t="shared" si="9"/>
        <v>4.8890000000000002</v>
      </c>
      <c r="G270" s="17"/>
      <c r="S270" s="17">
        <v>7.344241377624601E-2</v>
      </c>
    </row>
    <row r="271" spans="1:19" x14ac:dyDescent="0.2">
      <c r="A271" s="16">
        <v>44866</v>
      </c>
      <c r="B271" s="17">
        <v>7.3441773981757996E-2</v>
      </c>
      <c r="C271" s="17">
        <f t="shared" ca="1" si="8"/>
        <v>0.19910708907094779</v>
      </c>
      <c r="D271" s="18">
        <v>4.8719999999999999</v>
      </c>
      <c r="E271" s="19">
        <v>0</v>
      </c>
      <c r="F271" s="24">
        <f t="shared" si="9"/>
        <v>4.8919999999999995</v>
      </c>
      <c r="G271" s="17"/>
      <c r="S271" s="17">
        <v>7.3441773981757996E-2</v>
      </c>
    </row>
    <row r="272" spans="1:19" x14ac:dyDescent="0.2">
      <c r="A272" s="16">
        <v>44896</v>
      </c>
      <c r="B272" s="17">
        <v>7.3441154825802005E-2</v>
      </c>
      <c r="C272" s="17">
        <f t="shared" ca="1" si="8"/>
        <v>0.1979337076928751</v>
      </c>
      <c r="D272" s="18">
        <v>4.915</v>
      </c>
      <c r="E272" s="19">
        <v>0</v>
      </c>
      <c r="F272" s="24">
        <f t="shared" si="9"/>
        <v>4.9349999999999996</v>
      </c>
      <c r="G272" s="17"/>
      <c r="S272" s="17">
        <v>7.3441154825802005E-2</v>
      </c>
    </row>
    <row r="273" spans="1:19" x14ac:dyDescent="0.2">
      <c r="A273" s="16">
        <v>44927</v>
      </c>
      <c r="B273" s="17">
        <v>7.3440515031314033E-2</v>
      </c>
      <c r="C273" s="17">
        <f t="shared" ca="1" si="8"/>
        <v>0.19672849798571157</v>
      </c>
      <c r="D273" s="18">
        <v>5.1840000000000002</v>
      </c>
      <c r="E273" s="19">
        <v>0</v>
      </c>
      <c r="F273" s="24">
        <f t="shared" si="9"/>
        <v>5.2039999999999997</v>
      </c>
      <c r="G273" s="17"/>
      <c r="S273" s="17">
        <v>7.3440515031314033E-2</v>
      </c>
    </row>
    <row r="274" spans="1:19" x14ac:dyDescent="0.2">
      <c r="A274" s="16">
        <v>44958</v>
      </c>
      <c r="B274" s="17">
        <v>7.3439875236826005E-2</v>
      </c>
      <c r="C274" s="17">
        <f t="shared" ca="1" si="8"/>
        <v>0.19553064723177047</v>
      </c>
      <c r="D274" s="18">
        <v>5.1390000000000002</v>
      </c>
      <c r="E274" s="19">
        <v>0</v>
      </c>
      <c r="F274" s="24">
        <f t="shared" si="9"/>
        <v>5.1589999999999998</v>
      </c>
      <c r="G274" s="17"/>
      <c r="S274" s="17">
        <v>7.3439875236826005E-2</v>
      </c>
    </row>
    <row r="275" spans="1:19" x14ac:dyDescent="0.2">
      <c r="A275" s="16">
        <v>44986</v>
      </c>
      <c r="B275" s="17">
        <v>7.3439297357934016E-2</v>
      </c>
      <c r="C275" s="17">
        <f t="shared" ca="1" si="8"/>
        <v>0.19445500521140283</v>
      </c>
      <c r="D275" s="18">
        <v>5.0620000000000003</v>
      </c>
      <c r="E275" s="19">
        <v>0</v>
      </c>
      <c r="F275" s="24">
        <f t="shared" si="9"/>
        <v>5.0819999999999999</v>
      </c>
      <c r="G275" s="17"/>
      <c r="S275" s="17">
        <v>7.3439297357934016E-2</v>
      </c>
    </row>
    <row r="276" spans="1:19" x14ac:dyDescent="0.2">
      <c r="A276" s="16">
        <v>45017</v>
      </c>
      <c r="B276" s="17">
        <v>7.3438657563447016E-2</v>
      </c>
      <c r="C276" s="17">
        <f t="shared" ca="1" si="8"/>
        <v>0.1932710359540212</v>
      </c>
      <c r="D276" s="18">
        <v>4.9790000000000001</v>
      </c>
      <c r="E276" s="19">
        <v>0</v>
      </c>
      <c r="F276" s="24">
        <f t="shared" si="9"/>
        <v>4.9989999999999997</v>
      </c>
      <c r="G276" s="17"/>
      <c r="S276" s="17">
        <v>7.3438657563447016E-2</v>
      </c>
    </row>
    <row r="277" spans="1:19" x14ac:dyDescent="0.2">
      <c r="A277" s="16">
        <v>45047</v>
      </c>
      <c r="B277" s="17">
        <v>7.3438038407491024E-2</v>
      </c>
      <c r="C277" s="17">
        <f t="shared" ca="1" si="8"/>
        <v>0.19213214258585681</v>
      </c>
      <c r="D277" s="18">
        <v>4.9740000000000002</v>
      </c>
      <c r="E277" s="19">
        <v>0</v>
      </c>
      <c r="F277" s="24">
        <f t="shared" si="9"/>
        <v>4.9939999999999998</v>
      </c>
      <c r="G277" s="17"/>
      <c r="S277" s="17">
        <v>7.3438038407491024E-2</v>
      </c>
    </row>
    <row r="278" spans="1:19" x14ac:dyDescent="0.2">
      <c r="A278" s="16">
        <v>45078</v>
      </c>
      <c r="B278" s="17">
        <v>7.3437398613004023E-2</v>
      </c>
      <c r="C278" s="17">
        <f t="shared" ca="1" si="8"/>
        <v>0.19096235580083987</v>
      </c>
      <c r="D278" s="18">
        <v>4.9990000000000006</v>
      </c>
      <c r="E278" s="19">
        <v>0</v>
      </c>
      <c r="F278" s="24">
        <f t="shared" si="9"/>
        <v>5.0190000000000001</v>
      </c>
      <c r="G278" s="17"/>
      <c r="S278" s="17">
        <v>7.3437398613004023E-2</v>
      </c>
    </row>
    <row r="279" spans="1:19" x14ac:dyDescent="0.2">
      <c r="A279" s="16">
        <v>45108</v>
      </c>
      <c r="B279" s="17">
        <v>7.3436779457049031E-2</v>
      </c>
      <c r="C279" s="17">
        <f t="shared" ca="1" si="8"/>
        <v>0.18983710472463328</v>
      </c>
      <c r="D279" s="18">
        <v>5.0640000000000001</v>
      </c>
      <c r="E279" s="19">
        <v>0</v>
      </c>
      <c r="F279" s="24">
        <f t="shared" si="9"/>
        <v>5.0839999999999996</v>
      </c>
      <c r="G279" s="17"/>
      <c r="S279" s="17">
        <v>7.3436779457049031E-2</v>
      </c>
    </row>
    <row r="280" spans="1:19" x14ac:dyDescent="0.2">
      <c r="A280" s="16">
        <v>45139</v>
      </c>
      <c r="B280" s="17">
        <v>7.3436139662561031E-2</v>
      </c>
      <c r="C280" s="17">
        <f t="shared" ca="1" si="8"/>
        <v>0.18868133005621826</v>
      </c>
      <c r="D280" s="18">
        <v>5.0609999999999999</v>
      </c>
      <c r="E280" s="19">
        <v>0</v>
      </c>
      <c r="F280" s="24">
        <f t="shared" si="9"/>
        <v>5.0809999999999995</v>
      </c>
      <c r="G280" s="17"/>
      <c r="S280" s="17">
        <v>7.3436139662561031E-2</v>
      </c>
    </row>
    <row r="281" spans="1:19" x14ac:dyDescent="0.2">
      <c r="A281" s="16">
        <v>45170</v>
      </c>
      <c r="B281" s="17">
        <v>7.3435499868075002E-2</v>
      </c>
      <c r="C281" s="17">
        <f t="shared" ca="1" si="8"/>
        <v>0.18753261167241736</v>
      </c>
      <c r="D281" s="18">
        <v>5.0250000000000004</v>
      </c>
      <c r="E281" s="19">
        <v>0</v>
      </c>
      <c r="F281" s="24">
        <f t="shared" si="9"/>
        <v>5.0449999999999999</v>
      </c>
      <c r="G281" s="17"/>
      <c r="S281" s="17">
        <v>7.3435499868075002E-2</v>
      </c>
    </row>
    <row r="282" spans="1:19" x14ac:dyDescent="0.2">
      <c r="A282" s="16">
        <v>45200</v>
      </c>
      <c r="B282" s="17">
        <v>7.343488071212001E-2</v>
      </c>
      <c r="C282" s="17">
        <f t="shared" ca="1" si="8"/>
        <v>0.18642762655166931</v>
      </c>
      <c r="D282" s="18">
        <v>5.0209999999999999</v>
      </c>
      <c r="E282" s="19">
        <v>0</v>
      </c>
      <c r="F282" s="24">
        <f t="shared" si="9"/>
        <v>5.0409999999999995</v>
      </c>
      <c r="G282" s="17"/>
      <c r="S282" s="17">
        <v>7.343488071212001E-2</v>
      </c>
    </row>
    <row r="283" spans="1:19" x14ac:dyDescent="0.2">
      <c r="A283" s="16">
        <v>45231</v>
      </c>
      <c r="B283" s="17">
        <v>7.3434240917632995E-2</v>
      </c>
      <c r="C283" s="17">
        <f t="shared" ca="1" si="8"/>
        <v>0.18529266722742405</v>
      </c>
      <c r="D283" s="18">
        <v>5.0190000000000001</v>
      </c>
      <c r="E283" s="19">
        <v>0</v>
      </c>
      <c r="F283" s="24">
        <f t="shared" si="9"/>
        <v>5.0389999999999997</v>
      </c>
      <c r="G283" s="17"/>
      <c r="S283" s="17">
        <v>7.3434240917632995E-2</v>
      </c>
    </row>
    <row r="284" spans="1:19" x14ac:dyDescent="0.2">
      <c r="A284" s="16">
        <v>45261</v>
      </c>
      <c r="B284" s="17">
        <v>7.3433621761679016E-2</v>
      </c>
      <c r="C284" s="17">
        <f t="shared" ca="1" si="8"/>
        <v>0.18420091711941841</v>
      </c>
      <c r="D284" s="18">
        <v>5.0590000000000002</v>
      </c>
      <c r="E284" s="19">
        <v>0</v>
      </c>
      <c r="F284" s="24">
        <f t="shared" si="9"/>
        <v>5.0789999999999997</v>
      </c>
      <c r="G284" s="17"/>
      <c r="S284" s="17">
        <v>7.3433621761679016E-2</v>
      </c>
    </row>
    <row r="285" spans="1:19" x14ac:dyDescent="0.2">
      <c r="A285" s="16">
        <v>45292</v>
      </c>
      <c r="B285" s="17">
        <v>7.3432981967192015E-2</v>
      </c>
      <c r="C285" s="17">
        <f t="shared" ca="1" si="8"/>
        <v>0.18307955159862435</v>
      </c>
      <c r="D285" s="18">
        <v>5.3260000000000005</v>
      </c>
      <c r="E285" s="19">
        <v>0</v>
      </c>
      <c r="F285" s="24">
        <f t="shared" si="9"/>
        <v>5.3460000000000001</v>
      </c>
      <c r="G285" s="17"/>
      <c r="S285" s="17">
        <v>7.3432981967192015E-2</v>
      </c>
    </row>
    <row r="286" spans="1:19" x14ac:dyDescent="0.2">
      <c r="A286" s="16">
        <v>45323</v>
      </c>
      <c r="B286" s="17">
        <v>7.3432342172706E-2</v>
      </c>
      <c r="C286" s="17">
        <f t="shared" ca="1" si="8"/>
        <v>0.18196503171165995</v>
      </c>
      <c r="D286" s="18">
        <v>5.2850000000000001</v>
      </c>
      <c r="E286" s="19">
        <v>0</v>
      </c>
      <c r="F286" s="24">
        <f t="shared" si="9"/>
        <v>5.3049999999999997</v>
      </c>
      <c r="G286" s="17"/>
      <c r="S286" s="17">
        <v>7.3432342172706E-2</v>
      </c>
    </row>
    <row r="287" spans="1:19" x14ac:dyDescent="0.2">
      <c r="A287" s="16">
        <v>45352</v>
      </c>
      <c r="B287" s="17">
        <v>7.3431743655284015E-2</v>
      </c>
      <c r="C287" s="17">
        <f t="shared" ca="1" si="8"/>
        <v>0.18092857660755726</v>
      </c>
      <c r="D287" s="18">
        <v>5.2110000000000003</v>
      </c>
      <c r="E287" s="19">
        <v>0</v>
      </c>
      <c r="F287" s="24">
        <f t="shared" si="9"/>
        <v>5.2309999999999999</v>
      </c>
      <c r="G287" s="17"/>
      <c r="S287" s="17">
        <v>7.3431743655284015E-2</v>
      </c>
    </row>
    <row r="288" spans="1:19" x14ac:dyDescent="0.2">
      <c r="A288" s="16">
        <v>45383</v>
      </c>
      <c r="B288" s="17">
        <v>7.3431103860798E-2</v>
      </c>
      <c r="C288" s="17">
        <f t="shared" ca="1" si="8"/>
        <v>0.179827187514882</v>
      </c>
      <c r="D288" s="18">
        <v>5.1310000000000002</v>
      </c>
      <c r="E288" s="19">
        <v>0</v>
      </c>
      <c r="F288" s="24">
        <f t="shared" si="9"/>
        <v>5.1509999999999998</v>
      </c>
      <c r="G288" s="17"/>
      <c r="S288" s="17">
        <v>7.3431103860798E-2</v>
      </c>
    </row>
    <row r="289" spans="1:19" x14ac:dyDescent="0.2">
      <c r="A289" s="16">
        <v>45413</v>
      </c>
      <c r="B289" s="17">
        <v>7.3430484704844021E-2</v>
      </c>
      <c r="C289" s="17">
        <f t="shared" ca="1" si="8"/>
        <v>0.17876772904694055</v>
      </c>
      <c r="D289" s="18">
        <v>5.1270000000000007</v>
      </c>
      <c r="E289" s="19">
        <v>0</v>
      </c>
      <c r="F289" s="24">
        <f t="shared" si="9"/>
        <v>5.1470000000000002</v>
      </c>
      <c r="G289" s="17"/>
      <c r="S289" s="17">
        <v>7.3430484704844021E-2</v>
      </c>
    </row>
    <row r="290" spans="1:19" x14ac:dyDescent="0.2">
      <c r="A290" s="16">
        <v>45444</v>
      </c>
      <c r="B290" s="17">
        <v>7.3429844910359018E-2</v>
      </c>
      <c r="C290" s="17">
        <f t="shared" ca="1" si="8"/>
        <v>0.17767953057860555</v>
      </c>
      <c r="D290" s="20">
        <v>4.2130000000000001</v>
      </c>
      <c r="E290" s="21">
        <v>0</v>
      </c>
      <c r="F290" s="24">
        <f t="shared" si="9"/>
        <v>4.2329999999999997</v>
      </c>
      <c r="G290" s="17"/>
      <c r="S290" s="17">
        <v>7.3429844910359018E-2</v>
      </c>
    </row>
    <row r="291" spans="1:19" x14ac:dyDescent="0.2">
      <c r="A291" s="16">
        <v>45474</v>
      </c>
      <c r="B291" s="17">
        <v>7.3429225754405011E-2</v>
      </c>
      <c r="C291" s="17">
        <f t="shared" ca="1" si="8"/>
        <v>0.17663276034735445</v>
      </c>
      <c r="D291" s="20"/>
      <c r="E291" s="21">
        <v>0</v>
      </c>
      <c r="F291" s="24">
        <f t="shared" si="9"/>
        <v>0.02</v>
      </c>
      <c r="G291" s="17"/>
      <c r="S291" s="17">
        <v>7.3429225754405011E-2</v>
      </c>
    </row>
    <row r="292" spans="1:19" x14ac:dyDescent="0.2">
      <c r="A292" s="16">
        <v>45505</v>
      </c>
      <c r="B292" s="17">
        <v>7.3428585959919024E-2</v>
      </c>
      <c r="C292" s="17">
        <f t="shared" ca="1" si="8"/>
        <v>0.17555759409292762</v>
      </c>
      <c r="D292" s="20"/>
      <c r="E292" s="21">
        <v>0</v>
      </c>
      <c r="F292" s="24">
        <f t="shared" si="9"/>
        <v>0.02</v>
      </c>
      <c r="G292" s="17"/>
      <c r="S292" s="17">
        <v>7.3428585959919024E-2</v>
      </c>
    </row>
    <row r="293" spans="1:19" x14ac:dyDescent="0.2">
      <c r="A293" s="16">
        <v>45536</v>
      </c>
      <c r="B293" s="17">
        <v>7.3427946165434008E-2</v>
      </c>
      <c r="C293" s="17">
        <f t="shared" ca="1" si="8"/>
        <v>0.17448899067130721</v>
      </c>
      <c r="D293" s="20"/>
      <c r="E293" s="21">
        <v>0</v>
      </c>
      <c r="F293" s="24">
        <f t="shared" si="9"/>
        <v>0.02</v>
      </c>
      <c r="G293" s="17"/>
      <c r="S293" s="17">
        <v>7.3427946165434008E-2</v>
      </c>
    </row>
    <row r="294" spans="1:19" x14ac:dyDescent="0.2">
      <c r="A294" s="16">
        <v>45566</v>
      </c>
      <c r="B294" s="17">
        <v>7.3427327009481028E-2</v>
      </c>
      <c r="C294" s="17">
        <f t="shared" ca="1" si="8"/>
        <v>0.17346106918041565</v>
      </c>
      <c r="D294" s="20"/>
      <c r="E294" s="21">
        <v>0</v>
      </c>
      <c r="F294" s="24">
        <f t="shared" si="9"/>
        <v>0.02</v>
      </c>
      <c r="G294" s="17"/>
      <c r="S294" s="17">
        <v>7.3427327009481028E-2</v>
      </c>
    </row>
    <row r="295" spans="1:19" x14ac:dyDescent="0.2">
      <c r="A295" s="16">
        <v>45597</v>
      </c>
      <c r="B295" s="17">
        <v>7.3426687215000008E-2</v>
      </c>
      <c r="C295" s="17">
        <f t="shared" ca="1" si="8"/>
        <v>0.1724052626592632</v>
      </c>
      <c r="D295" s="20"/>
      <c r="E295" s="21">
        <v>0</v>
      </c>
      <c r="F295" s="24">
        <f t="shared" si="9"/>
        <v>0.02</v>
      </c>
      <c r="G295" s="17"/>
      <c r="S295" s="17">
        <v>7.3426687215000008E-2</v>
      </c>
    </row>
    <row r="296" spans="1:19" x14ac:dyDescent="0.2">
      <c r="A296" s="16">
        <v>45627</v>
      </c>
      <c r="B296" s="17">
        <v>7.3426068059043004E-2</v>
      </c>
      <c r="C296" s="17">
        <f t="shared" ca="1" si="8"/>
        <v>0.17138965068309633</v>
      </c>
      <c r="D296" s="20"/>
      <c r="E296" s="21">
        <v>0</v>
      </c>
      <c r="F296" s="24">
        <f t="shared" si="9"/>
        <v>0.02</v>
      </c>
      <c r="G296" s="17"/>
      <c r="S296" s="17">
        <v>7.3426068059043004E-2</v>
      </c>
    </row>
    <row r="297" spans="1:19" x14ac:dyDescent="0.2">
      <c r="A297" s="16">
        <v>45658</v>
      </c>
      <c r="B297" s="17">
        <v>7.3425428264558015E-2</v>
      </c>
      <c r="C297" s="17">
        <f t="shared" ca="1" si="8"/>
        <v>0.17034648739315095</v>
      </c>
      <c r="D297" s="20"/>
      <c r="E297" s="21">
        <v>0</v>
      </c>
      <c r="F297" s="24">
        <f t="shared" si="9"/>
        <v>0.02</v>
      </c>
      <c r="G297" s="17"/>
      <c r="S297" s="17">
        <v>7.3425428264558015E-2</v>
      </c>
    </row>
    <row r="298" spans="1:19" x14ac:dyDescent="0.2">
      <c r="A298" s="16">
        <v>45689</v>
      </c>
      <c r="B298" s="17">
        <v>7.3424788470073013E-2</v>
      </c>
      <c r="C298" s="17">
        <f t="shared" ca="1" si="8"/>
        <v>0.16930969105485719</v>
      </c>
      <c r="D298" s="20"/>
      <c r="E298" s="21">
        <v>0</v>
      </c>
      <c r="F298" s="24">
        <f t="shared" si="9"/>
        <v>0.02</v>
      </c>
      <c r="G298" s="17"/>
      <c r="S298" s="17">
        <v>7.3424788470073013E-2</v>
      </c>
    </row>
    <row r="299" spans="1:19" x14ac:dyDescent="0.2">
      <c r="A299" s="16">
        <v>45717</v>
      </c>
      <c r="B299" s="17">
        <v>7.3424210591184022E-2</v>
      </c>
      <c r="C299" s="17">
        <f t="shared" ca="1" si="8"/>
        <v>0.16837866995833692</v>
      </c>
      <c r="D299" s="20"/>
      <c r="E299" s="21">
        <v>0</v>
      </c>
      <c r="F299" s="24">
        <f t="shared" si="9"/>
        <v>0.02</v>
      </c>
      <c r="G299" s="17"/>
      <c r="S299" s="17">
        <v>7.3424210591184022E-2</v>
      </c>
    </row>
    <row r="300" spans="1:19" x14ac:dyDescent="0.2">
      <c r="A300" s="16">
        <v>45748</v>
      </c>
      <c r="B300" s="17">
        <v>7.3423570796700019E-2</v>
      </c>
      <c r="C300" s="17">
        <f t="shared" ca="1" si="8"/>
        <v>0.1673538839059685</v>
      </c>
      <c r="D300" s="20"/>
      <c r="E300" s="21">
        <v>0</v>
      </c>
      <c r="F300" s="24">
        <f t="shared" si="9"/>
        <v>0.02</v>
      </c>
      <c r="G300" s="17"/>
      <c r="S300" s="17">
        <v>7.3423570796700019E-2</v>
      </c>
    </row>
    <row r="301" spans="1:19" x14ac:dyDescent="0.2">
      <c r="A301" s="16">
        <v>45778</v>
      </c>
      <c r="B301" s="17">
        <v>7.3422951640747011E-2</v>
      </c>
      <c r="C301" s="17">
        <f t="shared" ca="1" si="8"/>
        <v>0.16636811095607854</v>
      </c>
      <c r="D301" s="20"/>
      <c r="E301" s="21">
        <v>0</v>
      </c>
      <c r="F301" s="24">
        <f t="shared" si="9"/>
        <v>0.02</v>
      </c>
      <c r="G301" s="17"/>
      <c r="S301" s="17">
        <v>7.3422951640747011E-2</v>
      </c>
    </row>
    <row r="302" spans="1:19" x14ac:dyDescent="0.2">
      <c r="A302" s="16">
        <v>45809</v>
      </c>
      <c r="B302" s="17">
        <v>7.3422311846263008E-2</v>
      </c>
      <c r="C302" s="17">
        <f t="shared" ca="1" si="8"/>
        <v>0.1653555956525587</v>
      </c>
      <c r="D302" s="20"/>
      <c r="E302" s="21">
        <v>0</v>
      </c>
      <c r="F302" s="24">
        <f t="shared" si="9"/>
        <v>0.02</v>
      </c>
      <c r="G302" s="17"/>
      <c r="S302" s="17">
        <v>7.3422311846263008E-2</v>
      </c>
    </row>
    <row r="303" spans="1:19" x14ac:dyDescent="0.2">
      <c r="A303" s="16">
        <v>45839</v>
      </c>
      <c r="B303" s="17">
        <v>7.3421692690311E-2</v>
      </c>
      <c r="C303" s="17">
        <f t="shared" ca="1" si="8"/>
        <v>0.16438162611314436</v>
      </c>
      <c r="D303" s="20"/>
      <c r="E303" s="21">
        <v>0</v>
      </c>
      <c r="F303" s="24">
        <f t="shared" si="9"/>
        <v>0.02</v>
      </c>
      <c r="G303" s="17"/>
      <c r="S303" s="17">
        <v>7.3421692690311E-2</v>
      </c>
    </row>
    <row r="304" spans="1:19" x14ac:dyDescent="0.2">
      <c r="A304" s="16">
        <v>45870</v>
      </c>
      <c r="B304" s="17">
        <v>7.342105289582701E-2</v>
      </c>
      <c r="C304" s="17">
        <f t="shared" ca="1" si="8"/>
        <v>0.16338123422437073</v>
      </c>
      <c r="D304" s="20"/>
      <c r="E304" s="21">
        <v>0</v>
      </c>
      <c r="F304" s="24">
        <f t="shared" si="9"/>
        <v>0.02</v>
      </c>
      <c r="G304" s="17"/>
      <c r="S304" s="17">
        <v>7.342105289582701E-2</v>
      </c>
    </row>
    <row r="305" spans="1:19" x14ac:dyDescent="0.2">
      <c r="A305" s="16">
        <v>45901</v>
      </c>
      <c r="B305" s="17">
        <v>7.3420413101344034E-2</v>
      </c>
      <c r="C305" s="17">
        <f t="shared" ca="1" si="8"/>
        <v>0.16238694752152655</v>
      </c>
      <c r="D305" s="20"/>
      <c r="E305" s="21">
        <v>0</v>
      </c>
      <c r="F305" s="24">
        <f t="shared" si="9"/>
        <v>0.02</v>
      </c>
      <c r="G305" s="17"/>
      <c r="S305" s="17">
        <v>7.3420413101344034E-2</v>
      </c>
    </row>
    <row r="306" spans="1:19" x14ac:dyDescent="0.2">
      <c r="A306" s="16">
        <v>45931</v>
      </c>
      <c r="B306" s="17">
        <v>7.3419793945391998E-2</v>
      </c>
      <c r="C306" s="17">
        <f t="shared" ca="1" si="8"/>
        <v>0.16143051234071784</v>
      </c>
      <c r="D306" s="20"/>
      <c r="E306" s="21">
        <v>0</v>
      </c>
      <c r="F306" s="24">
        <f t="shared" si="9"/>
        <v>0.02</v>
      </c>
      <c r="G306" s="17"/>
      <c r="S306" s="17">
        <v>7.3419793945391998E-2</v>
      </c>
    </row>
    <row r="307" spans="1:19" x14ac:dyDescent="0.2">
      <c r="A307" s="16">
        <v>45962</v>
      </c>
      <c r="B307" s="17">
        <v>7.3419154150909022E-2</v>
      </c>
      <c r="C307" s="17">
        <f t="shared" ca="1" si="8"/>
        <v>0.16044813019206897</v>
      </c>
      <c r="D307" s="20"/>
      <c r="E307" s="21">
        <v>0</v>
      </c>
      <c r="F307" s="24">
        <f t="shared" si="9"/>
        <v>0.02</v>
      </c>
      <c r="G307" s="17"/>
      <c r="S307" s="17">
        <v>7.3419154150909022E-2</v>
      </c>
    </row>
    <row r="308" spans="1:19" x14ac:dyDescent="0.2">
      <c r="A308" s="16">
        <v>45992</v>
      </c>
      <c r="B308" s="17">
        <v>7.3418534994957013E-2</v>
      </c>
      <c r="C308" s="17">
        <f t="shared" ca="1" si="8"/>
        <v>0.15950314617960934</v>
      </c>
      <c r="D308" s="20"/>
      <c r="E308" s="21">
        <v>0</v>
      </c>
      <c r="F308" s="24">
        <f t="shared" si="9"/>
        <v>0.02</v>
      </c>
      <c r="G308" s="17"/>
      <c r="S308" s="17">
        <v>7.3418534994957013E-2</v>
      </c>
    </row>
    <row r="309" spans="1:19" x14ac:dyDescent="0.2">
      <c r="A309" s="16">
        <v>46023</v>
      </c>
      <c r="B309" s="17">
        <v>7.3417895200474009E-2</v>
      </c>
      <c r="C309" s="17">
        <f t="shared" ca="1" si="8"/>
        <v>0.15853252565982745</v>
      </c>
      <c r="D309" s="20"/>
      <c r="E309" s="21">
        <v>0</v>
      </c>
      <c r="F309" s="24">
        <f t="shared" si="9"/>
        <v>0.02</v>
      </c>
      <c r="G309" s="17"/>
      <c r="S309" s="17">
        <v>7.3417895200474009E-2</v>
      </c>
    </row>
    <row r="310" spans="1:19" x14ac:dyDescent="0.2">
      <c r="A310" s="16">
        <v>46054</v>
      </c>
      <c r="B310" s="17">
        <v>7.3417255406000012E-2</v>
      </c>
      <c r="C310" s="17">
        <f t="shared" ca="1" si="8"/>
        <v>0.15756782814004197</v>
      </c>
      <c r="D310" s="20"/>
      <c r="E310" s="21">
        <v>0</v>
      </c>
      <c r="F310" s="24">
        <f t="shared" si="9"/>
        <v>0.02</v>
      </c>
      <c r="G310" s="17"/>
      <c r="S310" s="17">
        <v>7.3417255406000012E-2</v>
      </c>
    </row>
    <row r="311" spans="1:19" x14ac:dyDescent="0.2">
      <c r="A311" s="16">
        <v>46082</v>
      </c>
      <c r="B311" s="17">
        <v>7.3416677527103E-2</v>
      </c>
      <c r="C311" s="17">
        <f t="shared" ca="1" si="8"/>
        <v>0.15670154923766627</v>
      </c>
      <c r="D311" s="20"/>
      <c r="E311" s="21">
        <v>0</v>
      </c>
      <c r="F311" s="24">
        <f t="shared" si="9"/>
        <v>0.02</v>
      </c>
      <c r="G311" s="17"/>
      <c r="S311" s="17">
        <v>7.3416677527103E-2</v>
      </c>
    </row>
    <row r="312" spans="1:19" x14ac:dyDescent="0.2">
      <c r="A312" s="16">
        <v>46113</v>
      </c>
      <c r="B312" s="17">
        <v>7.341603773262001E-2</v>
      </c>
      <c r="C312" s="17">
        <f t="shared" ca="1" si="8"/>
        <v>0.15574802457650949</v>
      </c>
      <c r="D312" s="20"/>
      <c r="E312" s="21">
        <v>0</v>
      </c>
      <c r="F312" s="24">
        <f t="shared" si="9"/>
        <v>0.02</v>
      </c>
      <c r="G312" s="17"/>
      <c r="S312" s="17">
        <v>7.341603773262001E-2</v>
      </c>
    </row>
    <row r="313" spans="1:19" x14ac:dyDescent="0.2">
      <c r="A313" s="16">
        <v>46143</v>
      </c>
      <c r="B313" s="17">
        <v>7.3415418576669028E-2</v>
      </c>
      <c r="C313" s="17">
        <f t="shared" ca="1" si="8"/>
        <v>0.15483079902164676</v>
      </c>
      <c r="D313" s="20"/>
      <c r="E313" s="21">
        <v>0</v>
      </c>
      <c r="F313" s="24">
        <f t="shared" si="9"/>
        <v>0.02</v>
      </c>
      <c r="G313" s="17"/>
      <c r="S313" s="17">
        <v>7.3415418576669028E-2</v>
      </c>
    </row>
    <row r="314" spans="1:19" x14ac:dyDescent="0.2">
      <c r="A314" s="16">
        <v>46174</v>
      </c>
      <c r="B314" s="17">
        <v>7.3414778782186996E-2</v>
      </c>
      <c r="C314" s="17">
        <f t="shared" ca="1" si="8"/>
        <v>0.15388868954809931</v>
      </c>
      <c r="D314" s="20"/>
      <c r="E314" s="21">
        <v>0</v>
      </c>
      <c r="F314" s="24">
        <f t="shared" si="9"/>
        <v>0.02</v>
      </c>
      <c r="G314" s="17"/>
      <c r="S314" s="17">
        <v>7.3414778782186996E-2</v>
      </c>
    </row>
    <row r="315" spans="1:19" x14ac:dyDescent="0.2">
      <c r="A315" s="16">
        <v>46204</v>
      </c>
      <c r="B315" s="17">
        <v>7.3414159626236014E-2</v>
      </c>
      <c r="C315" s="17">
        <f t="shared" ca="1" si="8"/>
        <v>0.15298244444026074</v>
      </c>
      <c r="D315" s="20"/>
      <c r="E315" s="21">
        <v>0</v>
      </c>
      <c r="F315" s="24">
        <f t="shared" si="9"/>
        <v>0.02</v>
      </c>
      <c r="G315" s="17"/>
      <c r="S315" s="17">
        <v>7.3414159626236014E-2</v>
      </c>
    </row>
    <row r="316" spans="1:19" x14ac:dyDescent="0.2">
      <c r="A316" s="16">
        <v>46235</v>
      </c>
      <c r="B316" s="17">
        <v>7.3413519831754023E-2</v>
      </c>
      <c r="C316" s="17">
        <f t="shared" ca="1" si="8"/>
        <v>0.15205161312010745</v>
      </c>
      <c r="D316" s="20"/>
      <c r="E316" s="21">
        <v>0</v>
      </c>
      <c r="F316" s="24">
        <f t="shared" si="9"/>
        <v>0.02</v>
      </c>
      <c r="G316" s="17"/>
      <c r="S316" s="17">
        <v>7.3413519831754023E-2</v>
      </c>
    </row>
    <row r="317" spans="1:19" x14ac:dyDescent="0.2">
      <c r="A317" s="16">
        <v>46266</v>
      </c>
      <c r="B317" s="17">
        <v>7.3412880037272005E-2</v>
      </c>
      <c r="C317" s="17">
        <f t="shared" ca="1" si="8"/>
        <v>0.15112646133417235</v>
      </c>
      <c r="D317" s="20"/>
      <c r="E317" s="21">
        <v>0</v>
      </c>
      <c r="F317" s="24">
        <f t="shared" si="9"/>
        <v>0.02</v>
      </c>
      <c r="G317" s="17"/>
      <c r="S317" s="17">
        <v>7.3412880037272005E-2</v>
      </c>
    </row>
    <row r="318" spans="1:19" x14ac:dyDescent="0.2">
      <c r="A318" s="16">
        <v>46296</v>
      </c>
      <c r="B318" s="17">
        <v>7.3412260881322022E-2</v>
      </c>
      <c r="C318" s="17">
        <f t="shared" ca="1" si="8"/>
        <v>0.15023652809468371</v>
      </c>
      <c r="D318" s="20"/>
      <c r="E318" s="21">
        <v>0</v>
      </c>
      <c r="F318" s="24">
        <f t="shared" si="9"/>
        <v>0.02</v>
      </c>
      <c r="G318" s="17"/>
      <c r="S318" s="17">
        <v>7.3412260881322022E-2</v>
      </c>
    </row>
    <row r="319" spans="1:19" x14ac:dyDescent="0.2">
      <c r="A319" s="16">
        <v>46327</v>
      </c>
      <c r="B319" s="17">
        <v>7.3411621086840004E-2</v>
      </c>
      <c r="C319" s="17">
        <f t="shared" ca="1" si="8"/>
        <v>0.1493224509011658</v>
      </c>
      <c r="D319" s="20"/>
      <c r="E319" s="21">
        <v>0</v>
      </c>
      <c r="F319" s="24">
        <f t="shared" si="9"/>
        <v>0.02</v>
      </c>
      <c r="G319" s="17"/>
      <c r="S319" s="17">
        <v>7.3411621086840004E-2</v>
      </c>
    </row>
    <row r="320" spans="1:19" x14ac:dyDescent="0.2">
      <c r="A320" s="16">
        <v>46357</v>
      </c>
      <c r="B320" s="17">
        <v>7.3411001930890007E-2</v>
      </c>
      <c r="C320" s="17">
        <f t="shared" ca="1" si="8"/>
        <v>0.14844317049025654</v>
      </c>
      <c r="D320" s="20"/>
      <c r="E320" s="21">
        <v>0</v>
      </c>
      <c r="F320" s="24">
        <f t="shared" si="9"/>
        <v>0.02</v>
      </c>
      <c r="G320" s="17"/>
      <c r="S320" s="17">
        <v>7.3411001930890007E-2</v>
      </c>
    </row>
    <row r="321" spans="1:19" x14ac:dyDescent="0.2">
      <c r="A321" s="16">
        <v>46388</v>
      </c>
      <c r="B321" s="17">
        <v>7.341036213640903E-2</v>
      </c>
      <c r="C321" s="17">
        <f t="shared" ca="1" si="8"/>
        <v>0.14754003495469667</v>
      </c>
      <c r="D321" s="20"/>
      <c r="E321" s="21">
        <v>0</v>
      </c>
      <c r="F321" s="24">
        <f t="shared" si="9"/>
        <v>0.02</v>
      </c>
      <c r="G321" s="17"/>
      <c r="S321" s="17">
        <v>7.341036213640903E-2</v>
      </c>
    </row>
    <row r="322" spans="1:19" x14ac:dyDescent="0.2">
      <c r="A322" s="16">
        <v>46419</v>
      </c>
      <c r="B322" s="17">
        <v>7.3409722341926997E-2</v>
      </c>
      <c r="C322" s="17">
        <f t="shared" ca="1" si="8"/>
        <v>0.14664240950275487</v>
      </c>
      <c r="D322" s="20"/>
      <c r="E322" s="21">
        <v>0</v>
      </c>
      <c r="F322" s="24">
        <f t="shared" si="9"/>
        <v>0.02</v>
      </c>
      <c r="G322" s="17"/>
      <c r="S322" s="17">
        <v>7.3409722341926997E-2</v>
      </c>
    </row>
    <row r="323" spans="1:19" x14ac:dyDescent="0.2">
      <c r="A323" s="16">
        <v>46447</v>
      </c>
      <c r="B323" s="17">
        <v>7.3409144463041018E-2</v>
      </c>
      <c r="C323" s="17">
        <f ca="1">1/(1+B323/2)^((A323-TODAY())/182.625)</f>
        <v>0.14583635902001729</v>
      </c>
      <c r="D323" s="20"/>
      <c r="E323" s="21">
        <v>0</v>
      </c>
      <c r="F323" s="24">
        <f>+E323+D323+0.02</f>
        <v>0.02</v>
      </c>
      <c r="G323" s="17"/>
      <c r="S323" s="17">
        <v>7.3409144463041018E-2</v>
      </c>
    </row>
    <row r="324" spans="1:19" x14ac:dyDescent="0.2">
      <c r="A324" s="16">
        <v>46478</v>
      </c>
      <c r="B324" s="17">
        <v>7.3408504668560012E-2</v>
      </c>
      <c r="C324" s="17">
        <f ca="1">1/(1+B324/2)^((A324-TODAY())/182.625)</f>
        <v>0.14494912753974976</v>
      </c>
      <c r="D324" s="20"/>
      <c r="E324" s="21">
        <v>0</v>
      </c>
      <c r="F324" s="24">
        <f>+E324+D324+0.02</f>
        <v>0.02</v>
      </c>
      <c r="G324" s="17"/>
      <c r="S324" s="17">
        <v>7.3408504668560012E-2</v>
      </c>
    </row>
    <row r="325" spans="1:19" x14ac:dyDescent="0.2">
      <c r="A325" s="16">
        <v>46508</v>
      </c>
      <c r="B325" s="17">
        <v>7.3407885512611015E-2</v>
      </c>
      <c r="C325" s="17">
        <f ca="1">1/(1+B325/2)^((A325-TODAY())/182.625)</f>
        <v>0.14409567046125776</v>
      </c>
      <c r="D325" s="22"/>
      <c r="E325" s="23">
        <v>0</v>
      </c>
      <c r="F325" s="24">
        <f>+E325+D325+0.02</f>
        <v>0.02</v>
      </c>
      <c r="G325" s="17"/>
      <c r="S325" s="17">
        <v>7.3407885512611015E-2</v>
      </c>
    </row>
    <row r="326" spans="1:19" x14ac:dyDescent="0.2">
      <c r="E326">
        <v>0</v>
      </c>
    </row>
    <row r="327" spans="1:19" x14ac:dyDescent="0.2">
      <c r="E327">
        <v>0</v>
      </c>
    </row>
    <row r="328" spans="1:19" x14ac:dyDescent="0.2">
      <c r="E328">
        <v>0</v>
      </c>
    </row>
    <row r="329" spans="1:19" x14ac:dyDescent="0.2">
      <c r="E329">
        <v>0</v>
      </c>
    </row>
    <row r="330" spans="1:19" x14ac:dyDescent="0.2">
      <c r="E330">
        <v>0</v>
      </c>
    </row>
    <row r="331" spans="1:19" x14ac:dyDescent="0.2">
      <c r="E331">
        <v>0</v>
      </c>
    </row>
    <row r="332" spans="1:19" x14ac:dyDescent="0.2">
      <c r="E332">
        <v>0</v>
      </c>
    </row>
    <row r="333" spans="1:19" x14ac:dyDescent="0.2">
      <c r="E333">
        <v>0</v>
      </c>
    </row>
    <row r="334" spans="1:19" x14ac:dyDescent="0.2">
      <c r="E334">
        <v>0</v>
      </c>
    </row>
    <row r="335" spans="1:19" x14ac:dyDescent="0.2">
      <c r="E335">
        <v>0</v>
      </c>
    </row>
    <row r="336" spans="1:19" x14ac:dyDescent="0.2">
      <c r="E336">
        <v>0</v>
      </c>
    </row>
    <row r="337" spans="5:5" x14ac:dyDescent="0.2">
      <c r="E337">
        <v>0</v>
      </c>
    </row>
    <row r="338" spans="5:5" x14ac:dyDescent="0.2">
      <c r="E338">
        <v>0</v>
      </c>
    </row>
    <row r="339" spans="5:5" x14ac:dyDescent="0.2">
      <c r="E339">
        <v>0</v>
      </c>
    </row>
    <row r="340" spans="5:5" x14ac:dyDescent="0.2">
      <c r="E340">
        <v>0</v>
      </c>
    </row>
    <row r="341" spans="5:5" x14ac:dyDescent="0.2">
      <c r="E341">
        <v>0</v>
      </c>
    </row>
    <row r="342" spans="5:5" x14ac:dyDescent="0.2">
      <c r="E342">
        <v>0</v>
      </c>
    </row>
    <row r="343" spans="5:5" x14ac:dyDescent="0.2">
      <c r="E343">
        <v>0</v>
      </c>
    </row>
    <row r="344" spans="5:5" x14ac:dyDescent="0.2">
      <c r="E344">
        <v>0</v>
      </c>
    </row>
    <row r="345" spans="5:5" x14ac:dyDescent="0.2">
      <c r="E345">
        <v>0</v>
      </c>
    </row>
    <row r="346" spans="5:5" x14ac:dyDescent="0.2">
      <c r="E346">
        <v>0</v>
      </c>
    </row>
    <row r="347" spans="5:5" x14ac:dyDescent="0.2">
      <c r="E347">
        <v>0</v>
      </c>
    </row>
    <row r="348" spans="5:5" x14ac:dyDescent="0.2">
      <c r="E348">
        <v>0</v>
      </c>
    </row>
    <row r="349" spans="5:5" x14ac:dyDescent="0.2">
      <c r="E349">
        <v>0</v>
      </c>
    </row>
    <row r="350" spans="5:5" x14ac:dyDescent="0.2">
      <c r="E350">
        <v>0</v>
      </c>
    </row>
    <row r="351" spans="5:5" x14ac:dyDescent="0.2">
      <c r="E351">
        <v>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workbookViewId="0">
      <selection activeCell="A15" sqref="A15"/>
    </sheetView>
  </sheetViews>
  <sheetFormatPr defaultRowHeight="12.75" x14ac:dyDescent="0.2"/>
  <cols>
    <col min="1" max="1" width="23.42578125" customWidth="1"/>
    <col min="2" max="2" width="18.42578125" customWidth="1"/>
    <col min="3" max="3" width="14.28515625" bestFit="1" customWidth="1"/>
    <col min="4" max="4" width="13.28515625" bestFit="1" customWidth="1"/>
    <col min="6" max="6" width="21.7109375" bestFit="1" customWidth="1"/>
    <col min="7" max="7" width="13.28515625" customWidth="1"/>
  </cols>
  <sheetData>
    <row r="1" spans="1:8" x14ac:dyDescent="0.2">
      <c r="A1" s="11"/>
      <c r="B1" s="8" t="s">
        <v>76</v>
      </c>
      <c r="F1" s="11"/>
      <c r="G1" s="8" t="s">
        <v>81</v>
      </c>
    </row>
    <row r="2" spans="1:8" x14ac:dyDescent="0.2">
      <c r="B2" s="56"/>
      <c r="F2" t="s">
        <v>73</v>
      </c>
      <c r="G2" s="59">
        <f ca="1">+'fob deals'!B12</f>
        <v>-487630482.3511517</v>
      </c>
    </row>
    <row r="3" spans="1:8" x14ac:dyDescent="0.2">
      <c r="A3" t="s">
        <v>90</v>
      </c>
      <c r="B3" s="56">
        <f ca="1">+'cif deals'!C12+'fob deals'!C12</f>
        <v>382445803.07055366</v>
      </c>
      <c r="F3" s="11" t="s">
        <v>79</v>
      </c>
      <c r="G3" s="60">
        <f ca="1">+'cif deals'!B12</f>
        <v>467565765.1815958</v>
      </c>
    </row>
    <row r="4" spans="1:8" x14ac:dyDescent="0.2">
      <c r="A4" t="s">
        <v>75</v>
      </c>
      <c r="B4" s="56">
        <f ca="1">+'freight deals'!C12</f>
        <v>-87386544.79003641</v>
      </c>
      <c r="F4" s="3" t="s">
        <v>43</v>
      </c>
      <c r="G4" s="61">
        <f ca="1">SUM(G1:G3)</f>
        <v>-20064717.169555902</v>
      </c>
    </row>
    <row r="5" spans="1:8" x14ac:dyDescent="0.2">
      <c r="A5" s="57" t="s">
        <v>74</v>
      </c>
      <c r="B5" s="58">
        <f ca="1">+'lng-freight'!C12</f>
        <v>-279503554.95402408</v>
      </c>
      <c r="G5" s="59"/>
    </row>
    <row r="6" spans="1:8" x14ac:dyDescent="0.2">
      <c r="A6" s="3" t="s">
        <v>43</v>
      </c>
      <c r="B6" s="70">
        <f ca="1">SUM(B2:B5)</f>
        <v>15555703.326493144</v>
      </c>
      <c r="F6" t="s">
        <v>75</v>
      </c>
      <c r="G6" s="59">
        <f>+'freight deals'!B12</f>
        <v>0</v>
      </c>
    </row>
    <row r="7" spans="1:8" x14ac:dyDescent="0.2">
      <c r="A7" t="s">
        <v>88</v>
      </c>
      <c r="B7" s="71">
        <f ca="1">+'freight deals'!G12+'freight deals'!O12</f>
        <v>-87386544.79003638</v>
      </c>
      <c r="F7" s="57" t="s">
        <v>74</v>
      </c>
      <c r="G7" s="62">
        <f>+'lng-freight'!B12</f>
        <v>0</v>
      </c>
    </row>
    <row r="8" spans="1:8" x14ac:dyDescent="0.2">
      <c r="A8" t="s">
        <v>89</v>
      </c>
      <c r="B8" s="4">
        <f ca="1">+B6-B7</f>
        <v>102942248.11652952</v>
      </c>
      <c r="F8" s="3" t="s">
        <v>43</v>
      </c>
      <c r="G8" s="61">
        <f ca="1">SUM(G4:G7)</f>
        <v>-20064717.169555902</v>
      </c>
      <c r="H8" t="s">
        <v>93</v>
      </c>
    </row>
    <row r="11" spans="1:8" x14ac:dyDescent="0.2">
      <c r="A11" s="55" t="s">
        <v>92</v>
      </c>
      <c r="B11" s="11"/>
      <c r="C11" s="11"/>
      <c r="D11" s="11"/>
    </row>
    <row r="12" spans="1:8" x14ac:dyDescent="0.2">
      <c r="A12" s="74" t="s">
        <v>94</v>
      </c>
      <c r="B12" s="3"/>
    </row>
    <row r="13" spans="1:8" x14ac:dyDescent="0.2">
      <c r="A13" s="74" t="s">
        <v>95</v>
      </c>
      <c r="E13" s="75"/>
    </row>
    <row r="14" spans="1:8" x14ac:dyDescent="0.2">
      <c r="A14" s="74" t="s">
        <v>96</v>
      </c>
    </row>
    <row r="15" spans="1:8" x14ac:dyDescent="0.2">
      <c r="A15" s="74"/>
    </row>
    <row r="16" spans="1:8" x14ac:dyDescent="0.2">
      <c r="A16" s="74"/>
    </row>
    <row r="17" spans="1:1" x14ac:dyDescent="0.2">
      <c r="A17" s="74"/>
    </row>
    <row r="18" spans="1:1" x14ac:dyDescent="0.2">
      <c r="A18" s="74"/>
    </row>
    <row r="19" spans="1:1" x14ac:dyDescent="0.2">
      <c r="A19" s="74"/>
    </row>
    <row r="20" spans="1:1" x14ac:dyDescent="0.2">
      <c r="A20" s="74"/>
    </row>
    <row r="21" spans="1:1" x14ac:dyDescent="0.2">
      <c r="A21" s="74"/>
    </row>
    <row r="22" spans="1:1" x14ac:dyDescent="0.2">
      <c r="A22" s="74"/>
    </row>
    <row r="23" spans="1:1" x14ac:dyDescent="0.2">
      <c r="A23" s="74"/>
    </row>
    <row r="24" spans="1:1" x14ac:dyDescent="0.2">
      <c r="A24" s="74"/>
    </row>
    <row r="25" spans="1:1" x14ac:dyDescent="0.2">
      <c r="A25" s="74"/>
    </row>
    <row r="26" spans="1:1" x14ac:dyDescent="0.2">
      <c r="A26" s="74"/>
    </row>
    <row r="27" spans="1:1" x14ac:dyDescent="0.2">
      <c r="A27" s="74"/>
    </row>
    <row r="28" spans="1:1" x14ac:dyDescent="0.2">
      <c r="A28" s="74"/>
    </row>
    <row r="29" spans="1:1" x14ac:dyDescent="0.2">
      <c r="A29" s="74"/>
    </row>
    <row r="30" spans="1:1" x14ac:dyDescent="0.2">
      <c r="A30" s="74"/>
    </row>
    <row r="31" spans="1:1" x14ac:dyDescent="0.2">
      <c r="A31" s="74"/>
    </row>
    <row r="32" spans="1:1" x14ac:dyDescent="0.2">
      <c r="A32" s="74"/>
    </row>
    <row r="33" spans="1:1" x14ac:dyDescent="0.2">
      <c r="A33" s="74"/>
    </row>
    <row r="34" spans="1:1" x14ac:dyDescent="0.2">
      <c r="A34" s="74"/>
    </row>
    <row r="35" spans="1:1" x14ac:dyDescent="0.2">
      <c r="A35" s="74"/>
    </row>
    <row r="36" spans="1:1" x14ac:dyDescent="0.2">
      <c r="A36" s="74"/>
    </row>
    <row r="37" spans="1:1" x14ac:dyDescent="0.2">
      <c r="A37" s="74"/>
    </row>
    <row r="38" spans="1:1" x14ac:dyDescent="0.2">
      <c r="A38" s="74"/>
    </row>
    <row r="39" spans="1:1" x14ac:dyDescent="0.2">
      <c r="A39" s="74"/>
    </row>
    <row r="40" spans="1:1" x14ac:dyDescent="0.2">
      <c r="A40" s="74"/>
    </row>
    <row r="41" spans="1:1" x14ac:dyDescent="0.2">
      <c r="A41" s="74"/>
    </row>
    <row r="42" spans="1:1" x14ac:dyDescent="0.2">
      <c r="A42" s="74"/>
    </row>
    <row r="43" spans="1:1" x14ac:dyDescent="0.2">
      <c r="A43" s="74"/>
    </row>
    <row r="44" spans="1:1" x14ac:dyDescent="0.2">
      <c r="A44" s="74"/>
    </row>
    <row r="45" spans="1:1" x14ac:dyDescent="0.2">
      <c r="A45" s="74"/>
    </row>
    <row r="46" spans="1:1" x14ac:dyDescent="0.2">
      <c r="A46" s="74"/>
    </row>
    <row r="47" spans="1:1" x14ac:dyDescent="0.2">
      <c r="A47" s="74"/>
    </row>
    <row r="48" spans="1:1" x14ac:dyDescent="0.2">
      <c r="A48" s="74"/>
    </row>
    <row r="49" spans="1:1" x14ac:dyDescent="0.2">
      <c r="A49" s="74"/>
    </row>
  </sheetData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4"/>
  <sheetViews>
    <sheetView showGridLines="0" zoomScale="75" workbookViewId="0">
      <selection activeCell="B16" sqref="B16"/>
    </sheetView>
  </sheetViews>
  <sheetFormatPr defaultRowHeight="12.75" x14ac:dyDescent="0.2"/>
  <cols>
    <col min="1" max="1" width="21" customWidth="1"/>
    <col min="2" max="3" width="18.7109375" customWidth="1"/>
    <col min="4" max="4" width="12.85546875" customWidth="1"/>
    <col min="5" max="6" width="13.85546875" customWidth="1"/>
    <col min="7" max="7" width="4.42578125" customWidth="1"/>
    <col min="8" max="9" width="14.42578125" customWidth="1"/>
    <col min="10" max="10" width="4" customWidth="1"/>
    <col min="11" max="12" width="15.140625" customWidth="1"/>
  </cols>
  <sheetData>
    <row r="1" spans="1:16" x14ac:dyDescent="0.2">
      <c r="E1" s="51" t="s">
        <v>57</v>
      </c>
      <c r="F1" s="52"/>
      <c r="H1" s="51" t="s">
        <v>58</v>
      </c>
      <c r="I1" s="52"/>
      <c r="K1" s="51" t="s">
        <v>60</v>
      </c>
      <c r="L1" s="52"/>
    </row>
    <row r="3" spans="1:16" x14ac:dyDescent="0.2">
      <c r="B3" s="40" t="s">
        <v>50</v>
      </c>
      <c r="C3" s="40"/>
      <c r="E3" s="40" t="s">
        <v>53</v>
      </c>
      <c r="F3" s="40"/>
      <c r="H3" s="40" t="s">
        <v>54</v>
      </c>
      <c r="I3" s="40"/>
      <c r="K3" s="40" t="s">
        <v>61</v>
      </c>
      <c r="L3" s="40"/>
    </row>
    <row r="4" spans="1:16" x14ac:dyDescent="0.2">
      <c r="A4" s="28" t="s">
        <v>33</v>
      </c>
      <c r="B4" s="41"/>
      <c r="C4" s="42"/>
      <c r="D4" s="28"/>
      <c r="E4" s="30">
        <v>1</v>
      </c>
      <c r="F4" s="31"/>
      <c r="G4" s="27"/>
      <c r="H4" s="30">
        <v>5</v>
      </c>
      <c r="I4" s="31"/>
      <c r="K4" s="30">
        <v>5</v>
      </c>
      <c r="L4" s="31"/>
    </row>
    <row r="5" spans="1:16" x14ac:dyDescent="0.2">
      <c r="A5" s="28" t="s">
        <v>34</v>
      </c>
      <c r="B5" s="43"/>
      <c r="C5" s="44"/>
      <c r="D5" s="28"/>
      <c r="E5" s="32">
        <v>36684</v>
      </c>
      <c r="F5" s="33"/>
      <c r="G5" s="27"/>
      <c r="H5" s="32">
        <v>36684</v>
      </c>
      <c r="I5" s="33"/>
      <c r="K5" s="32">
        <v>36684</v>
      </c>
      <c r="L5" s="33"/>
    </row>
    <row r="6" spans="1:16" x14ac:dyDescent="0.2">
      <c r="A6" s="28" t="s">
        <v>35</v>
      </c>
      <c r="B6" s="45"/>
      <c r="C6" s="44"/>
      <c r="D6" s="28"/>
      <c r="E6" s="34" t="s">
        <v>45</v>
      </c>
      <c r="F6" s="33"/>
      <c r="G6" s="27"/>
      <c r="H6" s="34" t="s">
        <v>45</v>
      </c>
      <c r="I6" s="33"/>
      <c r="J6" s="2"/>
      <c r="K6" s="34" t="s">
        <v>45</v>
      </c>
      <c r="L6" s="33"/>
      <c r="M6" s="2"/>
      <c r="N6" s="2"/>
      <c r="O6" s="2"/>
      <c r="P6" s="2"/>
    </row>
    <row r="7" spans="1:16" x14ac:dyDescent="0.2">
      <c r="A7" s="28" t="s">
        <v>38</v>
      </c>
      <c r="B7" s="46"/>
      <c r="C7" s="44"/>
      <c r="D7" s="28"/>
      <c r="E7" s="35">
        <v>37347</v>
      </c>
      <c r="F7" s="33"/>
      <c r="G7" s="27"/>
      <c r="H7" s="35">
        <v>37622</v>
      </c>
      <c r="I7" s="33"/>
      <c r="J7" s="2"/>
      <c r="K7" s="35">
        <v>37987</v>
      </c>
      <c r="L7" s="33"/>
      <c r="M7" s="2"/>
      <c r="N7" s="2"/>
      <c r="O7" s="2"/>
      <c r="P7" s="2"/>
    </row>
    <row r="8" spans="1:16" x14ac:dyDescent="0.2">
      <c r="A8" s="28" t="s">
        <v>39</v>
      </c>
      <c r="B8" s="46"/>
      <c r="C8" s="44"/>
      <c r="D8" s="28"/>
      <c r="E8" s="35">
        <v>37956</v>
      </c>
      <c r="F8" s="33"/>
      <c r="G8" s="27"/>
      <c r="H8" s="35">
        <v>37956</v>
      </c>
      <c r="I8" s="33"/>
      <c r="J8" s="2"/>
      <c r="K8" s="35">
        <v>45992</v>
      </c>
      <c r="L8" s="33"/>
      <c r="M8" s="2"/>
      <c r="N8" s="2"/>
      <c r="O8" s="2"/>
      <c r="P8" s="2"/>
    </row>
    <row r="9" spans="1:16" x14ac:dyDescent="0.2">
      <c r="A9" s="28" t="s">
        <v>36</v>
      </c>
      <c r="B9" s="47"/>
      <c r="C9" s="44"/>
      <c r="D9" s="28"/>
      <c r="E9" s="36">
        <v>-1297972</v>
      </c>
      <c r="F9" s="33"/>
      <c r="G9" s="27"/>
      <c r="H9" s="36">
        <v>-3720184.2857142901</v>
      </c>
      <c r="I9" s="33"/>
      <c r="K9" s="36">
        <v>-5016515.625</v>
      </c>
      <c r="L9" s="33"/>
    </row>
    <row r="10" spans="1:16" x14ac:dyDescent="0.2">
      <c r="A10" s="28" t="s">
        <v>37</v>
      </c>
      <c r="B10" s="48"/>
      <c r="C10" s="44"/>
      <c r="D10" s="28"/>
      <c r="E10" s="37">
        <v>1</v>
      </c>
      <c r="F10" s="33"/>
      <c r="G10" s="27"/>
      <c r="H10" s="37">
        <v>1</v>
      </c>
      <c r="I10" s="33"/>
      <c r="K10" s="37">
        <v>2.2999999999999998</v>
      </c>
      <c r="L10" s="33"/>
    </row>
    <row r="11" spans="1:16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</row>
    <row r="12" spans="1:16" x14ac:dyDescent="0.2">
      <c r="A12" s="7" t="s">
        <v>43</v>
      </c>
      <c r="B12" s="38">
        <f ca="1">+SUMIF($E$11:$CJ$11,"POS",$E12:$CJ12)</f>
        <v>-487630482.3511517</v>
      </c>
      <c r="C12" s="49">
        <f ca="1">+SUMIF($E$11:$CJ$11,"P&amp;l",$E12:$CJ12)</f>
        <v>0</v>
      </c>
      <c r="D12" s="7"/>
      <c r="E12" s="38">
        <f ca="1">SUM(E13:E235)</f>
        <v>-22593303.214063499</v>
      </c>
      <c r="F12" s="39">
        <f ca="1">SUM(F13:F235)</f>
        <v>0</v>
      </c>
      <c r="H12" s="38">
        <f ca="1">SUM(H13:H235)</f>
        <v>-36002926.359741271</v>
      </c>
      <c r="I12" s="39">
        <f ca="1">SUM(I13:I235)</f>
        <v>0</v>
      </c>
      <c r="K12" s="38">
        <f ca="1">SUM(K13:K235)</f>
        <v>-429034252.77734691</v>
      </c>
      <c r="L12" s="39">
        <f ca="1">SUM(L13:L235)</f>
        <v>0</v>
      </c>
    </row>
    <row r="13" spans="1:16" x14ac:dyDescent="0.2">
      <c r="A13" s="15">
        <f>+curves!A2</f>
        <v>36678</v>
      </c>
      <c r="B13" s="6">
        <f t="shared" ref="B13:B76" si="0">+SUMIF($E$11:$CJ$11,"POS",$E13:$CJ13)</f>
        <v>0</v>
      </c>
      <c r="C13" s="4">
        <f t="shared" ref="C13:C76" si="1">+SUMIF($E$11:$CJ$11,"P&amp;l",$E13:$CJ13)</f>
        <v>0</v>
      </c>
      <c r="D13" s="15"/>
      <c r="E13" s="6">
        <f>+IF(AND(E$7&lt;$A13+1,E$8&gt;$A13-1),E$9*VLOOKUP($A13,curves,3,0),0)</f>
        <v>0</v>
      </c>
      <c r="F13" s="4">
        <f>+IF(AND(E$7&lt;$A13+1,E$8&gt;$A13-1),E$9*(VLOOKUP($A13,curves,8,0)-E$10)*VLOOKUP($A13,curves,3,0),0)</f>
        <v>0</v>
      </c>
      <c r="H13" s="6">
        <f>+IF(AND(H$7&lt;$A13+1,H$8&gt;$A13-1),H$9*VLOOKUP($A13,curves,3,0),0)</f>
        <v>0</v>
      </c>
      <c r="I13" s="4">
        <f>+IF(AND(H$7&lt;$A13+1,H$8&gt;$A13-1),H$9*(VLOOKUP($A13,curves,8,0)-H$10)*VLOOKUP($A13,curves,3,0),0)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+IF(AND(K$7&lt;$A13+1,K$8&gt;$A13-1),K$9*(VLOOKUP($A13,curves,9,0)-K$10)*VLOOKUP($A13,curves,3,0),0)</f>
        <v>0</v>
      </c>
    </row>
    <row r="14" spans="1:16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>
        <f t="shared" ref="E14:E77" si="2">+IF(AND(E$7&lt;$A14+1,E$8&gt;$A14-1),E$9*VLOOKUP($A14,curves,3,0),0)</f>
        <v>0</v>
      </c>
      <c r="F14" s="4">
        <f t="shared" ref="F14:F77" si="3">+IF(AND(E$7&lt;$A14+1,E$8&gt;$A14-1),E$9*(VLOOKUP($A14,curves,8,0)-E$10)*VLOOKUP($A14,curves,3,0),0)</f>
        <v>0</v>
      </c>
      <c r="H14" s="6">
        <f t="shared" ref="H14:H77" si="4">+IF(AND(H$7&lt;$A14+1,H$8&gt;$A14-1),H$9*VLOOKUP($A14,curves,3,0),0)</f>
        <v>0</v>
      </c>
      <c r="I14" s="4">
        <f t="shared" ref="I14:I77" si="5">+IF(AND(H$7&lt;$A14+1,H$8&gt;$A14-1),H$9*(VLOOKUP($A14,curves,8,0)-H$10)*VLOOKUP($A14,curves,3,0),0)</f>
        <v>0</v>
      </c>
      <c r="K14" s="6">
        <f t="shared" ref="K14:K77" si="6">+IF(AND(K$7&lt;$A14+1,K$8&gt;$A14-1),K$9*VLOOKUP($A14,curves,3,0),0)</f>
        <v>0</v>
      </c>
      <c r="L14" s="4">
        <f t="shared" ref="L14:L77" si="7">+IF(AND(K$7&lt;$A14+1,K$8&gt;$A14-1),K$9*(VLOOKUP($A14,curves,9,0)-K$10)*VLOOKUP($A14,curves,3,0),0)</f>
        <v>0</v>
      </c>
    </row>
    <row r="15" spans="1:16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>
        <f t="shared" si="2"/>
        <v>0</v>
      </c>
      <c r="F15" s="4">
        <f t="shared" si="3"/>
        <v>0</v>
      </c>
      <c r="H15" s="6">
        <f t="shared" si="4"/>
        <v>0</v>
      </c>
      <c r="I15" s="4">
        <f t="shared" si="5"/>
        <v>0</v>
      </c>
      <c r="K15" s="6">
        <f t="shared" si="6"/>
        <v>0</v>
      </c>
      <c r="L15" s="4">
        <f t="shared" si="7"/>
        <v>0</v>
      </c>
    </row>
    <row r="16" spans="1:16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>
        <f t="shared" si="2"/>
        <v>0</v>
      </c>
      <c r="F16" s="4">
        <f t="shared" si="3"/>
        <v>0</v>
      </c>
      <c r="H16" s="6">
        <f t="shared" si="4"/>
        <v>0</v>
      </c>
      <c r="I16" s="4">
        <f t="shared" si="5"/>
        <v>0</v>
      </c>
      <c r="K16" s="6">
        <f t="shared" si="6"/>
        <v>0</v>
      </c>
      <c r="L16" s="4">
        <f t="shared" si="7"/>
        <v>0</v>
      </c>
    </row>
    <row r="17" spans="1:1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>
        <f t="shared" si="2"/>
        <v>0</v>
      </c>
      <c r="F17" s="4">
        <f t="shared" si="3"/>
        <v>0</v>
      </c>
      <c r="H17" s="6">
        <f t="shared" si="4"/>
        <v>0</v>
      </c>
      <c r="I17" s="4">
        <f t="shared" si="5"/>
        <v>0</v>
      </c>
      <c r="K17" s="6">
        <f t="shared" si="6"/>
        <v>0</v>
      </c>
      <c r="L17" s="4">
        <f t="shared" si="7"/>
        <v>0</v>
      </c>
    </row>
    <row r="18" spans="1:1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>
        <f t="shared" si="2"/>
        <v>0</v>
      </c>
      <c r="F18" s="4">
        <f t="shared" si="3"/>
        <v>0</v>
      </c>
      <c r="H18" s="6">
        <f t="shared" si="4"/>
        <v>0</v>
      </c>
      <c r="I18" s="4">
        <f t="shared" si="5"/>
        <v>0</v>
      </c>
      <c r="K18" s="6">
        <f t="shared" si="6"/>
        <v>0</v>
      </c>
      <c r="L18" s="4">
        <f t="shared" si="7"/>
        <v>0</v>
      </c>
    </row>
    <row r="19" spans="1:1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>
        <f t="shared" si="2"/>
        <v>0</v>
      </c>
      <c r="F19" s="4">
        <f t="shared" si="3"/>
        <v>0</v>
      </c>
      <c r="H19" s="6">
        <f t="shared" si="4"/>
        <v>0</v>
      </c>
      <c r="I19" s="4">
        <f t="shared" si="5"/>
        <v>0</v>
      </c>
      <c r="K19" s="6">
        <f t="shared" si="6"/>
        <v>0</v>
      </c>
      <c r="L19" s="4">
        <f t="shared" si="7"/>
        <v>0</v>
      </c>
    </row>
    <row r="20" spans="1:1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>
        <f t="shared" si="2"/>
        <v>0</v>
      </c>
      <c r="F20" s="4">
        <f t="shared" si="3"/>
        <v>0</v>
      </c>
      <c r="H20" s="6">
        <f t="shared" si="4"/>
        <v>0</v>
      </c>
      <c r="I20" s="4">
        <f t="shared" si="5"/>
        <v>0</v>
      </c>
      <c r="K20" s="6">
        <f t="shared" si="6"/>
        <v>0</v>
      </c>
      <c r="L20" s="4">
        <f t="shared" si="7"/>
        <v>0</v>
      </c>
    </row>
    <row r="21" spans="1:1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>
        <f t="shared" si="2"/>
        <v>0</v>
      </c>
      <c r="F21" s="4">
        <f t="shared" si="3"/>
        <v>0</v>
      </c>
      <c r="H21" s="6">
        <f t="shared" si="4"/>
        <v>0</v>
      </c>
      <c r="I21" s="4">
        <f t="shared" si="5"/>
        <v>0</v>
      </c>
      <c r="K21" s="6">
        <f t="shared" si="6"/>
        <v>0</v>
      </c>
      <c r="L21" s="4">
        <f t="shared" si="7"/>
        <v>0</v>
      </c>
    </row>
    <row r="22" spans="1:1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>
        <f t="shared" si="2"/>
        <v>0</v>
      </c>
      <c r="F22" s="4">
        <f t="shared" si="3"/>
        <v>0</v>
      </c>
      <c r="H22" s="6">
        <f t="shared" si="4"/>
        <v>0</v>
      </c>
      <c r="I22" s="4">
        <f t="shared" si="5"/>
        <v>0</v>
      </c>
      <c r="K22" s="6">
        <f t="shared" si="6"/>
        <v>0</v>
      </c>
      <c r="L22" s="4">
        <f t="shared" si="7"/>
        <v>0</v>
      </c>
    </row>
    <row r="23" spans="1:1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>
        <f t="shared" si="2"/>
        <v>0</v>
      </c>
      <c r="F23" s="4">
        <f t="shared" si="3"/>
        <v>0</v>
      </c>
      <c r="H23" s="6">
        <f t="shared" si="4"/>
        <v>0</v>
      </c>
      <c r="I23" s="4">
        <f t="shared" si="5"/>
        <v>0</v>
      </c>
      <c r="K23" s="6">
        <f t="shared" si="6"/>
        <v>0</v>
      </c>
      <c r="L23" s="4">
        <f t="shared" si="7"/>
        <v>0</v>
      </c>
    </row>
    <row r="24" spans="1:1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>
        <f t="shared" si="2"/>
        <v>0</v>
      </c>
      <c r="F24" s="4">
        <f t="shared" si="3"/>
        <v>0</v>
      </c>
      <c r="H24" s="6">
        <f t="shared" si="4"/>
        <v>0</v>
      </c>
      <c r="I24" s="4">
        <f t="shared" si="5"/>
        <v>0</v>
      </c>
      <c r="K24" s="6">
        <f t="shared" si="6"/>
        <v>0</v>
      </c>
      <c r="L24" s="4">
        <f t="shared" si="7"/>
        <v>0</v>
      </c>
    </row>
    <row r="25" spans="1:1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>
        <f t="shared" si="2"/>
        <v>0</v>
      </c>
      <c r="F25" s="4">
        <f t="shared" si="3"/>
        <v>0</v>
      </c>
      <c r="H25" s="6">
        <f t="shared" si="4"/>
        <v>0</v>
      </c>
      <c r="I25" s="4">
        <f t="shared" si="5"/>
        <v>0</v>
      </c>
      <c r="K25" s="6">
        <f t="shared" si="6"/>
        <v>0</v>
      </c>
      <c r="L25" s="4">
        <f t="shared" si="7"/>
        <v>0</v>
      </c>
    </row>
    <row r="26" spans="1:1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>
        <f t="shared" si="2"/>
        <v>0</v>
      </c>
      <c r="F26" s="4">
        <f t="shared" si="3"/>
        <v>0</v>
      </c>
      <c r="H26" s="6">
        <f t="shared" si="4"/>
        <v>0</v>
      </c>
      <c r="I26" s="4">
        <f t="shared" si="5"/>
        <v>0</v>
      </c>
      <c r="K26" s="6">
        <f t="shared" si="6"/>
        <v>0</v>
      </c>
      <c r="L26" s="4">
        <f t="shared" si="7"/>
        <v>0</v>
      </c>
    </row>
    <row r="27" spans="1:1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>
        <f t="shared" si="2"/>
        <v>0</v>
      </c>
      <c r="F27" s="4">
        <f t="shared" si="3"/>
        <v>0</v>
      </c>
      <c r="H27" s="6">
        <f t="shared" si="4"/>
        <v>0</v>
      </c>
      <c r="I27" s="4">
        <f t="shared" si="5"/>
        <v>0</v>
      </c>
      <c r="K27" s="6">
        <f t="shared" si="6"/>
        <v>0</v>
      </c>
      <c r="L27" s="4">
        <f t="shared" si="7"/>
        <v>0</v>
      </c>
    </row>
    <row r="28" spans="1:1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>
        <f t="shared" si="2"/>
        <v>0</v>
      </c>
      <c r="F28" s="4">
        <f t="shared" si="3"/>
        <v>0</v>
      </c>
      <c r="H28" s="6">
        <f t="shared" si="4"/>
        <v>0</v>
      </c>
      <c r="I28" s="4">
        <f t="shared" si="5"/>
        <v>0</v>
      </c>
      <c r="K28" s="6">
        <f t="shared" si="6"/>
        <v>0</v>
      </c>
      <c r="L28" s="4">
        <f t="shared" si="7"/>
        <v>0</v>
      </c>
    </row>
    <row r="29" spans="1:1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>
        <f t="shared" si="2"/>
        <v>0</v>
      </c>
      <c r="F29" s="4">
        <f t="shared" si="3"/>
        <v>0</v>
      </c>
      <c r="H29" s="6">
        <f t="shared" si="4"/>
        <v>0</v>
      </c>
      <c r="I29" s="4">
        <f t="shared" si="5"/>
        <v>0</v>
      </c>
      <c r="K29" s="6">
        <f t="shared" si="6"/>
        <v>0</v>
      </c>
      <c r="L29" s="4">
        <f t="shared" si="7"/>
        <v>0</v>
      </c>
    </row>
    <row r="30" spans="1:1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>
        <f t="shared" si="2"/>
        <v>0</v>
      </c>
      <c r="F30" s="4">
        <f t="shared" si="3"/>
        <v>0</v>
      </c>
      <c r="H30" s="6">
        <f t="shared" si="4"/>
        <v>0</v>
      </c>
      <c r="I30" s="4">
        <f t="shared" si="5"/>
        <v>0</v>
      </c>
      <c r="K30" s="6">
        <f t="shared" si="6"/>
        <v>0</v>
      </c>
      <c r="L30" s="4">
        <f t="shared" si="7"/>
        <v>0</v>
      </c>
    </row>
    <row r="31" spans="1:1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>
        <f t="shared" si="2"/>
        <v>0</v>
      </c>
      <c r="F31" s="4">
        <f t="shared" si="3"/>
        <v>0</v>
      </c>
      <c r="H31" s="6">
        <f t="shared" si="4"/>
        <v>0</v>
      </c>
      <c r="I31" s="4">
        <f t="shared" si="5"/>
        <v>0</v>
      </c>
      <c r="K31" s="6">
        <f t="shared" si="6"/>
        <v>0</v>
      </c>
      <c r="L31" s="4">
        <f t="shared" si="7"/>
        <v>0</v>
      </c>
    </row>
    <row r="32" spans="1:1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>
        <f t="shared" si="2"/>
        <v>0</v>
      </c>
      <c r="F32" s="4">
        <f t="shared" si="3"/>
        <v>0</v>
      </c>
      <c r="H32" s="6">
        <f t="shared" si="4"/>
        <v>0</v>
      </c>
      <c r="I32" s="4">
        <f t="shared" si="5"/>
        <v>0</v>
      </c>
      <c r="K32" s="6">
        <f t="shared" si="6"/>
        <v>0</v>
      </c>
      <c r="L32" s="4">
        <f t="shared" si="7"/>
        <v>0</v>
      </c>
    </row>
    <row r="33" spans="1:1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>
        <f t="shared" si="2"/>
        <v>0</v>
      </c>
      <c r="F33" s="4">
        <f t="shared" si="3"/>
        <v>0</v>
      </c>
      <c r="H33" s="6">
        <f t="shared" si="4"/>
        <v>0</v>
      </c>
      <c r="I33" s="4">
        <f t="shared" si="5"/>
        <v>0</v>
      </c>
      <c r="K33" s="6">
        <f t="shared" si="6"/>
        <v>0</v>
      </c>
      <c r="L33" s="4">
        <f t="shared" si="7"/>
        <v>0</v>
      </c>
    </row>
    <row r="34" spans="1:1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>
        <f t="shared" si="2"/>
        <v>0</v>
      </c>
      <c r="F34" s="4">
        <f t="shared" si="3"/>
        <v>0</v>
      </c>
      <c r="H34" s="6">
        <f t="shared" si="4"/>
        <v>0</v>
      </c>
      <c r="I34" s="4">
        <f t="shared" si="5"/>
        <v>0</v>
      </c>
      <c r="K34" s="6">
        <f t="shared" si="6"/>
        <v>0</v>
      </c>
      <c r="L34" s="4">
        <f t="shared" si="7"/>
        <v>0</v>
      </c>
    </row>
    <row r="35" spans="1:12" x14ac:dyDescent="0.2">
      <c r="A35" s="15">
        <f>+curves!A24</f>
        <v>37347</v>
      </c>
      <c r="B35" s="6">
        <f t="shared" ca="1" si="0"/>
        <v>-1141704.6718589135</v>
      </c>
      <c r="C35" s="4">
        <f t="shared" ca="1" si="1"/>
        <v>0</v>
      </c>
      <c r="D35" s="15"/>
      <c r="E35" s="6">
        <f t="shared" ca="1" si="2"/>
        <v>-1141704.6718589135</v>
      </c>
      <c r="F35" s="4">
        <f t="shared" ca="1" si="3"/>
        <v>0</v>
      </c>
      <c r="H35" s="6">
        <f t="shared" si="4"/>
        <v>0</v>
      </c>
      <c r="I35" s="4">
        <f t="shared" si="5"/>
        <v>0</v>
      </c>
      <c r="K35" s="6">
        <f t="shared" si="6"/>
        <v>0</v>
      </c>
      <c r="L35" s="4">
        <f t="shared" si="7"/>
        <v>0</v>
      </c>
    </row>
    <row r="36" spans="1:12" x14ac:dyDescent="0.2">
      <c r="A36" s="15">
        <f>+curves!A25</f>
        <v>37377</v>
      </c>
      <c r="B36" s="6">
        <f t="shared" ca="1" si="0"/>
        <v>-1134953.3950926971</v>
      </c>
      <c r="C36" s="4">
        <f t="shared" ca="1" si="1"/>
        <v>0</v>
      </c>
      <c r="D36" s="15"/>
      <c r="E36" s="6">
        <f t="shared" ca="1" si="2"/>
        <v>-1134953.3950926971</v>
      </c>
      <c r="F36" s="4">
        <f t="shared" ca="1" si="3"/>
        <v>0</v>
      </c>
      <c r="H36" s="6">
        <f t="shared" si="4"/>
        <v>0</v>
      </c>
      <c r="I36" s="4">
        <f t="shared" si="5"/>
        <v>0</v>
      </c>
      <c r="K36" s="6">
        <f t="shared" si="6"/>
        <v>0</v>
      </c>
      <c r="L36" s="4">
        <f t="shared" si="7"/>
        <v>0</v>
      </c>
    </row>
    <row r="37" spans="1:12" x14ac:dyDescent="0.2">
      <c r="A37" s="15">
        <f>+curves!A26</f>
        <v>37408</v>
      </c>
      <c r="B37" s="6">
        <f t="shared" ca="1" si="0"/>
        <v>-1128014.1856901923</v>
      </c>
      <c r="C37" s="4">
        <f t="shared" ca="1" si="1"/>
        <v>0</v>
      </c>
      <c r="D37" s="15"/>
      <c r="E37" s="6">
        <f t="shared" ca="1" si="2"/>
        <v>-1128014.1856901923</v>
      </c>
      <c r="F37" s="4">
        <f t="shared" ca="1" si="3"/>
        <v>0</v>
      </c>
      <c r="H37" s="6">
        <f t="shared" si="4"/>
        <v>0</v>
      </c>
      <c r="I37" s="4">
        <f t="shared" si="5"/>
        <v>0</v>
      </c>
      <c r="K37" s="6">
        <f t="shared" si="6"/>
        <v>0</v>
      </c>
      <c r="L37" s="4">
        <f t="shared" si="7"/>
        <v>0</v>
      </c>
    </row>
    <row r="38" spans="1:12" x14ac:dyDescent="0.2">
      <c r="A38" s="15">
        <f>+curves!A27</f>
        <v>37438</v>
      </c>
      <c r="B38" s="6">
        <f t="shared" ca="1" si="0"/>
        <v>-1121343.8064833411</v>
      </c>
      <c r="C38" s="4">
        <f t="shared" ca="1" si="1"/>
        <v>0</v>
      </c>
      <c r="D38" s="15"/>
      <c r="E38" s="6">
        <f t="shared" ca="1" si="2"/>
        <v>-1121343.8064833411</v>
      </c>
      <c r="F38" s="4">
        <f t="shared" ca="1" si="3"/>
        <v>0</v>
      </c>
      <c r="H38" s="6">
        <f t="shared" si="4"/>
        <v>0</v>
      </c>
      <c r="I38" s="4">
        <f t="shared" si="5"/>
        <v>0</v>
      </c>
      <c r="K38" s="6">
        <f t="shared" si="6"/>
        <v>0</v>
      </c>
      <c r="L38" s="4">
        <f t="shared" si="7"/>
        <v>0</v>
      </c>
    </row>
    <row r="39" spans="1:12" x14ac:dyDescent="0.2">
      <c r="A39" s="15">
        <f>+curves!A28</f>
        <v>37469</v>
      </c>
      <c r="B39" s="6">
        <f t="shared" ca="1" si="0"/>
        <v>-1114504.2644983155</v>
      </c>
      <c r="C39" s="4">
        <f t="shared" ca="1" si="1"/>
        <v>0</v>
      </c>
      <c r="D39" s="15"/>
      <c r="E39" s="6">
        <f t="shared" ca="1" si="2"/>
        <v>-1114504.2644983155</v>
      </c>
      <c r="F39" s="4">
        <f t="shared" ca="1" si="3"/>
        <v>0</v>
      </c>
      <c r="H39" s="6">
        <f t="shared" si="4"/>
        <v>0</v>
      </c>
      <c r="I39" s="4">
        <f t="shared" si="5"/>
        <v>0</v>
      </c>
      <c r="K39" s="6">
        <f t="shared" si="6"/>
        <v>0</v>
      </c>
      <c r="L39" s="4">
        <f t="shared" si="7"/>
        <v>0</v>
      </c>
    </row>
    <row r="40" spans="1:12" x14ac:dyDescent="0.2">
      <c r="A40" s="15">
        <f>+curves!A29</f>
        <v>37500</v>
      </c>
      <c r="B40" s="6">
        <f t="shared" ca="1" si="0"/>
        <v>-1107703.6546654126</v>
      </c>
      <c r="C40" s="4">
        <f t="shared" ca="1" si="1"/>
        <v>0</v>
      </c>
      <c r="D40" s="15"/>
      <c r="E40" s="6">
        <f t="shared" ca="1" si="2"/>
        <v>-1107703.6546654126</v>
      </c>
      <c r="F40" s="4">
        <f t="shared" ca="1" si="3"/>
        <v>0</v>
      </c>
      <c r="H40" s="6">
        <f t="shared" si="4"/>
        <v>0</v>
      </c>
      <c r="I40" s="4">
        <f t="shared" si="5"/>
        <v>0</v>
      </c>
      <c r="K40" s="6">
        <f t="shared" si="6"/>
        <v>0</v>
      </c>
      <c r="L40" s="4">
        <f t="shared" si="7"/>
        <v>0</v>
      </c>
    </row>
    <row r="41" spans="1:12" x14ac:dyDescent="0.2">
      <c r="A41" s="15">
        <f>+curves!A30</f>
        <v>37530</v>
      </c>
      <c r="B41" s="6">
        <f t="shared" ca="1" si="0"/>
        <v>-1101168.8990235832</v>
      </c>
      <c r="C41" s="4">
        <f t="shared" ca="1" si="1"/>
        <v>0</v>
      </c>
      <c r="D41" s="15"/>
      <c r="E41" s="6">
        <f t="shared" ca="1" si="2"/>
        <v>-1101168.8990235832</v>
      </c>
      <c r="F41" s="4">
        <f t="shared" ca="1" si="3"/>
        <v>0</v>
      </c>
      <c r="H41" s="6">
        <f t="shared" si="4"/>
        <v>0</v>
      </c>
      <c r="I41" s="4">
        <f t="shared" si="5"/>
        <v>0</v>
      </c>
      <c r="K41" s="6">
        <f t="shared" si="6"/>
        <v>0</v>
      </c>
      <c r="L41" s="4">
        <f t="shared" si="7"/>
        <v>0</v>
      </c>
    </row>
    <row r="42" spans="1:12" x14ac:dyDescent="0.2">
      <c r="A42" s="15">
        <f>+curves!A31</f>
        <v>37561</v>
      </c>
      <c r="B42" s="6">
        <f t="shared" ca="1" si="0"/>
        <v>-1094469.0394813255</v>
      </c>
      <c r="C42" s="4">
        <f t="shared" ca="1" si="1"/>
        <v>0</v>
      </c>
      <c r="D42" s="15"/>
      <c r="E42" s="6">
        <f t="shared" ca="1" si="2"/>
        <v>-1094469.0394813255</v>
      </c>
      <c r="F42" s="4">
        <f t="shared" ca="1" si="3"/>
        <v>0</v>
      </c>
      <c r="H42" s="6">
        <f t="shared" si="4"/>
        <v>0</v>
      </c>
      <c r="I42" s="4">
        <f t="shared" si="5"/>
        <v>0</v>
      </c>
      <c r="K42" s="6">
        <f t="shared" si="6"/>
        <v>0</v>
      </c>
      <c r="L42" s="4">
        <f t="shared" si="7"/>
        <v>0</v>
      </c>
    </row>
    <row r="43" spans="1:12" x14ac:dyDescent="0.2">
      <c r="A43" s="15">
        <f>+curves!A32</f>
        <v>37591</v>
      </c>
      <c r="B43" s="6">
        <f t="shared" ca="1" si="0"/>
        <v>-1088023.1674058647</v>
      </c>
      <c r="C43" s="4">
        <f t="shared" ca="1" si="1"/>
        <v>0</v>
      </c>
      <c r="D43" s="15"/>
      <c r="E43" s="6">
        <f t="shared" ca="1" si="2"/>
        <v>-1088023.1674058647</v>
      </c>
      <c r="F43" s="4">
        <f t="shared" ca="1" si="3"/>
        <v>0</v>
      </c>
      <c r="H43" s="6">
        <f t="shared" si="4"/>
        <v>0</v>
      </c>
      <c r="I43" s="4">
        <f t="shared" si="5"/>
        <v>0</v>
      </c>
      <c r="K43" s="6">
        <f t="shared" si="6"/>
        <v>0</v>
      </c>
      <c r="L43" s="4">
        <f t="shared" si="7"/>
        <v>0</v>
      </c>
    </row>
    <row r="44" spans="1:12" x14ac:dyDescent="0.2">
      <c r="A44" s="15">
        <f>+curves!A33</f>
        <v>37622</v>
      </c>
      <c r="B44" s="6">
        <f t="shared" ca="1" si="0"/>
        <v>-4180822.32772779</v>
      </c>
      <c r="C44" s="4">
        <f t="shared" ca="1" si="1"/>
        <v>0</v>
      </c>
      <c r="D44" s="15"/>
      <c r="E44" s="6">
        <f t="shared" ca="1" si="2"/>
        <v>-1081391.25395794</v>
      </c>
      <c r="F44" s="4">
        <f t="shared" ca="1" si="3"/>
        <v>0</v>
      </c>
      <c r="H44" s="6">
        <f t="shared" ca="1" si="4"/>
        <v>-3099431.0737698502</v>
      </c>
      <c r="I44" s="4">
        <f t="shared" ca="1" si="5"/>
        <v>0</v>
      </c>
      <c r="K44" s="6">
        <f t="shared" si="6"/>
        <v>0</v>
      </c>
      <c r="L44" s="4">
        <f t="shared" si="7"/>
        <v>0</v>
      </c>
    </row>
    <row r="45" spans="1:12" x14ac:dyDescent="0.2">
      <c r="A45" s="15">
        <f>+curves!A34</f>
        <v>37653</v>
      </c>
      <c r="B45" s="6">
        <f t="shared" ca="1" si="0"/>
        <v>-4155283.6229025465</v>
      </c>
      <c r="C45" s="4">
        <f t="shared" ca="1" si="1"/>
        <v>0</v>
      </c>
      <c r="D45" s="15"/>
      <c r="E45" s="6">
        <f t="shared" ca="1" si="2"/>
        <v>-1074785.5362616223</v>
      </c>
      <c r="F45" s="4">
        <f t="shared" ca="1" si="3"/>
        <v>0</v>
      </c>
      <c r="H45" s="6">
        <f t="shared" ca="1" si="4"/>
        <v>-3080498.0866409242</v>
      </c>
      <c r="I45" s="4">
        <f t="shared" ca="1" si="5"/>
        <v>0</v>
      </c>
      <c r="K45" s="6">
        <f t="shared" si="6"/>
        <v>0</v>
      </c>
      <c r="L45" s="4">
        <f t="shared" si="7"/>
        <v>0</v>
      </c>
    </row>
    <row r="46" spans="1:12" x14ac:dyDescent="0.2">
      <c r="A46" s="15">
        <f>+curves!A35</f>
        <v>37681</v>
      </c>
      <c r="B46" s="6">
        <f t="shared" ca="1" si="0"/>
        <v>-4132342.363611436</v>
      </c>
      <c r="C46" s="4">
        <f t="shared" ca="1" si="1"/>
        <v>0</v>
      </c>
      <c r="D46" s="15"/>
      <c r="E46" s="6">
        <f t="shared" ca="1" si="2"/>
        <v>-1068851.6612467347</v>
      </c>
      <c r="F46" s="4">
        <f t="shared" ca="1" si="3"/>
        <v>0</v>
      </c>
      <c r="H46" s="6">
        <f t="shared" ca="1" si="4"/>
        <v>-3063490.7023647013</v>
      </c>
      <c r="I46" s="4">
        <f t="shared" ca="1" si="5"/>
        <v>0</v>
      </c>
      <c r="K46" s="6">
        <f t="shared" si="6"/>
        <v>0</v>
      </c>
      <c r="L46" s="4">
        <f t="shared" si="7"/>
        <v>0</v>
      </c>
    </row>
    <row r="47" spans="1:12" x14ac:dyDescent="0.2">
      <c r="A47" s="15">
        <f>+curves!A36</f>
        <v>37712</v>
      </c>
      <c r="B47" s="6">
        <f t="shared" ca="1" si="0"/>
        <v>-4107182.4174085171</v>
      </c>
      <c r="C47" s="4">
        <f t="shared" ca="1" si="1"/>
        <v>0</v>
      </c>
      <c r="D47" s="15"/>
      <c r="E47" s="6">
        <f t="shared" ca="1" si="2"/>
        <v>-1062343.9114211937</v>
      </c>
      <c r="F47" s="4">
        <f t="shared" ca="1" si="3"/>
        <v>0</v>
      </c>
      <c r="H47" s="6">
        <f t="shared" ca="1" si="4"/>
        <v>-3044838.5059873234</v>
      </c>
      <c r="I47" s="4">
        <f t="shared" ca="1" si="5"/>
        <v>0</v>
      </c>
      <c r="K47" s="6">
        <f t="shared" si="6"/>
        <v>0</v>
      </c>
      <c r="L47" s="4">
        <f t="shared" si="7"/>
        <v>0</v>
      </c>
    </row>
    <row r="48" spans="1:12" x14ac:dyDescent="0.2">
      <c r="A48" s="15">
        <f>+curves!A37</f>
        <v>37742</v>
      </c>
      <c r="B48" s="6">
        <f t="shared" ca="1" si="0"/>
        <v>-4083112.9297376769</v>
      </c>
      <c r="C48" s="4">
        <f t="shared" ca="1" si="1"/>
        <v>0</v>
      </c>
      <c r="D48" s="15"/>
      <c r="E48" s="6">
        <f t="shared" ca="1" si="2"/>
        <v>-1056118.2143180496</v>
      </c>
      <c r="F48" s="4">
        <f t="shared" ca="1" si="3"/>
        <v>0</v>
      </c>
      <c r="H48" s="6">
        <f t="shared" ca="1" si="4"/>
        <v>-3026994.7154196273</v>
      </c>
      <c r="I48" s="4">
        <f t="shared" ca="1" si="5"/>
        <v>0</v>
      </c>
      <c r="K48" s="6">
        <f t="shared" si="6"/>
        <v>0</v>
      </c>
      <c r="L48" s="4">
        <f t="shared" si="7"/>
        <v>0</v>
      </c>
    </row>
    <row r="49" spans="1:12" x14ac:dyDescent="0.2">
      <c r="A49" s="15">
        <f>+curves!A38</f>
        <v>37773</v>
      </c>
      <c r="B49" s="6">
        <f t="shared" ca="1" si="0"/>
        <v>-4058394.2105568852</v>
      </c>
      <c r="C49" s="4">
        <f t="shared" ca="1" si="1"/>
        <v>0</v>
      </c>
      <c r="D49" s="15"/>
      <c r="E49" s="6">
        <f t="shared" ca="1" si="2"/>
        <v>-1049724.5901370195</v>
      </c>
      <c r="F49" s="4">
        <f t="shared" ca="1" si="3"/>
        <v>0</v>
      </c>
      <c r="H49" s="6">
        <f t="shared" ca="1" si="4"/>
        <v>-3008669.6204198655</v>
      </c>
      <c r="I49" s="4">
        <f t="shared" ca="1" si="5"/>
        <v>0</v>
      </c>
      <c r="K49" s="6">
        <f t="shared" si="6"/>
        <v>0</v>
      </c>
      <c r="L49" s="4">
        <f t="shared" si="7"/>
        <v>0</v>
      </c>
    </row>
    <row r="50" spans="1:12" x14ac:dyDescent="0.2">
      <c r="A50" s="15">
        <f>+curves!A39</f>
        <v>37803</v>
      </c>
      <c r="B50" s="6">
        <f t="shared" ca="1" si="0"/>
        <v>-4034612.0027733566</v>
      </c>
      <c r="C50" s="4">
        <f t="shared" ca="1" si="1"/>
        <v>0</v>
      </c>
      <c r="D50" s="15"/>
      <c r="E50" s="6">
        <f t="shared" ca="1" si="2"/>
        <v>-1043573.1994581204</v>
      </c>
      <c r="F50" s="4">
        <f t="shared" ca="1" si="3"/>
        <v>0</v>
      </c>
      <c r="H50" s="6">
        <f t="shared" ca="1" si="4"/>
        <v>-2991038.8033152362</v>
      </c>
      <c r="I50" s="4">
        <f t="shared" ca="1" si="5"/>
        <v>0</v>
      </c>
      <c r="K50" s="6">
        <f t="shared" si="6"/>
        <v>0</v>
      </c>
      <c r="L50" s="4">
        <f t="shared" si="7"/>
        <v>0</v>
      </c>
    </row>
    <row r="51" spans="1:12" x14ac:dyDescent="0.2">
      <c r="A51" s="15">
        <f>+curves!A40</f>
        <v>37834</v>
      </c>
      <c r="B51" s="6">
        <f t="shared" ca="1" si="0"/>
        <v>-4010175.9756813189</v>
      </c>
      <c r="C51" s="4">
        <f t="shared" ca="1" si="1"/>
        <v>0</v>
      </c>
      <c r="D51" s="15"/>
      <c r="E51" s="6">
        <f t="shared" ca="1" si="2"/>
        <v>-1037252.6950435808</v>
      </c>
      <c r="F51" s="4">
        <f t="shared" ca="1" si="3"/>
        <v>0</v>
      </c>
      <c r="H51" s="6">
        <f t="shared" ca="1" si="4"/>
        <v>-2972923.2806377378</v>
      </c>
      <c r="I51" s="4">
        <f t="shared" ca="1" si="5"/>
        <v>0</v>
      </c>
      <c r="K51" s="6">
        <f t="shared" si="6"/>
        <v>0</v>
      </c>
      <c r="L51" s="4">
        <f t="shared" si="7"/>
        <v>0</v>
      </c>
    </row>
    <row r="52" spans="1:12" x14ac:dyDescent="0.2">
      <c r="A52" s="15">
        <f>+curves!A41</f>
        <v>37865</v>
      </c>
      <c r="B52" s="6">
        <f t="shared" ca="1" si="0"/>
        <v>-3985891.7450691555</v>
      </c>
      <c r="C52" s="4">
        <f t="shared" ca="1" si="1"/>
        <v>0</v>
      </c>
      <c r="D52" s="15"/>
      <c r="E52" s="6">
        <f t="shared" ca="1" si="2"/>
        <v>-1030971.4535713168</v>
      </c>
      <c r="F52" s="4">
        <f t="shared" ca="1" si="3"/>
        <v>0</v>
      </c>
      <c r="H52" s="6">
        <f t="shared" ca="1" si="4"/>
        <v>-2954920.2914978387</v>
      </c>
      <c r="I52" s="4">
        <f t="shared" ca="1" si="5"/>
        <v>0</v>
      </c>
      <c r="K52" s="6">
        <f t="shared" si="6"/>
        <v>0</v>
      </c>
      <c r="L52" s="4">
        <f t="shared" si="7"/>
        <v>0</v>
      </c>
    </row>
    <row r="53" spans="1:12" x14ac:dyDescent="0.2">
      <c r="A53" s="15">
        <f>+curves!A42</f>
        <v>37895</v>
      </c>
      <c r="B53" s="6">
        <f t="shared" ca="1" si="0"/>
        <v>-3962531.7964914786</v>
      </c>
      <c r="C53" s="4">
        <f t="shared" ca="1" si="1"/>
        <v>0</v>
      </c>
      <c r="D53" s="15"/>
      <c r="E53" s="6">
        <f t="shared" ca="1" si="2"/>
        <v>-1024929.2824134394</v>
      </c>
      <c r="F53" s="4">
        <f t="shared" ca="1" si="3"/>
        <v>0</v>
      </c>
      <c r="H53" s="6">
        <f t="shared" ca="1" si="4"/>
        <v>-2937602.5140780392</v>
      </c>
      <c r="I53" s="4">
        <f t="shared" ca="1" si="5"/>
        <v>0</v>
      </c>
      <c r="K53" s="6">
        <f t="shared" si="6"/>
        <v>0</v>
      </c>
      <c r="L53" s="4">
        <f t="shared" si="7"/>
        <v>0</v>
      </c>
    </row>
    <row r="54" spans="1:12" x14ac:dyDescent="0.2">
      <c r="A54" s="15">
        <f>+curves!A43</f>
        <v>37926</v>
      </c>
      <c r="B54" s="6">
        <f t="shared" ca="1" si="0"/>
        <v>-3938537.0894348333</v>
      </c>
      <c r="C54" s="4">
        <f t="shared" ca="1" si="1"/>
        <v>0</v>
      </c>
      <c r="D54" s="15"/>
      <c r="E54" s="6">
        <f t="shared" ca="1" si="2"/>
        <v>-1018722.9277017716</v>
      </c>
      <c r="F54" s="4">
        <f t="shared" ca="1" si="3"/>
        <v>0</v>
      </c>
      <c r="H54" s="6">
        <f t="shared" ca="1" si="4"/>
        <v>-2919814.1617330615</v>
      </c>
      <c r="I54" s="4">
        <f t="shared" ca="1" si="5"/>
        <v>0</v>
      </c>
      <c r="K54" s="6">
        <f t="shared" si="6"/>
        <v>0</v>
      </c>
      <c r="L54" s="4">
        <f t="shared" si="7"/>
        <v>0</v>
      </c>
    </row>
    <row r="55" spans="1:12" x14ac:dyDescent="0.2">
      <c r="A55" s="15">
        <f>+curves!A44</f>
        <v>37956</v>
      </c>
      <c r="B55" s="6">
        <f t="shared" ca="1" si="0"/>
        <v>-3915458.0082101319</v>
      </c>
      <c r="C55" s="4">
        <f t="shared" ca="1" si="1"/>
        <v>0</v>
      </c>
      <c r="D55" s="15"/>
      <c r="E55" s="6">
        <f t="shared" ca="1" si="2"/>
        <v>-1012753.404333066</v>
      </c>
      <c r="F55" s="4">
        <f t="shared" ca="1" si="3"/>
        <v>0</v>
      </c>
      <c r="H55" s="6">
        <f t="shared" ca="1" si="4"/>
        <v>-2902704.6038770657</v>
      </c>
      <c r="I55" s="4">
        <f t="shared" ca="1" si="5"/>
        <v>0</v>
      </c>
      <c r="K55" s="6">
        <f t="shared" si="6"/>
        <v>0</v>
      </c>
      <c r="L55" s="4">
        <f t="shared" si="7"/>
        <v>0</v>
      </c>
    </row>
    <row r="56" spans="1:12" x14ac:dyDescent="0.2">
      <c r="A56" s="15">
        <f>+curves!A45</f>
        <v>37987</v>
      </c>
      <c r="B56" s="6">
        <f t="shared" ca="1" si="0"/>
        <v>-3890400.4975132374</v>
      </c>
      <c r="C56" s="4">
        <f t="shared" ca="1" si="1"/>
        <v>0</v>
      </c>
      <c r="D56" s="15"/>
      <c r="E56" s="6">
        <f t="shared" si="2"/>
        <v>0</v>
      </c>
      <c r="F56" s="4">
        <f t="shared" si="3"/>
        <v>0</v>
      </c>
      <c r="H56" s="6">
        <f t="shared" si="4"/>
        <v>0</v>
      </c>
      <c r="I56" s="4">
        <f t="shared" si="5"/>
        <v>0</v>
      </c>
      <c r="K56" s="6">
        <f t="shared" ca="1" si="6"/>
        <v>-3890400.4975132374</v>
      </c>
      <c r="L56" s="4">
        <f t="shared" ca="1" si="7"/>
        <v>0</v>
      </c>
    </row>
    <row r="57" spans="1:12" x14ac:dyDescent="0.2">
      <c r="A57" s="15">
        <f>+curves!A46</f>
        <v>38018</v>
      </c>
      <c r="B57" s="6">
        <f t="shared" ca="1" si="0"/>
        <v>-3866677.8546673581</v>
      </c>
      <c r="C57" s="4">
        <f t="shared" ca="1" si="1"/>
        <v>0</v>
      </c>
      <c r="D57" s="15"/>
      <c r="E57" s="6">
        <f t="shared" si="2"/>
        <v>0</v>
      </c>
      <c r="F57" s="4">
        <f t="shared" si="3"/>
        <v>0</v>
      </c>
      <c r="H57" s="6">
        <f t="shared" si="4"/>
        <v>0</v>
      </c>
      <c r="I57" s="4">
        <f t="shared" si="5"/>
        <v>0</v>
      </c>
      <c r="K57" s="6">
        <f t="shared" ca="1" si="6"/>
        <v>-3866677.8546673581</v>
      </c>
      <c r="L57" s="4">
        <f t="shared" ca="1" si="7"/>
        <v>0</v>
      </c>
    </row>
    <row r="58" spans="1:12" x14ac:dyDescent="0.2">
      <c r="A58" s="15">
        <f>+curves!A47</f>
        <v>38047</v>
      </c>
      <c r="B58" s="6">
        <f t="shared" ca="1" si="0"/>
        <v>-3844612.4376098914</v>
      </c>
      <c r="C58" s="4">
        <f t="shared" ca="1" si="1"/>
        <v>0</v>
      </c>
      <c r="D58" s="15"/>
      <c r="E58" s="6">
        <f t="shared" si="2"/>
        <v>0</v>
      </c>
      <c r="F58" s="4">
        <f t="shared" si="3"/>
        <v>0</v>
      </c>
      <c r="H58" s="6">
        <f t="shared" si="4"/>
        <v>0</v>
      </c>
      <c r="I58" s="4">
        <f t="shared" si="5"/>
        <v>0</v>
      </c>
      <c r="K58" s="6">
        <f t="shared" ca="1" si="6"/>
        <v>-3844612.4376098914</v>
      </c>
      <c r="L58" s="4">
        <f t="shared" ca="1" si="7"/>
        <v>0</v>
      </c>
    </row>
    <row r="59" spans="1:12" x14ac:dyDescent="0.2">
      <c r="A59" s="15">
        <f>+curves!A48</f>
        <v>38078</v>
      </c>
      <c r="B59" s="6">
        <f t="shared" ca="1" si="0"/>
        <v>-3821097.6946752346</v>
      </c>
      <c r="C59" s="4">
        <f t="shared" ca="1" si="1"/>
        <v>0</v>
      </c>
      <c r="D59" s="15"/>
      <c r="E59" s="6">
        <f t="shared" si="2"/>
        <v>0</v>
      </c>
      <c r="F59" s="4">
        <f t="shared" si="3"/>
        <v>0</v>
      </c>
      <c r="H59" s="6">
        <f t="shared" si="4"/>
        <v>0</v>
      </c>
      <c r="I59" s="4">
        <f t="shared" si="5"/>
        <v>0</v>
      </c>
      <c r="K59" s="6">
        <f t="shared" ca="1" si="6"/>
        <v>-3821097.6946752346</v>
      </c>
      <c r="L59" s="4">
        <f t="shared" ca="1" si="7"/>
        <v>0</v>
      </c>
    </row>
    <row r="60" spans="1:12" x14ac:dyDescent="0.2">
      <c r="A60" s="15">
        <f>+curves!A49</f>
        <v>38108</v>
      </c>
      <c r="B60" s="6">
        <f t="shared" ca="1" si="0"/>
        <v>-3798406.0904090079</v>
      </c>
      <c r="C60" s="4">
        <f t="shared" ca="1" si="1"/>
        <v>0</v>
      </c>
      <c r="D60" s="15"/>
      <c r="E60" s="6">
        <f t="shared" si="2"/>
        <v>0</v>
      </c>
      <c r="F60" s="4">
        <f t="shared" si="3"/>
        <v>0</v>
      </c>
      <c r="H60" s="6">
        <f t="shared" si="4"/>
        <v>0</v>
      </c>
      <c r="I60" s="4">
        <f t="shared" si="5"/>
        <v>0</v>
      </c>
      <c r="K60" s="6">
        <f t="shared" ca="1" si="6"/>
        <v>-3798406.0904090079</v>
      </c>
      <c r="L60" s="4">
        <f t="shared" ca="1" si="7"/>
        <v>0</v>
      </c>
    </row>
    <row r="61" spans="1:12" x14ac:dyDescent="0.2">
      <c r="A61" s="15">
        <f>+curves!A50</f>
        <v>38139</v>
      </c>
      <c r="B61" s="6">
        <f t="shared" ca="1" si="0"/>
        <v>-3775089.530815633</v>
      </c>
      <c r="C61" s="4">
        <f t="shared" ca="1" si="1"/>
        <v>0</v>
      </c>
      <c r="D61" s="15"/>
      <c r="E61" s="6">
        <f t="shared" si="2"/>
        <v>0</v>
      </c>
      <c r="F61" s="4">
        <f t="shared" si="3"/>
        <v>0</v>
      </c>
      <c r="H61" s="6">
        <f t="shared" si="4"/>
        <v>0</v>
      </c>
      <c r="I61" s="4">
        <f t="shared" si="5"/>
        <v>0</v>
      </c>
      <c r="K61" s="6">
        <f t="shared" ca="1" si="6"/>
        <v>-3775089.530815633</v>
      </c>
      <c r="L61" s="4">
        <f t="shared" ca="1" si="7"/>
        <v>0</v>
      </c>
    </row>
    <row r="62" spans="1:12" x14ac:dyDescent="0.2">
      <c r="A62" s="15">
        <f>+curves!A51</f>
        <v>38169</v>
      </c>
      <c r="B62" s="6">
        <f t="shared" ca="1" si="0"/>
        <v>-3752651.664239042</v>
      </c>
      <c r="C62" s="4">
        <f t="shared" ca="1" si="1"/>
        <v>0</v>
      </c>
      <c r="D62" s="15"/>
      <c r="E62" s="6">
        <f t="shared" si="2"/>
        <v>0</v>
      </c>
      <c r="F62" s="4">
        <f t="shared" si="3"/>
        <v>0</v>
      </c>
      <c r="H62" s="6">
        <f t="shared" si="4"/>
        <v>0</v>
      </c>
      <c r="I62" s="4">
        <f t="shared" si="5"/>
        <v>0</v>
      </c>
      <c r="K62" s="6">
        <f t="shared" ca="1" si="6"/>
        <v>-3752651.664239042</v>
      </c>
      <c r="L62" s="4">
        <f t="shared" ca="1" si="7"/>
        <v>0</v>
      </c>
    </row>
    <row r="63" spans="1:12" x14ac:dyDescent="0.2">
      <c r="A63" s="15">
        <f>+curves!A52</f>
        <v>38200</v>
      </c>
      <c r="B63" s="6">
        <f t="shared" ca="1" si="0"/>
        <v>-3729595.9612589856</v>
      </c>
      <c r="C63" s="4">
        <f t="shared" ca="1" si="1"/>
        <v>0</v>
      </c>
      <c r="D63" s="15"/>
      <c r="E63" s="6">
        <f t="shared" si="2"/>
        <v>0</v>
      </c>
      <c r="F63" s="4">
        <f t="shared" si="3"/>
        <v>0</v>
      </c>
      <c r="H63" s="6">
        <f t="shared" si="4"/>
        <v>0</v>
      </c>
      <c r="I63" s="4">
        <f t="shared" si="5"/>
        <v>0</v>
      </c>
      <c r="K63" s="6">
        <f t="shared" ca="1" si="6"/>
        <v>-3729595.9612589856</v>
      </c>
      <c r="L63" s="4">
        <f t="shared" ca="1" si="7"/>
        <v>0</v>
      </c>
    </row>
    <row r="64" spans="1:12" x14ac:dyDescent="0.2">
      <c r="A64" s="15">
        <f>+curves!A53</f>
        <v>38231</v>
      </c>
      <c r="B64" s="6">
        <f t="shared" ca="1" si="0"/>
        <v>-3706671.803865334</v>
      </c>
      <c r="C64" s="4">
        <f t="shared" ca="1" si="1"/>
        <v>0</v>
      </c>
      <c r="D64" s="15"/>
      <c r="E64" s="6">
        <f t="shared" si="2"/>
        <v>0</v>
      </c>
      <c r="F64" s="4">
        <f t="shared" si="3"/>
        <v>0</v>
      </c>
      <c r="H64" s="6">
        <f t="shared" si="4"/>
        <v>0</v>
      </c>
      <c r="I64" s="4">
        <f t="shared" si="5"/>
        <v>0</v>
      </c>
      <c r="K64" s="6">
        <f t="shared" ca="1" si="6"/>
        <v>-3706671.803865334</v>
      </c>
      <c r="L64" s="4">
        <f t="shared" ca="1" si="7"/>
        <v>0</v>
      </c>
    </row>
    <row r="65" spans="1:12" x14ac:dyDescent="0.2">
      <c r="A65" s="15">
        <f>+curves!A54</f>
        <v>38261</v>
      </c>
      <c r="B65" s="6">
        <f t="shared" ca="1" si="0"/>
        <v>-3684611.7402240024</v>
      </c>
      <c r="C65" s="4">
        <f t="shared" ca="1" si="1"/>
        <v>0</v>
      </c>
      <c r="D65" s="15"/>
      <c r="E65" s="6">
        <f t="shared" si="2"/>
        <v>0</v>
      </c>
      <c r="F65" s="4">
        <f t="shared" si="3"/>
        <v>0</v>
      </c>
      <c r="H65" s="6">
        <f t="shared" si="4"/>
        <v>0</v>
      </c>
      <c r="I65" s="4">
        <f t="shared" si="5"/>
        <v>0</v>
      </c>
      <c r="K65" s="6">
        <f t="shared" ca="1" si="6"/>
        <v>-3684611.7402240024</v>
      </c>
      <c r="L65" s="4">
        <f t="shared" ca="1" si="7"/>
        <v>0</v>
      </c>
    </row>
    <row r="66" spans="1:12" x14ac:dyDescent="0.2">
      <c r="A66" s="15">
        <f>+curves!A55</f>
        <v>38292</v>
      </c>
      <c r="B66" s="6">
        <f t="shared" ca="1" si="0"/>
        <v>-3661944.4368665922</v>
      </c>
      <c r="C66" s="4">
        <f t="shared" ca="1" si="1"/>
        <v>0</v>
      </c>
      <c r="D66" s="15"/>
      <c r="E66" s="6">
        <f t="shared" si="2"/>
        <v>0</v>
      </c>
      <c r="F66" s="4">
        <f t="shared" si="3"/>
        <v>0</v>
      </c>
      <c r="H66" s="6">
        <f t="shared" si="4"/>
        <v>0</v>
      </c>
      <c r="I66" s="4">
        <f t="shared" si="5"/>
        <v>0</v>
      </c>
      <c r="K66" s="6">
        <f t="shared" ca="1" si="6"/>
        <v>-3661944.4368665922</v>
      </c>
      <c r="L66" s="4">
        <f t="shared" ca="1" si="7"/>
        <v>0</v>
      </c>
    </row>
    <row r="67" spans="1:12" x14ac:dyDescent="0.2">
      <c r="A67" s="15">
        <f>+curves!A56</f>
        <v>38322</v>
      </c>
      <c r="B67" s="6">
        <f t="shared" ca="1" si="0"/>
        <v>-3640131.6691074888</v>
      </c>
      <c r="C67" s="4">
        <f t="shared" ca="1" si="1"/>
        <v>0</v>
      </c>
      <c r="D67" s="15"/>
      <c r="E67" s="6">
        <f t="shared" si="2"/>
        <v>0</v>
      </c>
      <c r="F67" s="4">
        <f t="shared" si="3"/>
        <v>0</v>
      </c>
      <c r="H67" s="6">
        <f t="shared" si="4"/>
        <v>0</v>
      </c>
      <c r="I67" s="4">
        <f t="shared" si="5"/>
        <v>0</v>
      </c>
      <c r="K67" s="6">
        <f t="shared" ca="1" si="6"/>
        <v>-3640131.6691074888</v>
      </c>
      <c r="L67" s="4">
        <f t="shared" ca="1" si="7"/>
        <v>0</v>
      </c>
    </row>
    <row r="68" spans="1:12" x14ac:dyDescent="0.2">
      <c r="A68" s="15">
        <f>+curves!A57</f>
        <v>38353</v>
      </c>
      <c r="B68" s="6">
        <f t="shared" ca="1" si="0"/>
        <v>-3617718.595841046</v>
      </c>
      <c r="C68" s="4">
        <f t="shared" ca="1" si="1"/>
        <v>0</v>
      </c>
      <c r="D68" s="15"/>
      <c r="E68" s="6">
        <f t="shared" si="2"/>
        <v>0</v>
      </c>
      <c r="F68" s="4">
        <f t="shared" si="3"/>
        <v>0</v>
      </c>
      <c r="H68" s="6">
        <f t="shared" si="4"/>
        <v>0</v>
      </c>
      <c r="I68" s="4">
        <f t="shared" si="5"/>
        <v>0</v>
      </c>
      <c r="K68" s="6">
        <f t="shared" ca="1" si="6"/>
        <v>-3617718.595841046</v>
      </c>
      <c r="L68" s="4">
        <f t="shared" ca="1" si="7"/>
        <v>0</v>
      </c>
    </row>
    <row r="69" spans="1:12" x14ac:dyDescent="0.2">
      <c r="A69" s="15">
        <f>+curves!A58</f>
        <v>38384</v>
      </c>
      <c r="B69" s="6">
        <f t="shared" ca="1" si="0"/>
        <v>-3595433.7234870424</v>
      </c>
      <c r="C69" s="4">
        <f t="shared" ca="1" si="1"/>
        <v>0</v>
      </c>
      <c r="D69" s="15"/>
      <c r="E69" s="6">
        <f t="shared" si="2"/>
        <v>0</v>
      </c>
      <c r="F69" s="4">
        <f t="shared" si="3"/>
        <v>0</v>
      </c>
      <c r="H69" s="6">
        <f t="shared" si="4"/>
        <v>0</v>
      </c>
      <c r="I69" s="4">
        <f t="shared" si="5"/>
        <v>0</v>
      </c>
      <c r="K69" s="6">
        <f t="shared" ca="1" si="6"/>
        <v>-3595433.7234870424</v>
      </c>
      <c r="L69" s="4">
        <f t="shared" ca="1" si="7"/>
        <v>0</v>
      </c>
    </row>
    <row r="70" spans="1:12" x14ac:dyDescent="0.2">
      <c r="A70" s="15">
        <f>+curves!A59</f>
        <v>38412</v>
      </c>
      <c r="B70" s="6">
        <f t="shared" ca="1" si="0"/>
        <v>-3575415.0870126965</v>
      </c>
      <c r="C70" s="4">
        <f t="shared" ca="1" si="1"/>
        <v>0</v>
      </c>
      <c r="D70" s="15"/>
      <c r="E70" s="6">
        <f t="shared" si="2"/>
        <v>0</v>
      </c>
      <c r="F70" s="4">
        <f t="shared" si="3"/>
        <v>0</v>
      </c>
      <c r="H70" s="6">
        <f t="shared" si="4"/>
        <v>0</v>
      </c>
      <c r="I70" s="4">
        <f t="shared" si="5"/>
        <v>0</v>
      </c>
      <c r="K70" s="6">
        <f t="shared" ca="1" si="6"/>
        <v>-3575415.0870126965</v>
      </c>
      <c r="L70" s="4">
        <f t="shared" ca="1" si="7"/>
        <v>0</v>
      </c>
    </row>
    <row r="71" spans="1:12" x14ac:dyDescent="0.2">
      <c r="A71" s="15">
        <f>+curves!A60</f>
        <v>38443</v>
      </c>
      <c r="B71" s="6">
        <f t="shared" ca="1" si="0"/>
        <v>-3553372.3656964353</v>
      </c>
      <c r="C71" s="4">
        <f t="shared" ca="1" si="1"/>
        <v>0</v>
      </c>
      <c r="D71" s="15"/>
      <c r="E71" s="6">
        <f t="shared" si="2"/>
        <v>0</v>
      </c>
      <c r="F71" s="4">
        <f t="shared" si="3"/>
        <v>0</v>
      </c>
      <c r="H71" s="6">
        <f t="shared" si="4"/>
        <v>0</v>
      </c>
      <c r="I71" s="4">
        <f t="shared" si="5"/>
        <v>0</v>
      </c>
      <c r="K71" s="6">
        <f t="shared" ca="1" si="6"/>
        <v>-3553372.3656964353</v>
      </c>
      <c r="L71" s="4">
        <f t="shared" ca="1" si="7"/>
        <v>0</v>
      </c>
    </row>
    <row r="72" spans="1:12" x14ac:dyDescent="0.2">
      <c r="A72" s="15">
        <f>+curves!A61</f>
        <v>38473</v>
      </c>
      <c r="B72" s="6">
        <f t="shared" ca="1" si="0"/>
        <v>-3532160.9312791266</v>
      </c>
      <c r="C72" s="4">
        <f t="shared" ca="1" si="1"/>
        <v>0</v>
      </c>
      <c r="D72" s="15"/>
      <c r="E72" s="6">
        <f t="shared" si="2"/>
        <v>0</v>
      </c>
      <c r="F72" s="4">
        <f t="shared" si="3"/>
        <v>0</v>
      </c>
      <c r="H72" s="6">
        <f t="shared" si="4"/>
        <v>0</v>
      </c>
      <c r="I72" s="4">
        <f t="shared" si="5"/>
        <v>0</v>
      </c>
      <c r="K72" s="6">
        <f t="shared" ca="1" si="6"/>
        <v>-3532160.9312791266</v>
      </c>
      <c r="L72" s="4">
        <f t="shared" ca="1" si="7"/>
        <v>0</v>
      </c>
    </row>
    <row r="73" spans="1:12" x14ac:dyDescent="0.2">
      <c r="A73" s="15">
        <f>+curves!A62</f>
        <v>38504</v>
      </c>
      <c r="B73" s="6">
        <f t="shared" ca="1" si="0"/>
        <v>-3510366.0461335918</v>
      </c>
      <c r="C73" s="4">
        <f t="shared" ca="1" si="1"/>
        <v>0</v>
      </c>
      <c r="D73" s="15"/>
      <c r="E73" s="6">
        <f t="shared" si="2"/>
        <v>0</v>
      </c>
      <c r="F73" s="4">
        <f t="shared" si="3"/>
        <v>0</v>
      </c>
      <c r="H73" s="6">
        <f t="shared" si="4"/>
        <v>0</v>
      </c>
      <c r="I73" s="4">
        <f t="shared" si="5"/>
        <v>0</v>
      </c>
      <c r="K73" s="6">
        <f t="shared" ca="1" si="6"/>
        <v>-3510366.0461335918</v>
      </c>
      <c r="L73" s="4">
        <f t="shared" ca="1" si="7"/>
        <v>0</v>
      </c>
    </row>
    <row r="74" spans="1:12" x14ac:dyDescent="0.2">
      <c r="A74" s="15">
        <f>+curves!A63</f>
        <v>38534</v>
      </c>
      <c r="B74" s="6">
        <f t="shared" ca="1" si="0"/>
        <v>-3489459.5982637182</v>
      </c>
      <c r="C74" s="4">
        <f t="shared" ca="1" si="1"/>
        <v>0</v>
      </c>
      <c r="D74" s="15"/>
      <c r="E74" s="6">
        <f t="shared" si="2"/>
        <v>0</v>
      </c>
      <c r="F74" s="4">
        <f t="shared" si="3"/>
        <v>0</v>
      </c>
      <c r="H74" s="6">
        <f t="shared" si="4"/>
        <v>0</v>
      </c>
      <c r="I74" s="4">
        <f t="shared" si="5"/>
        <v>0</v>
      </c>
      <c r="K74" s="6">
        <f t="shared" ca="1" si="6"/>
        <v>-3489459.5982637182</v>
      </c>
      <c r="L74" s="4">
        <f t="shared" ca="1" si="7"/>
        <v>0</v>
      </c>
    </row>
    <row r="75" spans="1:12" x14ac:dyDescent="0.2">
      <c r="A75" s="15">
        <f>+curves!A64</f>
        <v>38565</v>
      </c>
      <c r="B75" s="6">
        <f t="shared" ca="1" si="0"/>
        <v>-3468001.1195686962</v>
      </c>
      <c r="C75" s="4">
        <f t="shared" ca="1" si="1"/>
        <v>0</v>
      </c>
      <c r="D75" s="15"/>
      <c r="E75" s="6">
        <f t="shared" si="2"/>
        <v>0</v>
      </c>
      <c r="F75" s="4">
        <f t="shared" si="3"/>
        <v>0</v>
      </c>
      <c r="H75" s="6">
        <f t="shared" si="4"/>
        <v>0</v>
      </c>
      <c r="I75" s="4">
        <f t="shared" si="5"/>
        <v>0</v>
      </c>
      <c r="K75" s="6">
        <f t="shared" ca="1" si="6"/>
        <v>-3468001.1195686962</v>
      </c>
      <c r="L75" s="4">
        <f t="shared" ca="1" si="7"/>
        <v>0</v>
      </c>
    </row>
    <row r="76" spans="1:12" x14ac:dyDescent="0.2">
      <c r="A76" s="15">
        <f>+curves!A65</f>
        <v>38596</v>
      </c>
      <c r="B76" s="6">
        <f t="shared" ca="1" si="0"/>
        <v>-3446668.1799901417</v>
      </c>
      <c r="C76" s="4">
        <f t="shared" ca="1" si="1"/>
        <v>0</v>
      </c>
      <c r="D76" s="15"/>
      <c r="E76" s="6">
        <f t="shared" si="2"/>
        <v>0</v>
      </c>
      <c r="F76" s="4">
        <f t="shared" si="3"/>
        <v>0</v>
      </c>
      <c r="H76" s="6">
        <f t="shared" si="4"/>
        <v>0</v>
      </c>
      <c r="I76" s="4">
        <f t="shared" si="5"/>
        <v>0</v>
      </c>
      <c r="K76" s="6">
        <f t="shared" ca="1" si="6"/>
        <v>-3446668.1799901417</v>
      </c>
      <c r="L76" s="4">
        <f t="shared" ca="1" si="7"/>
        <v>0</v>
      </c>
    </row>
    <row r="77" spans="1:12" x14ac:dyDescent="0.2">
      <c r="A77" s="15">
        <f>+curves!A66</f>
        <v>38626</v>
      </c>
      <c r="B77" s="6">
        <f t="shared" ref="B77:B140" ca="1" si="8">+SUMIF($E$11:$CJ$11,"POS",$E77:$CJ77)</f>
        <v>-3426142.2769942381</v>
      </c>
      <c r="C77" s="4">
        <f t="shared" ref="C77:C140" ca="1" si="9">+SUMIF($E$11:$CJ$11,"P&amp;l",$E77:$CJ77)</f>
        <v>0</v>
      </c>
      <c r="D77" s="15"/>
      <c r="E77" s="6">
        <f t="shared" si="2"/>
        <v>0</v>
      </c>
      <c r="F77" s="4">
        <f t="shared" si="3"/>
        <v>0</v>
      </c>
      <c r="H77" s="6">
        <f t="shared" si="4"/>
        <v>0</v>
      </c>
      <c r="I77" s="4">
        <f t="shared" si="5"/>
        <v>0</v>
      </c>
      <c r="K77" s="6">
        <f t="shared" ca="1" si="6"/>
        <v>-3426142.2769942381</v>
      </c>
      <c r="L77" s="4">
        <f t="shared" ca="1" si="7"/>
        <v>0</v>
      </c>
    </row>
    <row r="78" spans="1:12" x14ac:dyDescent="0.2">
      <c r="A78" s="15">
        <f>+curves!A67</f>
        <v>38657</v>
      </c>
      <c r="B78" s="6">
        <f t="shared" ca="1" si="8"/>
        <v>-3405054.3460157858</v>
      </c>
      <c r="C78" s="4">
        <f t="shared" ca="1" si="9"/>
        <v>0</v>
      </c>
      <c r="D78" s="15"/>
      <c r="E78" s="6">
        <f t="shared" ref="E78:E141" si="10">+IF(AND(E$7&lt;$A78+1,E$8&gt;$A78-1),E$9*VLOOKUP($A78,curves,3,0),0)</f>
        <v>0</v>
      </c>
      <c r="F78" s="4">
        <f t="shared" ref="F78:F141" si="11">+IF(AND(E$7&lt;$A78+1,E$8&gt;$A78-1),E$9*(VLOOKUP($A78,curves,8,0)-E$10)*VLOOKUP($A78,curves,3,0),0)</f>
        <v>0</v>
      </c>
      <c r="H78" s="6">
        <f t="shared" ref="H78:H141" si="12">+IF(AND(H$7&lt;$A78+1,H$8&gt;$A78-1),H$9*VLOOKUP($A78,curves,3,0),0)</f>
        <v>0</v>
      </c>
      <c r="I78" s="4">
        <f t="shared" ref="I78:I141" si="13">+IF(AND(H$7&lt;$A78+1,H$8&gt;$A78-1),H$9*(VLOOKUP($A78,curves,8,0)-H$10)*VLOOKUP($A78,curves,3,0),0)</f>
        <v>0</v>
      </c>
      <c r="K78" s="6">
        <f t="shared" ref="K78:K141" ca="1" si="14">+IF(AND(K$7&lt;$A78+1,K$8&gt;$A78-1),K$9*VLOOKUP($A78,curves,3,0),0)</f>
        <v>-3405054.3460157858</v>
      </c>
      <c r="L78" s="4">
        <f t="shared" ref="L78:L141" ca="1" si="15">+IF(AND(K$7&lt;$A78+1,K$8&gt;$A78-1),K$9*(VLOOKUP($A78,curves,9,0)-K$10)*VLOOKUP($A78,curves,3,0),0)</f>
        <v>0</v>
      </c>
    </row>
    <row r="79" spans="1:12" x14ac:dyDescent="0.2">
      <c r="A79" s="15">
        <f>+curves!A68</f>
        <v>38687</v>
      </c>
      <c r="B79" s="6">
        <f t="shared" ca="1" si="8"/>
        <v>-3384764.2596578076</v>
      </c>
      <c r="C79" s="4">
        <f t="shared" ca="1" si="9"/>
        <v>0</v>
      </c>
      <c r="D79" s="15"/>
      <c r="E79" s="6">
        <f t="shared" si="10"/>
        <v>0</v>
      </c>
      <c r="F79" s="4">
        <f t="shared" si="11"/>
        <v>0</v>
      </c>
      <c r="H79" s="6">
        <f t="shared" si="12"/>
        <v>0</v>
      </c>
      <c r="I79" s="4">
        <f t="shared" si="13"/>
        <v>0</v>
      </c>
      <c r="K79" s="6">
        <f t="shared" ca="1" si="14"/>
        <v>-3384764.2596578076</v>
      </c>
      <c r="L79" s="4">
        <f t="shared" ca="1" si="15"/>
        <v>0</v>
      </c>
    </row>
    <row r="80" spans="1:12" x14ac:dyDescent="0.2">
      <c r="A80" s="15">
        <f>+curves!A69</f>
        <v>38718</v>
      </c>
      <c r="B80" s="6">
        <f t="shared" ca="1" si="8"/>
        <v>-3363918.6812479687</v>
      </c>
      <c r="C80" s="4">
        <f t="shared" ca="1" si="9"/>
        <v>0</v>
      </c>
      <c r="D80" s="15"/>
      <c r="E80" s="6">
        <f t="shared" si="10"/>
        <v>0</v>
      </c>
      <c r="F80" s="4">
        <f t="shared" si="11"/>
        <v>0</v>
      </c>
      <c r="H80" s="6">
        <f t="shared" si="12"/>
        <v>0</v>
      </c>
      <c r="I80" s="4">
        <f t="shared" si="13"/>
        <v>0</v>
      </c>
      <c r="K80" s="6">
        <f t="shared" ca="1" si="14"/>
        <v>-3363918.6812479687</v>
      </c>
      <c r="L80" s="4">
        <f t="shared" ca="1" si="15"/>
        <v>0</v>
      </c>
    </row>
    <row r="81" spans="1:12" x14ac:dyDescent="0.2">
      <c r="A81" s="15">
        <f>+curves!A70</f>
        <v>38749</v>
      </c>
      <c r="B81" s="6">
        <f t="shared" ca="1" si="8"/>
        <v>-3343195.2563644815</v>
      </c>
      <c r="C81" s="4">
        <f t="shared" ca="1" si="9"/>
        <v>0</v>
      </c>
      <c r="D81" s="15"/>
      <c r="E81" s="6">
        <f t="shared" si="10"/>
        <v>0</v>
      </c>
      <c r="F81" s="4">
        <f t="shared" si="11"/>
        <v>0</v>
      </c>
      <c r="H81" s="6">
        <f t="shared" si="12"/>
        <v>0</v>
      </c>
      <c r="I81" s="4">
        <f t="shared" si="13"/>
        <v>0</v>
      </c>
      <c r="K81" s="6">
        <f t="shared" ca="1" si="14"/>
        <v>-3343195.2563644815</v>
      </c>
      <c r="L81" s="4">
        <f t="shared" ca="1" si="15"/>
        <v>0</v>
      </c>
    </row>
    <row r="82" spans="1:12" x14ac:dyDescent="0.2">
      <c r="A82" s="15">
        <f>+curves!A71</f>
        <v>38777</v>
      </c>
      <c r="B82" s="6">
        <f t="shared" ca="1" si="8"/>
        <v>-3324581.7558133285</v>
      </c>
      <c r="C82" s="4">
        <f t="shared" ca="1" si="9"/>
        <v>0</v>
      </c>
      <c r="D82" s="15"/>
      <c r="E82" s="6">
        <f t="shared" si="10"/>
        <v>0</v>
      </c>
      <c r="F82" s="4">
        <f t="shared" si="11"/>
        <v>0</v>
      </c>
      <c r="H82" s="6">
        <f t="shared" si="12"/>
        <v>0</v>
      </c>
      <c r="I82" s="4">
        <f t="shared" si="13"/>
        <v>0</v>
      </c>
      <c r="K82" s="6">
        <f t="shared" ca="1" si="14"/>
        <v>-3324581.7558133285</v>
      </c>
      <c r="L82" s="4">
        <f t="shared" ca="1" si="15"/>
        <v>0</v>
      </c>
    </row>
    <row r="83" spans="1:12" x14ac:dyDescent="0.2">
      <c r="A83" s="15">
        <f>+curves!A72</f>
        <v>38808</v>
      </c>
      <c r="B83" s="6">
        <f t="shared" ca="1" si="8"/>
        <v>-3304088.9532960895</v>
      </c>
      <c r="C83" s="4">
        <f t="shared" ca="1" si="9"/>
        <v>0</v>
      </c>
      <c r="D83" s="15"/>
      <c r="E83" s="6">
        <f t="shared" si="10"/>
        <v>0</v>
      </c>
      <c r="F83" s="4">
        <f t="shared" si="11"/>
        <v>0</v>
      </c>
      <c r="H83" s="6">
        <f t="shared" si="12"/>
        <v>0</v>
      </c>
      <c r="I83" s="4">
        <f t="shared" si="13"/>
        <v>0</v>
      </c>
      <c r="K83" s="6">
        <f t="shared" ca="1" si="14"/>
        <v>-3304088.9532960895</v>
      </c>
      <c r="L83" s="4">
        <f t="shared" ca="1" si="15"/>
        <v>0</v>
      </c>
    </row>
    <row r="84" spans="1:12" x14ac:dyDescent="0.2">
      <c r="A84" s="15">
        <f>+curves!A73</f>
        <v>38838</v>
      </c>
      <c r="B84" s="6">
        <f t="shared" ca="1" si="8"/>
        <v>-3284371.6640306702</v>
      </c>
      <c r="C84" s="4">
        <f t="shared" ca="1" si="9"/>
        <v>0</v>
      </c>
      <c r="D84" s="15"/>
      <c r="E84" s="6">
        <f t="shared" si="10"/>
        <v>0</v>
      </c>
      <c r="F84" s="4">
        <f t="shared" si="11"/>
        <v>0</v>
      </c>
      <c r="H84" s="6">
        <f t="shared" si="12"/>
        <v>0</v>
      </c>
      <c r="I84" s="4">
        <f t="shared" si="13"/>
        <v>0</v>
      </c>
      <c r="K84" s="6">
        <f t="shared" ca="1" si="14"/>
        <v>-3284371.6640306702</v>
      </c>
      <c r="L84" s="4">
        <f t="shared" ca="1" si="15"/>
        <v>0</v>
      </c>
    </row>
    <row r="85" spans="1:12" x14ac:dyDescent="0.2">
      <c r="A85" s="15">
        <f>+curves!A74</f>
        <v>38869</v>
      </c>
      <c r="B85" s="6">
        <f t="shared" ca="1" si="8"/>
        <v>-3264114.7543412959</v>
      </c>
      <c r="C85" s="4">
        <f t="shared" ca="1" si="9"/>
        <v>0</v>
      </c>
      <c r="D85" s="15"/>
      <c r="E85" s="6">
        <f t="shared" si="10"/>
        <v>0</v>
      </c>
      <c r="F85" s="4">
        <f t="shared" si="11"/>
        <v>0</v>
      </c>
      <c r="H85" s="6">
        <f t="shared" si="12"/>
        <v>0</v>
      </c>
      <c r="I85" s="4">
        <f t="shared" si="13"/>
        <v>0</v>
      </c>
      <c r="K85" s="6">
        <f t="shared" ca="1" si="14"/>
        <v>-3264114.7543412959</v>
      </c>
      <c r="L85" s="4">
        <f t="shared" ca="1" si="15"/>
        <v>0</v>
      </c>
    </row>
    <row r="86" spans="1:12" x14ac:dyDescent="0.2">
      <c r="A86" s="15">
        <f>+curves!A75</f>
        <v>38899</v>
      </c>
      <c r="B86" s="6">
        <f t="shared" ca="1" si="8"/>
        <v>-3244624.5047610193</v>
      </c>
      <c r="C86" s="4">
        <f t="shared" ca="1" si="9"/>
        <v>0</v>
      </c>
      <c r="D86" s="15"/>
      <c r="E86" s="6">
        <f t="shared" si="10"/>
        <v>0</v>
      </c>
      <c r="F86" s="4">
        <f t="shared" si="11"/>
        <v>0</v>
      </c>
      <c r="H86" s="6">
        <f t="shared" si="12"/>
        <v>0</v>
      </c>
      <c r="I86" s="4">
        <f t="shared" si="13"/>
        <v>0</v>
      </c>
      <c r="K86" s="6">
        <f t="shared" ca="1" si="14"/>
        <v>-3244624.5047610193</v>
      </c>
      <c r="L86" s="4">
        <f t="shared" ca="1" si="15"/>
        <v>0</v>
      </c>
    </row>
    <row r="87" spans="1:12" x14ac:dyDescent="0.2">
      <c r="A87" s="15">
        <f>+curves!A76</f>
        <v>38930</v>
      </c>
      <c r="B87" s="6">
        <f t="shared" ca="1" si="8"/>
        <v>-3224600.9241607729</v>
      </c>
      <c r="C87" s="4">
        <f t="shared" ca="1" si="9"/>
        <v>0</v>
      </c>
      <c r="D87" s="15"/>
      <c r="E87" s="6">
        <f t="shared" si="10"/>
        <v>0</v>
      </c>
      <c r="F87" s="4">
        <f t="shared" si="11"/>
        <v>0</v>
      </c>
      <c r="H87" s="6">
        <f t="shared" si="12"/>
        <v>0</v>
      </c>
      <c r="I87" s="4">
        <f t="shared" si="13"/>
        <v>0</v>
      </c>
      <c r="K87" s="6">
        <f t="shared" ca="1" si="14"/>
        <v>-3224600.9241607729</v>
      </c>
      <c r="L87" s="4">
        <f t="shared" ca="1" si="15"/>
        <v>0</v>
      </c>
    </row>
    <row r="88" spans="1:12" x14ac:dyDescent="0.2">
      <c r="A88" s="15">
        <f>+curves!A77</f>
        <v>38961</v>
      </c>
      <c r="B88" s="6">
        <f t="shared" ca="1" si="8"/>
        <v>-3204694.946478277</v>
      </c>
      <c r="C88" s="4">
        <f t="shared" ca="1" si="9"/>
        <v>0</v>
      </c>
      <c r="D88" s="15"/>
      <c r="E88" s="6">
        <f t="shared" si="10"/>
        <v>0</v>
      </c>
      <c r="F88" s="4">
        <f t="shared" si="11"/>
        <v>0</v>
      </c>
      <c r="H88" s="6">
        <f t="shared" si="12"/>
        <v>0</v>
      </c>
      <c r="I88" s="4">
        <f t="shared" si="13"/>
        <v>0</v>
      </c>
      <c r="K88" s="6">
        <f t="shared" ca="1" si="14"/>
        <v>-3204694.946478277</v>
      </c>
      <c r="L88" s="4">
        <f t="shared" ca="1" si="15"/>
        <v>0</v>
      </c>
    </row>
    <row r="89" spans="1:12" x14ac:dyDescent="0.2">
      <c r="A89" s="15">
        <f>+curves!A78</f>
        <v>38991</v>
      </c>
      <c r="B89" s="6">
        <f t="shared" ca="1" si="8"/>
        <v>-3185542.456597711</v>
      </c>
      <c r="C89" s="4">
        <f t="shared" ca="1" si="9"/>
        <v>0</v>
      </c>
      <c r="D89" s="15"/>
      <c r="E89" s="6">
        <f t="shared" si="10"/>
        <v>0</v>
      </c>
      <c r="F89" s="4">
        <f t="shared" si="11"/>
        <v>0</v>
      </c>
      <c r="H89" s="6">
        <f t="shared" si="12"/>
        <v>0</v>
      </c>
      <c r="I89" s="4">
        <f t="shared" si="13"/>
        <v>0</v>
      </c>
      <c r="K89" s="6">
        <f t="shared" ca="1" si="14"/>
        <v>-3185542.456597711</v>
      </c>
      <c r="L89" s="4">
        <f t="shared" ca="1" si="15"/>
        <v>0</v>
      </c>
    </row>
    <row r="90" spans="1:12" x14ac:dyDescent="0.2">
      <c r="A90" s="15">
        <f>+curves!A79</f>
        <v>39022</v>
      </c>
      <c r="B90" s="6">
        <f t="shared" ca="1" si="8"/>
        <v>-3165865.9904932366</v>
      </c>
      <c r="C90" s="4">
        <f t="shared" ca="1" si="9"/>
        <v>0</v>
      </c>
      <c r="D90" s="15"/>
      <c r="E90" s="6">
        <f t="shared" si="10"/>
        <v>0</v>
      </c>
      <c r="F90" s="4">
        <f t="shared" si="11"/>
        <v>0</v>
      </c>
      <c r="H90" s="6">
        <f t="shared" si="12"/>
        <v>0</v>
      </c>
      <c r="I90" s="4">
        <f t="shared" si="13"/>
        <v>0</v>
      </c>
      <c r="K90" s="6">
        <f t="shared" ca="1" si="14"/>
        <v>-3165865.9904932366</v>
      </c>
      <c r="L90" s="4">
        <f t="shared" ca="1" si="15"/>
        <v>0</v>
      </c>
    </row>
    <row r="91" spans="1:12" x14ac:dyDescent="0.2">
      <c r="A91" s="15">
        <f>+curves!A80</f>
        <v>39052</v>
      </c>
      <c r="B91" s="6">
        <f t="shared" ca="1" si="8"/>
        <v>-3146934.3963095471</v>
      </c>
      <c r="C91" s="4">
        <f t="shared" ca="1" si="9"/>
        <v>0</v>
      </c>
      <c r="D91" s="15"/>
      <c r="E91" s="6">
        <f t="shared" si="10"/>
        <v>0</v>
      </c>
      <c r="F91" s="4">
        <f t="shared" si="11"/>
        <v>0</v>
      </c>
      <c r="H91" s="6">
        <f t="shared" si="12"/>
        <v>0</v>
      </c>
      <c r="I91" s="4">
        <f t="shared" si="13"/>
        <v>0</v>
      </c>
      <c r="K91" s="6">
        <f t="shared" ca="1" si="14"/>
        <v>-3146934.3963095471</v>
      </c>
      <c r="L91" s="4">
        <f t="shared" ca="1" si="15"/>
        <v>0</v>
      </c>
    </row>
    <row r="92" spans="1:12" x14ac:dyDescent="0.2">
      <c r="A92" s="15">
        <f>+curves!A81</f>
        <v>39083</v>
      </c>
      <c r="B92" s="6">
        <f t="shared" ca="1" si="8"/>
        <v>-3127484.9428160507</v>
      </c>
      <c r="C92" s="4">
        <f t="shared" ca="1" si="9"/>
        <v>0</v>
      </c>
      <c r="D92" s="15"/>
      <c r="E92" s="6">
        <f t="shared" si="10"/>
        <v>0</v>
      </c>
      <c r="F92" s="4">
        <f t="shared" si="11"/>
        <v>0</v>
      </c>
      <c r="H92" s="6">
        <f t="shared" si="12"/>
        <v>0</v>
      </c>
      <c r="I92" s="4">
        <f t="shared" si="13"/>
        <v>0</v>
      </c>
      <c r="K92" s="6">
        <f t="shared" ca="1" si="14"/>
        <v>-3127484.9428160507</v>
      </c>
      <c r="L92" s="4">
        <f t="shared" ca="1" si="15"/>
        <v>0</v>
      </c>
    </row>
    <row r="93" spans="1:12" x14ac:dyDescent="0.2">
      <c r="A93" s="15">
        <f>+curves!A82</f>
        <v>39114</v>
      </c>
      <c r="B93" s="6">
        <f t="shared" ca="1" si="8"/>
        <v>-3108149.9068559362</v>
      </c>
      <c r="C93" s="4">
        <f t="shared" ca="1" si="9"/>
        <v>0</v>
      </c>
      <c r="D93" s="15"/>
      <c r="E93" s="6">
        <f t="shared" si="10"/>
        <v>0</v>
      </c>
      <c r="F93" s="4">
        <f t="shared" si="11"/>
        <v>0</v>
      </c>
      <c r="H93" s="6">
        <f t="shared" si="12"/>
        <v>0</v>
      </c>
      <c r="I93" s="4">
        <f t="shared" si="13"/>
        <v>0</v>
      </c>
      <c r="K93" s="6">
        <f t="shared" ca="1" si="14"/>
        <v>-3108149.9068559362</v>
      </c>
      <c r="L93" s="4">
        <f t="shared" ca="1" si="15"/>
        <v>0</v>
      </c>
    </row>
    <row r="94" spans="1:12" x14ac:dyDescent="0.2">
      <c r="A94" s="15">
        <f>+curves!A83</f>
        <v>39142</v>
      </c>
      <c r="B94" s="6">
        <f t="shared" ca="1" si="8"/>
        <v>-3090783.8190319217</v>
      </c>
      <c r="C94" s="4">
        <f t="shared" ca="1" si="9"/>
        <v>0</v>
      </c>
      <c r="D94" s="15"/>
      <c r="E94" s="6">
        <f t="shared" si="10"/>
        <v>0</v>
      </c>
      <c r="F94" s="4">
        <f t="shared" si="11"/>
        <v>0</v>
      </c>
      <c r="H94" s="6">
        <f t="shared" si="12"/>
        <v>0</v>
      </c>
      <c r="I94" s="4">
        <f t="shared" si="13"/>
        <v>0</v>
      </c>
      <c r="K94" s="6">
        <f t="shared" ca="1" si="14"/>
        <v>-3090783.8190319217</v>
      </c>
      <c r="L94" s="4">
        <f t="shared" ca="1" si="15"/>
        <v>0</v>
      </c>
    </row>
    <row r="95" spans="1:12" x14ac:dyDescent="0.2">
      <c r="A95" s="15">
        <f>+curves!A84</f>
        <v>39173</v>
      </c>
      <c r="B95" s="6">
        <f t="shared" ca="1" si="8"/>
        <v>-3071664.7924398771</v>
      </c>
      <c r="C95" s="4">
        <f t="shared" ca="1" si="9"/>
        <v>0</v>
      </c>
      <c r="D95" s="15"/>
      <c r="E95" s="6">
        <f t="shared" si="10"/>
        <v>0</v>
      </c>
      <c r="F95" s="4">
        <f t="shared" si="11"/>
        <v>0</v>
      </c>
      <c r="H95" s="6">
        <f t="shared" si="12"/>
        <v>0</v>
      </c>
      <c r="I95" s="4">
        <f t="shared" si="13"/>
        <v>0</v>
      </c>
      <c r="K95" s="6">
        <f t="shared" ca="1" si="14"/>
        <v>-3071664.7924398771</v>
      </c>
      <c r="L95" s="4">
        <f t="shared" ca="1" si="15"/>
        <v>0</v>
      </c>
    </row>
    <row r="96" spans="1:12" x14ac:dyDescent="0.2">
      <c r="A96" s="15">
        <f>+curves!A85</f>
        <v>39203</v>
      </c>
      <c r="B96" s="6">
        <f t="shared" ca="1" si="8"/>
        <v>-3053269.7077099658</v>
      </c>
      <c r="C96" s="4">
        <f t="shared" ca="1" si="9"/>
        <v>0</v>
      </c>
      <c r="D96" s="15"/>
      <c r="E96" s="6">
        <f t="shared" si="10"/>
        <v>0</v>
      </c>
      <c r="F96" s="4">
        <f t="shared" si="11"/>
        <v>0</v>
      </c>
      <c r="H96" s="6">
        <f t="shared" si="12"/>
        <v>0</v>
      </c>
      <c r="I96" s="4">
        <f t="shared" si="13"/>
        <v>0</v>
      </c>
      <c r="K96" s="6">
        <f t="shared" ca="1" si="14"/>
        <v>-3053269.7077099658</v>
      </c>
      <c r="L96" s="4">
        <f t="shared" ca="1" si="15"/>
        <v>0</v>
      </c>
    </row>
    <row r="97" spans="1:12" x14ac:dyDescent="0.2">
      <c r="A97" s="15">
        <f>+curves!A86</f>
        <v>39234</v>
      </c>
      <c r="B97" s="6">
        <f t="shared" ca="1" si="8"/>
        <v>-3034371.6165331523</v>
      </c>
      <c r="C97" s="4">
        <f t="shared" ca="1" si="9"/>
        <v>0</v>
      </c>
      <c r="D97" s="15"/>
      <c r="E97" s="6">
        <f t="shared" si="10"/>
        <v>0</v>
      </c>
      <c r="F97" s="4">
        <f t="shared" si="11"/>
        <v>0</v>
      </c>
      <c r="H97" s="6">
        <f t="shared" si="12"/>
        <v>0</v>
      </c>
      <c r="I97" s="4">
        <f t="shared" si="13"/>
        <v>0</v>
      </c>
      <c r="K97" s="6">
        <f t="shared" ca="1" si="14"/>
        <v>-3034371.6165331523</v>
      </c>
      <c r="L97" s="4">
        <f t="shared" ca="1" si="15"/>
        <v>0</v>
      </c>
    </row>
    <row r="98" spans="1:12" x14ac:dyDescent="0.2">
      <c r="A98" s="15">
        <f>+curves!A87</f>
        <v>39264</v>
      </c>
      <c r="B98" s="6">
        <f t="shared" ca="1" si="8"/>
        <v>-3016523.0646074405</v>
      </c>
      <c r="C98" s="4">
        <f t="shared" ca="1" si="9"/>
        <v>0</v>
      </c>
      <c r="D98" s="15"/>
      <c r="E98" s="6">
        <f t="shared" si="10"/>
        <v>0</v>
      </c>
      <c r="F98" s="4">
        <f t="shared" si="11"/>
        <v>0</v>
      </c>
      <c r="H98" s="6">
        <f t="shared" si="12"/>
        <v>0</v>
      </c>
      <c r="I98" s="4">
        <f t="shared" si="13"/>
        <v>0</v>
      </c>
      <c r="K98" s="6">
        <f t="shared" ca="1" si="14"/>
        <v>-3016523.0646074405</v>
      </c>
      <c r="L98" s="4">
        <f t="shared" ca="1" si="15"/>
        <v>0</v>
      </c>
    </row>
    <row r="99" spans="1:12" x14ac:dyDescent="0.2">
      <c r="A99" s="15">
        <f>+curves!A88</f>
        <v>39295</v>
      </c>
      <c r="B99" s="6">
        <f t="shared" ca="1" si="8"/>
        <v>-2998298.1272617928</v>
      </c>
      <c r="C99" s="4">
        <f t="shared" ca="1" si="9"/>
        <v>0</v>
      </c>
      <c r="D99" s="15"/>
      <c r="E99" s="6">
        <f t="shared" si="10"/>
        <v>0</v>
      </c>
      <c r="F99" s="4">
        <f t="shared" si="11"/>
        <v>0</v>
      </c>
      <c r="H99" s="6">
        <f t="shared" si="12"/>
        <v>0</v>
      </c>
      <c r="I99" s="4">
        <f t="shared" si="13"/>
        <v>0</v>
      </c>
      <c r="K99" s="6">
        <f t="shared" ca="1" si="14"/>
        <v>-2998298.1272617928</v>
      </c>
      <c r="L99" s="4">
        <f t="shared" ca="1" si="15"/>
        <v>0</v>
      </c>
    </row>
    <row r="100" spans="1:12" x14ac:dyDescent="0.2">
      <c r="A100" s="15">
        <f>+curves!A89</f>
        <v>39326</v>
      </c>
      <c r="B100" s="6">
        <f t="shared" ca="1" si="8"/>
        <v>-2980188.471742426</v>
      </c>
      <c r="C100" s="4">
        <f t="shared" ca="1" si="9"/>
        <v>0</v>
      </c>
      <c r="D100" s="15"/>
      <c r="E100" s="6">
        <f t="shared" si="10"/>
        <v>0</v>
      </c>
      <c r="F100" s="4">
        <f t="shared" si="11"/>
        <v>0</v>
      </c>
      <c r="H100" s="6">
        <f t="shared" si="12"/>
        <v>0</v>
      </c>
      <c r="I100" s="4">
        <f t="shared" si="13"/>
        <v>0</v>
      </c>
      <c r="K100" s="6">
        <f t="shared" ca="1" si="14"/>
        <v>-2980188.471742426</v>
      </c>
      <c r="L100" s="4">
        <f t="shared" ca="1" si="15"/>
        <v>0</v>
      </c>
    </row>
    <row r="101" spans="1:12" x14ac:dyDescent="0.2">
      <c r="A101" s="15">
        <f>+curves!A90</f>
        <v>39356</v>
      </c>
      <c r="B101" s="6">
        <f t="shared" ca="1" si="8"/>
        <v>-2962772.0474410215</v>
      </c>
      <c r="C101" s="4">
        <f t="shared" ca="1" si="9"/>
        <v>0</v>
      </c>
      <c r="D101" s="15"/>
      <c r="E101" s="6">
        <f t="shared" si="10"/>
        <v>0</v>
      </c>
      <c r="F101" s="4">
        <f t="shared" si="11"/>
        <v>0</v>
      </c>
      <c r="H101" s="6">
        <f t="shared" si="12"/>
        <v>0</v>
      </c>
      <c r="I101" s="4">
        <f t="shared" si="13"/>
        <v>0</v>
      </c>
      <c r="K101" s="6">
        <f t="shared" ca="1" si="14"/>
        <v>-2962772.0474410215</v>
      </c>
      <c r="L101" s="4">
        <f t="shared" ca="1" si="15"/>
        <v>0</v>
      </c>
    </row>
    <row r="102" spans="1:12" x14ac:dyDescent="0.2">
      <c r="A102" s="15">
        <f>+curves!A91</f>
        <v>39387</v>
      </c>
      <c r="B102" s="6">
        <f t="shared" ca="1" si="8"/>
        <v>-2944887.0257019401</v>
      </c>
      <c r="C102" s="4">
        <f t="shared" ca="1" si="9"/>
        <v>0</v>
      </c>
      <c r="D102" s="15"/>
      <c r="E102" s="6">
        <f t="shared" si="10"/>
        <v>0</v>
      </c>
      <c r="F102" s="4">
        <f t="shared" si="11"/>
        <v>0</v>
      </c>
      <c r="H102" s="6">
        <f t="shared" si="12"/>
        <v>0</v>
      </c>
      <c r="I102" s="4">
        <f t="shared" si="13"/>
        <v>0</v>
      </c>
      <c r="K102" s="6">
        <f t="shared" ca="1" si="14"/>
        <v>-2944887.0257019401</v>
      </c>
      <c r="L102" s="4">
        <f t="shared" ca="1" si="15"/>
        <v>0</v>
      </c>
    </row>
    <row r="103" spans="1:12" x14ac:dyDescent="0.2">
      <c r="A103" s="15">
        <f>+curves!A92</f>
        <v>39417</v>
      </c>
      <c r="B103" s="6">
        <f t="shared" ca="1" si="8"/>
        <v>-2927686.5812917175</v>
      </c>
      <c r="C103" s="4">
        <f t="shared" ca="1" si="9"/>
        <v>0</v>
      </c>
      <c r="D103" s="15"/>
      <c r="E103" s="6">
        <f t="shared" si="10"/>
        <v>0</v>
      </c>
      <c r="F103" s="4">
        <f t="shared" si="11"/>
        <v>0</v>
      </c>
      <c r="H103" s="6">
        <f t="shared" si="12"/>
        <v>0</v>
      </c>
      <c r="I103" s="4">
        <f t="shared" si="13"/>
        <v>0</v>
      </c>
      <c r="K103" s="6">
        <f t="shared" ca="1" si="14"/>
        <v>-2927686.5812917175</v>
      </c>
      <c r="L103" s="4">
        <f t="shared" ca="1" si="15"/>
        <v>0</v>
      </c>
    </row>
    <row r="104" spans="1:12" x14ac:dyDescent="0.2">
      <c r="A104" s="15">
        <f>+curves!A93</f>
        <v>39448</v>
      </c>
      <c r="B104" s="6">
        <f t="shared" ca="1" si="8"/>
        <v>-2910023.2940268074</v>
      </c>
      <c r="C104" s="4">
        <f t="shared" ca="1" si="9"/>
        <v>0</v>
      </c>
      <c r="D104" s="15"/>
      <c r="E104" s="6">
        <f t="shared" si="10"/>
        <v>0</v>
      </c>
      <c r="F104" s="4">
        <f t="shared" si="11"/>
        <v>0</v>
      </c>
      <c r="H104" s="6">
        <f t="shared" si="12"/>
        <v>0</v>
      </c>
      <c r="I104" s="4">
        <f t="shared" si="13"/>
        <v>0</v>
      </c>
      <c r="K104" s="6">
        <f t="shared" ca="1" si="14"/>
        <v>-2910023.2940268074</v>
      </c>
      <c r="L104" s="4">
        <f t="shared" ca="1" si="15"/>
        <v>0</v>
      </c>
    </row>
    <row r="105" spans="1:12" x14ac:dyDescent="0.2">
      <c r="A105" s="15">
        <f>+curves!A94</f>
        <v>39479</v>
      </c>
      <c r="B105" s="6">
        <f t="shared" ca="1" si="8"/>
        <v>-2892471.592835167</v>
      </c>
      <c r="C105" s="4">
        <f t="shared" ca="1" si="9"/>
        <v>0</v>
      </c>
      <c r="D105" s="15"/>
      <c r="E105" s="6">
        <f t="shared" si="10"/>
        <v>0</v>
      </c>
      <c r="F105" s="4">
        <f t="shared" si="11"/>
        <v>0</v>
      </c>
      <c r="H105" s="6">
        <f t="shared" si="12"/>
        <v>0</v>
      </c>
      <c r="I105" s="4">
        <f t="shared" si="13"/>
        <v>0</v>
      </c>
      <c r="K105" s="6">
        <f t="shared" ca="1" si="14"/>
        <v>-2892471.592835167</v>
      </c>
      <c r="L105" s="4">
        <f t="shared" ca="1" si="15"/>
        <v>0</v>
      </c>
    </row>
    <row r="106" spans="1:12" x14ac:dyDescent="0.2">
      <c r="A106" s="15">
        <f>+curves!A95</f>
        <v>39508</v>
      </c>
      <c r="B106" s="6">
        <f t="shared" ca="1" si="8"/>
        <v>-2876152.6290746988</v>
      </c>
      <c r="C106" s="4">
        <f t="shared" ca="1" si="9"/>
        <v>0</v>
      </c>
      <c r="D106" s="15"/>
      <c r="E106" s="6">
        <f t="shared" si="10"/>
        <v>0</v>
      </c>
      <c r="F106" s="4">
        <f t="shared" si="11"/>
        <v>0</v>
      </c>
      <c r="H106" s="6">
        <f t="shared" si="12"/>
        <v>0</v>
      </c>
      <c r="I106" s="4">
        <f t="shared" si="13"/>
        <v>0</v>
      </c>
      <c r="K106" s="6">
        <f t="shared" ca="1" si="14"/>
        <v>-2876152.6290746988</v>
      </c>
      <c r="L106" s="4">
        <f t="shared" ca="1" si="15"/>
        <v>0</v>
      </c>
    </row>
    <row r="107" spans="1:12" x14ac:dyDescent="0.2">
      <c r="A107" s="15">
        <f>+curves!A96</f>
        <v>39539</v>
      </c>
      <c r="B107" s="6">
        <f t="shared" ca="1" si="8"/>
        <v>-2858814.8209830006</v>
      </c>
      <c r="C107" s="4">
        <f t="shared" ca="1" si="9"/>
        <v>0</v>
      </c>
      <c r="D107" s="15"/>
      <c r="E107" s="6">
        <f t="shared" si="10"/>
        <v>0</v>
      </c>
      <c r="F107" s="4">
        <f t="shared" si="11"/>
        <v>0</v>
      </c>
      <c r="H107" s="6">
        <f t="shared" si="12"/>
        <v>0</v>
      </c>
      <c r="I107" s="4">
        <f t="shared" si="13"/>
        <v>0</v>
      </c>
      <c r="K107" s="6">
        <f t="shared" ca="1" si="14"/>
        <v>-2858814.8209830006</v>
      </c>
      <c r="L107" s="4">
        <f t="shared" ca="1" si="15"/>
        <v>0</v>
      </c>
    </row>
    <row r="108" spans="1:12" x14ac:dyDescent="0.2">
      <c r="A108" s="15">
        <f>+curves!A97</f>
        <v>39569</v>
      </c>
      <c r="B108" s="6">
        <f t="shared" ca="1" si="8"/>
        <v>-2842140.5119411726</v>
      </c>
      <c r="C108" s="4">
        <f t="shared" ca="1" si="9"/>
        <v>0</v>
      </c>
      <c r="D108" s="15"/>
      <c r="E108" s="6">
        <f t="shared" si="10"/>
        <v>0</v>
      </c>
      <c r="F108" s="4">
        <f t="shared" si="11"/>
        <v>0</v>
      </c>
      <c r="H108" s="6">
        <f t="shared" si="12"/>
        <v>0</v>
      </c>
      <c r="I108" s="4">
        <f t="shared" si="13"/>
        <v>0</v>
      </c>
      <c r="K108" s="6">
        <f t="shared" ca="1" si="14"/>
        <v>-2842140.5119411726</v>
      </c>
      <c r="L108" s="4">
        <f t="shared" ca="1" si="15"/>
        <v>0</v>
      </c>
    </row>
    <row r="109" spans="1:12" x14ac:dyDescent="0.2">
      <c r="A109" s="15">
        <f>+curves!A98</f>
        <v>39600</v>
      </c>
      <c r="B109" s="6">
        <f t="shared" ca="1" si="8"/>
        <v>-2825017.3813228812</v>
      </c>
      <c r="C109" s="4">
        <f t="shared" ca="1" si="9"/>
        <v>0</v>
      </c>
      <c r="D109" s="15"/>
      <c r="E109" s="6">
        <f t="shared" si="10"/>
        <v>0</v>
      </c>
      <c r="F109" s="4">
        <f t="shared" si="11"/>
        <v>0</v>
      </c>
      <c r="H109" s="6">
        <f t="shared" si="12"/>
        <v>0</v>
      </c>
      <c r="I109" s="4">
        <f t="shared" si="13"/>
        <v>0</v>
      </c>
      <c r="K109" s="6">
        <f t="shared" ca="1" si="14"/>
        <v>-2825017.3813228812</v>
      </c>
      <c r="L109" s="4">
        <f t="shared" ca="1" si="15"/>
        <v>0</v>
      </c>
    </row>
    <row r="110" spans="1:12" x14ac:dyDescent="0.2">
      <c r="A110" s="15">
        <f>+curves!A99</f>
        <v>39630</v>
      </c>
      <c r="B110" s="6">
        <f t="shared" ca="1" si="8"/>
        <v>-2808549.4816435319</v>
      </c>
      <c r="C110" s="4">
        <f t="shared" ca="1" si="9"/>
        <v>0</v>
      </c>
      <c r="D110" s="15"/>
      <c r="E110" s="6">
        <f t="shared" si="10"/>
        <v>0</v>
      </c>
      <c r="F110" s="4">
        <f t="shared" si="11"/>
        <v>0</v>
      </c>
      <c r="H110" s="6">
        <f t="shared" si="12"/>
        <v>0</v>
      </c>
      <c r="I110" s="4">
        <f t="shared" si="13"/>
        <v>0</v>
      </c>
      <c r="K110" s="6">
        <f t="shared" ca="1" si="14"/>
        <v>-2808549.4816435319</v>
      </c>
      <c r="L110" s="4">
        <f t="shared" ca="1" si="15"/>
        <v>0</v>
      </c>
    </row>
    <row r="111" spans="1:12" x14ac:dyDescent="0.2">
      <c r="A111" s="15">
        <f>+curves!A100</f>
        <v>39661</v>
      </c>
      <c r="B111" s="6">
        <f t="shared" ca="1" si="8"/>
        <v>-2791638.262248823</v>
      </c>
      <c r="C111" s="4">
        <f t="shared" ca="1" si="9"/>
        <v>0</v>
      </c>
      <c r="D111" s="15"/>
      <c r="E111" s="6">
        <f t="shared" si="10"/>
        <v>0</v>
      </c>
      <c r="F111" s="4">
        <f t="shared" si="11"/>
        <v>0</v>
      </c>
      <c r="H111" s="6">
        <f t="shared" si="12"/>
        <v>0</v>
      </c>
      <c r="I111" s="4">
        <f t="shared" si="13"/>
        <v>0</v>
      </c>
      <c r="K111" s="6">
        <f t="shared" ca="1" si="14"/>
        <v>-2791638.262248823</v>
      </c>
      <c r="L111" s="4">
        <f t="shared" ca="1" si="15"/>
        <v>0</v>
      </c>
    </row>
    <row r="112" spans="1:12" x14ac:dyDescent="0.2">
      <c r="A112" s="15">
        <f>+curves!A101</f>
        <v>39692</v>
      </c>
      <c r="B112" s="6">
        <f t="shared" ca="1" si="8"/>
        <v>-2774833.6871855338</v>
      </c>
      <c r="C112" s="4">
        <f t="shared" ca="1" si="9"/>
        <v>0</v>
      </c>
      <c r="D112" s="15"/>
      <c r="E112" s="6">
        <f t="shared" si="10"/>
        <v>0</v>
      </c>
      <c r="F112" s="4">
        <f t="shared" si="11"/>
        <v>0</v>
      </c>
      <c r="H112" s="6">
        <f t="shared" si="12"/>
        <v>0</v>
      </c>
      <c r="I112" s="4">
        <f t="shared" si="13"/>
        <v>0</v>
      </c>
      <c r="K112" s="6">
        <f t="shared" ca="1" si="14"/>
        <v>-2774833.6871855338</v>
      </c>
      <c r="L112" s="4">
        <f t="shared" ca="1" si="15"/>
        <v>0</v>
      </c>
    </row>
    <row r="113" spans="1:12" x14ac:dyDescent="0.2">
      <c r="A113" s="15">
        <f>+curves!A102</f>
        <v>39722</v>
      </c>
      <c r="B113" s="6">
        <f t="shared" ca="1" si="8"/>
        <v>-2758672.0753588905</v>
      </c>
      <c r="C113" s="4">
        <f t="shared" ca="1" si="9"/>
        <v>0</v>
      </c>
      <c r="D113" s="15"/>
      <c r="E113" s="6">
        <f t="shared" si="10"/>
        <v>0</v>
      </c>
      <c r="F113" s="4">
        <f t="shared" si="11"/>
        <v>0</v>
      </c>
      <c r="H113" s="6">
        <f t="shared" si="12"/>
        <v>0</v>
      </c>
      <c r="I113" s="4">
        <f t="shared" si="13"/>
        <v>0</v>
      </c>
      <c r="K113" s="6">
        <f t="shared" ca="1" si="14"/>
        <v>-2758672.0753588905</v>
      </c>
      <c r="L113" s="4">
        <f t="shared" ca="1" si="15"/>
        <v>0</v>
      </c>
    </row>
    <row r="114" spans="1:12" x14ac:dyDescent="0.2">
      <c r="A114" s="15">
        <f>+curves!A103</f>
        <v>39753</v>
      </c>
      <c r="B114" s="6">
        <f t="shared" ca="1" si="8"/>
        <v>-2742075.3091600533</v>
      </c>
      <c r="C114" s="4">
        <f t="shared" ca="1" si="9"/>
        <v>0</v>
      </c>
      <c r="D114" s="15"/>
      <c r="E114" s="6">
        <f t="shared" si="10"/>
        <v>0</v>
      </c>
      <c r="F114" s="4">
        <f t="shared" si="11"/>
        <v>0</v>
      </c>
      <c r="H114" s="6">
        <f t="shared" si="12"/>
        <v>0</v>
      </c>
      <c r="I114" s="4">
        <f t="shared" si="13"/>
        <v>0</v>
      </c>
      <c r="K114" s="6">
        <f t="shared" ca="1" si="14"/>
        <v>-2742075.3091600533</v>
      </c>
      <c r="L114" s="4">
        <f t="shared" ca="1" si="15"/>
        <v>0</v>
      </c>
    </row>
    <row r="115" spans="1:12" x14ac:dyDescent="0.2">
      <c r="A115" s="15">
        <f>+curves!A104</f>
        <v>39783</v>
      </c>
      <c r="B115" s="6">
        <f t="shared" ca="1" si="8"/>
        <v>-2726113.5041665169</v>
      </c>
      <c r="C115" s="4">
        <f t="shared" ca="1" si="9"/>
        <v>0</v>
      </c>
      <c r="D115" s="15"/>
      <c r="E115" s="6">
        <f t="shared" si="10"/>
        <v>0</v>
      </c>
      <c r="F115" s="4">
        <f t="shared" si="11"/>
        <v>0</v>
      </c>
      <c r="H115" s="6">
        <f t="shared" si="12"/>
        <v>0</v>
      </c>
      <c r="I115" s="4">
        <f t="shared" si="13"/>
        <v>0</v>
      </c>
      <c r="K115" s="6">
        <f t="shared" ca="1" si="14"/>
        <v>-2726113.5041665169</v>
      </c>
      <c r="L115" s="4">
        <f t="shared" ca="1" si="15"/>
        <v>0</v>
      </c>
    </row>
    <row r="116" spans="1:12" x14ac:dyDescent="0.2">
      <c r="A116" s="15">
        <f>+curves!A105</f>
        <v>39814</v>
      </c>
      <c r="B116" s="6">
        <f t="shared" ca="1" si="8"/>
        <v>-2709721.8722530175</v>
      </c>
      <c r="C116" s="4">
        <f t="shared" ca="1" si="9"/>
        <v>0</v>
      </c>
      <c r="D116" s="15"/>
      <c r="E116" s="6">
        <f t="shared" si="10"/>
        <v>0</v>
      </c>
      <c r="F116" s="4">
        <f t="shared" si="11"/>
        <v>0</v>
      </c>
      <c r="H116" s="6">
        <f t="shared" si="12"/>
        <v>0</v>
      </c>
      <c r="I116" s="4">
        <f t="shared" si="13"/>
        <v>0</v>
      </c>
      <c r="K116" s="6">
        <f t="shared" ca="1" si="14"/>
        <v>-2709721.8722530175</v>
      </c>
      <c r="L116" s="4">
        <f t="shared" ca="1" si="15"/>
        <v>0</v>
      </c>
    </row>
    <row r="117" spans="1:12" x14ac:dyDescent="0.2">
      <c r="A117" s="15">
        <f>+curves!A106</f>
        <v>39845</v>
      </c>
      <c r="B117" s="6">
        <f t="shared" ca="1" si="8"/>
        <v>-2693433.4753787154</v>
      </c>
      <c r="C117" s="4">
        <f t="shared" ca="1" si="9"/>
        <v>0</v>
      </c>
      <c r="D117" s="15"/>
      <c r="E117" s="6">
        <f t="shared" si="10"/>
        <v>0</v>
      </c>
      <c r="F117" s="4">
        <f t="shared" si="11"/>
        <v>0</v>
      </c>
      <c r="H117" s="6">
        <f t="shared" si="12"/>
        <v>0</v>
      </c>
      <c r="I117" s="4">
        <f t="shared" si="13"/>
        <v>0</v>
      </c>
      <c r="K117" s="6">
        <f t="shared" ca="1" si="14"/>
        <v>-2693433.4753787154</v>
      </c>
      <c r="L117" s="4">
        <f t="shared" ca="1" si="15"/>
        <v>0</v>
      </c>
    </row>
    <row r="118" spans="1:12" x14ac:dyDescent="0.2">
      <c r="A118" s="15">
        <f>+curves!A107</f>
        <v>39873</v>
      </c>
      <c r="B118" s="6">
        <f t="shared" ca="1" si="8"/>
        <v>-2678809.5445640064</v>
      </c>
      <c r="C118" s="4">
        <f t="shared" ca="1" si="9"/>
        <v>0</v>
      </c>
      <c r="D118" s="15"/>
      <c r="E118" s="6">
        <f t="shared" si="10"/>
        <v>0</v>
      </c>
      <c r="F118" s="4">
        <f t="shared" si="11"/>
        <v>0</v>
      </c>
      <c r="H118" s="6">
        <f t="shared" si="12"/>
        <v>0</v>
      </c>
      <c r="I118" s="4">
        <f t="shared" si="13"/>
        <v>0</v>
      </c>
      <c r="K118" s="6">
        <f t="shared" ca="1" si="14"/>
        <v>-2678809.5445640064</v>
      </c>
      <c r="L118" s="4">
        <f t="shared" ca="1" si="15"/>
        <v>0</v>
      </c>
    </row>
    <row r="119" spans="1:12" x14ac:dyDescent="0.2">
      <c r="A119" s="15">
        <f>+curves!A108</f>
        <v>39904</v>
      </c>
      <c r="B119" s="6">
        <f t="shared" ca="1" si="8"/>
        <v>-2662715.7610176662</v>
      </c>
      <c r="C119" s="4">
        <f t="shared" ca="1" si="9"/>
        <v>0</v>
      </c>
      <c r="D119" s="15"/>
      <c r="E119" s="6">
        <f t="shared" si="10"/>
        <v>0</v>
      </c>
      <c r="F119" s="4">
        <f t="shared" si="11"/>
        <v>0</v>
      </c>
      <c r="H119" s="6">
        <f t="shared" si="12"/>
        <v>0</v>
      </c>
      <c r="I119" s="4">
        <f t="shared" si="13"/>
        <v>0</v>
      </c>
      <c r="K119" s="6">
        <f t="shared" ca="1" si="14"/>
        <v>-2662715.7610176662</v>
      </c>
      <c r="L119" s="4">
        <f t="shared" ca="1" si="15"/>
        <v>0</v>
      </c>
    </row>
    <row r="120" spans="1:12" x14ac:dyDescent="0.2">
      <c r="A120" s="15">
        <f>+curves!A109</f>
        <v>39934</v>
      </c>
      <c r="B120" s="6">
        <f t="shared" ca="1" si="8"/>
        <v>-2647237.5730559002</v>
      </c>
      <c r="C120" s="4">
        <f t="shared" ca="1" si="9"/>
        <v>0</v>
      </c>
      <c r="D120" s="15"/>
      <c r="E120" s="6">
        <f t="shared" si="10"/>
        <v>0</v>
      </c>
      <c r="F120" s="4">
        <f t="shared" si="11"/>
        <v>0</v>
      </c>
      <c r="H120" s="6">
        <f t="shared" si="12"/>
        <v>0</v>
      </c>
      <c r="I120" s="4">
        <f t="shared" si="13"/>
        <v>0</v>
      </c>
      <c r="K120" s="6">
        <f t="shared" ca="1" si="14"/>
        <v>-2647237.5730559002</v>
      </c>
      <c r="L120" s="4">
        <f t="shared" ca="1" si="15"/>
        <v>0</v>
      </c>
    </row>
    <row r="121" spans="1:12" x14ac:dyDescent="0.2">
      <c r="A121" s="15">
        <f>+curves!A110</f>
        <v>39965</v>
      </c>
      <c r="B121" s="6">
        <f t="shared" ca="1" si="8"/>
        <v>-2631342.4555058624</v>
      </c>
      <c r="C121" s="4">
        <f t="shared" ca="1" si="9"/>
        <v>0</v>
      </c>
      <c r="D121" s="15"/>
      <c r="E121" s="6">
        <f t="shared" si="10"/>
        <v>0</v>
      </c>
      <c r="F121" s="4">
        <f t="shared" si="11"/>
        <v>0</v>
      </c>
      <c r="H121" s="6">
        <f t="shared" si="12"/>
        <v>0</v>
      </c>
      <c r="I121" s="4">
        <f t="shared" si="13"/>
        <v>0</v>
      </c>
      <c r="K121" s="6">
        <f t="shared" ca="1" si="14"/>
        <v>-2631342.4555058624</v>
      </c>
      <c r="L121" s="4">
        <f t="shared" ca="1" si="15"/>
        <v>0</v>
      </c>
    </row>
    <row r="122" spans="1:12" x14ac:dyDescent="0.2">
      <c r="A122" s="15">
        <f>+curves!A111</f>
        <v>39995</v>
      </c>
      <c r="B122" s="6">
        <f t="shared" ca="1" si="8"/>
        <v>-2616055.2856118409</v>
      </c>
      <c r="C122" s="4">
        <f t="shared" ca="1" si="9"/>
        <v>0</v>
      </c>
      <c r="D122" s="15"/>
      <c r="E122" s="6">
        <f t="shared" si="10"/>
        <v>0</v>
      </c>
      <c r="F122" s="4">
        <f t="shared" si="11"/>
        <v>0</v>
      </c>
      <c r="H122" s="6">
        <f t="shared" si="12"/>
        <v>0</v>
      </c>
      <c r="I122" s="4">
        <f t="shared" si="13"/>
        <v>0</v>
      </c>
      <c r="K122" s="6">
        <f t="shared" ca="1" si="14"/>
        <v>-2616055.2856118409</v>
      </c>
      <c r="L122" s="4">
        <f t="shared" ca="1" si="15"/>
        <v>0</v>
      </c>
    </row>
    <row r="123" spans="1:12" x14ac:dyDescent="0.2">
      <c r="A123" s="15">
        <f>+curves!A112</f>
        <v>40026</v>
      </c>
      <c r="B123" s="6">
        <f t="shared" ca="1" si="8"/>
        <v>-2600356.2813422969</v>
      </c>
      <c r="C123" s="4">
        <f t="shared" ca="1" si="9"/>
        <v>0</v>
      </c>
      <c r="D123" s="15"/>
      <c r="E123" s="6">
        <f t="shared" si="10"/>
        <v>0</v>
      </c>
      <c r="F123" s="4">
        <f t="shared" si="11"/>
        <v>0</v>
      </c>
      <c r="H123" s="6">
        <f t="shared" si="12"/>
        <v>0</v>
      </c>
      <c r="I123" s="4">
        <f t="shared" si="13"/>
        <v>0</v>
      </c>
      <c r="K123" s="6">
        <f t="shared" ca="1" si="14"/>
        <v>-2600356.2813422969</v>
      </c>
      <c r="L123" s="4">
        <f t="shared" ca="1" si="15"/>
        <v>0</v>
      </c>
    </row>
    <row r="124" spans="1:12" x14ac:dyDescent="0.2">
      <c r="A124" s="15">
        <f>+curves!A113</f>
        <v>40057</v>
      </c>
      <c r="B124" s="6">
        <f t="shared" ca="1" si="8"/>
        <v>-2584755.9738301584</v>
      </c>
      <c r="C124" s="4">
        <f t="shared" ca="1" si="9"/>
        <v>0</v>
      </c>
      <c r="D124" s="15"/>
      <c r="E124" s="6">
        <f t="shared" si="10"/>
        <v>0</v>
      </c>
      <c r="F124" s="4">
        <f t="shared" si="11"/>
        <v>0</v>
      </c>
      <c r="H124" s="6">
        <f t="shared" si="12"/>
        <v>0</v>
      </c>
      <c r="I124" s="4">
        <f t="shared" si="13"/>
        <v>0</v>
      </c>
      <c r="K124" s="6">
        <f t="shared" ca="1" si="14"/>
        <v>-2584755.9738301584</v>
      </c>
      <c r="L124" s="4">
        <f t="shared" ca="1" si="15"/>
        <v>0</v>
      </c>
    </row>
    <row r="125" spans="1:12" x14ac:dyDescent="0.2">
      <c r="A125" s="15">
        <f>+curves!A114</f>
        <v>40087</v>
      </c>
      <c r="B125" s="6">
        <f t="shared" ca="1" si="8"/>
        <v>-2569752.2659362922</v>
      </c>
      <c r="C125" s="4">
        <f t="shared" ca="1" si="9"/>
        <v>0</v>
      </c>
      <c r="D125" s="15"/>
      <c r="E125" s="6">
        <f t="shared" si="10"/>
        <v>0</v>
      </c>
      <c r="F125" s="4">
        <f t="shared" si="11"/>
        <v>0</v>
      </c>
      <c r="H125" s="6">
        <f t="shared" si="12"/>
        <v>0</v>
      </c>
      <c r="I125" s="4">
        <f t="shared" si="13"/>
        <v>0</v>
      </c>
      <c r="K125" s="6">
        <f t="shared" ca="1" si="14"/>
        <v>-2569752.2659362922</v>
      </c>
      <c r="L125" s="4">
        <f t="shared" ca="1" si="15"/>
        <v>0</v>
      </c>
    </row>
    <row r="126" spans="1:12" x14ac:dyDescent="0.2">
      <c r="A126" s="15">
        <f>+curves!A115</f>
        <v>40118</v>
      </c>
      <c r="B126" s="6">
        <f t="shared" ca="1" si="8"/>
        <v>-2554344.2858481449</v>
      </c>
      <c r="C126" s="4">
        <f t="shared" ca="1" si="9"/>
        <v>0</v>
      </c>
      <c r="D126" s="15"/>
      <c r="E126" s="6">
        <f t="shared" si="10"/>
        <v>0</v>
      </c>
      <c r="F126" s="4">
        <f t="shared" si="11"/>
        <v>0</v>
      </c>
      <c r="H126" s="6">
        <f t="shared" si="12"/>
        <v>0</v>
      </c>
      <c r="I126" s="4">
        <f t="shared" si="13"/>
        <v>0</v>
      </c>
      <c r="K126" s="6">
        <f t="shared" ca="1" si="14"/>
        <v>-2554344.2858481449</v>
      </c>
      <c r="L126" s="4">
        <f t="shared" ca="1" si="15"/>
        <v>0</v>
      </c>
    </row>
    <row r="127" spans="1:12" x14ac:dyDescent="0.2">
      <c r="A127" s="15">
        <f>+curves!A116</f>
        <v>40148</v>
      </c>
      <c r="B127" s="6">
        <f t="shared" ca="1" si="8"/>
        <v>-2539525.5028879023</v>
      </c>
      <c r="C127" s="4">
        <f t="shared" ca="1" si="9"/>
        <v>0</v>
      </c>
      <c r="D127" s="15"/>
      <c r="E127" s="6">
        <f t="shared" si="10"/>
        <v>0</v>
      </c>
      <c r="F127" s="4">
        <f t="shared" si="11"/>
        <v>0</v>
      </c>
      <c r="H127" s="6">
        <f t="shared" si="12"/>
        <v>0</v>
      </c>
      <c r="I127" s="4">
        <f t="shared" si="13"/>
        <v>0</v>
      </c>
      <c r="K127" s="6">
        <f t="shared" ca="1" si="14"/>
        <v>-2539525.5028879023</v>
      </c>
      <c r="L127" s="4">
        <f t="shared" ca="1" si="15"/>
        <v>0</v>
      </c>
    </row>
    <row r="128" spans="1:12" x14ac:dyDescent="0.2">
      <c r="A128" s="15">
        <f>+curves!A117</f>
        <v>40179</v>
      </c>
      <c r="B128" s="6">
        <f t="shared" ca="1" si="8"/>
        <v>-2524307.3818816449</v>
      </c>
      <c r="C128" s="4">
        <f t="shared" ca="1" si="9"/>
        <v>0</v>
      </c>
      <c r="D128" s="15"/>
      <c r="E128" s="6">
        <f t="shared" si="10"/>
        <v>0</v>
      </c>
      <c r="F128" s="4">
        <f t="shared" si="11"/>
        <v>0</v>
      </c>
      <c r="H128" s="6">
        <f t="shared" si="12"/>
        <v>0</v>
      </c>
      <c r="I128" s="4">
        <f t="shared" si="13"/>
        <v>0</v>
      </c>
      <c r="K128" s="6">
        <f t="shared" ca="1" si="14"/>
        <v>-2524307.3818816449</v>
      </c>
      <c r="L128" s="4">
        <f t="shared" ca="1" si="15"/>
        <v>0</v>
      </c>
    </row>
    <row r="129" spans="1:12" x14ac:dyDescent="0.2">
      <c r="A129" s="15">
        <f>+curves!A118</f>
        <v>40210</v>
      </c>
      <c r="B129" s="6">
        <f t="shared" ca="1" si="8"/>
        <v>-2509184.8112318353</v>
      </c>
      <c r="C129" s="4">
        <f t="shared" ca="1" si="9"/>
        <v>0</v>
      </c>
      <c r="D129" s="15"/>
      <c r="E129" s="6">
        <f t="shared" si="10"/>
        <v>0</v>
      </c>
      <c r="F129" s="4">
        <f t="shared" si="11"/>
        <v>0</v>
      </c>
      <c r="H129" s="6">
        <f t="shared" si="12"/>
        <v>0</v>
      </c>
      <c r="I129" s="4">
        <f t="shared" si="13"/>
        <v>0</v>
      </c>
      <c r="K129" s="6">
        <f t="shared" ca="1" si="14"/>
        <v>-2509184.8112318353</v>
      </c>
      <c r="L129" s="4">
        <f t="shared" ca="1" si="15"/>
        <v>0</v>
      </c>
    </row>
    <row r="130" spans="1:12" x14ac:dyDescent="0.2">
      <c r="A130" s="15">
        <f>+curves!A119</f>
        <v>40238</v>
      </c>
      <c r="B130" s="6">
        <f t="shared" ca="1" si="8"/>
        <v>-2495607.3229955235</v>
      </c>
      <c r="C130" s="4">
        <f t="shared" ca="1" si="9"/>
        <v>0</v>
      </c>
      <c r="D130" s="15"/>
      <c r="E130" s="6">
        <f t="shared" si="10"/>
        <v>0</v>
      </c>
      <c r="F130" s="4">
        <f t="shared" si="11"/>
        <v>0</v>
      </c>
      <c r="H130" s="6">
        <f t="shared" si="12"/>
        <v>0</v>
      </c>
      <c r="I130" s="4">
        <f t="shared" si="13"/>
        <v>0</v>
      </c>
      <c r="K130" s="6">
        <f t="shared" ca="1" si="14"/>
        <v>-2495607.3229955235</v>
      </c>
      <c r="L130" s="4">
        <f t="shared" ca="1" si="15"/>
        <v>0</v>
      </c>
    </row>
    <row r="131" spans="1:12" x14ac:dyDescent="0.2">
      <c r="A131" s="15">
        <f>+curves!A120</f>
        <v>40269</v>
      </c>
      <c r="B131" s="6">
        <f t="shared" ca="1" si="8"/>
        <v>-2480664.8837928418</v>
      </c>
      <c r="C131" s="4">
        <f t="shared" ca="1" si="9"/>
        <v>0</v>
      </c>
      <c r="D131" s="15"/>
      <c r="E131" s="6">
        <f t="shared" si="10"/>
        <v>0</v>
      </c>
      <c r="F131" s="4">
        <f t="shared" si="11"/>
        <v>0</v>
      </c>
      <c r="H131" s="6">
        <f t="shared" si="12"/>
        <v>0</v>
      </c>
      <c r="I131" s="4">
        <f t="shared" si="13"/>
        <v>0</v>
      </c>
      <c r="K131" s="6">
        <f t="shared" ca="1" si="14"/>
        <v>-2480664.8837928418</v>
      </c>
      <c r="L131" s="4">
        <f t="shared" ca="1" si="15"/>
        <v>0</v>
      </c>
    </row>
    <row r="132" spans="1:12" x14ac:dyDescent="0.2">
      <c r="A132" s="15">
        <f>+curves!A121</f>
        <v>40299</v>
      </c>
      <c r="B132" s="6">
        <f t="shared" ca="1" si="8"/>
        <v>-2466293.7258975795</v>
      </c>
      <c r="C132" s="4">
        <f t="shared" ca="1" si="9"/>
        <v>0</v>
      </c>
      <c r="D132" s="15"/>
      <c r="E132" s="6">
        <f t="shared" si="10"/>
        <v>0</v>
      </c>
      <c r="F132" s="4">
        <f t="shared" si="11"/>
        <v>0</v>
      </c>
      <c r="H132" s="6">
        <f t="shared" si="12"/>
        <v>0</v>
      </c>
      <c r="I132" s="4">
        <f t="shared" si="13"/>
        <v>0</v>
      </c>
      <c r="K132" s="6">
        <f t="shared" ca="1" si="14"/>
        <v>-2466293.7258975795</v>
      </c>
      <c r="L132" s="4">
        <f t="shared" ca="1" si="15"/>
        <v>0</v>
      </c>
    </row>
    <row r="133" spans="1:12" x14ac:dyDescent="0.2">
      <c r="A133" s="15">
        <f>+curves!A122</f>
        <v>40330</v>
      </c>
      <c r="B133" s="6">
        <f t="shared" ca="1" si="8"/>
        <v>-2451535.1758892941</v>
      </c>
      <c r="C133" s="4">
        <f t="shared" ca="1" si="9"/>
        <v>0</v>
      </c>
      <c r="D133" s="15"/>
      <c r="E133" s="6">
        <f t="shared" si="10"/>
        <v>0</v>
      </c>
      <c r="F133" s="4">
        <f t="shared" si="11"/>
        <v>0</v>
      </c>
      <c r="H133" s="6">
        <f t="shared" si="12"/>
        <v>0</v>
      </c>
      <c r="I133" s="4">
        <f t="shared" si="13"/>
        <v>0</v>
      </c>
      <c r="K133" s="6">
        <f t="shared" ca="1" si="14"/>
        <v>-2451535.1758892941</v>
      </c>
      <c r="L133" s="4">
        <f t="shared" ca="1" si="15"/>
        <v>0</v>
      </c>
    </row>
    <row r="134" spans="1:12" x14ac:dyDescent="0.2">
      <c r="A134" s="15">
        <f>+curves!A123</f>
        <v>40360</v>
      </c>
      <c r="B134" s="6">
        <f t="shared" ca="1" si="8"/>
        <v>-2437118.5625525112</v>
      </c>
      <c r="C134" s="4">
        <f t="shared" ca="1" si="9"/>
        <v>0</v>
      </c>
      <c r="D134" s="15"/>
      <c r="E134" s="6">
        <f t="shared" si="10"/>
        <v>0</v>
      </c>
      <c r="F134" s="4">
        <f t="shared" si="11"/>
        <v>0</v>
      </c>
      <c r="H134" s="6">
        <f t="shared" si="12"/>
        <v>0</v>
      </c>
      <c r="I134" s="4">
        <f t="shared" si="13"/>
        <v>0</v>
      </c>
      <c r="K134" s="6">
        <f t="shared" ca="1" si="14"/>
        <v>-2437118.5625525112</v>
      </c>
      <c r="L134" s="4">
        <f t="shared" ca="1" si="15"/>
        <v>0</v>
      </c>
    </row>
    <row r="135" spans="1:12" x14ac:dyDescent="0.2">
      <c r="A135" s="15">
        <f>+curves!A124</f>
        <v>40391</v>
      </c>
      <c r="B135" s="6">
        <f t="shared" ca="1" si="8"/>
        <v>-2422240.7332315026</v>
      </c>
      <c r="C135" s="4">
        <f t="shared" ca="1" si="9"/>
        <v>0</v>
      </c>
      <c r="D135" s="15"/>
      <c r="E135" s="6">
        <f t="shared" si="10"/>
        <v>0</v>
      </c>
      <c r="F135" s="4">
        <f t="shared" si="11"/>
        <v>0</v>
      </c>
      <c r="H135" s="6">
        <f t="shared" si="12"/>
        <v>0</v>
      </c>
      <c r="I135" s="4">
        <f t="shared" si="13"/>
        <v>0</v>
      </c>
      <c r="K135" s="6">
        <f t="shared" ca="1" si="14"/>
        <v>-2422240.7332315026</v>
      </c>
      <c r="L135" s="4">
        <f t="shared" ca="1" si="15"/>
        <v>0</v>
      </c>
    </row>
    <row r="136" spans="1:12" x14ac:dyDescent="0.2">
      <c r="A136" s="15">
        <f>+curves!A125</f>
        <v>40422</v>
      </c>
      <c r="B136" s="6">
        <f t="shared" ca="1" si="8"/>
        <v>-2407452.903078428</v>
      </c>
      <c r="C136" s="4">
        <f t="shared" ca="1" si="9"/>
        <v>0</v>
      </c>
      <c r="D136" s="15"/>
      <c r="E136" s="6">
        <f t="shared" si="10"/>
        <v>0</v>
      </c>
      <c r="F136" s="4">
        <f t="shared" si="11"/>
        <v>0</v>
      </c>
      <c r="H136" s="6">
        <f t="shared" si="12"/>
        <v>0</v>
      </c>
      <c r="I136" s="4">
        <f t="shared" si="13"/>
        <v>0</v>
      </c>
      <c r="K136" s="6">
        <f t="shared" ca="1" si="14"/>
        <v>-2407452.903078428</v>
      </c>
      <c r="L136" s="4">
        <f t="shared" ca="1" si="15"/>
        <v>0</v>
      </c>
    </row>
    <row r="137" spans="1:12" x14ac:dyDescent="0.2">
      <c r="A137" s="15">
        <f>+curves!A126</f>
        <v>40452</v>
      </c>
      <c r="B137" s="6">
        <f t="shared" ca="1" si="8"/>
        <v>-2393227.2828749102</v>
      </c>
      <c r="C137" s="4">
        <f t="shared" ca="1" si="9"/>
        <v>0</v>
      </c>
      <c r="D137" s="15"/>
      <c r="E137" s="6">
        <f t="shared" si="10"/>
        <v>0</v>
      </c>
      <c r="F137" s="4">
        <f t="shared" si="11"/>
        <v>0</v>
      </c>
      <c r="H137" s="6">
        <f t="shared" si="12"/>
        <v>0</v>
      </c>
      <c r="I137" s="4">
        <f t="shared" si="13"/>
        <v>0</v>
      </c>
      <c r="K137" s="6">
        <f t="shared" ca="1" si="14"/>
        <v>-2393227.2828749102</v>
      </c>
      <c r="L137" s="4">
        <f t="shared" ca="1" si="15"/>
        <v>0</v>
      </c>
    </row>
    <row r="138" spans="1:12" x14ac:dyDescent="0.2">
      <c r="A138" s="15">
        <f>+curves!A127</f>
        <v>40483</v>
      </c>
      <c r="B138" s="6">
        <f t="shared" ca="1" si="8"/>
        <v>-2378614.9760724301</v>
      </c>
      <c r="C138" s="4">
        <f t="shared" ca="1" si="9"/>
        <v>0</v>
      </c>
      <c r="D138" s="15"/>
      <c r="E138" s="6">
        <f t="shared" si="10"/>
        <v>0</v>
      </c>
      <c r="F138" s="4">
        <f t="shared" si="11"/>
        <v>0</v>
      </c>
      <c r="H138" s="6">
        <f t="shared" si="12"/>
        <v>0</v>
      </c>
      <c r="I138" s="4">
        <f t="shared" si="13"/>
        <v>0</v>
      </c>
      <c r="K138" s="6">
        <f t="shared" ca="1" si="14"/>
        <v>-2378614.9760724301</v>
      </c>
      <c r="L138" s="4">
        <f t="shared" ca="1" si="15"/>
        <v>0</v>
      </c>
    </row>
    <row r="139" spans="1:12" x14ac:dyDescent="0.2">
      <c r="A139" s="15">
        <f>+curves!A128</f>
        <v>40513</v>
      </c>
      <c r="B139" s="6">
        <f t="shared" ca="1" si="8"/>
        <v>-2364558.2155150874</v>
      </c>
      <c r="C139" s="4">
        <f t="shared" ca="1" si="9"/>
        <v>0</v>
      </c>
      <c r="D139" s="15"/>
      <c r="E139" s="6">
        <f t="shared" si="10"/>
        <v>0</v>
      </c>
      <c r="F139" s="4">
        <f t="shared" si="11"/>
        <v>0</v>
      </c>
      <c r="H139" s="6">
        <f t="shared" si="12"/>
        <v>0</v>
      </c>
      <c r="I139" s="4">
        <f t="shared" si="13"/>
        <v>0</v>
      </c>
      <c r="K139" s="6">
        <f t="shared" ca="1" si="14"/>
        <v>-2364558.2155150874</v>
      </c>
      <c r="L139" s="4">
        <f t="shared" ca="1" si="15"/>
        <v>0</v>
      </c>
    </row>
    <row r="140" spans="1:12" x14ac:dyDescent="0.2">
      <c r="A140" s="15">
        <f>+curves!A129</f>
        <v>40544</v>
      </c>
      <c r="B140" s="6">
        <f t="shared" ca="1" si="8"/>
        <v>-2350119.36804188</v>
      </c>
      <c r="C140" s="4">
        <f t="shared" ca="1" si="9"/>
        <v>0</v>
      </c>
      <c r="D140" s="15"/>
      <c r="E140" s="6">
        <f t="shared" si="10"/>
        <v>0</v>
      </c>
      <c r="F140" s="4">
        <f t="shared" si="11"/>
        <v>0</v>
      </c>
      <c r="H140" s="6">
        <f t="shared" si="12"/>
        <v>0</v>
      </c>
      <c r="I140" s="4">
        <f t="shared" si="13"/>
        <v>0</v>
      </c>
      <c r="K140" s="6">
        <f t="shared" ca="1" si="14"/>
        <v>-2350119.36804188</v>
      </c>
      <c r="L140" s="4">
        <f t="shared" ca="1" si="15"/>
        <v>0</v>
      </c>
    </row>
    <row r="141" spans="1:12" x14ac:dyDescent="0.2">
      <c r="A141" s="15">
        <f>+curves!A130</f>
        <v>40575</v>
      </c>
      <c r="B141" s="6">
        <f t="shared" ref="B141:B204" ca="1" si="16">+SUMIF($E$11:$CJ$11,"POS",$E141:$CJ141)</f>
        <v>-2335767.8887488605</v>
      </c>
      <c r="C141" s="4">
        <f t="shared" ref="C141:C204" ca="1" si="17">+SUMIF($E$11:$CJ$11,"P&amp;l",$E141:$CJ141)</f>
        <v>0</v>
      </c>
      <c r="D141" s="15"/>
      <c r="E141" s="6">
        <f t="shared" si="10"/>
        <v>0</v>
      </c>
      <c r="F141" s="4">
        <f t="shared" si="11"/>
        <v>0</v>
      </c>
      <c r="H141" s="6">
        <f t="shared" si="12"/>
        <v>0</v>
      </c>
      <c r="I141" s="4">
        <f t="shared" si="13"/>
        <v>0</v>
      </c>
      <c r="K141" s="6">
        <f t="shared" ca="1" si="14"/>
        <v>-2335767.8887488605</v>
      </c>
      <c r="L141" s="4">
        <f t="shared" ca="1" si="15"/>
        <v>0</v>
      </c>
    </row>
    <row r="142" spans="1:12" x14ac:dyDescent="0.2">
      <c r="A142" s="15">
        <f>+curves!A131</f>
        <v>40603</v>
      </c>
      <c r="B142" s="6">
        <f t="shared" ca="1" si="16"/>
        <v>-2322879.9214137094</v>
      </c>
      <c r="C142" s="4">
        <f t="shared" ca="1" si="17"/>
        <v>0</v>
      </c>
      <c r="D142" s="15"/>
      <c r="E142" s="6">
        <f t="shared" ref="E142:E205" si="18">+IF(AND(E$7&lt;$A142+1,E$8&gt;$A142-1),E$9*VLOOKUP($A142,curves,3,0),0)</f>
        <v>0</v>
      </c>
      <c r="F142" s="4">
        <f t="shared" ref="F142:F205" si="19">+IF(AND(E$7&lt;$A142+1,E$8&gt;$A142-1),E$9*(VLOOKUP($A142,curves,8,0)-E$10)*VLOOKUP($A142,curves,3,0),0)</f>
        <v>0</v>
      </c>
      <c r="H142" s="6">
        <f t="shared" ref="H142:H205" si="20">+IF(AND(H$7&lt;$A142+1,H$8&gt;$A142-1),H$9*VLOOKUP($A142,curves,3,0),0)</f>
        <v>0</v>
      </c>
      <c r="I142" s="4">
        <f t="shared" ref="I142:I205" si="21">+IF(AND(H$7&lt;$A142+1,H$8&gt;$A142-1),H$9*(VLOOKUP($A142,curves,8,0)-H$10)*VLOOKUP($A142,curves,3,0),0)</f>
        <v>0</v>
      </c>
      <c r="K142" s="6">
        <f t="shared" ref="K142:K205" ca="1" si="22">+IF(AND(K$7&lt;$A142+1,K$8&gt;$A142-1),K$9*VLOOKUP($A142,curves,3,0),0)</f>
        <v>-2322879.9214137094</v>
      </c>
      <c r="L142" s="4">
        <f t="shared" ref="L142:L205" ca="1" si="23">+IF(AND(K$7&lt;$A142+1,K$8&gt;$A142-1),K$9*(VLOOKUP($A142,curves,9,0)-K$10)*VLOOKUP($A142,curves,3,0),0)</f>
        <v>0</v>
      </c>
    </row>
    <row r="143" spans="1:12" x14ac:dyDescent="0.2">
      <c r="A143" s="15">
        <f>+curves!A132</f>
        <v>40634</v>
      </c>
      <c r="B143" s="6">
        <f t="shared" ca="1" si="16"/>
        <v>-2308693.2791720731</v>
      </c>
      <c r="C143" s="4">
        <f t="shared" ca="1" si="17"/>
        <v>0</v>
      </c>
      <c r="D143" s="15"/>
      <c r="E143" s="6">
        <f t="shared" si="18"/>
        <v>0</v>
      </c>
      <c r="F143" s="4">
        <f t="shared" si="19"/>
        <v>0</v>
      </c>
      <c r="H143" s="6">
        <f t="shared" si="20"/>
        <v>0</v>
      </c>
      <c r="I143" s="4">
        <f t="shared" si="21"/>
        <v>0</v>
      </c>
      <c r="K143" s="6">
        <f t="shared" ca="1" si="22"/>
        <v>-2308693.2791720731</v>
      </c>
      <c r="L143" s="4">
        <f t="shared" ca="1" si="23"/>
        <v>0</v>
      </c>
    </row>
    <row r="144" spans="1:12" x14ac:dyDescent="0.2">
      <c r="A144" s="15">
        <f>+curves!A133</f>
        <v>40664</v>
      </c>
      <c r="B144" s="6">
        <f t="shared" ca="1" si="16"/>
        <v>-2295046.0224366076</v>
      </c>
      <c r="C144" s="4">
        <f t="shared" ca="1" si="17"/>
        <v>0</v>
      </c>
      <c r="D144" s="15"/>
      <c r="E144" s="6">
        <f t="shared" si="18"/>
        <v>0</v>
      </c>
      <c r="F144" s="4">
        <f t="shared" si="19"/>
        <v>0</v>
      </c>
      <c r="H144" s="6">
        <f t="shared" si="20"/>
        <v>0</v>
      </c>
      <c r="I144" s="4">
        <f t="shared" si="21"/>
        <v>0</v>
      </c>
      <c r="K144" s="6">
        <f t="shared" ca="1" si="22"/>
        <v>-2295046.0224366076</v>
      </c>
      <c r="L144" s="4">
        <f t="shared" ca="1" si="23"/>
        <v>0</v>
      </c>
    </row>
    <row r="145" spans="1:12" x14ac:dyDescent="0.2">
      <c r="A145" s="15">
        <f>+curves!A134</f>
        <v>40695</v>
      </c>
      <c r="B145" s="6">
        <f t="shared" ca="1" si="16"/>
        <v>-2281027.8330462473</v>
      </c>
      <c r="C145" s="4">
        <f t="shared" ca="1" si="17"/>
        <v>0</v>
      </c>
      <c r="D145" s="15"/>
      <c r="E145" s="6">
        <f t="shared" si="18"/>
        <v>0</v>
      </c>
      <c r="F145" s="4">
        <f t="shared" si="19"/>
        <v>0</v>
      </c>
      <c r="H145" s="6">
        <f t="shared" si="20"/>
        <v>0</v>
      </c>
      <c r="I145" s="4">
        <f t="shared" si="21"/>
        <v>0</v>
      </c>
      <c r="K145" s="6">
        <f t="shared" ca="1" si="22"/>
        <v>-2281027.8330462473</v>
      </c>
      <c r="L145" s="4">
        <f t="shared" ca="1" si="23"/>
        <v>0</v>
      </c>
    </row>
    <row r="146" spans="1:12" x14ac:dyDescent="0.2">
      <c r="A146" s="15">
        <f>+curves!A135</f>
        <v>40725</v>
      </c>
      <c r="B146" s="6">
        <f t="shared" ca="1" si="16"/>
        <v>-2267542.633506509</v>
      </c>
      <c r="C146" s="4">
        <f t="shared" ca="1" si="17"/>
        <v>0</v>
      </c>
      <c r="D146" s="15"/>
      <c r="E146" s="6">
        <f t="shared" si="18"/>
        <v>0</v>
      </c>
      <c r="F146" s="4">
        <f t="shared" si="19"/>
        <v>0</v>
      </c>
      <c r="H146" s="6">
        <f t="shared" si="20"/>
        <v>0</v>
      </c>
      <c r="I146" s="4">
        <f t="shared" si="21"/>
        <v>0</v>
      </c>
      <c r="K146" s="6">
        <f t="shared" ca="1" si="22"/>
        <v>-2267542.633506509</v>
      </c>
      <c r="L146" s="4">
        <f t="shared" ca="1" si="23"/>
        <v>0</v>
      </c>
    </row>
    <row r="147" spans="1:12" x14ac:dyDescent="0.2">
      <c r="A147" s="15">
        <f>+curves!A136</f>
        <v>40756</v>
      </c>
      <c r="B147" s="6">
        <f t="shared" ca="1" si="16"/>
        <v>-2253690.9153071111</v>
      </c>
      <c r="C147" s="4">
        <f t="shared" ca="1" si="17"/>
        <v>0</v>
      </c>
      <c r="D147" s="15"/>
      <c r="E147" s="6">
        <f t="shared" si="18"/>
        <v>0</v>
      </c>
      <c r="F147" s="4">
        <f t="shared" si="19"/>
        <v>0</v>
      </c>
      <c r="H147" s="6">
        <f t="shared" si="20"/>
        <v>0</v>
      </c>
      <c r="I147" s="4">
        <f t="shared" si="21"/>
        <v>0</v>
      </c>
      <c r="K147" s="6">
        <f t="shared" ca="1" si="22"/>
        <v>-2253690.9153071111</v>
      </c>
      <c r="L147" s="4">
        <f t="shared" ca="1" si="23"/>
        <v>0</v>
      </c>
    </row>
    <row r="148" spans="1:12" x14ac:dyDescent="0.2">
      <c r="A148" s="15">
        <f>+curves!A137</f>
        <v>40787</v>
      </c>
      <c r="B148" s="6">
        <f t="shared" ca="1" si="16"/>
        <v>-2239923.0451973421</v>
      </c>
      <c r="C148" s="4">
        <f t="shared" ca="1" si="17"/>
        <v>0</v>
      </c>
      <c r="D148" s="15"/>
      <c r="E148" s="6">
        <f t="shared" si="18"/>
        <v>0</v>
      </c>
      <c r="F148" s="4">
        <f t="shared" si="19"/>
        <v>0</v>
      </c>
      <c r="H148" s="6">
        <f t="shared" si="20"/>
        <v>0</v>
      </c>
      <c r="I148" s="4">
        <f t="shared" si="21"/>
        <v>0</v>
      </c>
      <c r="K148" s="6">
        <f t="shared" ca="1" si="22"/>
        <v>-2239923.0451973421</v>
      </c>
      <c r="L148" s="4">
        <f t="shared" ca="1" si="23"/>
        <v>0</v>
      </c>
    </row>
    <row r="149" spans="1:12" x14ac:dyDescent="0.2">
      <c r="A149" s="15">
        <f>+curves!A138</f>
        <v>40817</v>
      </c>
      <c r="B149" s="6">
        <f t="shared" ca="1" si="16"/>
        <v>-2226678.6608529794</v>
      </c>
      <c r="C149" s="4">
        <f t="shared" ca="1" si="17"/>
        <v>0</v>
      </c>
      <c r="D149" s="15"/>
      <c r="E149" s="6">
        <f t="shared" si="18"/>
        <v>0</v>
      </c>
      <c r="F149" s="4">
        <f t="shared" si="19"/>
        <v>0</v>
      </c>
      <c r="H149" s="6">
        <f t="shared" si="20"/>
        <v>0</v>
      </c>
      <c r="I149" s="4">
        <f t="shared" si="21"/>
        <v>0</v>
      </c>
      <c r="K149" s="6">
        <f t="shared" ca="1" si="22"/>
        <v>-2226678.6608529794</v>
      </c>
      <c r="L149" s="4">
        <f t="shared" ca="1" si="23"/>
        <v>0</v>
      </c>
    </row>
    <row r="150" spans="1:12" x14ac:dyDescent="0.2">
      <c r="A150" s="15">
        <f>+curves!A139</f>
        <v>40848</v>
      </c>
      <c r="B150" s="6">
        <f t="shared" ca="1" si="16"/>
        <v>-2213074.3167871856</v>
      </c>
      <c r="C150" s="4">
        <f t="shared" ca="1" si="17"/>
        <v>0</v>
      </c>
      <c r="D150" s="15"/>
      <c r="E150" s="6">
        <f t="shared" si="18"/>
        <v>0</v>
      </c>
      <c r="F150" s="4">
        <f t="shared" si="19"/>
        <v>0</v>
      </c>
      <c r="H150" s="6">
        <f t="shared" si="20"/>
        <v>0</v>
      </c>
      <c r="I150" s="4">
        <f t="shared" si="21"/>
        <v>0</v>
      </c>
      <c r="K150" s="6">
        <f t="shared" ca="1" si="22"/>
        <v>-2213074.3167871856</v>
      </c>
      <c r="L150" s="4">
        <f t="shared" ca="1" si="23"/>
        <v>0</v>
      </c>
    </row>
    <row r="151" spans="1:12" x14ac:dyDescent="0.2">
      <c r="A151" s="15">
        <f>+curves!A140</f>
        <v>40878</v>
      </c>
      <c r="B151" s="6">
        <f t="shared" ca="1" si="16"/>
        <v>-2199987.2496206472</v>
      </c>
      <c r="C151" s="4">
        <f t="shared" ca="1" si="17"/>
        <v>0</v>
      </c>
      <c r="D151" s="15"/>
      <c r="E151" s="6">
        <f t="shared" si="18"/>
        <v>0</v>
      </c>
      <c r="F151" s="4">
        <f t="shared" si="19"/>
        <v>0</v>
      </c>
      <c r="H151" s="6">
        <f t="shared" si="20"/>
        <v>0</v>
      </c>
      <c r="I151" s="4">
        <f t="shared" si="21"/>
        <v>0</v>
      </c>
      <c r="K151" s="6">
        <f t="shared" ca="1" si="22"/>
        <v>-2199987.2496206472</v>
      </c>
      <c r="L151" s="4">
        <f t="shared" ca="1" si="23"/>
        <v>0</v>
      </c>
    </row>
    <row r="152" spans="1:12" x14ac:dyDescent="0.2">
      <c r="A152" s="15">
        <f>+curves!A141</f>
        <v>40909</v>
      </c>
      <c r="B152" s="6">
        <f t="shared" ca="1" si="16"/>
        <v>-2186544.5073485575</v>
      </c>
      <c r="C152" s="4">
        <f t="shared" ca="1" si="17"/>
        <v>0</v>
      </c>
      <c r="D152" s="15"/>
      <c r="E152" s="6">
        <f t="shared" si="18"/>
        <v>0</v>
      </c>
      <c r="F152" s="4">
        <f t="shared" si="19"/>
        <v>0</v>
      </c>
      <c r="H152" s="6">
        <f t="shared" si="20"/>
        <v>0</v>
      </c>
      <c r="I152" s="4">
        <f t="shared" si="21"/>
        <v>0</v>
      </c>
      <c r="K152" s="6">
        <f t="shared" ca="1" si="22"/>
        <v>-2186544.5073485575</v>
      </c>
      <c r="L152" s="4">
        <f t="shared" ca="1" si="23"/>
        <v>0</v>
      </c>
    </row>
    <row r="153" spans="1:12" x14ac:dyDescent="0.2">
      <c r="A153" s="15">
        <f>+curves!A142</f>
        <v>40940</v>
      </c>
      <c r="B153" s="6">
        <f t="shared" ca="1" si="16"/>
        <v>-2173183.1603432084</v>
      </c>
      <c r="C153" s="4">
        <f t="shared" ca="1" si="17"/>
        <v>0</v>
      </c>
      <c r="D153" s="15"/>
      <c r="E153" s="6">
        <f t="shared" si="18"/>
        <v>0</v>
      </c>
      <c r="F153" s="4">
        <f t="shared" si="19"/>
        <v>0</v>
      </c>
      <c r="H153" s="6">
        <f t="shared" si="20"/>
        <v>0</v>
      </c>
      <c r="I153" s="4">
        <f t="shared" si="21"/>
        <v>0</v>
      </c>
      <c r="K153" s="6">
        <f t="shared" ca="1" si="22"/>
        <v>-2173183.1603432084</v>
      </c>
      <c r="L153" s="4">
        <f t="shared" ca="1" si="23"/>
        <v>0</v>
      </c>
    </row>
    <row r="154" spans="1:12" x14ac:dyDescent="0.2">
      <c r="A154" s="15">
        <f>+curves!A143</f>
        <v>40969</v>
      </c>
      <c r="B154" s="6">
        <f t="shared" ca="1" si="16"/>
        <v>-2160757.0908755567</v>
      </c>
      <c r="C154" s="4">
        <f t="shared" ca="1" si="17"/>
        <v>0</v>
      </c>
      <c r="D154" s="15"/>
      <c r="E154" s="6">
        <f t="shared" si="18"/>
        <v>0</v>
      </c>
      <c r="F154" s="4">
        <f t="shared" si="19"/>
        <v>0</v>
      </c>
      <c r="H154" s="6">
        <f t="shared" si="20"/>
        <v>0</v>
      </c>
      <c r="I154" s="4">
        <f t="shared" si="21"/>
        <v>0</v>
      </c>
      <c r="K154" s="6">
        <f t="shared" ca="1" si="22"/>
        <v>-2160757.0908755567</v>
      </c>
      <c r="L154" s="4">
        <f t="shared" ca="1" si="23"/>
        <v>0</v>
      </c>
    </row>
    <row r="155" spans="1:12" x14ac:dyDescent="0.2">
      <c r="A155" s="15">
        <f>+curves!A144</f>
        <v>41000</v>
      </c>
      <c r="B155" s="6">
        <f t="shared" ca="1" si="16"/>
        <v>-2147551.8986488539</v>
      </c>
      <c r="C155" s="4">
        <f t="shared" ca="1" si="17"/>
        <v>0</v>
      </c>
      <c r="D155" s="15"/>
      <c r="E155" s="6">
        <f t="shared" si="18"/>
        <v>0</v>
      </c>
      <c r="F155" s="4">
        <f t="shared" si="19"/>
        <v>0</v>
      </c>
      <c r="H155" s="6">
        <f t="shared" si="20"/>
        <v>0</v>
      </c>
      <c r="I155" s="4">
        <f t="shared" si="21"/>
        <v>0</v>
      </c>
      <c r="K155" s="6">
        <f t="shared" ca="1" si="22"/>
        <v>-2147551.8986488539</v>
      </c>
      <c r="L155" s="4">
        <f t="shared" ca="1" si="23"/>
        <v>0</v>
      </c>
    </row>
    <row r="156" spans="1:12" x14ac:dyDescent="0.2">
      <c r="A156" s="15">
        <f>+curves!A145</f>
        <v>41030</v>
      </c>
      <c r="B156" s="6">
        <f t="shared" ca="1" si="16"/>
        <v>-2134848.8276054668</v>
      </c>
      <c r="C156" s="4">
        <f t="shared" ca="1" si="17"/>
        <v>0</v>
      </c>
      <c r="D156" s="15"/>
      <c r="E156" s="6">
        <f t="shared" si="18"/>
        <v>0</v>
      </c>
      <c r="F156" s="4">
        <f t="shared" si="19"/>
        <v>0</v>
      </c>
      <c r="H156" s="6">
        <f t="shared" si="20"/>
        <v>0</v>
      </c>
      <c r="I156" s="4">
        <f t="shared" si="21"/>
        <v>0</v>
      </c>
      <c r="K156" s="6">
        <f t="shared" ca="1" si="22"/>
        <v>-2134848.8276054668</v>
      </c>
      <c r="L156" s="4">
        <f t="shared" ca="1" si="23"/>
        <v>0</v>
      </c>
    </row>
    <row r="157" spans="1:12" x14ac:dyDescent="0.2">
      <c r="A157" s="15">
        <f>+curves!A146</f>
        <v>41061</v>
      </c>
      <c r="B157" s="6">
        <f t="shared" ca="1" si="16"/>
        <v>-2121800.5393280545</v>
      </c>
      <c r="C157" s="4">
        <f t="shared" ca="1" si="17"/>
        <v>0</v>
      </c>
      <c r="D157" s="15"/>
      <c r="E157" s="6">
        <f t="shared" si="18"/>
        <v>0</v>
      </c>
      <c r="F157" s="4">
        <f t="shared" si="19"/>
        <v>0</v>
      </c>
      <c r="H157" s="6">
        <f t="shared" si="20"/>
        <v>0</v>
      </c>
      <c r="I157" s="4">
        <f t="shared" si="21"/>
        <v>0</v>
      </c>
      <c r="K157" s="6">
        <f t="shared" ca="1" si="22"/>
        <v>-2121800.5393280545</v>
      </c>
      <c r="L157" s="4">
        <f t="shared" ca="1" si="23"/>
        <v>0</v>
      </c>
    </row>
    <row r="158" spans="1:12" x14ac:dyDescent="0.2">
      <c r="A158" s="15">
        <f>+curves!A147</f>
        <v>41091</v>
      </c>
      <c r="B158" s="6">
        <f t="shared" ca="1" si="16"/>
        <v>-2109248.4144434701</v>
      </c>
      <c r="C158" s="4">
        <f t="shared" ca="1" si="17"/>
        <v>0</v>
      </c>
      <c r="D158" s="15"/>
      <c r="E158" s="6">
        <f t="shared" si="18"/>
        <v>0</v>
      </c>
      <c r="F158" s="4">
        <f t="shared" si="19"/>
        <v>0</v>
      </c>
      <c r="H158" s="6">
        <f t="shared" si="20"/>
        <v>0</v>
      </c>
      <c r="I158" s="4">
        <f t="shared" si="21"/>
        <v>0</v>
      </c>
      <c r="K158" s="6">
        <f t="shared" ca="1" si="22"/>
        <v>-2109248.4144434701</v>
      </c>
      <c r="L158" s="4">
        <f t="shared" ca="1" si="23"/>
        <v>0</v>
      </c>
    </row>
    <row r="159" spans="1:12" x14ac:dyDescent="0.2">
      <c r="A159" s="15">
        <f>+curves!A148</f>
        <v>41122</v>
      </c>
      <c r="B159" s="6">
        <f t="shared" ca="1" si="16"/>
        <v>-2096355.1830565038</v>
      </c>
      <c r="C159" s="4">
        <f t="shared" ca="1" si="17"/>
        <v>0</v>
      </c>
      <c r="D159" s="15"/>
      <c r="E159" s="6">
        <f t="shared" si="18"/>
        <v>0</v>
      </c>
      <c r="F159" s="4">
        <f t="shared" si="19"/>
        <v>0</v>
      </c>
      <c r="H159" s="6">
        <f t="shared" si="20"/>
        <v>0</v>
      </c>
      <c r="I159" s="4">
        <f t="shared" si="21"/>
        <v>0</v>
      </c>
      <c r="K159" s="6">
        <f t="shared" ca="1" si="22"/>
        <v>-2096355.1830565038</v>
      </c>
      <c r="L159" s="4">
        <f t="shared" ca="1" si="23"/>
        <v>0</v>
      </c>
    </row>
    <row r="160" spans="1:12" x14ac:dyDescent="0.2">
      <c r="A160" s="15">
        <f>+curves!A149</f>
        <v>41153</v>
      </c>
      <c r="B160" s="6">
        <f t="shared" ca="1" si="16"/>
        <v>-2083540.0501340234</v>
      </c>
      <c r="C160" s="4">
        <f t="shared" ca="1" si="17"/>
        <v>0</v>
      </c>
      <c r="D160" s="15"/>
      <c r="E160" s="6">
        <f t="shared" si="18"/>
        <v>0</v>
      </c>
      <c r="F160" s="4">
        <f t="shared" si="19"/>
        <v>0</v>
      </c>
      <c r="H160" s="6">
        <f t="shared" si="20"/>
        <v>0</v>
      </c>
      <c r="I160" s="4">
        <f t="shared" si="21"/>
        <v>0</v>
      </c>
      <c r="K160" s="6">
        <f t="shared" ca="1" si="22"/>
        <v>-2083540.0501340234</v>
      </c>
      <c r="L160" s="4">
        <f t="shared" ca="1" si="23"/>
        <v>0</v>
      </c>
    </row>
    <row r="161" spans="1:12" x14ac:dyDescent="0.2">
      <c r="A161" s="15">
        <f>+curves!A150</f>
        <v>41183</v>
      </c>
      <c r="B161" s="6">
        <f t="shared" ca="1" si="16"/>
        <v>-2071212.2272861856</v>
      </c>
      <c r="C161" s="4">
        <f t="shared" ca="1" si="17"/>
        <v>0</v>
      </c>
      <c r="D161" s="15"/>
      <c r="E161" s="6">
        <f t="shared" si="18"/>
        <v>0</v>
      </c>
      <c r="F161" s="4">
        <f t="shared" si="19"/>
        <v>0</v>
      </c>
      <c r="H161" s="6">
        <f t="shared" si="20"/>
        <v>0</v>
      </c>
      <c r="I161" s="4">
        <f t="shared" si="21"/>
        <v>0</v>
      </c>
      <c r="K161" s="6">
        <f t="shared" ca="1" si="22"/>
        <v>-2071212.2272861856</v>
      </c>
      <c r="L161" s="4">
        <f t="shared" ca="1" si="23"/>
        <v>0</v>
      </c>
    </row>
    <row r="162" spans="1:12" x14ac:dyDescent="0.2">
      <c r="A162" s="15">
        <f>+curves!A151</f>
        <v>41214</v>
      </c>
      <c r="B162" s="6">
        <f t="shared" ca="1" si="16"/>
        <v>-2058549.4061802286</v>
      </c>
      <c r="C162" s="4">
        <f t="shared" ca="1" si="17"/>
        <v>0</v>
      </c>
      <c r="D162" s="15"/>
      <c r="E162" s="6">
        <f t="shared" si="18"/>
        <v>0</v>
      </c>
      <c r="F162" s="4">
        <f t="shared" si="19"/>
        <v>0</v>
      </c>
      <c r="H162" s="6">
        <f t="shared" si="20"/>
        <v>0</v>
      </c>
      <c r="I162" s="4">
        <f t="shared" si="21"/>
        <v>0</v>
      </c>
      <c r="K162" s="6">
        <f t="shared" ca="1" si="22"/>
        <v>-2058549.4061802286</v>
      </c>
      <c r="L162" s="4">
        <f t="shared" ca="1" si="23"/>
        <v>0</v>
      </c>
    </row>
    <row r="163" spans="1:12" x14ac:dyDescent="0.2">
      <c r="A163" s="15">
        <f>+curves!A152</f>
        <v>41244</v>
      </c>
      <c r="B163" s="6">
        <f t="shared" ca="1" si="16"/>
        <v>-2046368.1114773867</v>
      </c>
      <c r="C163" s="4">
        <f t="shared" ca="1" si="17"/>
        <v>0</v>
      </c>
      <c r="D163" s="15"/>
      <c r="E163" s="6">
        <f t="shared" si="18"/>
        <v>0</v>
      </c>
      <c r="F163" s="4">
        <f t="shared" si="19"/>
        <v>0</v>
      </c>
      <c r="H163" s="6">
        <f t="shared" si="20"/>
        <v>0</v>
      </c>
      <c r="I163" s="4">
        <f t="shared" si="21"/>
        <v>0</v>
      </c>
      <c r="K163" s="6">
        <f t="shared" ca="1" si="22"/>
        <v>-2046368.1114773867</v>
      </c>
      <c r="L163" s="4">
        <f t="shared" ca="1" si="23"/>
        <v>0</v>
      </c>
    </row>
    <row r="164" spans="1:12" x14ac:dyDescent="0.2">
      <c r="A164" s="15">
        <f>+curves!A153</f>
        <v>41275</v>
      </c>
      <c r="B164" s="6">
        <f t="shared" ca="1" si="16"/>
        <v>-2033855.8086765329</v>
      </c>
      <c r="C164" s="4">
        <f t="shared" ca="1" si="17"/>
        <v>0</v>
      </c>
      <c r="D164" s="15"/>
      <c r="E164" s="6">
        <f t="shared" si="18"/>
        <v>0</v>
      </c>
      <c r="F164" s="4">
        <f t="shared" si="19"/>
        <v>0</v>
      </c>
      <c r="H164" s="6">
        <f t="shared" si="20"/>
        <v>0</v>
      </c>
      <c r="I164" s="4">
        <f t="shared" si="21"/>
        <v>0</v>
      </c>
      <c r="K164" s="6">
        <f t="shared" ca="1" si="22"/>
        <v>-2033855.8086765329</v>
      </c>
      <c r="L164" s="4">
        <f t="shared" ca="1" si="23"/>
        <v>0</v>
      </c>
    </row>
    <row r="165" spans="1:12" x14ac:dyDescent="0.2">
      <c r="A165" s="15">
        <f>+curves!A154</f>
        <v>41306</v>
      </c>
      <c r="B165" s="6">
        <f t="shared" ca="1" si="16"/>
        <v>-2021419.3181686751</v>
      </c>
      <c r="C165" s="4">
        <f t="shared" ca="1" si="17"/>
        <v>0</v>
      </c>
      <c r="D165" s="15"/>
      <c r="E165" s="6">
        <f t="shared" si="18"/>
        <v>0</v>
      </c>
      <c r="F165" s="4">
        <f t="shared" si="19"/>
        <v>0</v>
      </c>
      <c r="H165" s="6">
        <f t="shared" si="20"/>
        <v>0</v>
      </c>
      <c r="I165" s="4">
        <f t="shared" si="21"/>
        <v>0</v>
      </c>
      <c r="K165" s="6">
        <f t="shared" ca="1" si="22"/>
        <v>-2021419.3181686751</v>
      </c>
      <c r="L165" s="4">
        <f t="shared" ca="1" si="23"/>
        <v>0</v>
      </c>
    </row>
    <row r="166" spans="1:12" x14ac:dyDescent="0.2">
      <c r="A166" s="15">
        <f>+curves!A155</f>
        <v>41334</v>
      </c>
      <c r="B166" s="6">
        <f t="shared" ca="1" si="16"/>
        <v>-2010251.1427025578</v>
      </c>
      <c r="C166" s="4">
        <f t="shared" ca="1" si="17"/>
        <v>0</v>
      </c>
      <c r="D166" s="15"/>
      <c r="E166" s="6">
        <f t="shared" si="18"/>
        <v>0</v>
      </c>
      <c r="F166" s="4">
        <f t="shared" si="19"/>
        <v>0</v>
      </c>
      <c r="H166" s="6">
        <f t="shared" si="20"/>
        <v>0</v>
      </c>
      <c r="I166" s="4">
        <f t="shared" si="21"/>
        <v>0</v>
      </c>
      <c r="K166" s="6">
        <f t="shared" ca="1" si="22"/>
        <v>-2010251.1427025578</v>
      </c>
      <c r="L166" s="4">
        <f t="shared" ca="1" si="23"/>
        <v>0</v>
      </c>
    </row>
    <row r="167" spans="1:12" x14ac:dyDescent="0.2">
      <c r="A167" s="15">
        <f>+curves!A156</f>
        <v>41365</v>
      </c>
      <c r="B167" s="6">
        <f t="shared" ca="1" si="16"/>
        <v>-1997957.6851099778</v>
      </c>
      <c r="C167" s="4">
        <f t="shared" ca="1" si="17"/>
        <v>0</v>
      </c>
      <c r="D167" s="15"/>
      <c r="E167" s="6">
        <f t="shared" si="18"/>
        <v>0</v>
      </c>
      <c r="F167" s="4">
        <f t="shared" si="19"/>
        <v>0</v>
      </c>
      <c r="H167" s="6">
        <f t="shared" si="20"/>
        <v>0</v>
      </c>
      <c r="I167" s="4">
        <f t="shared" si="21"/>
        <v>0</v>
      </c>
      <c r="K167" s="6">
        <f t="shared" ca="1" si="22"/>
        <v>-1997957.6851099778</v>
      </c>
      <c r="L167" s="4">
        <f t="shared" ca="1" si="23"/>
        <v>0</v>
      </c>
    </row>
    <row r="168" spans="1:12" x14ac:dyDescent="0.2">
      <c r="A168" s="15">
        <f>+curves!A157</f>
        <v>41395</v>
      </c>
      <c r="B168" s="6">
        <f t="shared" ca="1" si="16"/>
        <v>-1986131.7278212493</v>
      </c>
      <c r="C168" s="4">
        <f t="shared" ca="1" si="17"/>
        <v>0</v>
      </c>
      <c r="D168" s="15"/>
      <c r="E168" s="6">
        <f t="shared" si="18"/>
        <v>0</v>
      </c>
      <c r="F168" s="4">
        <f t="shared" si="19"/>
        <v>0</v>
      </c>
      <c r="H168" s="6">
        <f t="shared" si="20"/>
        <v>0</v>
      </c>
      <c r="I168" s="4">
        <f t="shared" si="21"/>
        <v>0</v>
      </c>
      <c r="K168" s="6">
        <f t="shared" ca="1" si="22"/>
        <v>-1986131.7278212493</v>
      </c>
      <c r="L168" s="4">
        <f t="shared" ca="1" si="23"/>
        <v>0</v>
      </c>
    </row>
    <row r="169" spans="1:12" x14ac:dyDescent="0.2">
      <c r="A169" s="15">
        <f>+curves!A158</f>
        <v>41426</v>
      </c>
      <c r="B169" s="6">
        <f t="shared" ca="1" si="16"/>
        <v>-1973984.4383264708</v>
      </c>
      <c r="C169" s="4">
        <f t="shared" ca="1" si="17"/>
        <v>0</v>
      </c>
      <c r="D169" s="15"/>
      <c r="E169" s="6">
        <f t="shared" si="18"/>
        <v>0</v>
      </c>
      <c r="F169" s="4">
        <f t="shared" si="19"/>
        <v>0</v>
      </c>
      <c r="H169" s="6">
        <f t="shared" si="20"/>
        <v>0</v>
      </c>
      <c r="I169" s="4">
        <f t="shared" si="21"/>
        <v>0</v>
      </c>
      <c r="K169" s="6">
        <f t="shared" ca="1" si="22"/>
        <v>-1973984.4383264708</v>
      </c>
      <c r="L169" s="4">
        <f t="shared" ca="1" si="23"/>
        <v>0</v>
      </c>
    </row>
    <row r="170" spans="1:12" x14ac:dyDescent="0.2">
      <c r="A170" s="15">
        <f>+curves!A159</f>
        <v>41456</v>
      </c>
      <c r="B170" s="6">
        <f t="shared" ca="1" si="16"/>
        <v>-1962299.0984262638</v>
      </c>
      <c r="C170" s="4">
        <f t="shared" ca="1" si="17"/>
        <v>0</v>
      </c>
      <c r="D170" s="15"/>
      <c r="E170" s="6">
        <f t="shared" si="18"/>
        <v>0</v>
      </c>
      <c r="F170" s="4">
        <f t="shared" si="19"/>
        <v>0</v>
      </c>
      <c r="H170" s="6">
        <f t="shared" si="20"/>
        <v>0</v>
      </c>
      <c r="I170" s="4">
        <f t="shared" si="21"/>
        <v>0</v>
      </c>
      <c r="K170" s="6">
        <f t="shared" ca="1" si="22"/>
        <v>-1962299.0984262638</v>
      </c>
      <c r="L170" s="4">
        <f t="shared" ca="1" si="23"/>
        <v>0</v>
      </c>
    </row>
    <row r="171" spans="1:12" x14ac:dyDescent="0.2">
      <c r="A171" s="15">
        <f>+curves!A160</f>
        <v>41487</v>
      </c>
      <c r="B171" s="6">
        <f t="shared" ca="1" si="16"/>
        <v>-1950296.2551826511</v>
      </c>
      <c r="C171" s="4">
        <f t="shared" ca="1" si="17"/>
        <v>0</v>
      </c>
      <c r="D171" s="15"/>
      <c r="E171" s="6">
        <f t="shared" si="18"/>
        <v>0</v>
      </c>
      <c r="F171" s="4">
        <f t="shared" si="19"/>
        <v>0</v>
      </c>
      <c r="H171" s="6">
        <f t="shared" si="20"/>
        <v>0</v>
      </c>
      <c r="I171" s="4">
        <f t="shared" si="21"/>
        <v>0</v>
      </c>
      <c r="K171" s="6">
        <f t="shared" ca="1" si="22"/>
        <v>-1950296.2551826511</v>
      </c>
      <c r="L171" s="4">
        <f t="shared" ca="1" si="23"/>
        <v>0</v>
      </c>
    </row>
    <row r="172" spans="1:12" x14ac:dyDescent="0.2">
      <c r="A172" s="15">
        <f>+curves!A161</f>
        <v>41518</v>
      </c>
      <c r="B172" s="6">
        <f t="shared" ca="1" si="16"/>
        <v>-1938366.1656326842</v>
      </c>
      <c r="C172" s="4">
        <f t="shared" ca="1" si="17"/>
        <v>0</v>
      </c>
      <c r="D172" s="15"/>
      <c r="E172" s="6">
        <f t="shared" si="18"/>
        <v>0</v>
      </c>
      <c r="F172" s="4">
        <f t="shared" si="19"/>
        <v>0</v>
      </c>
      <c r="H172" s="6">
        <f t="shared" si="20"/>
        <v>0</v>
      </c>
      <c r="I172" s="4">
        <f t="shared" si="21"/>
        <v>0</v>
      </c>
      <c r="K172" s="6">
        <f t="shared" ca="1" si="22"/>
        <v>-1938366.1656326842</v>
      </c>
      <c r="L172" s="4">
        <f t="shared" ca="1" si="23"/>
        <v>0</v>
      </c>
    </row>
    <row r="173" spans="1:12" x14ac:dyDescent="0.2">
      <c r="A173" s="15">
        <f>+curves!A162</f>
        <v>41548</v>
      </c>
      <c r="B173" s="6">
        <f t="shared" ca="1" si="16"/>
        <v>-1926889.7773683651</v>
      </c>
      <c r="C173" s="4">
        <f t="shared" ca="1" si="17"/>
        <v>0</v>
      </c>
      <c r="D173" s="15"/>
      <c r="E173" s="6">
        <f t="shared" si="18"/>
        <v>0</v>
      </c>
      <c r="F173" s="4">
        <f t="shared" si="19"/>
        <v>0</v>
      </c>
      <c r="H173" s="6">
        <f t="shared" si="20"/>
        <v>0</v>
      </c>
      <c r="I173" s="4">
        <f t="shared" si="21"/>
        <v>0</v>
      </c>
      <c r="K173" s="6">
        <f t="shared" ca="1" si="22"/>
        <v>-1926889.7773683651</v>
      </c>
      <c r="L173" s="4">
        <f t="shared" ca="1" si="23"/>
        <v>0</v>
      </c>
    </row>
    <row r="174" spans="1:12" x14ac:dyDescent="0.2">
      <c r="A174" s="15">
        <f>+curves!A163</f>
        <v>41579</v>
      </c>
      <c r="B174" s="6">
        <f t="shared" ca="1" si="16"/>
        <v>-1915101.5751106739</v>
      </c>
      <c r="C174" s="4">
        <f t="shared" ca="1" si="17"/>
        <v>0</v>
      </c>
      <c r="D174" s="15"/>
      <c r="E174" s="6">
        <f t="shared" si="18"/>
        <v>0</v>
      </c>
      <c r="F174" s="4">
        <f t="shared" si="19"/>
        <v>0</v>
      </c>
      <c r="H174" s="6">
        <f t="shared" si="20"/>
        <v>0</v>
      </c>
      <c r="I174" s="4">
        <f t="shared" si="21"/>
        <v>0</v>
      </c>
      <c r="K174" s="6">
        <f t="shared" ca="1" si="22"/>
        <v>-1915101.5751106739</v>
      </c>
      <c r="L174" s="4">
        <f t="shared" ca="1" si="23"/>
        <v>0</v>
      </c>
    </row>
    <row r="175" spans="1:12" x14ac:dyDescent="0.2">
      <c r="A175" s="15">
        <f>+curves!A164</f>
        <v>41609</v>
      </c>
      <c r="B175" s="6">
        <f t="shared" ca="1" si="16"/>
        <v>-1903761.6857607064</v>
      </c>
      <c r="C175" s="4">
        <f t="shared" ca="1" si="17"/>
        <v>0</v>
      </c>
      <c r="D175" s="15"/>
      <c r="E175" s="6">
        <f t="shared" si="18"/>
        <v>0</v>
      </c>
      <c r="F175" s="4">
        <f t="shared" si="19"/>
        <v>0</v>
      </c>
      <c r="H175" s="6">
        <f t="shared" si="20"/>
        <v>0</v>
      </c>
      <c r="I175" s="4">
        <f t="shared" si="21"/>
        <v>0</v>
      </c>
      <c r="K175" s="6">
        <f t="shared" ca="1" si="22"/>
        <v>-1903761.6857607064</v>
      </c>
      <c r="L175" s="4">
        <f t="shared" ca="1" si="23"/>
        <v>0</v>
      </c>
    </row>
    <row r="176" spans="1:12" x14ac:dyDescent="0.2">
      <c r="A176" s="15">
        <f>+curves!A165</f>
        <v>41640</v>
      </c>
      <c r="B176" s="6">
        <f t="shared" ca="1" si="16"/>
        <v>-1892113.6989005224</v>
      </c>
      <c r="C176" s="4">
        <f t="shared" ca="1" si="17"/>
        <v>0</v>
      </c>
      <c r="D176" s="15"/>
      <c r="E176" s="6">
        <f t="shared" si="18"/>
        <v>0</v>
      </c>
      <c r="F176" s="4">
        <f t="shared" si="19"/>
        <v>0</v>
      </c>
      <c r="H176" s="6">
        <f t="shared" si="20"/>
        <v>0</v>
      </c>
      <c r="I176" s="4">
        <f t="shared" si="21"/>
        <v>0</v>
      </c>
      <c r="K176" s="6">
        <f t="shared" ca="1" si="22"/>
        <v>-1892113.6989005224</v>
      </c>
      <c r="L176" s="4">
        <f t="shared" ca="1" si="23"/>
        <v>0</v>
      </c>
    </row>
    <row r="177" spans="1:12" x14ac:dyDescent="0.2">
      <c r="A177" s="15">
        <f>+curves!A166</f>
        <v>41671</v>
      </c>
      <c r="B177" s="6">
        <f t="shared" ca="1" si="16"/>
        <v>-1880536.3345858229</v>
      </c>
      <c r="C177" s="4">
        <f t="shared" ca="1" si="17"/>
        <v>0</v>
      </c>
      <c r="D177" s="15"/>
      <c r="E177" s="6">
        <f t="shared" si="18"/>
        <v>0</v>
      </c>
      <c r="F177" s="4">
        <f t="shared" si="19"/>
        <v>0</v>
      </c>
      <c r="H177" s="6">
        <f t="shared" si="20"/>
        <v>0</v>
      </c>
      <c r="I177" s="4">
        <f t="shared" si="21"/>
        <v>0</v>
      </c>
      <c r="K177" s="6">
        <f t="shared" ca="1" si="22"/>
        <v>-1880536.3345858229</v>
      </c>
      <c r="L177" s="4">
        <f t="shared" ca="1" si="23"/>
        <v>0</v>
      </c>
    </row>
    <row r="178" spans="1:12" x14ac:dyDescent="0.2">
      <c r="A178" s="15">
        <f>+curves!A167</f>
        <v>41699</v>
      </c>
      <c r="B178" s="6">
        <f t="shared" ca="1" si="16"/>
        <v>-1870139.7090452514</v>
      </c>
      <c r="C178" s="4">
        <f t="shared" ca="1" si="17"/>
        <v>0</v>
      </c>
      <c r="D178" s="15"/>
      <c r="E178" s="6">
        <f t="shared" si="18"/>
        <v>0</v>
      </c>
      <c r="F178" s="4">
        <f t="shared" si="19"/>
        <v>0</v>
      </c>
      <c r="H178" s="6">
        <f t="shared" si="20"/>
        <v>0</v>
      </c>
      <c r="I178" s="4">
        <f t="shared" si="21"/>
        <v>0</v>
      </c>
      <c r="K178" s="6">
        <f t="shared" ca="1" si="22"/>
        <v>-1870139.7090452514</v>
      </c>
      <c r="L178" s="4">
        <f t="shared" ca="1" si="23"/>
        <v>0</v>
      </c>
    </row>
    <row r="179" spans="1:12" x14ac:dyDescent="0.2">
      <c r="A179" s="15">
        <f>+curves!A168</f>
        <v>41730</v>
      </c>
      <c r="B179" s="6">
        <f t="shared" ca="1" si="16"/>
        <v>-1858695.5855007572</v>
      </c>
      <c r="C179" s="4">
        <f t="shared" ca="1" si="17"/>
        <v>0</v>
      </c>
      <c r="D179" s="15"/>
      <c r="E179" s="6">
        <f t="shared" si="18"/>
        <v>0</v>
      </c>
      <c r="F179" s="4">
        <f t="shared" si="19"/>
        <v>0</v>
      </c>
      <c r="H179" s="6">
        <f t="shared" si="20"/>
        <v>0</v>
      </c>
      <c r="I179" s="4">
        <f t="shared" si="21"/>
        <v>0</v>
      </c>
      <c r="K179" s="6">
        <f t="shared" ca="1" si="22"/>
        <v>-1858695.5855007572</v>
      </c>
      <c r="L179" s="4">
        <f t="shared" ca="1" si="23"/>
        <v>0</v>
      </c>
    </row>
    <row r="180" spans="1:12" x14ac:dyDescent="0.2">
      <c r="A180" s="15">
        <f>+curves!A169</f>
        <v>41760</v>
      </c>
      <c r="B180" s="6">
        <f t="shared" ca="1" si="16"/>
        <v>-1847686.7075824682</v>
      </c>
      <c r="C180" s="4">
        <f t="shared" ca="1" si="17"/>
        <v>0</v>
      </c>
      <c r="D180" s="15"/>
      <c r="E180" s="6">
        <f t="shared" si="18"/>
        <v>0</v>
      </c>
      <c r="F180" s="4">
        <f t="shared" si="19"/>
        <v>0</v>
      </c>
      <c r="H180" s="6">
        <f t="shared" si="20"/>
        <v>0</v>
      </c>
      <c r="I180" s="4">
        <f t="shared" si="21"/>
        <v>0</v>
      </c>
      <c r="K180" s="6">
        <f t="shared" ca="1" si="22"/>
        <v>-1847686.7075824682</v>
      </c>
      <c r="L180" s="4">
        <f t="shared" ca="1" si="23"/>
        <v>0</v>
      </c>
    </row>
    <row r="181" spans="1:12" x14ac:dyDescent="0.2">
      <c r="A181" s="15">
        <f>+curves!A170</f>
        <v>41791</v>
      </c>
      <c r="B181" s="6">
        <f t="shared" ca="1" si="16"/>
        <v>-1836378.7442696695</v>
      </c>
      <c r="C181" s="4">
        <f t="shared" ca="1" si="17"/>
        <v>0</v>
      </c>
      <c r="D181" s="15"/>
      <c r="E181" s="6">
        <f t="shared" si="18"/>
        <v>0</v>
      </c>
      <c r="F181" s="4">
        <f t="shared" si="19"/>
        <v>0</v>
      </c>
      <c r="H181" s="6">
        <f t="shared" si="20"/>
        <v>0</v>
      </c>
      <c r="I181" s="4">
        <f t="shared" si="21"/>
        <v>0</v>
      </c>
      <c r="K181" s="6">
        <f t="shared" ca="1" si="22"/>
        <v>-1836378.7442696695</v>
      </c>
      <c r="L181" s="4">
        <f t="shared" ca="1" si="23"/>
        <v>0</v>
      </c>
    </row>
    <row r="182" spans="1:12" x14ac:dyDescent="0.2">
      <c r="A182" s="15">
        <f>+curves!A171</f>
        <v>41821</v>
      </c>
      <c r="B182" s="6">
        <f t="shared" ca="1" si="16"/>
        <v>-1825500.855390806</v>
      </c>
      <c r="C182" s="4">
        <f t="shared" ca="1" si="17"/>
        <v>0</v>
      </c>
      <c r="D182" s="15"/>
      <c r="E182" s="6">
        <f t="shared" si="18"/>
        <v>0</v>
      </c>
      <c r="F182" s="4">
        <f t="shared" si="19"/>
        <v>0</v>
      </c>
      <c r="H182" s="6">
        <f t="shared" si="20"/>
        <v>0</v>
      </c>
      <c r="I182" s="4">
        <f t="shared" si="21"/>
        <v>0</v>
      </c>
      <c r="K182" s="6">
        <f t="shared" ca="1" si="22"/>
        <v>-1825500.855390806</v>
      </c>
      <c r="L182" s="4">
        <f t="shared" ca="1" si="23"/>
        <v>0</v>
      </c>
    </row>
    <row r="183" spans="1:12" x14ac:dyDescent="0.2">
      <c r="A183" s="15">
        <f>+curves!A172</f>
        <v>41852</v>
      </c>
      <c r="B183" s="6">
        <f t="shared" ca="1" si="16"/>
        <v>-1814327.4472658213</v>
      </c>
      <c r="C183" s="4">
        <f t="shared" ca="1" si="17"/>
        <v>0</v>
      </c>
      <c r="D183" s="15"/>
      <c r="E183" s="6">
        <f t="shared" si="18"/>
        <v>0</v>
      </c>
      <c r="F183" s="4">
        <f t="shared" si="19"/>
        <v>0</v>
      </c>
      <c r="H183" s="6">
        <f t="shared" si="20"/>
        <v>0</v>
      </c>
      <c r="I183" s="4">
        <f t="shared" si="21"/>
        <v>0</v>
      </c>
      <c r="K183" s="6">
        <f t="shared" ca="1" si="22"/>
        <v>-1814327.4472658213</v>
      </c>
      <c r="L183" s="4">
        <f t="shared" ca="1" si="23"/>
        <v>0</v>
      </c>
    </row>
    <row r="184" spans="1:12" x14ac:dyDescent="0.2">
      <c r="A184" s="15">
        <f>+curves!A173</f>
        <v>41883</v>
      </c>
      <c r="B184" s="6">
        <f t="shared" ca="1" si="16"/>
        <v>-1803221.8105576818</v>
      </c>
      <c r="C184" s="4">
        <f t="shared" ca="1" si="17"/>
        <v>0</v>
      </c>
      <c r="D184" s="15"/>
      <c r="E184" s="6">
        <f t="shared" si="18"/>
        <v>0</v>
      </c>
      <c r="F184" s="4">
        <f t="shared" si="19"/>
        <v>0</v>
      </c>
      <c r="H184" s="6">
        <f t="shared" si="20"/>
        <v>0</v>
      </c>
      <c r="I184" s="4">
        <f t="shared" si="21"/>
        <v>0</v>
      </c>
      <c r="K184" s="6">
        <f t="shared" ca="1" si="22"/>
        <v>-1803221.8105576818</v>
      </c>
      <c r="L184" s="4">
        <f t="shared" ca="1" si="23"/>
        <v>0</v>
      </c>
    </row>
    <row r="185" spans="1:12" x14ac:dyDescent="0.2">
      <c r="A185" s="15">
        <f>+curves!A174</f>
        <v>41913</v>
      </c>
      <c r="B185" s="6">
        <f t="shared" ca="1" si="16"/>
        <v>-1792538.56401151</v>
      </c>
      <c r="C185" s="4">
        <f t="shared" ca="1" si="17"/>
        <v>0</v>
      </c>
      <c r="D185" s="15"/>
      <c r="E185" s="6">
        <f t="shared" si="18"/>
        <v>0</v>
      </c>
      <c r="F185" s="4">
        <f t="shared" si="19"/>
        <v>0</v>
      </c>
      <c r="H185" s="6">
        <f t="shared" si="20"/>
        <v>0</v>
      </c>
      <c r="I185" s="4">
        <f t="shared" si="21"/>
        <v>0</v>
      </c>
      <c r="K185" s="6">
        <f t="shared" ca="1" si="22"/>
        <v>-1792538.56401151</v>
      </c>
      <c r="L185" s="4">
        <f t="shared" ca="1" si="23"/>
        <v>0</v>
      </c>
    </row>
    <row r="186" spans="1:12" x14ac:dyDescent="0.2">
      <c r="A186" s="15">
        <f>+curves!A175</f>
        <v>41944</v>
      </c>
      <c r="B186" s="6">
        <f t="shared" ca="1" si="16"/>
        <v>-1781565.0971454808</v>
      </c>
      <c r="C186" s="4">
        <f t="shared" ca="1" si="17"/>
        <v>0</v>
      </c>
      <c r="D186" s="15"/>
      <c r="E186" s="6">
        <f t="shared" si="18"/>
        <v>0</v>
      </c>
      <c r="F186" s="4">
        <f t="shared" si="19"/>
        <v>0</v>
      </c>
      <c r="H186" s="6">
        <f t="shared" si="20"/>
        <v>0</v>
      </c>
      <c r="I186" s="4">
        <f t="shared" si="21"/>
        <v>0</v>
      </c>
      <c r="K186" s="6">
        <f t="shared" ca="1" si="22"/>
        <v>-1781565.0971454808</v>
      </c>
      <c r="L186" s="4">
        <f t="shared" ca="1" si="23"/>
        <v>0</v>
      </c>
    </row>
    <row r="187" spans="1:12" x14ac:dyDescent="0.2">
      <c r="A187" s="15">
        <f>+curves!A176</f>
        <v>41974</v>
      </c>
      <c r="B187" s="6">
        <f t="shared" ca="1" si="16"/>
        <v>-1771009.0005833304</v>
      </c>
      <c r="C187" s="4">
        <f t="shared" ca="1" si="17"/>
        <v>0</v>
      </c>
      <c r="D187" s="15"/>
      <c r="E187" s="6">
        <f t="shared" si="18"/>
        <v>0</v>
      </c>
      <c r="F187" s="4">
        <f t="shared" si="19"/>
        <v>0</v>
      </c>
      <c r="H187" s="6">
        <f t="shared" si="20"/>
        <v>0</v>
      </c>
      <c r="I187" s="4">
        <f t="shared" si="21"/>
        <v>0</v>
      </c>
      <c r="K187" s="6">
        <f t="shared" ca="1" si="22"/>
        <v>-1771009.0005833304</v>
      </c>
      <c r="L187" s="4">
        <f t="shared" ca="1" si="23"/>
        <v>0</v>
      </c>
    </row>
    <row r="188" spans="1:12" x14ac:dyDescent="0.2">
      <c r="A188" s="15">
        <f>+curves!A177</f>
        <v>42005</v>
      </c>
      <c r="B188" s="6">
        <f t="shared" ca="1" si="16"/>
        <v>-1760166.1451106924</v>
      </c>
      <c r="C188" s="4">
        <f t="shared" ca="1" si="17"/>
        <v>0</v>
      </c>
      <c r="D188" s="15"/>
      <c r="E188" s="6">
        <f t="shared" si="18"/>
        <v>0</v>
      </c>
      <c r="F188" s="4">
        <f t="shared" si="19"/>
        <v>0</v>
      </c>
      <c r="H188" s="6">
        <f t="shared" si="20"/>
        <v>0</v>
      </c>
      <c r="I188" s="4">
        <f t="shared" si="21"/>
        <v>0</v>
      </c>
      <c r="K188" s="6">
        <f t="shared" ca="1" si="22"/>
        <v>-1760166.1451106924</v>
      </c>
      <c r="L188" s="4">
        <f t="shared" ca="1" si="23"/>
        <v>0</v>
      </c>
    </row>
    <row r="189" spans="1:12" x14ac:dyDescent="0.2">
      <c r="A189" s="15">
        <f>+curves!A178</f>
        <v>42036</v>
      </c>
      <c r="B189" s="6">
        <f t="shared" ca="1" si="16"/>
        <v>-1749389.0745153399</v>
      </c>
      <c r="C189" s="4">
        <f t="shared" ca="1" si="17"/>
        <v>0</v>
      </c>
      <c r="D189" s="15"/>
      <c r="E189" s="6">
        <f t="shared" si="18"/>
        <v>0</v>
      </c>
      <c r="F189" s="4">
        <f t="shared" si="19"/>
        <v>0</v>
      </c>
      <c r="H189" s="6">
        <f t="shared" si="20"/>
        <v>0</v>
      </c>
      <c r="I189" s="4">
        <f t="shared" si="21"/>
        <v>0</v>
      </c>
      <c r="K189" s="6">
        <f t="shared" ca="1" si="22"/>
        <v>-1749389.0745153399</v>
      </c>
      <c r="L189" s="4">
        <f t="shared" ca="1" si="23"/>
        <v>0</v>
      </c>
    </row>
    <row r="190" spans="1:12" x14ac:dyDescent="0.2">
      <c r="A190" s="15">
        <f>+curves!A179</f>
        <v>42064</v>
      </c>
      <c r="B190" s="6">
        <f t="shared" ca="1" si="16"/>
        <v>-1739711.1607861861</v>
      </c>
      <c r="C190" s="4">
        <f t="shared" ca="1" si="17"/>
        <v>0</v>
      </c>
      <c r="D190" s="15"/>
      <c r="E190" s="6">
        <f t="shared" si="18"/>
        <v>0</v>
      </c>
      <c r="F190" s="4">
        <f t="shared" si="19"/>
        <v>0</v>
      </c>
      <c r="H190" s="6">
        <f t="shared" si="20"/>
        <v>0</v>
      </c>
      <c r="I190" s="4">
        <f t="shared" si="21"/>
        <v>0</v>
      </c>
      <c r="K190" s="6">
        <f t="shared" ca="1" si="22"/>
        <v>-1739711.1607861861</v>
      </c>
      <c r="L190" s="4">
        <f t="shared" ca="1" si="23"/>
        <v>0</v>
      </c>
    </row>
    <row r="191" spans="1:12" x14ac:dyDescent="0.2">
      <c r="A191" s="15">
        <f>+curves!A180</f>
        <v>42095</v>
      </c>
      <c r="B191" s="6">
        <f t="shared" ca="1" si="16"/>
        <v>-1729058.2031829807</v>
      </c>
      <c r="C191" s="4">
        <f t="shared" ca="1" si="17"/>
        <v>0</v>
      </c>
      <c r="D191" s="15"/>
      <c r="E191" s="6">
        <f t="shared" si="18"/>
        <v>0</v>
      </c>
      <c r="F191" s="4">
        <f t="shared" si="19"/>
        <v>0</v>
      </c>
      <c r="H191" s="6">
        <f t="shared" si="20"/>
        <v>0</v>
      </c>
      <c r="I191" s="4">
        <f t="shared" si="21"/>
        <v>0</v>
      </c>
      <c r="K191" s="6">
        <f t="shared" ca="1" si="22"/>
        <v>-1729058.2031829807</v>
      </c>
      <c r="L191" s="4">
        <f t="shared" ca="1" si="23"/>
        <v>0</v>
      </c>
    </row>
    <row r="192" spans="1:12" x14ac:dyDescent="0.2">
      <c r="A192" s="15">
        <f>+curves!A181</f>
        <v>42125</v>
      </c>
      <c r="B192" s="6">
        <f t="shared" ca="1" si="16"/>
        <v>-1718810.4424653628</v>
      </c>
      <c r="C192" s="4">
        <f t="shared" ca="1" si="17"/>
        <v>0</v>
      </c>
      <c r="D192" s="15"/>
      <c r="E192" s="6">
        <f t="shared" si="18"/>
        <v>0</v>
      </c>
      <c r="F192" s="4">
        <f t="shared" si="19"/>
        <v>0</v>
      </c>
      <c r="H192" s="6">
        <f t="shared" si="20"/>
        <v>0</v>
      </c>
      <c r="I192" s="4">
        <f t="shared" si="21"/>
        <v>0</v>
      </c>
      <c r="K192" s="6">
        <f t="shared" ca="1" si="22"/>
        <v>-1718810.4424653628</v>
      </c>
      <c r="L192" s="4">
        <f t="shared" ca="1" si="23"/>
        <v>0</v>
      </c>
    </row>
    <row r="193" spans="1:12" x14ac:dyDescent="0.2">
      <c r="A193" s="15">
        <f>+curves!A182</f>
        <v>42156</v>
      </c>
      <c r="B193" s="6">
        <f t="shared" ca="1" si="16"/>
        <v>-1708284.3163058648</v>
      </c>
      <c r="C193" s="4">
        <f t="shared" ca="1" si="17"/>
        <v>0</v>
      </c>
      <c r="D193" s="15"/>
      <c r="E193" s="6">
        <f t="shared" si="18"/>
        <v>0</v>
      </c>
      <c r="F193" s="4">
        <f t="shared" si="19"/>
        <v>0</v>
      </c>
      <c r="H193" s="6">
        <f t="shared" si="20"/>
        <v>0</v>
      </c>
      <c r="I193" s="4">
        <f t="shared" si="21"/>
        <v>0</v>
      </c>
      <c r="K193" s="6">
        <f t="shared" ca="1" si="22"/>
        <v>-1708284.3163058648</v>
      </c>
      <c r="L193" s="4">
        <f t="shared" ca="1" si="23"/>
        <v>0</v>
      </c>
    </row>
    <row r="194" spans="1:12" x14ac:dyDescent="0.2">
      <c r="A194" s="15">
        <f>+curves!A183</f>
        <v>42186</v>
      </c>
      <c r="B194" s="6">
        <f t="shared" ca="1" si="16"/>
        <v>-1698158.5696413952</v>
      </c>
      <c r="C194" s="4">
        <f t="shared" ca="1" si="17"/>
        <v>0</v>
      </c>
      <c r="D194" s="15"/>
      <c r="E194" s="6">
        <f t="shared" si="18"/>
        <v>0</v>
      </c>
      <c r="F194" s="4">
        <f t="shared" si="19"/>
        <v>0</v>
      </c>
      <c r="H194" s="6">
        <f t="shared" si="20"/>
        <v>0</v>
      </c>
      <c r="I194" s="4">
        <f t="shared" si="21"/>
        <v>0</v>
      </c>
      <c r="K194" s="6">
        <f t="shared" ca="1" si="22"/>
        <v>-1698158.5696413952</v>
      </c>
      <c r="L194" s="4">
        <f t="shared" ca="1" si="23"/>
        <v>0</v>
      </c>
    </row>
    <row r="195" spans="1:12" x14ac:dyDescent="0.2">
      <c r="A195" s="15">
        <f>+curves!A184</f>
        <v>42217</v>
      </c>
      <c r="B195" s="6">
        <f t="shared" ca="1" si="16"/>
        <v>-1687757.7788341185</v>
      </c>
      <c r="C195" s="4">
        <f t="shared" ca="1" si="17"/>
        <v>0</v>
      </c>
      <c r="D195" s="15"/>
      <c r="E195" s="6">
        <f t="shared" si="18"/>
        <v>0</v>
      </c>
      <c r="F195" s="4">
        <f t="shared" si="19"/>
        <v>0</v>
      </c>
      <c r="H195" s="6">
        <f t="shared" si="20"/>
        <v>0</v>
      </c>
      <c r="I195" s="4">
        <f t="shared" si="21"/>
        <v>0</v>
      </c>
      <c r="K195" s="6">
        <f t="shared" ca="1" si="22"/>
        <v>-1687757.7788341185</v>
      </c>
      <c r="L195" s="4">
        <f t="shared" ca="1" si="23"/>
        <v>0</v>
      </c>
    </row>
    <row r="196" spans="1:12" x14ac:dyDescent="0.2">
      <c r="A196" s="15">
        <f>+curves!A185</f>
        <v>42248</v>
      </c>
      <c r="B196" s="6">
        <f t="shared" ca="1" si="16"/>
        <v>-1677420.1153031318</v>
      </c>
      <c r="C196" s="4">
        <f t="shared" ca="1" si="17"/>
        <v>0</v>
      </c>
      <c r="D196" s="15"/>
      <c r="E196" s="6">
        <f t="shared" si="18"/>
        <v>0</v>
      </c>
      <c r="F196" s="4">
        <f t="shared" si="19"/>
        <v>0</v>
      </c>
      <c r="H196" s="6">
        <f t="shared" si="20"/>
        <v>0</v>
      </c>
      <c r="I196" s="4">
        <f t="shared" si="21"/>
        <v>0</v>
      </c>
      <c r="K196" s="6">
        <f t="shared" ca="1" si="22"/>
        <v>-1677420.1153031318</v>
      </c>
      <c r="L196" s="4">
        <f t="shared" ca="1" si="23"/>
        <v>0</v>
      </c>
    </row>
    <row r="197" spans="1:12" x14ac:dyDescent="0.2">
      <c r="A197" s="15">
        <f>+curves!A186</f>
        <v>42278</v>
      </c>
      <c r="B197" s="6">
        <f t="shared" ca="1" si="16"/>
        <v>-1667475.6728090115</v>
      </c>
      <c r="C197" s="4">
        <f t="shared" ca="1" si="17"/>
        <v>0</v>
      </c>
      <c r="D197" s="15"/>
      <c r="E197" s="6">
        <f t="shared" si="18"/>
        <v>0</v>
      </c>
      <c r="F197" s="4">
        <f t="shared" si="19"/>
        <v>0</v>
      </c>
      <c r="H197" s="6">
        <f t="shared" si="20"/>
        <v>0</v>
      </c>
      <c r="I197" s="4">
        <f t="shared" si="21"/>
        <v>0</v>
      </c>
      <c r="K197" s="6">
        <f t="shared" ca="1" si="22"/>
        <v>-1667475.6728090115</v>
      </c>
      <c r="L197" s="4">
        <f t="shared" ca="1" si="23"/>
        <v>0</v>
      </c>
    </row>
    <row r="198" spans="1:12" x14ac:dyDescent="0.2">
      <c r="A198" s="15">
        <f>+curves!A187</f>
        <v>42309</v>
      </c>
      <c r="B198" s="6">
        <f t="shared" ca="1" si="16"/>
        <v>-1657261.121227734</v>
      </c>
      <c r="C198" s="4">
        <f t="shared" ca="1" si="17"/>
        <v>0</v>
      </c>
      <c r="D198" s="15"/>
      <c r="E198" s="6">
        <f t="shared" si="18"/>
        <v>0</v>
      </c>
      <c r="F198" s="4">
        <f t="shared" si="19"/>
        <v>0</v>
      </c>
      <c r="H198" s="6">
        <f t="shared" si="20"/>
        <v>0</v>
      </c>
      <c r="I198" s="4">
        <f t="shared" si="21"/>
        <v>0</v>
      </c>
      <c r="K198" s="6">
        <f t="shared" ca="1" si="22"/>
        <v>-1657261.121227734</v>
      </c>
      <c r="L198" s="4">
        <f t="shared" ca="1" si="23"/>
        <v>0</v>
      </c>
    </row>
    <row r="199" spans="1:12" x14ac:dyDescent="0.2">
      <c r="A199" s="15">
        <f>+curves!A188</f>
        <v>42339</v>
      </c>
      <c r="B199" s="6">
        <f t="shared" ca="1" si="16"/>
        <v>-1647435.1143679814</v>
      </c>
      <c r="C199" s="4">
        <f t="shared" ca="1" si="17"/>
        <v>0</v>
      </c>
      <c r="D199" s="15"/>
      <c r="E199" s="6">
        <f t="shared" si="18"/>
        <v>0</v>
      </c>
      <c r="F199" s="4">
        <f t="shared" si="19"/>
        <v>0</v>
      </c>
      <c r="H199" s="6">
        <f t="shared" si="20"/>
        <v>0</v>
      </c>
      <c r="I199" s="4">
        <f t="shared" si="21"/>
        <v>0</v>
      </c>
      <c r="K199" s="6">
        <f t="shared" ca="1" si="22"/>
        <v>-1647435.1143679814</v>
      </c>
      <c r="L199" s="4">
        <f t="shared" ca="1" si="23"/>
        <v>0</v>
      </c>
    </row>
    <row r="200" spans="1:12" x14ac:dyDescent="0.2">
      <c r="A200" s="15">
        <f>+curves!A189</f>
        <v>42370</v>
      </c>
      <c r="B200" s="6">
        <f t="shared" ca="1" si="16"/>
        <v>-1637342.2221070006</v>
      </c>
      <c r="C200" s="4">
        <f t="shared" ca="1" si="17"/>
        <v>0</v>
      </c>
      <c r="D200" s="15"/>
      <c r="E200" s="6">
        <f t="shared" si="18"/>
        <v>0</v>
      </c>
      <c r="F200" s="4">
        <f t="shared" si="19"/>
        <v>0</v>
      </c>
      <c r="H200" s="6">
        <f t="shared" si="20"/>
        <v>0</v>
      </c>
      <c r="I200" s="4">
        <f t="shared" si="21"/>
        <v>0</v>
      </c>
      <c r="K200" s="6">
        <f t="shared" ca="1" si="22"/>
        <v>-1637342.2221070006</v>
      </c>
      <c r="L200" s="4">
        <f t="shared" ca="1" si="23"/>
        <v>0</v>
      </c>
    </row>
    <row r="201" spans="1:12" x14ac:dyDescent="0.2">
      <c r="A201" s="15">
        <f>+curves!A190</f>
        <v>42401</v>
      </c>
      <c r="B201" s="6">
        <f t="shared" ca="1" si="16"/>
        <v>-1627310.6054695689</v>
      </c>
      <c r="C201" s="4">
        <f t="shared" ca="1" si="17"/>
        <v>0</v>
      </c>
      <c r="D201" s="15"/>
      <c r="E201" s="6">
        <f t="shared" si="18"/>
        <v>0</v>
      </c>
      <c r="F201" s="4">
        <f t="shared" si="19"/>
        <v>0</v>
      </c>
      <c r="H201" s="6">
        <f t="shared" si="20"/>
        <v>0</v>
      </c>
      <c r="I201" s="4">
        <f t="shared" si="21"/>
        <v>0</v>
      </c>
      <c r="K201" s="6">
        <f t="shared" ca="1" si="22"/>
        <v>-1627310.6054695689</v>
      </c>
      <c r="L201" s="4">
        <f t="shared" ca="1" si="23"/>
        <v>0</v>
      </c>
    </row>
    <row r="202" spans="1:12" x14ac:dyDescent="0.2">
      <c r="A202" s="15">
        <f>+curves!A191</f>
        <v>42430</v>
      </c>
      <c r="B202" s="6">
        <f t="shared" ca="1" si="16"/>
        <v>-1617981.336634123</v>
      </c>
      <c r="C202" s="4">
        <f t="shared" ca="1" si="17"/>
        <v>0</v>
      </c>
      <c r="D202" s="15"/>
      <c r="E202" s="6">
        <f t="shared" si="18"/>
        <v>0</v>
      </c>
      <c r="F202" s="4">
        <f t="shared" si="19"/>
        <v>0</v>
      </c>
      <c r="H202" s="6">
        <f t="shared" si="20"/>
        <v>0</v>
      </c>
      <c r="I202" s="4">
        <f t="shared" si="21"/>
        <v>0</v>
      </c>
      <c r="K202" s="6">
        <f t="shared" ca="1" si="22"/>
        <v>-1617981.336634123</v>
      </c>
      <c r="L202" s="4">
        <f t="shared" ca="1" si="23"/>
        <v>0</v>
      </c>
    </row>
    <row r="203" spans="1:12" x14ac:dyDescent="0.2">
      <c r="A203" s="15">
        <f>+curves!A192</f>
        <v>42461</v>
      </c>
      <c r="B203" s="6">
        <f t="shared" ca="1" si="16"/>
        <v>-1608067.2729061702</v>
      </c>
      <c r="C203" s="4">
        <f t="shared" ca="1" si="17"/>
        <v>0</v>
      </c>
      <c r="D203" s="15"/>
      <c r="E203" s="6">
        <f t="shared" si="18"/>
        <v>0</v>
      </c>
      <c r="F203" s="4">
        <f t="shared" si="19"/>
        <v>0</v>
      </c>
      <c r="H203" s="6">
        <f t="shared" si="20"/>
        <v>0</v>
      </c>
      <c r="I203" s="4">
        <f t="shared" si="21"/>
        <v>0</v>
      </c>
      <c r="K203" s="6">
        <f t="shared" ca="1" si="22"/>
        <v>-1608067.2729061702</v>
      </c>
      <c r="L203" s="4">
        <f t="shared" ca="1" si="23"/>
        <v>0</v>
      </c>
    </row>
    <row r="204" spans="1:12" x14ac:dyDescent="0.2">
      <c r="A204" s="15">
        <f>+curves!A193</f>
        <v>42491</v>
      </c>
      <c r="B204" s="6">
        <f t="shared" ca="1" si="16"/>
        <v>-1598530.3397529344</v>
      </c>
      <c r="C204" s="4">
        <f t="shared" ca="1" si="17"/>
        <v>0</v>
      </c>
      <c r="D204" s="15"/>
      <c r="E204" s="6">
        <f t="shared" si="18"/>
        <v>0</v>
      </c>
      <c r="F204" s="4">
        <f t="shared" si="19"/>
        <v>0</v>
      </c>
      <c r="H204" s="6">
        <f t="shared" si="20"/>
        <v>0</v>
      </c>
      <c r="I204" s="4">
        <f t="shared" si="21"/>
        <v>0</v>
      </c>
      <c r="K204" s="6">
        <f t="shared" ca="1" si="22"/>
        <v>-1598530.3397529344</v>
      </c>
      <c r="L204" s="4">
        <f t="shared" ca="1" si="23"/>
        <v>0</v>
      </c>
    </row>
    <row r="205" spans="1:12" x14ac:dyDescent="0.2">
      <c r="A205" s="15">
        <f>+curves!A194</f>
        <v>42522</v>
      </c>
      <c r="B205" s="6">
        <f t="shared" ref="B205:B235" ca="1" si="24">+SUMIF($E$11:$CJ$11,"POS",$E205:$CJ205)</f>
        <v>-1588734.3891131179</v>
      </c>
      <c r="C205" s="4">
        <f t="shared" ref="C205:C235" ca="1" si="25">+SUMIF($E$11:$CJ$11,"P&amp;l",$E205:$CJ205)</f>
        <v>0</v>
      </c>
      <c r="D205" s="15"/>
      <c r="E205" s="6">
        <f t="shared" si="18"/>
        <v>0</v>
      </c>
      <c r="F205" s="4">
        <f t="shared" si="19"/>
        <v>0</v>
      </c>
      <c r="H205" s="6">
        <f t="shared" si="20"/>
        <v>0</v>
      </c>
      <c r="I205" s="4">
        <f t="shared" si="21"/>
        <v>0</v>
      </c>
      <c r="K205" s="6">
        <f t="shared" ca="1" si="22"/>
        <v>-1588734.3891131179</v>
      </c>
      <c r="L205" s="4">
        <f t="shared" ca="1" si="23"/>
        <v>0</v>
      </c>
    </row>
    <row r="206" spans="1:12" x14ac:dyDescent="0.2">
      <c r="A206" s="15">
        <f>+curves!A195</f>
        <v>42552</v>
      </c>
      <c r="B206" s="6">
        <f t="shared" ca="1" si="24"/>
        <v>-1579311.0823423485</v>
      </c>
      <c r="C206" s="4">
        <f t="shared" ca="1" si="25"/>
        <v>0</v>
      </c>
      <c r="D206" s="15"/>
      <c r="E206" s="6">
        <f t="shared" ref="E206:E235" si="26">+IF(AND(E$7&lt;$A206+1,E$8&gt;$A206-1),E$9*VLOOKUP($A206,curves,3,0),0)</f>
        <v>0</v>
      </c>
      <c r="F206" s="4">
        <f t="shared" ref="F206:F235" si="27">+IF(AND(E$7&lt;$A206+1,E$8&gt;$A206-1),E$9*(VLOOKUP($A206,curves,8,0)-E$10)*VLOOKUP($A206,curves,3,0),0)</f>
        <v>0</v>
      </c>
      <c r="H206" s="6">
        <f t="shared" ref="H206:H235" si="28">+IF(AND(H$7&lt;$A206+1,H$8&gt;$A206-1),H$9*VLOOKUP($A206,curves,3,0),0)</f>
        <v>0</v>
      </c>
      <c r="I206" s="4">
        <f t="shared" ref="I206:I235" si="29">+IF(AND(H$7&lt;$A206+1,H$8&gt;$A206-1),H$9*(VLOOKUP($A206,curves,8,0)-H$10)*VLOOKUP($A206,curves,3,0),0)</f>
        <v>0</v>
      </c>
      <c r="K206" s="6">
        <f t="shared" ref="K206:K235" ca="1" si="30">+IF(AND(K$7&lt;$A206+1,K$8&gt;$A206-1),K$9*VLOOKUP($A206,curves,3,0),0)</f>
        <v>-1579311.0823423485</v>
      </c>
      <c r="L206" s="4">
        <f t="shared" ref="L206:L235" ca="1" si="31">+IF(AND(K$7&lt;$A206+1,K$8&gt;$A206-1),K$9*(VLOOKUP($A206,curves,9,0)-K$10)*VLOOKUP($A206,curves,3,0),0)</f>
        <v>0</v>
      </c>
    </row>
    <row r="207" spans="1:12" x14ac:dyDescent="0.2">
      <c r="A207" s="15">
        <f>+curves!A196</f>
        <v>42583</v>
      </c>
      <c r="B207" s="6">
        <f t="shared" ca="1" si="24"/>
        <v>-1569631.8505928873</v>
      </c>
      <c r="C207" s="4">
        <f t="shared" ca="1" si="25"/>
        <v>0</v>
      </c>
      <c r="D207" s="15"/>
      <c r="E207" s="6">
        <f t="shared" si="26"/>
        <v>0</v>
      </c>
      <c r="F207" s="4">
        <f t="shared" si="27"/>
        <v>0</v>
      </c>
      <c r="H207" s="6">
        <f t="shared" si="28"/>
        <v>0</v>
      </c>
      <c r="I207" s="4">
        <f t="shared" si="29"/>
        <v>0</v>
      </c>
      <c r="K207" s="6">
        <f t="shared" ca="1" si="30"/>
        <v>-1569631.8505928873</v>
      </c>
      <c r="L207" s="4">
        <f t="shared" ca="1" si="31"/>
        <v>0</v>
      </c>
    </row>
    <row r="208" spans="1:12" x14ac:dyDescent="0.2">
      <c r="A208" s="15">
        <f>+curves!A197</f>
        <v>42614</v>
      </c>
      <c r="B208" s="6">
        <f t="shared" ca="1" si="24"/>
        <v>-1560011.4059323652</v>
      </c>
      <c r="C208" s="4">
        <f t="shared" ca="1" si="25"/>
        <v>0</v>
      </c>
      <c r="D208" s="15"/>
      <c r="E208" s="6">
        <f t="shared" si="26"/>
        <v>0</v>
      </c>
      <c r="F208" s="4">
        <f t="shared" si="27"/>
        <v>0</v>
      </c>
      <c r="H208" s="6">
        <f t="shared" si="28"/>
        <v>0</v>
      </c>
      <c r="I208" s="4">
        <f t="shared" si="29"/>
        <v>0</v>
      </c>
      <c r="K208" s="6">
        <f t="shared" ca="1" si="30"/>
        <v>-1560011.4059323652</v>
      </c>
      <c r="L208" s="4">
        <f t="shared" ca="1" si="31"/>
        <v>0</v>
      </c>
    </row>
    <row r="209" spans="1:12" x14ac:dyDescent="0.2">
      <c r="A209" s="15">
        <f>+curves!A198</f>
        <v>42644</v>
      </c>
      <c r="B209" s="6">
        <f t="shared" ca="1" si="24"/>
        <v>-1550756.9381356982</v>
      </c>
      <c r="C209" s="4">
        <f t="shared" ca="1" si="25"/>
        <v>0</v>
      </c>
      <c r="D209" s="15"/>
      <c r="E209" s="6">
        <f t="shared" si="26"/>
        <v>0</v>
      </c>
      <c r="F209" s="4">
        <f t="shared" si="27"/>
        <v>0</v>
      </c>
      <c r="H209" s="6">
        <f t="shared" si="28"/>
        <v>0</v>
      </c>
      <c r="I209" s="4">
        <f t="shared" si="29"/>
        <v>0</v>
      </c>
      <c r="K209" s="6">
        <f t="shared" ca="1" si="30"/>
        <v>-1550756.9381356982</v>
      </c>
      <c r="L209" s="4">
        <f t="shared" ca="1" si="31"/>
        <v>0</v>
      </c>
    </row>
    <row r="210" spans="1:12" x14ac:dyDescent="0.2">
      <c r="A210" s="15">
        <f>+curves!A199</f>
        <v>42675</v>
      </c>
      <c r="B210" s="6">
        <f t="shared" ca="1" si="24"/>
        <v>-1541251.1404126219</v>
      </c>
      <c r="C210" s="4">
        <f t="shared" ca="1" si="25"/>
        <v>0</v>
      </c>
      <c r="D210" s="15"/>
      <c r="E210" s="6">
        <f t="shared" si="26"/>
        <v>0</v>
      </c>
      <c r="F210" s="4">
        <f t="shared" si="27"/>
        <v>0</v>
      </c>
      <c r="H210" s="6">
        <f t="shared" si="28"/>
        <v>0</v>
      </c>
      <c r="I210" s="4">
        <f t="shared" si="29"/>
        <v>0</v>
      </c>
      <c r="K210" s="6">
        <f t="shared" ca="1" si="30"/>
        <v>-1541251.1404126219</v>
      </c>
      <c r="L210" s="4">
        <f t="shared" ca="1" si="31"/>
        <v>0</v>
      </c>
    </row>
    <row r="211" spans="1:12" x14ac:dyDescent="0.2">
      <c r="A211" s="15">
        <f>+curves!A200</f>
        <v>42705</v>
      </c>
      <c r="B211" s="6">
        <f t="shared" ca="1" si="24"/>
        <v>-1532106.9643276676</v>
      </c>
      <c r="C211" s="4">
        <f t="shared" ca="1" si="25"/>
        <v>0</v>
      </c>
      <c r="D211" s="15"/>
      <c r="E211" s="6">
        <f t="shared" si="26"/>
        <v>0</v>
      </c>
      <c r="F211" s="4">
        <f t="shared" si="27"/>
        <v>0</v>
      </c>
      <c r="H211" s="6">
        <f t="shared" si="28"/>
        <v>0</v>
      </c>
      <c r="I211" s="4">
        <f t="shared" si="29"/>
        <v>0</v>
      </c>
      <c r="K211" s="6">
        <f t="shared" ca="1" si="30"/>
        <v>-1532106.9643276676</v>
      </c>
      <c r="L211" s="4">
        <f t="shared" ca="1" si="31"/>
        <v>0</v>
      </c>
    </row>
    <row r="212" spans="1:12" x14ac:dyDescent="0.2">
      <c r="A212" s="15">
        <f>+curves!A201</f>
        <v>42736</v>
      </c>
      <c r="B212" s="6">
        <f t="shared" ca="1" si="24"/>
        <v>-1522714.4598740889</v>
      </c>
      <c r="C212" s="4">
        <f t="shared" ca="1" si="25"/>
        <v>0</v>
      </c>
      <c r="D212" s="15"/>
      <c r="E212" s="6">
        <f t="shared" si="26"/>
        <v>0</v>
      </c>
      <c r="F212" s="4">
        <f t="shared" si="27"/>
        <v>0</v>
      </c>
      <c r="H212" s="6">
        <f t="shared" si="28"/>
        <v>0</v>
      </c>
      <c r="I212" s="4">
        <f t="shared" si="29"/>
        <v>0</v>
      </c>
      <c r="K212" s="6">
        <f t="shared" ca="1" si="30"/>
        <v>-1522714.4598740889</v>
      </c>
      <c r="L212" s="4">
        <f t="shared" ca="1" si="31"/>
        <v>0</v>
      </c>
    </row>
    <row r="213" spans="1:12" x14ac:dyDescent="0.2">
      <c r="A213" s="15">
        <f>+curves!A202</f>
        <v>42767</v>
      </c>
      <c r="B213" s="6">
        <f t="shared" ca="1" si="24"/>
        <v>-1513379.0170018405</v>
      </c>
      <c r="C213" s="4">
        <f t="shared" ca="1" si="25"/>
        <v>0</v>
      </c>
      <c r="D213" s="15"/>
      <c r="E213" s="6">
        <f t="shared" si="26"/>
        <v>0</v>
      </c>
      <c r="F213" s="4">
        <f t="shared" si="27"/>
        <v>0</v>
      </c>
      <c r="H213" s="6">
        <f t="shared" si="28"/>
        <v>0</v>
      </c>
      <c r="I213" s="4">
        <f t="shared" si="29"/>
        <v>0</v>
      </c>
      <c r="K213" s="6">
        <f t="shared" ca="1" si="30"/>
        <v>-1513379.0170018405</v>
      </c>
      <c r="L213" s="4">
        <f t="shared" ca="1" si="31"/>
        <v>0</v>
      </c>
    </row>
    <row r="214" spans="1:12" x14ac:dyDescent="0.2">
      <c r="A214" s="15">
        <f>+curves!A203</f>
        <v>42795</v>
      </c>
      <c r="B214" s="6">
        <f t="shared" ca="1" si="24"/>
        <v>-1504995.7640083646</v>
      </c>
      <c r="C214" s="4">
        <f t="shared" ca="1" si="25"/>
        <v>0</v>
      </c>
      <c r="D214" s="15"/>
      <c r="E214" s="6">
        <f t="shared" si="26"/>
        <v>0</v>
      </c>
      <c r="F214" s="4">
        <f t="shared" si="27"/>
        <v>0</v>
      </c>
      <c r="H214" s="6">
        <f t="shared" si="28"/>
        <v>0</v>
      </c>
      <c r="I214" s="4">
        <f t="shared" si="29"/>
        <v>0</v>
      </c>
      <c r="K214" s="6">
        <f t="shared" ca="1" si="30"/>
        <v>-1504995.7640083646</v>
      </c>
      <c r="L214" s="4">
        <f t="shared" ca="1" si="31"/>
        <v>0</v>
      </c>
    </row>
    <row r="215" spans="1:12" x14ac:dyDescent="0.2">
      <c r="A215" s="15">
        <f>+curves!A204</f>
        <v>42826</v>
      </c>
      <c r="B215" s="6">
        <f t="shared" ca="1" si="24"/>
        <v>-1495767.9750420919</v>
      </c>
      <c r="C215" s="4">
        <f t="shared" ca="1" si="25"/>
        <v>0</v>
      </c>
      <c r="D215" s="15"/>
      <c r="E215" s="6">
        <f t="shared" si="26"/>
        <v>0</v>
      </c>
      <c r="F215" s="4">
        <f t="shared" si="27"/>
        <v>0</v>
      </c>
      <c r="H215" s="6">
        <f t="shared" si="28"/>
        <v>0</v>
      </c>
      <c r="I215" s="4">
        <f t="shared" si="29"/>
        <v>0</v>
      </c>
      <c r="K215" s="6">
        <f t="shared" ca="1" si="30"/>
        <v>-1495767.9750420919</v>
      </c>
      <c r="L215" s="4">
        <f t="shared" ca="1" si="31"/>
        <v>0</v>
      </c>
    </row>
    <row r="216" spans="1:12" x14ac:dyDescent="0.2">
      <c r="A216" s="15">
        <f>+curves!A205</f>
        <v>42856</v>
      </c>
      <c r="B216" s="6">
        <f t="shared" ca="1" si="24"/>
        <v>-1486891.2463605704</v>
      </c>
      <c r="C216" s="4">
        <f t="shared" ca="1" si="25"/>
        <v>0</v>
      </c>
      <c r="D216" s="15"/>
      <c r="E216" s="6">
        <f t="shared" si="26"/>
        <v>0</v>
      </c>
      <c r="F216" s="4">
        <f t="shared" si="27"/>
        <v>0</v>
      </c>
      <c r="H216" s="6">
        <f t="shared" si="28"/>
        <v>0</v>
      </c>
      <c r="I216" s="4">
        <f t="shared" si="29"/>
        <v>0</v>
      </c>
      <c r="K216" s="6">
        <f t="shared" ca="1" si="30"/>
        <v>-1486891.2463605704</v>
      </c>
      <c r="L216" s="4">
        <f t="shared" ca="1" si="31"/>
        <v>0</v>
      </c>
    </row>
    <row r="217" spans="1:12" x14ac:dyDescent="0.2">
      <c r="A217" s="15">
        <f>+curves!A206</f>
        <v>42887</v>
      </c>
      <c r="B217" s="6">
        <f t="shared" ca="1" si="24"/>
        <v>-1477773.4674941525</v>
      </c>
      <c r="C217" s="4">
        <f t="shared" ca="1" si="25"/>
        <v>0</v>
      </c>
      <c r="D217" s="15"/>
      <c r="E217" s="6">
        <f t="shared" si="26"/>
        <v>0</v>
      </c>
      <c r="F217" s="4">
        <f t="shared" si="27"/>
        <v>0</v>
      </c>
      <c r="H217" s="6">
        <f t="shared" si="28"/>
        <v>0</v>
      </c>
      <c r="I217" s="4">
        <f t="shared" si="29"/>
        <v>0</v>
      </c>
      <c r="K217" s="6">
        <f t="shared" ca="1" si="30"/>
        <v>-1477773.4674941525</v>
      </c>
      <c r="L217" s="4">
        <f t="shared" ca="1" si="31"/>
        <v>0</v>
      </c>
    </row>
    <row r="218" spans="1:12" x14ac:dyDescent="0.2">
      <c r="A218" s="15">
        <f>+curves!A207</f>
        <v>42917</v>
      </c>
      <c r="B218" s="6">
        <f t="shared" ca="1" si="24"/>
        <v>-1469002.5695829308</v>
      </c>
      <c r="C218" s="4">
        <f t="shared" ca="1" si="25"/>
        <v>0</v>
      </c>
      <c r="D218" s="15"/>
      <c r="E218" s="6">
        <f t="shared" si="26"/>
        <v>0</v>
      </c>
      <c r="F218" s="4">
        <f t="shared" si="27"/>
        <v>0</v>
      </c>
      <c r="H218" s="6">
        <f t="shared" si="28"/>
        <v>0</v>
      </c>
      <c r="I218" s="4">
        <f t="shared" si="29"/>
        <v>0</v>
      </c>
      <c r="K218" s="6">
        <f t="shared" ca="1" si="30"/>
        <v>-1469002.5695829308</v>
      </c>
      <c r="L218" s="4">
        <f t="shared" ca="1" si="31"/>
        <v>0</v>
      </c>
    </row>
    <row r="219" spans="1:12" x14ac:dyDescent="0.2">
      <c r="A219" s="15">
        <f>+curves!A208</f>
        <v>42948</v>
      </c>
      <c r="B219" s="6">
        <f t="shared" ca="1" si="24"/>
        <v>-1459993.5013858541</v>
      </c>
      <c r="C219" s="4">
        <f t="shared" ca="1" si="25"/>
        <v>0</v>
      </c>
      <c r="D219" s="15"/>
      <c r="E219" s="6">
        <f t="shared" si="26"/>
        <v>0</v>
      </c>
      <c r="F219" s="4">
        <f t="shared" si="27"/>
        <v>0</v>
      </c>
      <c r="H219" s="6">
        <f t="shared" si="28"/>
        <v>0</v>
      </c>
      <c r="I219" s="4">
        <f t="shared" si="29"/>
        <v>0</v>
      </c>
      <c r="K219" s="6">
        <f t="shared" ca="1" si="30"/>
        <v>-1459993.5013858541</v>
      </c>
      <c r="L219" s="4">
        <f t="shared" ca="1" si="31"/>
        <v>0</v>
      </c>
    </row>
    <row r="220" spans="1:12" x14ac:dyDescent="0.2">
      <c r="A220" s="15">
        <f>+curves!A209</f>
        <v>42979</v>
      </c>
      <c r="B220" s="6">
        <f t="shared" ca="1" si="24"/>
        <v>-1451039.186491593</v>
      </c>
      <c r="C220" s="4">
        <f t="shared" ca="1" si="25"/>
        <v>0</v>
      </c>
      <c r="D220" s="15"/>
      <c r="E220" s="6">
        <f t="shared" si="26"/>
        <v>0</v>
      </c>
      <c r="F220" s="4">
        <f t="shared" si="27"/>
        <v>0</v>
      </c>
      <c r="H220" s="6">
        <f t="shared" si="28"/>
        <v>0</v>
      </c>
      <c r="I220" s="4">
        <f t="shared" si="29"/>
        <v>0</v>
      </c>
      <c r="K220" s="6">
        <f t="shared" ca="1" si="30"/>
        <v>-1451039.186491593</v>
      </c>
      <c r="L220" s="4">
        <f t="shared" ca="1" si="31"/>
        <v>0</v>
      </c>
    </row>
    <row r="221" spans="1:12" x14ac:dyDescent="0.2">
      <c r="A221" s="15">
        <f>+curves!A210</f>
        <v>43009</v>
      </c>
      <c r="B221" s="6">
        <f t="shared" ca="1" si="24"/>
        <v>-1442425.5423548128</v>
      </c>
      <c r="C221" s="4">
        <f t="shared" ca="1" si="25"/>
        <v>0</v>
      </c>
      <c r="D221" s="15"/>
      <c r="E221" s="6">
        <f t="shared" si="26"/>
        <v>0</v>
      </c>
      <c r="F221" s="4">
        <f t="shared" si="27"/>
        <v>0</v>
      </c>
      <c r="H221" s="6">
        <f t="shared" si="28"/>
        <v>0</v>
      </c>
      <c r="I221" s="4">
        <f t="shared" si="29"/>
        <v>0</v>
      </c>
      <c r="K221" s="6">
        <f t="shared" ca="1" si="30"/>
        <v>-1442425.5423548128</v>
      </c>
      <c r="L221" s="4">
        <f t="shared" ca="1" si="31"/>
        <v>0</v>
      </c>
    </row>
    <row r="222" spans="1:12" x14ac:dyDescent="0.2">
      <c r="A222" s="15">
        <f>+curves!A211</f>
        <v>43040</v>
      </c>
      <c r="B222" s="6">
        <f t="shared" ca="1" si="24"/>
        <v>-1433578.0070327914</v>
      </c>
      <c r="C222" s="4">
        <f t="shared" ca="1" si="25"/>
        <v>0</v>
      </c>
      <c r="D222" s="15"/>
      <c r="E222" s="6">
        <f t="shared" si="26"/>
        <v>0</v>
      </c>
      <c r="F222" s="4">
        <f t="shared" si="27"/>
        <v>0</v>
      </c>
      <c r="H222" s="6">
        <f t="shared" si="28"/>
        <v>0</v>
      </c>
      <c r="I222" s="4">
        <f t="shared" si="29"/>
        <v>0</v>
      </c>
      <c r="K222" s="6">
        <f t="shared" ca="1" si="30"/>
        <v>-1433578.0070327914</v>
      </c>
      <c r="L222" s="4">
        <f t="shared" ca="1" si="31"/>
        <v>0</v>
      </c>
    </row>
    <row r="223" spans="1:12" x14ac:dyDescent="0.2">
      <c r="A223" s="15">
        <f>+curves!A212</f>
        <v>43070</v>
      </c>
      <c r="B223" s="6">
        <f t="shared" ca="1" si="24"/>
        <v>-1425067.0856935829</v>
      </c>
      <c r="C223" s="4">
        <f t="shared" ca="1" si="25"/>
        <v>0</v>
      </c>
      <c r="D223" s="15"/>
      <c r="E223" s="6">
        <f t="shared" si="26"/>
        <v>0</v>
      </c>
      <c r="F223" s="4">
        <f t="shared" si="27"/>
        <v>0</v>
      </c>
      <c r="H223" s="6">
        <f t="shared" si="28"/>
        <v>0</v>
      </c>
      <c r="I223" s="4">
        <f t="shared" si="29"/>
        <v>0</v>
      </c>
      <c r="K223" s="6">
        <f t="shared" ca="1" si="30"/>
        <v>-1425067.0856935829</v>
      </c>
      <c r="L223" s="4">
        <f t="shared" ca="1" si="31"/>
        <v>0</v>
      </c>
    </row>
    <row r="224" spans="1:12" x14ac:dyDescent="0.2">
      <c r="A224" s="15">
        <f>+curves!A213</f>
        <v>43101</v>
      </c>
      <c r="B224" s="6">
        <f t="shared" ca="1" si="24"/>
        <v>-1416325.0683141465</v>
      </c>
      <c r="C224" s="4">
        <f t="shared" ca="1" si="25"/>
        <v>0</v>
      </c>
      <c r="D224" s="15"/>
      <c r="E224" s="6">
        <f t="shared" si="26"/>
        <v>0</v>
      </c>
      <c r="F224" s="4">
        <f t="shared" si="27"/>
        <v>0</v>
      </c>
      <c r="H224" s="6">
        <f t="shared" si="28"/>
        <v>0</v>
      </c>
      <c r="I224" s="4">
        <f t="shared" si="29"/>
        <v>0</v>
      </c>
      <c r="K224" s="6">
        <f t="shared" ca="1" si="30"/>
        <v>-1416325.0683141465</v>
      </c>
      <c r="L224" s="4">
        <f t="shared" ca="1" si="31"/>
        <v>0</v>
      </c>
    </row>
    <row r="225" spans="1:12" x14ac:dyDescent="0.2">
      <c r="A225" s="15">
        <f>+curves!A214</f>
        <v>43132</v>
      </c>
      <c r="B225" s="6">
        <f t="shared" ca="1" si="24"/>
        <v>-1407636.1960501091</v>
      </c>
      <c r="C225" s="4">
        <f t="shared" ca="1" si="25"/>
        <v>0</v>
      </c>
      <c r="D225" s="15"/>
      <c r="E225" s="6">
        <f t="shared" si="26"/>
        <v>0</v>
      </c>
      <c r="F225" s="4">
        <f t="shared" si="27"/>
        <v>0</v>
      </c>
      <c r="H225" s="6">
        <f t="shared" si="28"/>
        <v>0</v>
      </c>
      <c r="I225" s="4">
        <f t="shared" si="29"/>
        <v>0</v>
      </c>
      <c r="K225" s="6">
        <f t="shared" ca="1" si="30"/>
        <v>-1407636.1960501091</v>
      </c>
      <c r="L225" s="4">
        <f t="shared" ca="1" si="31"/>
        <v>0</v>
      </c>
    </row>
    <row r="226" spans="1:12" x14ac:dyDescent="0.2">
      <c r="A226" s="15">
        <f>+curves!A215</f>
        <v>43160</v>
      </c>
      <c r="B226" s="6">
        <f t="shared" ca="1" si="24"/>
        <v>-1399833.5954596926</v>
      </c>
      <c r="C226" s="4">
        <f t="shared" ca="1" si="25"/>
        <v>0</v>
      </c>
      <c r="D226" s="15"/>
      <c r="E226" s="6">
        <f t="shared" si="26"/>
        <v>0</v>
      </c>
      <c r="F226" s="4">
        <f t="shared" si="27"/>
        <v>0</v>
      </c>
      <c r="H226" s="6">
        <f t="shared" si="28"/>
        <v>0</v>
      </c>
      <c r="I226" s="4">
        <f t="shared" si="29"/>
        <v>0</v>
      </c>
      <c r="K226" s="6">
        <f t="shared" ca="1" si="30"/>
        <v>-1399833.5954596926</v>
      </c>
      <c r="L226" s="4">
        <f t="shared" ca="1" si="31"/>
        <v>0</v>
      </c>
    </row>
    <row r="227" spans="1:12" x14ac:dyDescent="0.2">
      <c r="A227" s="15">
        <f>+curves!A216</f>
        <v>43191</v>
      </c>
      <c r="B227" s="6">
        <f t="shared" ca="1" si="24"/>
        <v>-1391244.9875942105</v>
      </c>
      <c r="C227" s="4">
        <f t="shared" ca="1" si="25"/>
        <v>0</v>
      </c>
      <c r="D227" s="15"/>
      <c r="E227" s="6">
        <f t="shared" si="26"/>
        <v>0</v>
      </c>
      <c r="F227" s="4">
        <f t="shared" si="27"/>
        <v>0</v>
      </c>
      <c r="H227" s="6">
        <f t="shared" si="28"/>
        <v>0</v>
      </c>
      <c r="I227" s="4">
        <f t="shared" si="29"/>
        <v>0</v>
      </c>
      <c r="K227" s="6">
        <f t="shared" ca="1" si="30"/>
        <v>-1391244.9875942105</v>
      </c>
      <c r="L227" s="4">
        <f t="shared" ca="1" si="31"/>
        <v>0</v>
      </c>
    </row>
    <row r="228" spans="1:12" x14ac:dyDescent="0.2">
      <c r="A228" s="15">
        <f>+curves!A217</f>
        <v>43221</v>
      </c>
      <c r="B228" s="6">
        <f t="shared" ca="1" si="24"/>
        <v>-1382983.1562351438</v>
      </c>
      <c r="C228" s="4">
        <f t="shared" ca="1" si="25"/>
        <v>0</v>
      </c>
      <c r="D228" s="15"/>
      <c r="E228" s="6">
        <f t="shared" si="26"/>
        <v>0</v>
      </c>
      <c r="F228" s="4">
        <f t="shared" si="27"/>
        <v>0</v>
      </c>
      <c r="H228" s="6">
        <f t="shared" si="28"/>
        <v>0</v>
      </c>
      <c r="I228" s="4">
        <f t="shared" si="29"/>
        <v>0</v>
      </c>
      <c r="K228" s="6">
        <f t="shared" ca="1" si="30"/>
        <v>-1382983.1562351438</v>
      </c>
      <c r="L228" s="4">
        <f t="shared" ca="1" si="31"/>
        <v>0</v>
      </c>
    </row>
    <row r="229" spans="1:12" x14ac:dyDescent="0.2">
      <c r="A229" s="15">
        <f>+curves!A218</f>
        <v>43252</v>
      </c>
      <c r="B229" s="6">
        <f t="shared" ca="1" si="24"/>
        <v>-1374497.0064142758</v>
      </c>
      <c r="C229" s="4">
        <f t="shared" ca="1" si="25"/>
        <v>0</v>
      </c>
      <c r="D229" s="15"/>
      <c r="E229" s="6">
        <f t="shared" si="26"/>
        <v>0</v>
      </c>
      <c r="F229" s="4">
        <f t="shared" si="27"/>
        <v>0</v>
      </c>
      <c r="H229" s="6">
        <f t="shared" si="28"/>
        <v>0</v>
      </c>
      <c r="I229" s="4">
        <f t="shared" si="29"/>
        <v>0</v>
      </c>
      <c r="K229" s="6">
        <f t="shared" ca="1" si="30"/>
        <v>-1374497.0064142758</v>
      </c>
      <c r="L229" s="4">
        <f t="shared" ca="1" si="31"/>
        <v>0</v>
      </c>
    </row>
    <row r="230" spans="1:12" x14ac:dyDescent="0.2">
      <c r="A230" s="15">
        <f>+curves!A219</f>
        <v>43282</v>
      </c>
      <c r="B230" s="6">
        <f t="shared" ca="1" si="24"/>
        <v>-1366333.7402771553</v>
      </c>
      <c r="C230" s="4">
        <f t="shared" ca="1" si="25"/>
        <v>0</v>
      </c>
      <c r="D230" s="15"/>
      <c r="E230" s="6">
        <f t="shared" si="26"/>
        <v>0</v>
      </c>
      <c r="F230" s="4">
        <f t="shared" si="27"/>
        <v>0</v>
      </c>
      <c r="H230" s="6">
        <f t="shared" si="28"/>
        <v>0</v>
      </c>
      <c r="I230" s="4">
        <f t="shared" si="29"/>
        <v>0</v>
      </c>
      <c r="K230" s="6">
        <f t="shared" ca="1" si="30"/>
        <v>-1366333.7402771553</v>
      </c>
      <c r="L230" s="4">
        <f t="shared" ca="1" si="31"/>
        <v>0</v>
      </c>
    </row>
    <row r="231" spans="1:12" x14ac:dyDescent="0.2">
      <c r="A231" s="15">
        <f>+curves!A220</f>
        <v>43313</v>
      </c>
      <c r="B231" s="6">
        <f t="shared" ca="1" si="24"/>
        <v>-1357948.8374554019</v>
      </c>
      <c r="C231" s="4">
        <f t="shared" ca="1" si="25"/>
        <v>0</v>
      </c>
      <c r="D231" s="15"/>
      <c r="E231" s="6">
        <f t="shared" si="26"/>
        <v>0</v>
      </c>
      <c r="F231" s="4">
        <f t="shared" si="27"/>
        <v>0</v>
      </c>
      <c r="H231" s="6">
        <f t="shared" si="28"/>
        <v>0</v>
      </c>
      <c r="I231" s="4">
        <f t="shared" si="29"/>
        <v>0</v>
      </c>
      <c r="K231" s="6">
        <f t="shared" ca="1" si="30"/>
        <v>-1357948.8374554019</v>
      </c>
      <c r="L231" s="4">
        <f t="shared" ca="1" si="31"/>
        <v>0</v>
      </c>
    </row>
    <row r="232" spans="1:12" x14ac:dyDescent="0.2">
      <c r="A232" s="15">
        <f>+curves!A221</f>
        <v>43344</v>
      </c>
      <c r="B232" s="6">
        <f t="shared" ca="1" si="24"/>
        <v>-1349614.9284667836</v>
      </c>
      <c r="C232" s="4">
        <f t="shared" ca="1" si="25"/>
        <v>0</v>
      </c>
      <c r="D232" s="15"/>
      <c r="E232" s="6">
        <f t="shared" si="26"/>
        <v>0</v>
      </c>
      <c r="F232" s="4">
        <f t="shared" si="27"/>
        <v>0</v>
      </c>
      <c r="H232" s="6">
        <f t="shared" si="28"/>
        <v>0</v>
      </c>
      <c r="I232" s="4">
        <f t="shared" si="29"/>
        <v>0</v>
      </c>
      <c r="K232" s="6">
        <f t="shared" ca="1" si="30"/>
        <v>-1349614.9284667836</v>
      </c>
      <c r="L232" s="4">
        <f t="shared" ca="1" si="31"/>
        <v>0</v>
      </c>
    </row>
    <row r="233" spans="1:12" x14ac:dyDescent="0.2">
      <c r="A233" s="15">
        <f>+curves!A222</f>
        <v>43374</v>
      </c>
      <c r="B233" s="6">
        <f t="shared" ca="1" si="24"/>
        <v>-1341598.1187525033</v>
      </c>
      <c r="C233" s="4">
        <f t="shared" ca="1" si="25"/>
        <v>0</v>
      </c>
      <c r="D233" s="15"/>
      <c r="E233" s="6">
        <f t="shared" si="26"/>
        <v>0</v>
      </c>
      <c r="F233" s="4">
        <f t="shared" si="27"/>
        <v>0</v>
      </c>
      <c r="H233" s="6">
        <f t="shared" si="28"/>
        <v>0</v>
      </c>
      <c r="I233" s="4">
        <f t="shared" si="29"/>
        <v>0</v>
      </c>
      <c r="K233" s="6">
        <f t="shared" ca="1" si="30"/>
        <v>-1341598.1187525033</v>
      </c>
      <c r="L233" s="4">
        <f t="shared" ca="1" si="31"/>
        <v>0</v>
      </c>
    </row>
    <row r="234" spans="1:12" x14ac:dyDescent="0.2">
      <c r="A234" s="15">
        <f>+curves!A223</f>
        <v>43405</v>
      </c>
      <c r="B234" s="6">
        <f t="shared" ca="1" si="24"/>
        <v>-1333363.6570340998</v>
      </c>
      <c r="C234" s="4">
        <f t="shared" ca="1" si="25"/>
        <v>0</v>
      </c>
      <c r="D234" s="15"/>
      <c r="E234" s="6">
        <f t="shared" si="26"/>
        <v>0</v>
      </c>
      <c r="F234" s="4">
        <f t="shared" si="27"/>
        <v>0</v>
      </c>
      <c r="H234" s="6">
        <f t="shared" si="28"/>
        <v>0</v>
      </c>
      <c r="I234" s="4">
        <f t="shared" si="29"/>
        <v>0</v>
      </c>
      <c r="K234" s="6">
        <f t="shared" ca="1" si="30"/>
        <v>-1333363.6570340998</v>
      </c>
      <c r="L234" s="4">
        <f t="shared" ca="1" si="31"/>
        <v>0</v>
      </c>
    </row>
    <row r="235" spans="1:12" x14ac:dyDescent="0.2">
      <c r="A235" s="15">
        <f>+curves!A224</f>
        <v>43435</v>
      </c>
      <c r="B235" s="6">
        <f t="shared" ca="1" si="24"/>
        <v>-1325442.5159974101</v>
      </c>
      <c r="C235" s="4">
        <f t="shared" ca="1" si="25"/>
        <v>0</v>
      </c>
      <c r="D235" s="15"/>
      <c r="E235" s="6">
        <f t="shared" si="26"/>
        <v>0</v>
      </c>
      <c r="F235" s="4">
        <f t="shared" si="27"/>
        <v>0</v>
      </c>
      <c r="H235" s="6">
        <f t="shared" si="28"/>
        <v>0</v>
      </c>
      <c r="I235" s="4">
        <f t="shared" si="29"/>
        <v>0</v>
      </c>
      <c r="K235" s="6">
        <f t="shared" ca="1" si="30"/>
        <v>-1325442.5159974101</v>
      </c>
      <c r="L235" s="4">
        <f t="shared" ca="1" si="31"/>
        <v>0</v>
      </c>
    </row>
    <row r="236" spans="1:12" x14ac:dyDescent="0.2">
      <c r="A236" s="15"/>
      <c r="B236" s="15"/>
      <c r="C236" s="15"/>
      <c r="D236" s="15"/>
      <c r="E236" s="1"/>
      <c r="F236" s="1"/>
      <c r="H236" s="1"/>
      <c r="I236" s="1"/>
      <c r="K236" s="1"/>
      <c r="L236" s="1"/>
    </row>
    <row r="237" spans="1:12" x14ac:dyDescent="0.2">
      <c r="A237" s="15"/>
      <c r="B237" s="15"/>
      <c r="C237" s="15"/>
      <c r="D237" s="15"/>
      <c r="E237" s="1"/>
      <c r="F237" s="1"/>
      <c r="H237" s="1"/>
      <c r="I237" s="1"/>
      <c r="K237" s="1"/>
      <c r="L237" s="1"/>
    </row>
    <row r="238" spans="1:12" x14ac:dyDescent="0.2">
      <c r="A238" s="15"/>
      <c r="B238" s="15"/>
      <c r="C238" s="15"/>
      <c r="D238" s="15"/>
      <c r="E238" s="1"/>
      <c r="F238" s="1"/>
      <c r="H238" s="1"/>
      <c r="I238" s="1"/>
      <c r="K238" s="1"/>
      <c r="L238" s="1"/>
    </row>
    <row r="239" spans="1:12" x14ac:dyDescent="0.2">
      <c r="A239" s="15"/>
      <c r="B239" s="15"/>
      <c r="C239" s="15"/>
      <c r="D239" s="15"/>
      <c r="E239" s="1"/>
      <c r="F239" s="1"/>
      <c r="H239" s="1"/>
      <c r="I239" s="1"/>
      <c r="K239" s="1"/>
      <c r="L239" s="1"/>
    </row>
    <row r="240" spans="1:12" x14ac:dyDescent="0.2">
      <c r="A240" s="15"/>
      <c r="B240" s="15"/>
      <c r="C240" s="15"/>
      <c r="D240" s="15"/>
      <c r="E240" s="1"/>
      <c r="F240" s="1"/>
      <c r="H240" s="1"/>
      <c r="I240" s="1"/>
      <c r="K240" s="1"/>
      <c r="L240" s="1"/>
    </row>
    <row r="241" spans="1:12" x14ac:dyDescent="0.2">
      <c r="A241" s="15"/>
      <c r="B241" s="15"/>
      <c r="C241" s="15"/>
      <c r="D241" s="15"/>
      <c r="E241" s="1"/>
      <c r="F241" s="1"/>
      <c r="H241" s="1"/>
      <c r="I241" s="1"/>
      <c r="K241" s="1"/>
      <c r="L241" s="1"/>
    </row>
    <row r="242" spans="1:12" x14ac:dyDescent="0.2">
      <c r="A242" s="15"/>
      <c r="B242" s="15"/>
      <c r="C242" s="15"/>
      <c r="D242" s="15"/>
      <c r="E242" s="1"/>
      <c r="F242" s="1"/>
      <c r="H242" s="1"/>
      <c r="I242" s="1"/>
      <c r="K242" s="1"/>
      <c r="L242" s="1"/>
    </row>
    <row r="243" spans="1:12" x14ac:dyDescent="0.2">
      <c r="A243" s="15"/>
      <c r="B243" s="15"/>
      <c r="C243" s="15"/>
      <c r="D243" s="15"/>
      <c r="E243" s="1"/>
      <c r="F243" s="1"/>
      <c r="H243" s="1"/>
      <c r="I243" s="1"/>
      <c r="K243" s="1"/>
      <c r="L243" s="1"/>
    </row>
    <row r="244" spans="1:12" x14ac:dyDescent="0.2">
      <c r="A244" s="15"/>
      <c r="B244" s="15"/>
      <c r="C244" s="15"/>
      <c r="D244" s="15"/>
      <c r="E244" s="1"/>
      <c r="F244" s="1"/>
      <c r="H244" s="1"/>
      <c r="I244" s="1"/>
      <c r="K244" s="1"/>
      <c r="L244" s="1"/>
    </row>
    <row r="245" spans="1:12" x14ac:dyDescent="0.2">
      <c r="A245" s="15"/>
      <c r="B245" s="15"/>
      <c r="C245" s="15"/>
      <c r="D245" s="15"/>
      <c r="E245" s="1"/>
      <c r="F245" s="1"/>
      <c r="H245" s="1"/>
      <c r="I245" s="1"/>
      <c r="K245" s="1"/>
      <c r="L245" s="1"/>
    </row>
    <row r="246" spans="1:12" x14ac:dyDescent="0.2">
      <c r="A246" s="15"/>
      <c r="B246" s="15"/>
      <c r="C246" s="15"/>
      <c r="D246" s="15"/>
      <c r="E246" s="1"/>
      <c r="F246" s="1"/>
      <c r="H246" s="1"/>
      <c r="I246" s="1"/>
      <c r="K246" s="1"/>
      <c r="L246" s="1"/>
    </row>
    <row r="247" spans="1:12" x14ac:dyDescent="0.2">
      <c r="A247" s="15"/>
      <c r="B247" s="15"/>
      <c r="C247" s="15"/>
      <c r="D247" s="15"/>
      <c r="E247" s="1"/>
      <c r="F247" s="1"/>
      <c r="H247" s="1"/>
      <c r="I247" s="1"/>
      <c r="K247" s="1"/>
      <c r="L247" s="1"/>
    </row>
    <row r="248" spans="1:12" x14ac:dyDescent="0.2">
      <c r="A248" s="15"/>
      <c r="B248" s="15"/>
      <c r="C248" s="15"/>
      <c r="D248" s="15"/>
      <c r="E248" s="1"/>
      <c r="F248" s="1"/>
      <c r="H248" s="1"/>
      <c r="I248" s="1"/>
      <c r="K248" s="1"/>
      <c r="L248" s="1"/>
    </row>
    <row r="249" spans="1:12" x14ac:dyDescent="0.2">
      <c r="A249" s="15"/>
      <c r="B249" s="15"/>
      <c r="C249" s="15"/>
      <c r="D249" s="15"/>
      <c r="E249" s="1"/>
      <c r="F249" s="1"/>
      <c r="H249" s="1"/>
      <c r="I249" s="1"/>
      <c r="K249" s="1"/>
      <c r="L249" s="1"/>
    </row>
    <row r="250" spans="1:12" x14ac:dyDescent="0.2">
      <c r="A250" s="15"/>
      <c r="B250" s="15"/>
      <c r="C250" s="15"/>
      <c r="D250" s="15"/>
      <c r="E250" s="1"/>
      <c r="F250" s="1"/>
      <c r="H250" s="1"/>
      <c r="I250" s="1"/>
      <c r="K250" s="1"/>
      <c r="L250" s="1"/>
    </row>
    <row r="251" spans="1:12" x14ac:dyDescent="0.2">
      <c r="A251" s="15"/>
      <c r="B251" s="15"/>
      <c r="C251" s="15"/>
      <c r="D251" s="15"/>
      <c r="E251" s="1"/>
      <c r="F251" s="1"/>
      <c r="H251" s="1"/>
      <c r="I251" s="1"/>
      <c r="K251" s="1"/>
      <c r="L251" s="1"/>
    </row>
    <row r="252" spans="1:12" x14ac:dyDescent="0.2">
      <c r="A252" s="15"/>
      <c r="B252" s="15"/>
      <c r="C252" s="15"/>
      <c r="D252" s="15"/>
      <c r="E252" s="1"/>
      <c r="F252" s="1"/>
      <c r="H252" s="1"/>
      <c r="I252" s="1"/>
      <c r="K252" s="1"/>
      <c r="L252" s="1"/>
    </row>
    <row r="253" spans="1:12" x14ac:dyDescent="0.2">
      <c r="A253" s="15"/>
      <c r="B253" s="15"/>
      <c r="C253" s="15"/>
      <c r="D253" s="15"/>
      <c r="E253" s="1"/>
      <c r="F253" s="1"/>
      <c r="H253" s="1"/>
      <c r="I253" s="1"/>
      <c r="K253" s="1"/>
      <c r="L253" s="1"/>
    </row>
    <row r="254" spans="1:12" x14ac:dyDescent="0.2">
      <c r="A254" s="15"/>
      <c r="B254" s="15"/>
      <c r="C254" s="15"/>
      <c r="D254" s="15"/>
      <c r="E254" s="1"/>
      <c r="F254" s="1"/>
      <c r="H254" s="1"/>
      <c r="I254" s="1"/>
      <c r="K254" s="1"/>
      <c r="L254" s="1"/>
    </row>
    <row r="255" spans="1:12" x14ac:dyDescent="0.2">
      <c r="A255" s="15"/>
      <c r="B255" s="15"/>
      <c r="C255" s="15"/>
      <c r="D255" s="15"/>
      <c r="E255" s="1"/>
      <c r="F255" s="1"/>
      <c r="H255" s="1"/>
      <c r="I255" s="1"/>
      <c r="K255" s="1"/>
      <c r="L255" s="1"/>
    </row>
    <row r="256" spans="1:12" x14ac:dyDescent="0.2">
      <c r="A256" s="15"/>
      <c r="B256" s="15"/>
      <c r="C256" s="15"/>
      <c r="D256" s="15"/>
      <c r="E256" s="1"/>
      <c r="F256" s="1"/>
      <c r="H256" s="1"/>
      <c r="I256" s="1"/>
      <c r="K256" s="1"/>
      <c r="L256" s="1"/>
    </row>
    <row r="257" spans="1:12" x14ac:dyDescent="0.2">
      <c r="A257" s="15"/>
      <c r="B257" s="15"/>
      <c r="C257" s="15"/>
      <c r="D257" s="15"/>
      <c r="E257" s="1"/>
      <c r="F257" s="1"/>
      <c r="H257" s="1"/>
      <c r="I257" s="1"/>
      <c r="K257" s="1"/>
      <c r="L257" s="1"/>
    </row>
    <row r="258" spans="1:12" x14ac:dyDescent="0.2">
      <c r="A258" s="15"/>
      <c r="B258" s="15"/>
      <c r="C258" s="15"/>
      <c r="D258" s="15"/>
      <c r="E258" s="1"/>
      <c r="F258" s="1"/>
      <c r="H258" s="1"/>
      <c r="I258" s="1"/>
      <c r="K258" s="1"/>
      <c r="L258" s="1"/>
    </row>
    <row r="259" spans="1:12" x14ac:dyDescent="0.2">
      <c r="A259" s="15"/>
      <c r="B259" s="15"/>
      <c r="C259" s="15"/>
      <c r="D259" s="15"/>
      <c r="E259" s="1"/>
      <c r="F259" s="1"/>
      <c r="H259" s="1"/>
      <c r="I259" s="1"/>
      <c r="K259" s="1"/>
      <c r="L259" s="1"/>
    </row>
    <row r="260" spans="1:12" x14ac:dyDescent="0.2">
      <c r="E260" s="1"/>
      <c r="F260" s="1"/>
      <c r="H260" s="1"/>
      <c r="I260" s="1"/>
      <c r="K260" s="1"/>
      <c r="L260" s="1"/>
    </row>
    <row r="261" spans="1:12" x14ac:dyDescent="0.2">
      <c r="E261" s="1"/>
      <c r="F261" s="1"/>
      <c r="H261" s="1"/>
      <c r="I261" s="1"/>
      <c r="K261" s="1"/>
      <c r="L261" s="1"/>
    </row>
    <row r="262" spans="1:12" x14ac:dyDescent="0.2">
      <c r="E262" s="1"/>
      <c r="F262" s="1"/>
      <c r="H262" s="1"/>
      <c r="I262" s="1"/>
      <c r="K262" s="1"/>
      <c r="L262" s="1"/>
    </row>
    <row r="263" spans="1:12" x14ac:dyDescent="0.2">
      <c r="E263" s="1"/>
      <c r="F263" s="1"/>
      <c r="H263" s="1"/>
      <c r="I263" s="1"/>
      <c r="K263" s="1"/>
      <c r="L263" s="1"/>
    </row>
    <row r="264" spans="1:12" x14ac:dyDescent="0.2">
      <c r="E264" s="1"/>
      <c r="F264" s="1"/>
      <c r="H264" s="1"/>
      <c r="I264" s="1"/>
      <c r="K264" s="1"/>
      <c r="L264" s="1"/>
    </row>
    <row r="265" spans="1:12" x14ac:dyDescent="0.2">
      <c r="E265" s="1"/>
      <c r="F265" s="1"/>
      <c r="H265" s="1"/>
      <c r="I265" s="1"/>
      <c r="K265" s="1"/>
      <c r="L265" s="1"/>
    </row>
    <row r="266" spans="1:12" x14ac:dyDescent="0.2">
      <c r="E266" s="1"/>
      <c r="F266" s="1"/>
      <c r="H266" s="1"/>
      <c r="I266" s="1"/>
      <c r="K266" s="1"/>
      <c r="L266" s="1"/>
    </row>
    <row r="267" spans="1:12" x14ac:dyDescent="0.2">
      <c r="E267" s="1"/>
      <c r="F267" s="1"/>
      <c r="H267" s="1"/>
      <c r="I267" s="1"/>
      <c r="K267" s="1"/>
      <c r="L267" s="1"/>
    </row>
    <row r="268" spans="1:12" x14ac:dyDescent="0.2">
      <c r="E268" s="1"/>
      <c r="F268" s="1"/>
      <c r="H268" s="1"/>
      <c r="I268" s="1"/>
      <c r="K268" s="1"/>
      <c r="L268" s="1"/>
    </row>
    <row r="269" spans="1:12" x14ac:dyDescent="0.2">
      <c r="E269" s="1"/>
      <c r="F269" s="1"/>
      <c r="H269" s="1"/>
      <c r="I269" s="1"/>
      <c r="K269" s="1"/>
      <c r="L269" s="1"/>
    </row>
    <row r="270" spans="1:12" x14ac:dyDescent="0.2">
      <c r="E270" s="1"/>
      <c r="F270" s="1"/>
      <c r="H270" s="1"/>
      <c r="I270" s="1"/>
      <c r="K270" s="1"/>
      <c r="L270" s="1"/>
    </row>
    <row r="271" spans="1:12" x14ac:dyDescent="0.2">
      <c r="E271" s="1"/>
      <c r="F271" s="1"/>
      <c r="H271" s="1"/>
      <c r="I271" s="1"/>
      <c r="K271" s="1"/>
      <c r="L271" s="1"/>
    </row>
    <row r="272" spans="1:12" x14ac:dyDescent="0.2">
      <c r="E272" s="1"/>
      <c r="F272" s="1"/>
      <c r="H272" s="1"/>
      <c r="I272" s="1"/>
      <c r="K272" s="1"/>
      <c r="L272" s="1"/>
    </row>
    <row r="273" spans="5:12" x14ac:dyDescent="0.2">
      <c r="E273" s="1"/>
      <c r="F273" s="1"/>
      <c r="H273" s="1"/>
      <c r="I273" s="1"/>
      <c r="K273" s="1"/>
      <c r="L273" s="1"/>
    </row>
    <row r="274" spans="5:12" x14ac:dyDescent="0.2">
      <c r="E274" s="1"/>
      <c r="F274" s="1"/>
      <c r="H274" s="1"/>
      <c r="I274" s="1"/>
      <c r="K274" s="1"/>
      <c r="L274" s="1"/>
    </row>
    <row r="275" spans="5:12" x14ac:dyDescent="0.2">
      <c r="E275" s="1"/>
      <c r="F275" s="1"/>
      <c r="H275" s="1"/>
      <c r="I275" s="1"/>
      <c r="K275" s="1"/>
      <c r="L275" s="1"/>
    </row>
    <row r="276" spans="5:12" x14ac:dyDescent="0.2">
      <c r="E276" s="1"/>
      <c r="F276" s="1"/>
      <c r="H276" s="1"/>
      <c r="I276" s="1"/>
      <c r="K276" s="1"/>
      <c r="L276" s="1"/>
    </row>
    <row r="277" spans="5:12" x14ac:dyDescent="0.2">
      <c r="E277" s="1"/>
      <c r="F277" s="1"/>
      <c r="H277" s="1"/>
      <c r="I277" s="1"/>
      <c r="K277" s="1"/>
      <c r="L277" s="1"/>
    </row>
    <row r="278" spans="5:12" x14ac:dyDescent="0.2">
      <c r="E278" s="1"/>
      <c r="F278" s="1"/>
      <c r="H278" s="1"/>
      <c r="I278" s="1"/>
      <c r="K278" s="1"/>
      <c r="L278" s="1"/>
    </row>
    <row r="279" spans="5:12" x14ac:dyDescent="0.2">
      <c r="E279" s="1"/>
      <c r="F279" s="1"/>
      <c r="H279" s="1"/>
      <c r="I279" s="1"/>
      <c r="K279" s="1"/>
      <c r="L279" s="1"/>
    </row>
    <row r="280" spans="5:12" x14ac:dyDescent="0.2">
      <c r="E280" s="1"/>
      <c r="F280" s="1"/>
      <c r="H280" s="1"/>
      <c r="I280" s="1"/>
      <c r="K280" s="1"/>
      <c r="L280" s="1"/>
    </row>
    <row r="281" spans="5:12" x14ac:dyDescent="0.2">
      <c r="E281" s="1"/>
      <c r="F281" s="1"/>
      <c r="H281" s="1"/>
      <c r="I281" s="1"/>
      <c r="K281" s="1"/>
      <c r="L281" s="1"/>
    </row>
    <row r="282" spans="5:12" x14ac:dyDescent="0.2">
      <c r="E282" s="1"/>
      <c r="F282" s="1"/>
      <c r="H282" s="1"/>
      <c r="I282" s="1"/>
      <c r="K282" s="1"/>
      <c r="L282" s="1"/>
    </row>
    <row r="283" spans="5:12" x14ac:dyDescent="0.2">
      <c r="E283" s="1"/>
      <c r="F283" s="1"/>
      <c r="H283" s="1"/>
      <c r="I283" s="1"/>
      <c r="K283" s="1"/>
      <c r="L283" s="1"/>
    </row>
    <row r="284" spans="5:12" x14ac:dyDescent="0.2">
      <c r="E284" s="1"/>
      <c r="F284" s="1"/>
      <c r="H284" s="1"/>
      <c r="I284" s="1"/>
      <c r="K284" s="1"/>
      <c r="L284" s="1"/>
    </row>
    <row r="285" spans="5:12" x14ac:dyDescent="0.2">
      <c r="E285" s="1"/>
      <c r="F285" s="1"/>
      <c r="H285" s="1"/>
      <c r="I285" s="1"/>
      <c r="K285" s="1"/>
      <c r="L285" s="1"/>
    </row>
    <row r="286" spans="5:12" x14ac:dyDescent="0.2">
      <c r="E286" s="1"/>
      <c r="F286" s="1"/>
      <c r="H286" s="1"/>
      <c r="I286" s="1"/>
      <c r="K286" s="1"/>
      <c r="L286" s="1"/>
    </row>
    <row r="287" spans="5:12" x14ac:dyDescent="0.2">
      <c r="E287" s="1"/>
      <c r="F287" s="1"/>
      <c r="H287" s="1"/>
      <c r="I287" s="1"/>
      <c r="K287" s="1"/>
      <c r="L287" s="1"/>
    </row>
    <row r="288" spans="5:12" x14ac:dyDescent="0.2">
      <c r="E288" s="1"/>
      <c r="F288" s="1"/>
      <c r="H288" s="1"/>
      <c r="I288" s="1"/>
      <c r="K288" s="1"/>
      <c r="L288" s="1"/>
    </row>
    <row r="289" spans="5:12" x14ac:dyDescent="0.2">
      <c r="E289" s="1"/>
      <c r="F289" s="1"/>
      <c r="H289" s="1"/>
      <c r="I289" s="1"/>
      <c r="K289" s="1"/>
      <c r="L289" s="1"/>
    </row>
    <row r="290" spans="5:12" x14ac:dyDescent="0.2">
      <c r="E290" s="1"/>
      <c r="F290" s="1"/>
      <c r="H290" s="1"/>
      <c r="I290" s="1"/>
      <c r="K290" s="1"/>
      <c r="L290" s="1"/>
    </row>
    <row r="291" spans="5:12" x14ac:dyDescent="0.2">
      <c r="E291" s="1"/>
      <c r="F291" s="1"/>
      <c r="H291" s="1"/>
      <c r="I291" s="1"/>
      <c r="K291" s="1"/>
      <c r="L291" s="1"/>
    </row>
    <row r="292" spans="5:12" x14ac:dyDescent="0.2">
      <c r="E292" s="1"/>
      <c r="F292" s="1"/>
      <c r="H292" s="1"/>
      <c r="I292" s="1"/>
      <c r="K292" s="1"/>
      <c r="L292" s="1"/>
    </row>
    <row r="293" spans="5:12" x14ac:dyDescent="0.2">
      <c r="E293" s="1"/>
      <c r="F293" s="1"/>
      <c r="H293" s="1"/>
      <c r="I293" s="1"/>
      <c r="K293" s="1"/>
      <c r="L293" s="1"/>
    </row>
    <row r="294" spans="5:12" x14ac:dyDescent="0.2">
      <c r="E294" s="1"/>
      <c r="F294" s="1"/>
      <c r="H294" s="1"/>
      <c r="I294" s="1"/>
    </row>
    <row r="295" spans="5:12" x14ac:dyDescent="0.2">
      <c r="E295" s="1"/>
      <c r="F295" s="1"/>
    </row>
    <row r="296" spans="5:12" x14ac:dyDescent="0.2">
      <c r="E296" s="1"/>
      <c r="F296" s="1"/>
    </row>
    <row r="297" spans="5:12" x14ac:dyDescent="0.2">
      <c r="E297" s="1"/>
      <c r="F297" s="1"/>
    </row>
    <row r="298" spans="5:12" x14ac:dyDescent="0.2">
      <c r="E298" s="1"/>
      <c r="F298" s="1"/>
    </row>
    <row r="299" spans="5:12" x14ac:dyDescent="0.2">
      <c r="E299" s="1"/>
      <c r="F299" s="1"/>
    </row>
    <row r="300" spans="5:12" x14ac:dyDescent="0.2">
      <c r="E300" s="1"/>
      <c r="F300" s="1"/>
    </row>
    <row r="301" spans="5:12" x14ac:dyDescent="0.2">
      <c r="E301" s="1"/>
      <c r="F301" s="1"/>
    </row>
    <row r="302" spans="5:12" x14ac:dyDescent="0.2">
      <c r="E302" s="1"/>
      <c r="F302" s="1"/>
    </row>
    <row r="303" spans="5:12" x14ac:dyDescent="0.2">
      <c r="E303" s="1"/>
      <c r="F303" s="1"/>
    </row>
    <row r="304" spans="5:12" x14ac:dyDescent="0.2">
      <c r="E304" s="1"/>
      <c r="F304" s="1"/>
    </row>
  </sheetData>
  <pageMargins left="0.75" right="0.75" top="0.25" bottom="0.21" header="0.25" footer="0.21"/>
  <pageSetup paperSize="5"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/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customWidth="1"/>
    <col min="13" max="15" width="16" customWidth="1"/>
    <col min="16" max="16" width="5.140625" customWidth="1"/>
    <col min="17" max="18" width="15.85546875" customWidth="1"/>
    <col min="19" max="19" width="16.2851562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84</v>
      </c>
      <c r="F3" s="40"/>
      <c r="G3" s="40"/>
      <c r="I3" s="40" t="s">
        <v>84</v>
      </c>
      <c r="J3" s="40"/>
      <c r="K3" s="40"/>
      <c r="M3" s="40" t="s">
        <v>87</v>
      </c>
      <c r="N3" s="40"/>
      <c r="O3" s="40"/>
      <c r="Q3" s="40" t="s">
        <v>87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37347</v>
      </c>
      <c r="F7" s="67"/>
      <c r="G7" s="33"/>
      <c r="H7" s="27"/>
      <c r="I7" s="35">
        <v>37622</v>
      </c>
      <c r="J7" s="67"/>
      <c r="K7" s="33"/>
      <c r="M7" s="35">
        <v>37347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37956</v>
      </c>
      <c r="F8" s="67"/>
      <c r="G8" s="33"/>
      <c r="H8" s="27"/>
      <c r="I8" s="35">
        <v>46022</v>
      </c>
      <c r="J8" s="67"/>
      <c r="K8" s="33"/>
      <c r="M8" s="35">
        <v>37956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+SUMIF($E$11:$BY$11,"POS",$E12:$BY12)</f>
        <v>0</v>
      </c>
      <c r="C12" s="49">
        <f t="shared" ref="C12:C75" ca="1" si="1">+SUMIF($E$11:$BY$11,"P&amp;l",$E12:$BY12)</f>
        <v>-279503554.95402408</v>
      </c>
      <c r="D12" s="7"/>
      <c r="E12" s="38">
        <f>SUM(E13:E235)</f>
        <v>0</v>
      </c>
      <c r="F12" s="38">
        <f>SUM(F18:F235)</f>
        <v>16194.019428698417</v>
      </c>
      <c r="G12" s="39">
        <f ca="1">SUM(G13:G235)</f>
        <v>-13367895.334499668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10807.884092951244</v>
      </c>
      <c r="O12" s="39">
        <f ca="1">SUM(O13:O235)</f>
        <v>-8955800.4104040973</v>
      </c>
      <c r="Q12" s="38">
        <f>SUM(Q13:Q235)</f>
        <v>0</v>
      </c>
      <c r="R12" s="38">
        <f>SUM(R13:R235)</f>
        <v>147874.34448229417</v>
      </c>
      <c r="S12" s="38">
        <f ca="1">SUM(S13:S235)</f>
        <v>-70789590.370442569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/>
      <c r="F18" s="4"/>
      <c r="G18" s="4"/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/>
      <c r="F19" s="4"/>
      <c r="G19" s="4"/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/>
      <c r="F20" s="4"/>
      <c r="G20" s="4"/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/>
      <c r="F21" s="4"/>
      <c r="G21" s="4"/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/>
      <c r="F22" s="4"/>
      <c r="G22" s="4"/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/>
      <c r="F23" s="4"/>
      <c r="G23" s="4"/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/>
      <c r="F24" s="4"/>
      <c r="G24" s="4"/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/>
      <c r="F25" s="4"/>
      <c r="G25" s="4"/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/>
      <c r="F26" s="4"/>
      <c r="G26" s="4"/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/>
      <c r="F27" s="4"/>
      <c r="G27" s="4"/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/>
      <c r="F28" s="4"/>
      <c r="G28" s="4"/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/>
      <c r="F29" s="4"/>
      <c r="G29" s="4"/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/>
      <c r="F30" s="4"/>
      <c r="G30" s="4"/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/>
      <c r="F31" s="4"/>
      <c r="G31" s="4"/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/>
      <c r="F32" s="4"/>
      <c r="G32" s="4"/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/>
      <c r="F33" s="4"/>
      <c r="G33" s="4"/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/>
      <c r="F34" s="4"/>
      <c r="G34" s="4"/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-1020965.5504414616</v>
      </c>
      <c r="D35" s="15"/>
      <c r="E35" s="6"/>
      <c r="F35" s="4">
        <v>653.10414786963179</v>
      </c>
      <c r="G35" s="4">
        <f t="shared" ref="G35:G55" ca="1" si="4">-+F35*VLOOKUP(A35,curves,3,0)*1000</f>
        <v>-574474.68576609762</v>
      </c>
      <c r="I35" s="6"/>
      <c r="J35" s="6"/>
      <c r="K35" s="4">
        <f t="shared" si="2"/>
        <v>0</v>
      </c>
      <c r="M35" s="6"/>
      <c r="N35" s="4">
        <v>507.60293348088135</v>
      </c>
      <c r="O35" s="4">
        <f ca="1">-+N35*VLOOKUP($A35,curves,3,0)*1000</f>
        <v>-446490.86467536399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-1015978.9384424165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v>508.30260876449097</v>
      </c>
      <c r="O36" s="4">
        <f t="shared" ref="O36:O55" ca="1" si="5">-+N36*VLOOKUP($A36,curves,3,0)*1000</f>
        <v>-444462.41640939406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-1010812.8596452298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v>509.00324847417096</v>
      </c>
      <c r="O37" s="4">
        <f t="shared" ca="1" si="5"/>
        <v>-442353.82954428496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-1005876.495724821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v>509.70485393927777</v>
      </c>
      <c r="O38" s="4">
        <f t="shared" ca="1" si="5"/>
        <v>-440344.15310908493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-1000777.2727498037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v>510.40742649099934</v>
      </c>
      <c r="O39" s="4">
        <f t="shared" ca="1" si="5"/>
        <v>-438261.57533123152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-995701.74873864453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v>511.11096746235989</v>
      </c>
      <c r="O40" s="4">
        <f t="shared" ca="1" si="5"/>
        <v>-436187.75027321919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-990854.19728816999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v>511.81547818821969</v>
      </c>
      <c r="O41" s="4">
        <f t="shared" ca="1" si="5"/>
        <v>-434212.20690411708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-985847.15149409859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v>512.52096000527968</v>
      </c>
      <c r="O42" s="4">
        <f t="shared" ca="1" si="5"/>
        <v>-432165.19525153493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-981058.01499260019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v>513.22741425208324</v>
      </c>
      <c r="O43" s="4">
        <f t="shared" ca="1" si="5"/>
        <v>-430212.14390917018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-3155786.2820555978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v>513.93484226901887</v>
      </c>
      <c r="O44" s="4">
        <f t="shared" ca="1" si="5"/>
        <v>-428179.22384610027</v>
      </c>
      <c r="Q44" s="6"/>
      <c r="R44" s="6">
        <v>498.65677483054469</v>
      </c>
      <c r="S44" s="4">
        <f ca="1">-+R44*VLOOKUP(A44,curves,3,0)*1000</f>
        <v>-415450.46813692816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-3138460.2220665962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6">-+J45*VLOOKUP(A45,curves,3,0)*1000</f>
        <v>-1590130.8164465243</v>
      </c>
      <c r="M45" s="6"/>
      <c r="N45" s="4">
        <v>514.64324539832216</v>
      </c>
      <c r="O45" s="4">
        <f t="shared" ca="1" si="5"/>
        <v>-426150.26864127832</v>
      </c>
      <c r="Q45" s="6"/>
      <c r="R45" s="6">
        <v>499.34411881014103</v>
      </c>
      <c r="S45" s="4">
        <f t="shared" ref="S45:S108" ca="1" si="7">-+R45*VLOOKUP(A45,curves,3,0)*1000</f>
        <v>-413481.82897199993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-3123075.9068987258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6"/>
        <v>-1581724.7877800534</v>
      </c>
      <c r="M46" s="6"/>
      <c r="N46" s="4">
        <v>515.35262498407951</v>
      </c>
      <c r="O46" s="4">
        <f t="shared" ca="1" si="5"/>
        <v>-424381.65795725858</v>
      </c>
      <c r="Q46" s="6"/>
      <c r="R46" s="6">
        <v>500.03241021844997</v>
      </c>
      <c r="S46" s="4">
        <f t="shared" ca="1" si="7"/>
        <v>-411765.79490096774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-3105994.8321139184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6"/>
        <v>-1572465.6873192922</v>
      </c>
      <c r="M47" s="6"/>
      <c r="N47" s="4">
        <v>516.06298237222927</v>
      </c>
      <c r="O47" s="4">
        <f t="shared" ca="1" si="5"/>
        <v>-422379.19402960967</v>
      </c>
      <c r="Q47" s="6"/>
      <c r="R47" s="6">
        <v>500.72165036139859</v>
      </c>
      <c r="S47" s="4">
        <f t="shared" ca="1" si="7"/>
        <v>-409822.85949019203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-3089717.8700469313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6"/>
        <v>-1563620.1354424122</v>
      </c>
      <c r="M48" s="6"/>
      <c r="N48" s="4">
        <v>516.77431891056585</v>
      </c>
      <c r="O48" s="4">
        <f t="shared" ca="1" si="5"/>
        <v>-420482.69985273411</v>
      </c>
      <c r="Q48" s="6"/>
      <c r="R48" s="6">
        <v>501.4118405467143</v>
      </c>
      <c r="S48" s="4">
        <f t="shared" ca="1" si="7"/>
        <v>-407982.74360011041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-3072929.2638705065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6"/>
        <v>-1554522.0513812711</v>
      </c>
      <c r="M49" s="6"/>
      <c r="N49" s="4">
        <v>517.48663594874029</v>
      </c>
      <c r="O49" s="4">
        <f t="shared" ca="1" si="5"/>
        <v>-418513.22433972103</v>
      </c>
      <c r="Q49" s="6"/>
      <c r="R49" s="6">
        <v>502.10298208392715</v>
      </c>
      <c r="S49" s="4">
        <f t="shared" ca="1" si="7"/>
        <v>-406071.81593641901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-3056829.4897362553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6"/>
        <v>-1545778.7948679456</v>
      </c>
      <c r="M50" s="6"/>
      <c r="N50" s="4">
        <v>518.19993483826556</v>
      </c>
      <c r="O50" s="4">
        <f t="shared" ca="1" si="5"/>
        <v>-416634.22936562443</v>
      </c>
      <c r="Q50" s="6"/>
      <c r="R50" s="6">
        <v>502.79507628437204</v>
      </c>
      <c r="S50" s="4">
        <f t="shared" ca="1" si="7"/>
        <v>-404248.67903920257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-3040214.1639160332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6"/>
        <v>-1536781.165579993</v>
      </c>
      <c r="M51" s="6"/>
      <c r="N51" s="4">
        <v>518.91421693251618</v>
      </c>
      <c r="O51" s="4">
        <f t="shared" ca="1" si="5"/>
        <v>-414681.64953456755</v>
      </c>
      <c r="Q51" s="6"/>
      <c r="R51" s="6">
        <v>503.48812446119064</v>
      </c>
      <c r="S51" s="4">
        <f t="shared" ca="1" si="7"/>
        <v>-402354.14478879963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-3023693.4528619954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6"/>
        <v>-1527837.7784539815</v>
      </c>
      <c r="M52" s="6"/>
      <c r="N52" s="4">
        <v>519.62948358673236</v>
      </c>
      <c r="O52" s="4">
        <f t="shared" ca="1" si="5"/>
        <v>-412738.61378514033</v>
      </c>
      <c r="Q52" s="6"/>
      <c r="R52" s="6">
        <v>504.18212792933582</v>
      </c>
      <c r="S52" s="4">
        <f t="shared" ca="1" si="7"/>
        <v>-400468.87089705095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-3007853.9020128297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6"/>
        <v>-1519244.8394388058</v>
      </c>
      <c r="M53" s="6"/>
      <c r="N53" s="4">
        <v>520.34573615802333</v>
      </c>
      <c r="O53" s="4">
        <f t="shared" ca="1" si="5"/>
        <v>-410885.27484979312</v>
      </c>
      <c r="Q53" s="6"/>
      <c r="R53" s="6">
        <v>504.87708800557266</v>
      </c>
      <c r="S53" s="4">
        <f t="shared" ca="1" si="7"/>
        <v>-398670.62734522659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-2991512.6176336333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6"/>
        <v>-1510404.7107429323</v>
      </c>
      <c r="M54" s="6"/>
      <c r="N54" s="4">
        <v>521.06297600536755</v>
      </c>
      <c r="O54" s="4">
        <f t="shared" ca="1" si="5"/>
        <v>-408960.13198527083</v>
      </c>
      <c r="Q54" s="6"/>
      <c r="R54" s="6">
        <v>505.57300600848066</v>
      </c>
      <c r="S54" s="4">
        <f t="shared" ca="1" si="7"/>
        <v>-396802.71442523011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-2975846.9820480752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6"/>
        <v>-1501911.9147244664</v>
      </c>
      <c r="M55" s="6"/>
      <c r="N55" s="4">
        <v>521.78120448961795</v>
      </c>
      <c r="O55" s="4">
        <f t="shared" ca="1" si="5"/>
        <v>-407124.10680959851</v>
      </c>
      <c r="Q55" s="6"/>
      <c r="R55" s="6">
        <v>506.26988325845764</v>
      </c>
      <c r="S55" s="4">
        <f t="shared" ca="1" si="7"/>
        <v>-395021.26993595151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-2032011.0663241623</v>
      </c>
      <c r="D56" s="15"/>
      <c r="E56" s="6"/>
      <c r="F56" s="4"/>
      <c r="G56" s="4"/>
      <c r="I56" s="6"/>
      <c r="J56" s="6">
        <v>1925.3500153457817</v>
      </c>
      <c r="K56" s="4">
        <f t="shared" ca="1" si="6"/>
        <v>-1493144.488628668</v>
      </c>
      <c r="M56" s="6"/>
      <c r="N56" s="4"/>
      <c r="O56" s="4"/>
      <c r="Q56" s="6"/>
      <c r="R56" s="6">
        <v>694.84686950036212</v>
      </c>
      <c r="S56" s="4">
        <f t="shared" ca="1" si="7"/>
        <v>-538866.5776954944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-2020713.1565339323</v>
      </c>
      <c r="D57" s="15"/>
      <c r="E57" s="6"/>
      <c r="F57" s="4"/>
      <c r="G57" s="4"/>
      <c r="I57" s="6"/>
      <c r="J57" s="6">
        <v>1925.8099614497607</v>
      </c>
      <c r="K57" s="4">
        <f t="shared" ca="1" si="6"/>
        <v>-1484394.2064339905</v>
      </c>
      <c r="M57" s="6"/>
      <c r="N57" s="4"/>
      <c r="O57" s="4"/>
      <c r="Q57" s="6"/>
      <c r="R57" s="6">
        <v>695.80464012857533</v>
      </c>
      <c r="S57" s="4">
        <f t="shared" ca="1" si="7"/>
        <v>-536318.95009994169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-2010269.8650016712</v>
      </c>
      <c r="D58" s="15"/>
      <c r="E58" s="6"/>
      <c r="F58" s="4"/>
      <c r="G58" s="4"/>
      <c r="I58" s="6"/>
      <c r="J58" s="6">
        <v>1926.2705415392711</v>
      </c>
      <c r="K58" s="4">
        <f t="shared" ca="1" si="6"/>
        <v>-1476276.4109208614</v>
      </c>
      <c r="M58" s="6"/>
      <c r="N58" s="4"/>
      <c r="O58" s="4"/>
      <c r="Q58" s="6"/>
      <c r="R58" s="6">
        <v>696.76373093914344</v>
      </c>
      <c r="S58" s="4">
        <f t="shared" ca="1" si="7"/>
        <v>-533993.45408080984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-1999057.3417548053</v>
      </c>
      <c r="D59" s="15"/>
      <c r="E59" s="6"/>
      <c r="F59" s="4"/>
      <c r="G59" s="4"/>
      <c r="I59" s="6"/>
      <c r="J59" s="6">
        <v>1926.7317564882237</v>
      </c>
      <c r="K59" s="4">
        <f t="shared" ca="1" si="6"/>
        <v>-1467598.3936509152</v>
      </c>
      <c r="M59" s="6"/>
      <c r="N59" s="4"/>
      <c r="O59" s="4"/>
      <c r="Q59" s="6"/>
      <c r="R59" s="6">
        <v>697.72414375179324</v>
      </c>
      <c r="S59" s="4">
        <f t="shared" ca="1" si="7"/>
        <v>-531458.94810389017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-1988263.8436374115</v>
      </c>
      <c r="D60" s="15"/>
      <c r="E60" s="6"/>
      <c r="F60" s="4"/>
      <c r="G60" s="4"/>
      <c r="I60" s="6"/>
      <c r="J60" s="6">
        <v>1927.1936071716723</v>
      </c>
      <c r="K60" s="4">
        <f t="shared" ca="1" si="6"/>
        <v>-1459232.7587693268</v>
      </c>
      <c r="M60" s="6"/>
      <c r="N60" s="4"/>
      <c r="O60" s="4"/>
      <c r="Q60" s="6"/>
      <c r="R60" s="6">
        <v>698.68588038876078</v>
      </c>
      <c r="S60" s="4">
        <f t="shared" ca="1" si="7"/>
        <v>-529031.08486808476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-1977131.6350617441</v>
      </c>
      <c r="D61" s="15"/>
      <c r="E61" s="6"/>
      <c r="F61" s="4"/>
      <c r="G61" s="4"/>
      <c r="I61" s="6"/>
      <c r="J61" s="6">
        <v>1927.656094465907</v>
      </c>
      <c r="K61" s="4">
        <f t="shared" ca="1" si="6"/>
        <v>-1450623.2782303349</v>
      </c>
      <c r="M61" s="6"/>
      <c r="N61" s="4"/>
      <c r="O61" s="4"/>
      <c r="Q61" s="6"/>
      <c r="R61" s="6">
        <v>699.64894267479372</v>
      </c>
      <c r="S61" s="4">
        <f t="shared" ca="1" si="7"/>
        <v>-526508.35683140939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-1966448.0931268609</v>
      </c>
      <c r="D62" s="15"/>
      <c r="E62" s="6"/>
      <c r="F62" s="4"/>
      <c r="G62" s="4"/>
      <c r="I62" s="6"/>
      <c r="J62" s="6">
        <v>1928.119219248458</v>
      </c>
      <c r="K62" s="4">
        <f t="shared" ca="1" si="6"/>
        <v>-1442347.7046309423</v>
      </c>
      <c r="M62" s="6"/>
      <c r="N62" s="4"/>
      <c r="O62" s="4"/>
      <c r="Q62" s="6"/>
      <c r="R62" s="6">
        <v>700.61333243715376</v>
      </c>
      <c r="S62" s="4">
        <f t="shared" ca="1" si="7"/>
        <v>-524100.38849591865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-1955429.3123733029</v>
      </c>
      <c r="D63" s="15"/>
      <c r="E63" s="6"/>
      <c r="F63" s="4"/>
      <c r="G63" s="4"/>
      <c r="I63" s="6"/>
      <c r="J63" s="6">
        <v>1928.5829823980018</v>
      </c>
      <c r="K63" s="4">
        <f t="shared" ca="1" si="6"/>
        <v>-1433830.9376051025</v>
      </c>
      <c r="M63" s="6"/>
      <c r="N63" s="4"/>
      <c r="O63" s="4"/>
      <c r="Q63" s="6"/>
      <c r="R63" s="6">
        <v>701.57905150562351</v>
      </c>
      <c r="S63" s="4">
        <f t="shared" ca="1" si="7"/>
        <v>-521598.37476820039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-1944467.8547514805</v>
      </c>
      <c r="D64" s="15"/>
      <c r="E64" s="6"/>
      <c r="F64" s="4"/>
      <c r="G64" s="4"/>
      <c r="I64" s="6"/>
      <c r="J64" s="6">
        <v>1929.0473847944581</v>
      </c>
      <c r="K64" s="4">
        <f t="shared" ca="1" si="6"/>
        <v>-1425360.9644717849</v>
      </c>
      <c r="M64" s="6"/>
      <c r="N64" s="4"/>
      <c r="O64" s="4"/>
      <c r="Q64" s="6"/>
      <c r="R64" s="6">
        <v>702.54610171250624</v>
      </c>
      <c r="S64" s="4">
        <f t="shared" ca="1" si="7"/>
        <v>-519106.89027969568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-1933948.3016283212</v>
      </c>
      <c r="D65" s="15"/>
      <c r="E65" s="6"/>
      <c r="F65" s="4"/>
      <c r="G65" s="4"/>
      <c r="I65" s="6"/>
      <c r="J65" s="6">
        <v>1929.5124273189899</v>
      </c>
      <c r="K65" s="4">
        <f t="shared" ca="1" si="6"/>
        <v>-1417219.5751124888</v>
      </c>
      <c r="M65" s="6"/>
      <c r="N65" s="4"/>
      <c r="O65" s="4"/>
      <c r="Q65" s="6"/>
      <c r="R65" s="6">
        <v>703.51448489262975</v>
      </c>
      <c r="S65" s="4">
        <f t="shared" ca="1" si="7"/>
        <v>-516728.72651583236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-1923098.6874330402</v>
      </c>
      <c r="D66" s="15"/>
      <c r="E66" s="6"/>
      <c r="F66" s="4"/>
      <c r="G66" s="4"/>
      <c r="I66" s="6"/>
      <c r="J66" s="6">
        <v>1929.9781108539025</v>
      </c>
      <c r="K66" s="4">
        <f t="shared" ca="1" si="6"/>
        <v>-1408840.943521579</v>
      </c>
      <c r="M66" s="6"/>
      <c r="N66" s="4"/>
      <c r="O66" s="4"/>
      <c r="Q66" s="6"/>
      <c r="R66" s="6">
        <v>704.48420288335387</v>
      </c>
      <c r="S66" s="4">
        <f t="shared" ca="1" si="7"/>
        <v>-514257.74391146115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-1912686.5476510853</v>
      </c>
      <c r="D67" s="15"/>
      <c r="E67" s="6"/>
      <c r="F67" s="4"/>
      <c r="G67" s="4"/>
      <c r="I67" s="6"/>
      <c r="J67" s="6">
        <v>1930.4444362828108</v>
      </c>
      <c r="K67" s="4">
        <f t="shared" ca="1" si="6"/>
        <v>-1400787.409680482</v>
      </c>
      <c r="M67" s="6"/>
      <c r="N67" s="4"/>
      <c r="O67" s="4"/>
      <c r="Q67" s="6"/>
      <c r="R67" s="6">
        <v>705.45525752456888</v>
      </c>
      <c r="S67" s="4">
        <f t="shared" ca="1" si="7"/>
        <v>-511899.1379706033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-1901947.737549575</v>
      </c>
      <c r="D68" s="15"/>
      <c r="E68" s="6"/>
      <c r="F68" s="4"/>
      <c r="G68" s="4"/>
      <c r="I68" s="6"/>
      <c r="J68" s="6">
        <v>1930.9114044904231</v>
      </c>
      <c r="K68" s="4">
        <f t="shared" ca="1" si="6"/>
        <v>-1392499.2200032379</v>
      </c>
      <c r="M68" s="6"/>
      <c r="N68" s="4"/>
      <c r="O68" s="4"/>
      <c r="Q68" s="6"/>
      <c r="R68" s="6">
        <v>706.42765065870162</v>
      </c>
      <c r="S68" s="4">
        <f t="shared" ca="1" si="7"/>
        <v>-509448.51754633721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-1891264.9237110759</v>
      </c>
      <c r="D69" s="15"/>
      <c r="E69" s="6"/>
      <c r="F69" s="4"/>
      <c r="G69" s="4"/>
      <c r="I69" s="6"/>
      <c r="J69" s="6">
        <v>1931.3790163628018</v>
      </c>
      <c r="K69" s="4">
        <f t="shared" ca="1" si="6"/>
        <v>-1384256.6768175969</v>
      </c>
      <c r="M69" s="6"/>
      <c r="N69" s="4"/>
      <c r="O69" s="4"/>
      <c r="Q69" s="6"/>
      <c r="R69" s="6">
        <v>707.40138413071827</v>
      </c>
      <c r="S69" s="4">
        <f t="shared" ca="1" si="7"/>
        <v>-507008.24689347914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-1881763.4534007246</v>
      </c>
      <c r="D70" s="15"/>
      <c r="E70" s="6"/>
      <c r="F70" s="4"/>
      <c r="G70" s="4"/>
      <c r="I70" s="6"/>
      <c r="J70" s="6">
        <v>1931.8472727871685</v>
      </c>
      <c r="K70" s="4">
        <f t="shared" ca="1" si="6"/>
        <v>-1376883.1597983062</v>
      </c>
      <c r="M70" s="6"/>
      <c r="N70" s="4"/>
      <c r="O70" s="4"/>
      <c r="Q70" s="6"/>
      <c r="R70" s="6">
        <v>708.37645978812907</v>
      </c>
      <c r="S70" s="4">
        <f t="shared" ca="1" si="7"/>
        <v>-504880.29360241839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-1871186.0019914261</v>
      </c>
      <c r="D71" s="15"/>
      <c r="E71" s="6"/>
      <c r="F71" s="4"/>
      <c r="G71" s="4"/>
      <c r="I71" s="6"/>
      <c r="J71" s="6">
        <v>1932.3161746519058</v>
      </c>
      <c r="K71" s="4">
        <f t="shared" ca="1" si="6"/>
        <v>-1368726.7039652306</v>
      </c>
      <c r="M71" s="6"/>
      <c r="N71" s="4"/>
      <c r="O71" s="4"/>
      <c r="Q71" s="6"/>
      <c r="R71" s="6">
        <v>709.35287948098949</v>
      </c>
      <c r="S71" s="4">
        <f t="shared" ca="1" si="7"/>
        <v>-502459.29802619561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-1861035.2422756236</v>
      </c>
      <c r="D72" s="15"/>
      <c r="E72" s="6"/>
      <c r="F72" s="4"/>
      <c r="G72" s="4"/>
      <c r="I72" s="6"/>
      <c r="J72" s="6">
        <v>1932.7857228467451</v>
      </c>
      <c r="K72" s="4">
        <f t="shared" ca="1" si="6"/>
        <v>-1360886.8643309285</v>
      </c>
      <c r="M72" s="6"/>
      <c r="N72" s="4"/>
      <c r="O72" s="4"/>
      <c r="Q72" s="6"/>
      <c r="R72" s="6">
        <v>710.33064506190703</v>
      </c>
      <c r="S72" s="4">
        <f t="shared" ca="1" si="7"/>
        <v>-500148.37794469501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-1850566.0605966176</v>
      </c>
      <c r="D73" s="15"/>
      <c r="E73" s="6"/>
      <c r="F73" s="4"/>
      <c r="G73" s="4"/>
      <c r="I73" s="6"/>
      <c r="J73" s="6">
        <v>1933.2559182625816</v>
      </c>
      <c r="K73" s="4">
        <f t="shared" ca="1" si="6"/>
        <v>-1352818.6576625654</v>
      </c>
      <c r="M73" s="6"/>
      <c r="N73" s="4"/>
      <c r="O73" s="4"/>
      <c r="Q73" s="6"/>
      <c r="R73" s="6">
        <v>711.30975838604013</v>
      </c>
      <c r="S73" s="4">
        <f t="shared" ca="1" si="7"/>
        <v>-497747.40293405228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-1840554.2908791632</v>
      </c>
      <c r="D74" s="15"/>
      <c r="E74" s="6"/>
      <c r="F74" s="4"/>
      <c r="G74" s="4"/>
      <c r="I74" s="6"/>
      <c r="J74" s="6">
        <v>1933.7267617914772</v>
      </c>
      <c r="K74" s="4">
        <f t="shared" ca="1" si="6"/>
        <v>-1345089.2838298872</v>
      </c>
      <c r="M74" s="6"/>
      <c r="N74" s="4"/>
      <c r="O74" s="4"/>
      <c r="Q74" s="6"/>
      <c r="R74" s="6">
        <v>712.29022131110651</v>
      </c>
      <c r="S74" s="4">
        <f t="shared" ca="1" si="7"/>
        <v>-495465.00704927609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-1830240.4729037187</v>
      </c>
      <c r="D75" s="15"/>
      <c r="E75" s="6"/>
      <c r="F75" s="4"/>
      <c r="G75" s="4"/>
      <c r="I75" s="6"/>
      <c r="J75" s="6">
        <v>1934.1982543268468</v>
      </c>
      <c r="K75" s="4">
        <f t="shared" ca="1" si="6"/>
        <v>-1337143.5898743607</v>
      </c>
      <c r="M75" s="6"/>
      <c r="N75" s="4"/>
      <c r="O75" s="4"/>
      <c r="Q75" s="6"/>
      <c r="R75" s="6">
        <v>713.27203569738413</v>
      </c>
      <c r="S75" s="4">
        <f t="shared" ca="1" si="7"/>
        <v>-493096.88302935788</v>
      </c>
    </row>
    <row r="76" spans="1:19" x14ac:dyDescent="0.2">
      <c r="A76" s="15">
        <f>+curves!A65</f>
        <v>38596</v>
      </c>
      <c r="B76" s="6">
        <f t="shared" ref="B76:B139" si="8">+SUMIF($E$11:$BY$11,"POS",$E76:$BY76)</f>
        <v>0</v>
      </c>
      <c r="C76" s="4">
        <f t="shared" ref="C76:C139" ca="1" si="9">+SUMIF($E$11:$BY$11,"P&amp;l",$E76:$BY76)</f>
        <v>-1819981.8877810508</v>
      </c>
      <c r="D76" s="15"/>
      <c r="E76" s="6"/>
      <c r="F76" s="4"/>
      <c r="G76" s="4"/>
      <c r="I76" s="6"/>
      <c r="J76" s="6">
        <v>1934.6703967632752</v>
      </c>
      <c r="K76" s="4">
        <f t="shared" ca="1" si="6"/>
        <v>-1329242.7241852521</v>
      </c>
      <c r="M76" s="6"/>
      <c r="N76" s="4"/>
      <c r="O76" s="4"/>
      <c r="Q76" s="6"/>
      <c r="R76" s="6">
        <v>714.25520340771436</v>
      </c>
      <c r="S76" s="4">
        <f t="shared" ca="1" si="7"/>
        <v>-490739.16359579866</v>
      </c>
    </row>
    <row r="77" spans="1:19" x14ac:dyDescent="0.2">
      <c r="A77" s="15">
        <f>+curves!A66</f>
        <v>38626</v>
      </c>
      <c r="B77" s="6">
        <f t="shared" si="8"/>
        <v>0</v>
      </c>
      <c r="C77" s="4">
        <f t="shared" ca="1" si="9"/>
        <v>-1810138.6776349377</v>
      </c>
      <c r="D77" s="15"/>
      <c r="E77" s="6"/>
      <c r="F77" s="4"/>
      <c r="G77" s="4"/>
      <c r="I77" s="6"/>
      <c r="J77" s="6">
        <v>1935.1431899965182</v>
      </c>
      <c r="K77" s="4">
        <f t="shared" ca="1" si="6"/>
        <v>-1321649.605204721</v>
      </c>
      <c r="M77" s="6"/>
      <c r="N77" s="4"/>
      <c r="O77" s="4"/>
      <c r="Q77" s="6"/>
      <c r="R77" s="6">
        <v>715.23972630750723</v>
      </c>
      <c r="S77" s="4">
        <f t="shared" ca="1" si="7"/>
        <v>-488489.07243021659</v>
      </c>
    </row>
    <row r="78" spans="1:19" x14ac:dyDescent="0.2">
      <c r="A78" s="15">
        <f>+curves!A67</f>
        <v>38657</v>
      </c>
      <c r="B78" s="6">
        <f t="shared" si="8"/>
        <v>0</v>
      </c>
      <c r="C78" s="4">
        <f t="shared" ca="1" si="9"/>
        <v>-1799987.8049431802</v>
      </c>
      <c r="D78" s="15"/>
      <c r="E78" s="6"/>
      <c r="F78" s="4"/>
      <c r="G78" s="4"/>
      <c r="I78" s="6"/>
      <c r="J78" s="6">
        <v>1935.6166349236901</v>
      </c>
      <c r="K78" s="4">
        <f t="shared" ca="1" si="6"/>
        <v>-1313836.2017894366</v>
      </c>
      <c r="M78" s="6"/>
      <c r="N78" s="4"/>
      <c r="O78" s="4"/>
      <c r="Q78" s="6"/>
      <c r="R78" s="6">
        <v>716.22560626474296</v>
      </c>
      <c r="S78" s="4">
        <f t="shared" ca="1" si="7"/>
        <v>-486151.60315374361</v>
      </c>
    </row>
    <row r="79" spans="1:19" x14ac:dyDescent="0.2">
      <c r="A79" s="15">
        <f>+curves!A68</f>
        <v>38687</v>
      </c>
      <c r="B79" s="6">
        <f t="shared" si="8"/>
        <v>0</v>
      </c>
      <c r="C79" s="4">
        <f t="shared" ca="1" si="9"/>
        <v>-1790248.0109307303</v>
      </c>
      <c r="D79" s="15"/>
      <c r="E79" s="6"/>
      <c r="F79" s="4"/>
      <c r="G79" s="4"/>
      <c r="I79" s="6"/>
      <c r="J79" s="6">
        <v>1936.0907324430798</v>
      </c>
      <c r="K79" s="4">
        <f t="shared" ca="1" si="6"/>
        <v>-1306327.1809560133</v>
      </c>
      <c r="M79" s="6"/>
      <c r="N79" s="4"/>
      <c r="O79" s="4"/>
      <c r="Q79" s="6"/>
      <c r="R79" s="6">
        <v>717.21284514997819</v>
      </c>
      <c r="S79" s="4">
        <f t="shared" ca="1" si="7"/>
        <v>-483920.82997471694</v>
      </c>
    </row>
    <row r="80" spans="1:19" x14ac:dyDescent="0.2">
      <c r="A80" s="15">
        <f>+curves!A69</f>
        <v>38718</v>
      </c>
      <c r="B80" s="6">
        <f t="shared" si="8"/>
        <v>0</v>
      </c>
      <c r="C80" s="4">
        <f t="shared" ca="1" si="9"/>
        <v>-1780203.7772852937</v>
      </c>
      <c r="D80" s="15"/>
      <c r="E80" s="6"/>
      <c r="F80" s="4"/>
      <c r="G80" s="4"/>
      <c r="I80" s="6"/>
      <c r="J80" s="6">
        <v>1936.5654834541524</v>
      </c>
      <c r="K80" s="4">
        <f t="shared" ca="1" si="6"/>
        <v>-1298600.3222608177</v>
      </c>
      <c r="M80" s="6"/>
      <c r="N80" s="4"/>
      <c r="O80" s="4"/>
      <c r="Q80" s="6"/>
      <c r="R80" s="6">
        <v>718.20144483634658</v>
      </c>
      <c r="S80" s="4">
        <f t="shared" ca="1" si="7"/>
        <v>-481603.45502447605</v>
      </c>
    </row>
    <row r="81" spans="1:19" x14ac:dyDescent="0.2">
      <c r="A81" s="15">
        <f>+curves!A70</f>
        <v>38749</v>
      </c>
      <c r="B81" s="6">
        <f t="shared" si="8"/>
        <v>0</v>
      </c>
      <c r="C81" s="4">
        <f t="shared" ca="1" si="9"/>
        <v>-1770213.4062386984</v>
      </c>
      <c r="D81" s="15"/>
      <c r="E81" s="6"/>
      <c r="F81" s="4"/>
      <c r="G81" s="4"/>
      <c r="I81" s="6"/>
      <c r="J81" s="6">
        <v>1937.0408888577374</v>
      </c>
      <c r="K81" s="4">
        <f t="shared" ca="1" si="6"/>
        <v>-1290917.1215854085</v>
      </c>
      <c r="M81" s="6"/>
      <c r="N81" s="4"/>
      <c r="O81" s="4"/>
      <c r="Q81" s="6"/>
      <c r="R81" s="6">
        <v>719.19140719956363</v>
      </c>
      <c r="S81" s="4">
        <f t="shared" ca="1" si="7"/>
        <v>-479296.28465329006</v>
      </c>
    </row>
    <row r="82" spans="1:19" x14ac:dyDescent="0.2">
      <c r="A82" s="15">
        <f>+curves!A71</f>
        <v>38777</v>
      </c>
      <c r="B82" s="6">
        <f t="shared" si="8"/>
        <v>0</v>
      </c>
      <c r="C82" s="4">
        <f t="shared" ca="1" si="9"/>
        <v>-1761330.0827250355</v>
      </c>
      <c r="D82" s="15"/>
      <c r="E82" s="6"/>
      <c r="F82" s="4"/>
      <c r="G82" s="4"/>
      <c r="I82" s="6"/>
      <c r="J82" s="6">
        <v>1937.5169495558434</v>
      </c>
      <c r="K82" s="4">
        <f t="shared" ca="1" si="6"/>
        <v>-1284045.3381568904</v>
      </c>
      <c r="M82" s="6"/>
      <c r="N82" s="4"/>
      <c r="O82" s="4"/>
      <c r="Q82" s="6"/>
      <c r="R82" s="6">
        <v>720.18273411793098</v>
      </c>
      <c r="S82" s="4">
        <f t="shared" ca="1" si="7"/>
        <v>-477284.74456814525</v>
      </c>
    </row>
    <row r="83" spans="1:19" x14ac:dyDescent="0.2">
      <c r="A83" s="15">
        <f>+curves!A72</f>
        <v>38808</v>
      </c>
      <c r="B83" s="6">
        <f t="shared" si="8"/>
        <v>0</v>
      </c>
      <c r="C83" s="4">
        <f t="shared" ca="1" si="9"/>
        <v>-1751441.0170267653</v>
      </c>
      <c r="D83" s="15"/>
      <c r="E83" s="6"/>
      <c r="F83" s="4"/>
      <c r="G83" s="4"/>
      <c r="I83" s="6"/>
      <c r="J83" s="6">
        <v>1937.9936664516599</v>
      </c>
      <c r="K83" s="4">
        <f t="shared" ca="1" si="6"/>
        <v>-1276444.4374437118</v>
      </c>
      <c r="M83" s="6"/>
      <c r="N83" s="4"/>
      <c r="O83" s="4"/>
      <c r="Q83" s="6"/>
      <c r="R83" s="6">
        <v>721.17542747233983</v>
      </c>
      <c r="S83" s="4">
        <f t="shared" ca="1" si="7"/>
        <v>-474996.57958305336</v>
      </c>
    </row>
    <row r="84" spans="1:19" x14ac:dyDescent="0.2">
      <c r="A84" s="15">
        <f>+curves!A73</f>
        <v>38838</v>
      </c>
      <c r="B84" s="6">
        <f t="shared" si="8"/>
        <v>0</v>
      </c>
      <c r="C84" s="4">
        <f t="shared" ca="1" si="9"/>
        <v>-1741952.5855810964</v>
      </c>
      <c r="D84" s="15"/>
      <c r="E84" s="6"/>
      <c r="F84" s="4"/>
      <c r="G84" s="4"/>
      <c r="I84" s="6"/>
      <c r="J84" s="6">
        <v>1938.4710404497464</v>
      </c>
      <c r="K84" s="4">
        <f t="shared" ca="1" si="6"/>
        <v>-1269139.7441420704</v>
      </c>
      <c r="M84" s="6"/>
      <c r="N84" s="4"/>
      <c r="O84" s="4"/>
      <c r="Q84" s="6"/>
      <c r="R84" s="6">
        <v>722.1694891462721</v>
      </c>
      <c r="S84" s="4">
        <f t="shared" ca="1" si="7"/>
        <v>-472812.84143902588</v>
      </c>
    </row>
    <row r="85" spans="1:19" x14ac:dyDescent="0.2">
      <c r="A85" s="15">
        <f>+curves!A74</f>
        <v>38869</v>
      </c>
      <c r="B85" s="6">
        <f t="shared" si="8"/>
        <v>0</v>
      </c>
      <c r="C85" s="4">
        <f t="shared" ca="1" si="9"/>
        <v>-1732167.5468442093</v>
      </c>
      <c r="D85" s="15"/>
      <c r="E85" s="6"/>
      <c r="F85" s="4"/>
      <c r="G85" s="4"/>
      <c r="I85" s="6"/>
      <c r="J85" s="6">
        <v>1938.9490724558466</v>
      </c>
      <c r="K85" s="4">
        <f t="shared" ca="1" si="6"/>
        <v>-1261623.1560764848</v>
      </c>
      <c r="M85" s="6"/>
      <c r="N85" s="4"/>
      <c r="O85" s="4"/>
      <c r="Q85" s="6"/>
      <c r="R85" s="6">
        <v>723.16492102580719</v>
      </c>
      <c r="S85" s="4">
        <f t="shared" ca="1" si="7"/>
        <v>-470544.39076772443</v>
      </c>
    </row>
    <row r="86" spans="1:19" x14ac:dyDescent="0.2">
      <c r="A86" s="15">
        <f>+curves!A75</f>
        <v>38899</v>
      </c>
      <c r="B86" s="6">
        <f t="shared" si="8"/>
        <v>0</v>
      </c>
      <c r="C86" s="4">
        <f t="shared" ca="1" si="9"/>
        <v>-1722778.9905688392</v>
      </c>
      <c r="D86" s="15"/>
      <c r="E86" s="6"/>
      <c r="F86" s="4"/>
      <c r="G86" s="4"/>
      <c r="I86" s="6"/>
      <c r="J86" s="6">
        <v>1939.4277633768907</v>
      </c>
      <c r="K86" s="4">
        <f t="shared" ca="1" si="6"/>
        <v>-1254399.5308031191</v>
      </c>
      <c r="M86" s="6"/>
      <c r="N86" s="4"/>
      <c r="O86" s="4"/>
      <c r="Q86" s="6"/>
      <c r="R86" s="6">
        <v>724.16172499962522</v>
      </c>
      <c r="S86" s="4">
        <f t="shared" ca="1" si="7"/>
        <v>-468379.45976572018</v>
      </c>
    </row>
    <row r="87" spans="1:19" x14ac:dyDescent="0.2">
      <c r="A87" s="15">
        <f>+curves!A76</f>
        <v>38930</v>
      </c>
      <c r="B87" s="6">
        <f t="shared" si="8"/>
        <v>0</v>
      </c>
      <c r="C87" s="4">
        <f t="shared" ca="1" si="9"/>
        <v>-1713096.939915776</v>
      </c>
      <c r="D87" s="15"/>
      <c r="E87" s="6"/>
      <c r="F87" s="4"/>
      <c r="G87" s="4"/>
      <c r="I87" s="6"/>
      <c r="J87" s="6">
        <v>1939.9071141211834</v>
      </c>
      <c r="K87" s="4">
        <f t="shared" ca="1" si="6"/>
        <v>-1246966.3688092721</v>
      </c>
      <c r="M87" s="6"/>
      <c r="N87" s="4"/>
      <c r="O87" s="4"/>
      <c r="Q87" s="6"/>
      <c r="R87" s="6">
        <v>725.15990295900701</v>
      </c>
      <c r="S87" s="4">
        <f t="shared" ca="1" si="7"/>
        <v>-466130.57110650395</v>
      </c>
    </row>
    <row r="88" spans="1:19" x14ac:dyDescent="0.2">
      <c r="A88" s="15">
        <f>+curves!A77</f>
        <v>38961</v>
      </c>
      <c r="B88" s="6">
        <f t="shared" si="8"/>
        <v>0</v>
      </c>
      <c r="C88" s="4">
        <f t="shared" ca="1" si="9"/>
        <v>-1703466.9073025319</v>
      </c>
      <c r="D88" s="15"/>
      <c r="E88" s="6"/>
      <c r="F88" s="4"/>
      <c r="G88" s="4"/>
      <c r="I88" s="6"/>
      <c r="J88" s="6">
        <v>1940.3871255982185</v>
      </c>
      <c r="K88" s="4">
        <f t="shared" ca="1" si="6"/>
        <v>-1239575.2909901722</v>
      </c>
      <c r="M88" s="6"/>
      <c r="N88" s="4"/>
      <c r="O88" s="4"/>
      <c r="Q88" s="6"/>
      <c r="R88" s="6">
        <v>726.15945679784272</v>
      </c>
      <c r="S88" s="4">
        <f t="shared" ca="1" si="7"/>
        <v>-463891.61631235969</v>
      </c>
    </row>
    <row r="89" spans="1:19" x14ac:dyDescent="0.2">
      <c r="A89" s="15">
        <f>+curves!A78</f>
        <v>38991</v>
      </c>
      <c r="B89" s="6">
        <f t="shared" si="8"/>
        <v>0</v>
      </c>
      <c r="C89" s="4">
        <f t="shared" ca="1" si="9"/>
        <v>-1694227.1689836958</v>
      </c>
      <c r="D89" s="15"/>
      <c r="E89" s="6"/>
      <c r="F89" s="4"/>
      <c r="G89" s="4"/>
      <c r="I89" s="6"/>
      <c r="J89" s="6">
        <v>1940.8677987186825</v>
      </c>
      <c r="K89" s="4">
        <f t="shared" ca="1" si="6"/>
        <v>-1232472.3448781651</v>
      </c>
      <c r="M89" s="6"/>
      <c r="N89" s="4"/>
      <c r="O89" s="4"/>
      <c r="Q89" s="6"/>
      <c r="R89" s="6">
        <v>727.16038841263207</v>
      </c>
      <c r="S89" s="4">
        <f t="shared" ca="1" si="7"/>
        <v>-461754.82410553074</v>
      </c>
    </row>
    <row r="90" spans="1:19" x14ac:dyDescent="0.2">
      <c r="A90" s="15">
        <f>+curves!A79</f>
        <v>39022</v>
      </c>
      <c r="B90" s="6">
        <f t="shared" si="8"/>
        <v>0</v>
      </c>
      <c r="C90" s="4">
        <f t="shared" ca="1" si="9"/>
        <v>-1684698.5753756771</v>
      </c>
      <c r="D90" s="15"/>
      <c r="E90" s="6"/>
      <c r="F90" s="4"/>
      <c r="G90" s="4"/>
      <c r="I90" s="6"/>
      <c r="J90" s="6">
        <v>1941.3491343946405</v>
      </c>
      <c r="K90" s="4">
        <f t="shared" ca="1" si="6"/>
        <v>-1225163.3722866108</v>
      </c>
      <c r="M90" s="6"/>
      <c r="N90" s="4"/>
      <c r="O90" s="4"/>
      <c r="Q90" s="6"/>
      <c r="R90" s="6">
        <v>728.16269970248891</v>
      </c>
      <c r="S90" s="4">
        <f t="shared" ca="1" si="7"/>
        <v>-459535.20308906626</v>
      </c>
    </row>
    <row r="91" spans="1:19" x14ac:dyDescent="0.2">
      <c r="A91" s="15">
        <f>+curves!A80</f>
        <v>39052</v>
      </c>
      <c r="B91" s="6">
        <f t="shared" si="8"/>
        <v>0</v>
      </c>
      <c r="C91" s="4">
        <f t="shared" ca="1" si="9"/>
        <v>-1675556.2258153115</v>
      </c>
      <c r="D91" s="15"/>
      <c r="E91" s="6"/>
      <c r="F91" s="4"/>
      <c r="G91" s="4"/>
      <c r="I91" s="6"/>
      <c r="J91" s="6">
        <v>1941.831133539353</v>
      </c>
      <c r="K91" s="4">
        <f t="shared" ca="1" si="6"/>
        <v>-1218139.3705834909</v>
      </c>
      <c r="M91" s="6"/>
      <c r="N91" s="4"/>
      <c r="O91" s="4"/>
      <c r="Q91" s="6"/>
      <c r="R91" s="6">
        <v>729.16639256914436</v>
      </c>
      <c r="S91" s="4">
        <f t="shared" ca="1" si="7"/>
        <v>-457416.85523182049</v>
      </c>
    </row>
    <row r="92" spans="1:19" x14ac:dyDescent="0.2">
      <c r="A92" s="15">
        <f>+curves!A81</f>
        <v>39083</v>
      </c>
      <c r="B92" s="6">
        <f t="shared" si="8"/>
        <v>0</v>
      </c>
      <c r="C92" s="4">
        <f t="shared" ca="1" si="9"/>
        <v>-1666128.0566156767</v>
      </c>
      <c r="D92" s="15"/>
      <c r="E92" s="6"/>
      <c r="F92" s="4"/>
      <c r="G92" s="4"/>
      <c r="I92" s="6"/>
      <c r="J92" s="6">
        <v>1942.3137970672774</v>
      </c>
      <c r="K92" s="4">
        <f t="shared" ca="1" si="6"/>
        <v>-1210911.6384047505</v>
      </c>
      <c r="M92" s="6"/>
      <c r="N92" s="4"/>
      <c r="O92" s="4"/>
      <c r="Q92" s="6"/>
      <c r="R92" s="6">
        <v>730.17146891695211</v>
      </c>
      <c r="S92" s="4">
        <f t="shared" ca="1" si="7"/>
        <v>-455216.41821092617</v>
      </c>
    </row>
    <row r="93" spans="1:19" x14ac:dyDescent="0.2">
      <c r="A93" s="15">
        <f>+curves!A82</f>
        <v>39114</v>
      </c>
      <c r="B93" s="6">
        <f t="shared" si="8"/>
        <v>0</v>
      </c>
      <c r="C93" s="4">
        <f t="shared" ca="1" si="9"/>
        <v>-1656750.6102290084</v>
      </c>
      <c r="D93" s="15"/>
      <c r="E93" s="6"/>
      <c r="F93" s="4"/>
      <c r="G93" s="4"/>
      <c r="I93" s="6"/>
      <c r="J93" s="6">
        <v>1942.7971258942553</v>
      </c>
      <c r="K93" s="4">
        <f t="shared" ca="1" si="6"/>
        <v>-1203724.8874089194</v>
      </c>
      <c r="M93" s="6"/>
      <c r="N93" s="4"/>
      <c r="O93" s="4"/>
      <c r="Q93" s="6"/>
      <c r="R93" s="6">
        <v>731.1779306528897</v>
      </c>
      <c r="S93" s="4">
        <f t="shared" ca="1" si="7"/>
        <v>-453025.72282008897</v>
      </c>
    </row>
    <row r="94" spans="1:19" x14ac:dyDescent="0.2">
      <c r="A94" s="15">
        <f>+curves!A83</f>
        <v>39142</v>
      </c>
      <c r="B94" s="6">
        <f t="shared" si="8"/>
        <v>0</v>
      </c>
      <c r="C94" s="4">
        <f t="shared" ca="1" si="9"/>
        <v>-1648413.0466161589</v>
      </c>
      <c r="D94" s="15"/>
      <c r="E94" s="6"/>
      <c r="F94" s="4"/>
      <c r="G94" s="4"/>
      <c r="I94" s="6"/>
      <c r="J94" s="6">
        <v>1943.2811209373294</v>
      </c>
      <c r="K94" s="4">
        <f t="shared" ca="1" si="6"/>
        <v>-1197297.5454299145</v>
      </c>
      <c r="M94" s="6"/>
      <c r="N94" s="4"/>
      <c r="O94" s="4"/>
      <c r="Q94" s="6"/>
      <c r="R94" s="6">
        <v>732.18577968656336</v>
      </c>
      <c r="S94" s="4">
        <f t="shared" ca="1" si="7"/>
        <v>-451115.50118624448</v>
      </c>
    </row>
    <row r="95" spans="1:19" x14ac:dyDescent="0.2">
      <c r="A95" s="15">
        <f>+curves!A84</f>
        <v>39173</v>
      </c>
      <c r="B95" s="6">
        <f t="shared" si="8"/>
        <v>0</v>
      </c>
      <c r="C95" s="4">
        <f t="shared" ca="1" si="9"/>
        <v>-1639130.99409741</v>
      </c>
      <c r="D95" s="15"/>
      <c r="E95" s="6"/>
      <c r="F95" s="4"/>
      <c r="G95" s="4"/>
      <c r="I95" s="6"/>
      <c r="J95" s="6">
        <v>1943.7657831147433</v>
      </c>
      <c r="K95" s="4">
        <f t="shared" ca="1" si="6"/>
        <v>-1190188.0442648644</v>
      </c>
      <c r="M95" s="6"/>
      <c r="N95" s="4"/>
      <c r="O95" s="4"/>
      <c r="Q95" s="6"/>
      <c r="R95" s="6">
        <v>733.19501793021186</v>
      </c>
      <c r="S95" s="4">
        <f t="shared" ca="1" si="7"/>
        <v>-448942.94983254565</v>
      </c>
    </row>
    <row r="96" spans="1:19" x14ac:dyDescent="0.2">
      <c r="A96" s="15">
        <f>+curves!A85</f>
        <v>39203</v>
      </c>
      <c r="B96" s="6">
        <f t="shared" si="8"/>
        <v>0</v>
      </c>
      <c r="C96" s="4">
        <f t="shared" ca="1" si="9"/>
        <v>-1630225.3400611815</v>
      </c>
      <c r="D96" s="15"/>
      <c r="E96" s="6"/>
      <c r="F96" s="4"/>
      <c r="G96" s="4"/>
      <c r="I96" s="6"/>
      <c r="J96" s="6">
        <v>1944.2511133461312</v>
      </c>
      <c r="K96" s="4">
        <f t="shared" ca="1" si="6"/>
        <v>-1183355.8334747772</v>
      </c>
      <c r="M96" s="6"/>
      <c r="N96" s="4"/>
      <c r="O96" s="4"/>
      <c r="Q96" s="6"/>
      <c r="R96" s="6">
        <v>734.20564729870966</v>
      </c>
      <c r="S96" s="4">
        <f t="shared" ca="1" si="7"/>
        <v>-446869.50658640428</v>
      </c>
    </row>
    <row r="97" spans="1:19" x14ac:dyDescent="0.2">
      <c r="A97" s="15">
        <f>+curves!A86</f>
        <v>39234</v>
      </c>
      <c r="B97" s="6">
        <f t="shared" si="8"/>
        <v>0</v>
      </c>
      <c r="C97" s="4">
        <f t="shared" ca="1" si="9"/>
        <v>-1621041.2431213756</v>
      </c>
      <c r="D97" s="15"/>
      <c r="E97" s="6"/>
      <c r="F97" s="4"/>
      <c r="G97" s="4"/>
      <c r="I97" s="6"/>
      <c r="J97" s="6">
        <v>1944.7371125523327</v>
      </c>
      <c r="K97" s="4">
        <f t="shared" ca="1" si="6"/>
        <v>-1176325.4691242862</v>
      </c>
      <c r="M97" s="6"/>
      <c r="N97" s="4"/>
      <c r="O97" s="4"/>
      <c r="Q97" s="6"/>
      <c r="R97" s="6">
        <v>735.2176697095706</v>
      </c>
      <c r="S97" s="4">
        <f t="shared" ca="1" si="7"/>
        <v>-444715.7739970893</v>
      </c>
    </row>
    <row r="98" spans="1:19" x14ac:dyDescent="0.2">
      <c r="A98" s="15">
        <f>+curves!A87</f>
        <v>39264</v>
      </c>
      <c r="B98" s="6">
        <f t="shared" si="8"/>
        <v>0</v>
      </c>
      <c r="C98" s="4">
        <f t="shared" ca="1" si="9"/>
        <v>-1612408.1061250835</v>
      </c>
      <c r="D98" s="15"/>
      <c r="E98" s="6"/>
      <c r="F98" s="4"/>
      <c r="G98" s="4"/>
      <c r="I98" s="6"/>
      <c r="J98" s="6">
        <v>1945.2237816553945</v>
      </c>
      <c r="K98" s="4">
        <f t="shared" ca="1" si="6"/>
        <v>-1169698.8192250284</v>
      </c>
      <c r="M98" s="6"/>
      <c r="N98" s="4"/>
      <c r="O98" s="4"/>
      <c r="Q98" s="6"/>
      <c r="R98" s="6">
        <v>736.23108708295217</v>
      </c>
      <c r="S98" s="4">
        <f t="shared" ca="1" si="7"/>
        <v>-442709.28690005513</v>
      </c>
    </row>
    <row r="99" spans="1:19" x14ac:dyDescent="0.2">
      <c r="A99" s="15">
        <f>+curves!A88</f>
        <v>39295</v>
      </c>
      <c r="B99" s="6">
        <f t="shared" si="8"/>
        <v>0</v>
      </c>
      <c r="C99" s="4">
        <f t="shared" ca="1" si="9"/>
        <v>-1603564.2303707877</v>
      </c>
      <c r="D99" s="15"/>
      <c r="E99" s="6"/>
      <c r="F99" s="4"/>
      <c r="G99" s="4"/>
      <c r="I99" s="6"/>
      <c r="J99" s="6">
        <v>1945.7111215787586</v>
      </c>
      <c r="K99" s="4">
        <f t="shared" ca="1" si="6"/>
        <v>-1162923.121967159</v>
      </c>
      <c r="M99" s="6"/>
      <c r="N99" s="4"/>
      <c r="O99" s="4"/>
      <c r="Q99" s="6"/>
      <c r="R99" s="6">
        <v>737.24590134165692</v>
      </c>
      <c r="S99" s="4">
        <f t="shared" ca="1" si="7"/>
        <v>-440641.10840362869</v>
      </c>
    </row>
    <row r="100" spans="1:19" x14ac:dyDescent="0.2">
      <c r="A100" s="15">
        <f>+curves!A89</f>
        <v>39326</v>
      </c>
      <c r="B100" s="6">
        <f t="shared" si="8"/>
        <v>0</v>
      </c>
      <c r="C100" s="4">
        <f t="shared" ca="1" si="9"/>
        <v>-1594772.3601698761</v>
      </c>
      <c r="D100" s="15"/>
      <c r="E100" s="6"/>
      <c r="F100" s="4"/>
      <c r="G100" s="4"/>
      <c r="I100" s="6"/>
      <c r="J100" s="6">
        <v>1946.1991332470775</v>
      </c>
      <c r="K100" s="4">
        <f t="shared" ca="1" si="6"/>
        <v>-1156189.0073088415</v>
      </c>
      <c r="M100" s="6"/>
      <c r="N100" s="4"/>
      <c r="O100" s="4"/>
      <c r="Q100" s="6"/>
      <c r="R100" s="6">
        <v>738.26211441114037</v>
      </c>
      <c r="S100" s="4">
        <f t="shared" ca="1" si="7"/>
        <v>-438583.35286103463</v>
      </c>
    </row>
    <row r="101" spans="1:19" x14ac:dyDescent="0.2">
      <c r="A101" s="15">
        <f>+curves!A90</f>
        <v>39356</v>
      </c>
      <c r="B101" s="6">
        <f t="shared" si="8"/>
        <v>0</v>
      </c>
      <c r="C101" s="4">
        <f t="shared" ca="1" si="9"/>
        <v>-1586342.027001454</v>
      </c>
      <c r="D101" s="15"/>
      <c r="E101" s="6"/>
      <c r="F101" s="4"/>
      <c r="G101" s="4"/>
      <c r="I101" s="6"/>
      <c r="J101" s="6">
        <v>1946.6878175862162</v>
      </c>
      <c r="K101" s="4">
        <f t="shared" ca="1" si="6"/>
        <v>-1149720.7787603389</v>
      </c>
      <c r="M101" s="6"/>
      <c r="N101" s="4"/>
      <c r="O101" s="4"/>
      <c r="Q101" s="6"/>
      <c r="R101" s="6">
        <v>739.27972821950925</v>
      </c>
      <c r="S101" s="4">
        <f t="shared" ca="1" si="7"/>
        <v>-436621.24824111501</v>
      </c>
    </row>
    <row r="102" spans="1:19" x14ac:dyDescent="0.2">
      <c r="A102" s="15">
        <f>+curves!A91</f>
        <v>39387</v>
      </c>
      <c r="B102" s="6">
        <f t="shared" si="8"/>
        <v>0</v>
      </c>
      <c r="C102" s="4">
        <f t="shared" ca="1" si="9"/>
        <v>-1577651.414042016</v>
      </c>
      <c r="D102" s="15"/>
      <c r="E102" s="6"/>
      <c r="F102" s="4"/>
      <c r="G102" s="4"/>
      <c r="I102" s="6"/>
      <c r="J102" s="6">
        <v>1947.1771755234402</v>
      </c>
      <c r="K102" s="4">
        <f t="shared" ca="1" si="6"/>
        <v>-1143067.6648080663</v>
      </c>
      <c r="M102" s="6"/>
      <c r="N102" s="4"/>
      <c r="O102" s="4"/>
      <c r="Q102" s="6"/>
      <c r="R102" s="6">
        <v>740.29874469753054</v>
      </c>
      <c r="S102" s="4">
        <f t="shared" ca="1" si="7"/>
        <v>-434583.74923394975</v>
      </c>
    </row>
    <row r="103" spans="1:19" x14ac:dyDescent="0.2">
      <c r="A103" s="15">
        <f>+curves!A92</f>
        <v>39417</v>
      </c>
      <c r="B103" s="6">
        <f t="shared" si="8"/>
        <v>0</v>
      </c>
      <c r="C103" s="4">
        <f t="shared" ca="1" si="9"/>
        <v>-1569318.2105359407</v>
      </c>
      <c r="D103" s="15"/>
      <c r="E103" s="6"/>
      <c r="F103" s="4"/>
      <c r="G103" s="4"/>
      <c r="I103" s="6"/>
      <c r="J103" s="6">
        <v>1947.667207987231</v>
      </c>
      <c r="K103" s="4">
        <f t="shared" ca="1" si="6"/>
        <v>-1136677.2429112329</v>
      </c>
      <c r="M103" s="6"/>
      <c r="N103" s="4"/>
      <c r="O103" s="4"/>
      <c r="Q103" s="6"/>
      <c r="R103" s="6">
        <v>741.31916577863012</v>
      </c>
      <c r="S103" s="4">
        <f t="shared" ca="1" si="7"/>
        <v>-432640.96762470773</v>
      </c>
    </row>
    <row r="104" spans="1:19" x14ac:dyDescent="0.2">
      <c r="A104" s="15">
        <f>+curves!A93</f>
        <v>39448</v>
      </c>
      <c r="B104" s="6">
        <f t="shared" si="8"/>
        <v>0</v>
      </c>
      <c r="C104" s="4">
        <f t="shared" ca="1" si="9"/>
        <v>-1560727.6213028298</v>
      </c>
      <c r="D104" s="15"/>
      <c r="E104" s="6"/>
      <c r="F104" s="4"/>
      <c r="G104" s="4"/>
      <c r="I104" s="6"/>
      <c r="J104" s="6">
        <v>1948.1579159072876</v>
      </c>
      <c r="K104" s="4">
        <f t="shared" ca="1" si="6"/>
        <v>-1130104.1080147987</v>
      </c>
      <c r="M104" s="6"/>
      <c r="N104" s="4"/>
      <c r="O104" s="4"/>
      <c r="Q104" s="6"/>
      <c r="R104" s="6">
        <v>742.34099339890145</v>
      </c>
      <c r="S104" s="4">
        <f t="shared" ca="1" si="7"/>
        <v>-430623.51328803116</v>
      </c>
    </row>
    <row r="105" spans="1:19" x14ac:dyDescent="0.2">
      <c r="A105" s="15">
        <f>+curves!A94</f>
        <v>39479</v>
      </c>
      <c r="B105" s="6">
        <f t="shared" si="8"/>
        <v>0</v>
      </c>
      <c r="C105" s="4">
        <f t="shared" ca="1" si="9"/>
        <v>-1552187.4632293941</v>
      </c>
      <c r="D105" s="15"/>
      <c r="E105" s="6"/>
      <c r="F105" s="4"/>
      <c r="G105" s="4"/>
      <c r="I105" s="6"/>
      <c r="J105" s="6">
        <v>1948.6493002147154</v>
      </c>
      <c r="K105" s="4">
        <f t="shared" ca="1" si="6"/>
        <v>-1123571.252759567</v>
      </c>
      <c r="M105" s="6"/>
      <c r="N105" s="4"/>
      <c r="O105" s="4"/>
      <c r="Q105" s="6"/>
      <c r="R105" s="6">
        <v>743.36422949710413</v>
      </c>
      <c r="S105" s="4">
        <f t="shared" ca="1" si="7"/>
        <v>-428616.21046982694</v>
      </c>
    </row>
    <row r="106" spans="1:19" x14ac:dyDescent="0.2">
      <c r="A106" s="15">
        <f>+curves!A95</f>
        <v>39508</v>
      </c>
      <c r="B106" s="6">
        <f t="shared" si="8"/>
        <v>0</v>
      </c>
      <c r="C106" s="4">
        <f t="shared" ca="1" si="9"/>
        <v>-1544299.7997446102</v>
      </c>
      <c r="D106" s="15"/>
      <c r="E106" s="6"/>
      <c r="F106" s="4"/>
      <c r="G106" s="4"/>
      <c r="I106" s="6"/>
      <c r="J106" s="6">
        <v>1949.1413618418403</v>
      </c>
      <c r="K106" s="4">
        <f t="shared" ca="1" si="6"/>
        <v>-1117514.3209684805</v>
      </c>
      <c r="M106" s="6"/>
      <c r="N106" s="4"/>
      <c r="O106" s="4"/>
      <c r="Q106" s="6"/>
      <c r="R106" s="6">
        <v>744.38887601467263</v>
      </c>
      <c r="S106" s="4">
        <f t="shared" ca="1" si="7"/>
        <v>-426785.47877612978</v>
      </c>
    </row>
    <row r="107" spans="1:19" x14ac:dyDescent="0.2">
      <c r="A107" s="15">
        <f>+curves!A96</f>
        <v>39539</v>
      </c>
      <c r="B107" s="6">
        <f t="shared" si="8"/>
        <v>0</v>
      </c>
      <c r="C107" s="4">
        <f t="shared" ca="1" si="9"/>
        <v>-1535856.1011477534</v>
      </c>
      <c r="D107" s="15"/>
      <c r="E107" s="6"/>
      <c r="F107" s="4"/>
      <c r="G107" s="4"/>
      <c r="I107" s="6"/>
      <c r="J107" s="6">
        <v>1949.6341017222112</v>
      </c>
      <c r="K107" s="4">
        <f t="shared" ca="1" si="6"/>
        <v>-1111058.6076361192</v>
      </c>
      <c r="M107" s="6"/>
      <c r="N107" s="4"/>
      <c r="O107" s="4"/>
      <c r="Q107" s="6"/>
      <c r="R107" s="6">
        <v>745.41493489571531</v>
      </c>
      <c r="S107" s="4">
        <f t="shared" ca="1" si="7"/>
        <v>-424797.49351163424</v>
      </c>
    </row>
    <row r="108" spans="1:19" x14ac:dyDescent="0.2">
      <c r="A108" s="15">
        <f>+curves!A97</f>
        <v>39569</v>
      </c>
      <c r="B108" s="6">
        <f t="shared" si="8"/>
        <v>0</v>
      </c>
      <c r="C108" s="4">
        <f t="shared" ca="1" si="9"/>
        <v>-1527759.746217466</v>
      </c>
      <c r="D108" s="15"/>
      <c r="E108" s="6"/>
      <c r="F108" s="4"/>
      <c r="G108" s="4"/>
      <c r="I108" s="6"/>
      <c r="J108" s="6">
        <v>1950.127520790789</v>
      </c>
      <c r="K108" s="4">
        <f t="shared" ca="1" si="6"/>
        <v>-1104857.8026288722</v>
      </c>
      <c r="M108" s="6"/>
      <c r="N108" s="4"/>
      <c r="O108" s="4"/>
      <c r="Q108" s="6"/>
      <c r="R108" s="6">
        <v>746.44240808702148</v>
      </c>
      <c r="S108" s="4">
        <f t="shared" ca="1" si="7"/>
        <v>-422901.94358859374</v>
      </c>
    </row>
    <row r="109" spans="1:19" x14ac:dyDescent="0.2">
      <c r="A109" s="15">
        <f>+curves!A98</f>
        <v>39600</v>
      </c>
      <c r="B109" s="6">
        <f t="shared" si="8"/>
        <v>0</v>
      </c>
      <c r="C109" s="4">
        <f t="shared" ca="1" si="9"/>
        <v>-1519413.0663997114</v>
      </c>
      <c r="D109" s="15"/>
      <c r="E109" s="6"/>
      <c r="F109" s="4"/>
      <c r="G109" s="4"/>
      <c r="I109" s="6"/>
      <c r="J109" s="6">
        <v>1950.6216199837604</v>
      </c>
      <c r="K109" s="4">
        <f t="shared" ref="K109:K172" ca="1" si="10">-+J109*VLOOKUP(A109,curves,3,0)*1000</f>
        <v>-1098479.5808023261</v>
      </c>
      <c r="M109" s="6"/>
      <c r="N109" s="4"/>
      <c r="O109" s="4"/>
      <c r="Q109" s="6"/>
      <c r="R109" s="6">
        <v>747.47129753806348</v>
      </c>
      <c r="S109" s="4">
        <f t="shared" ref="S109:S172" ca="1" si="11">-+R109*VLOOKUP(A109,curves,3,0)*1000</f>
        <v>-420933.48559738538</v>
      </c>
    </row>
    <row r="110" spans="1:19" x14ac:dyDescent="0.2">
      <c r="A110" s="15">
        <f>+curves!A99</f>
        <v>39630</v>
      </c>
      <c r="B110" s="6">
        <f t="shared" si="8"/>
        <v>0</v>
      </c>
      <c r="C110" s="4">
        <f t="shared" ca="1" si="9"/>
        <v>-1511409.7745509902</v>
      </c>
      <c r="D110" s="15"/>
      <c r="E110" s="6"/>
      <c r="F110" s="4"/>
      <c r="G110" s="4"/>
      <c r="I110" s="6"/>
      <c r="J110" s="6">
        <v>1951.1164002385401</v>
      </c>
      <c r="K110" s="4">
        <f t="shared" ca="1" si="10"/>
        <v>-1092353.2117008299</v>
      </c>
      <c r="M110" s="6"/>
      <c r="N110" s="4"/>
      <c r="O110" s="4"/>
      <c r="Q110" s="6"/>
      <c r="R110" s="6">
        <v>748.50160520100121</v>
      </c>
      <c r="S110" s="4">
        <f t="shared" ca="1" si="11"/>
        <v>-419056.56285016029</v>
      </c>
    </row>
    <row r="111" spans="1:19" x14ac:dyDescent="0.2">
      <c r="A111" s="15">
        <f>+curves!A100</f>
        <v>39661</v>
      </c>
      <c r="B111" s="6">
        <f t="shared" si="8"/>
        <v>0</v>
      </c>
      <c r="C111" s="4">
        <f t="shared" ca="1" si="9"/>
        <v>-1503158.9340890723</v>
      </c>
      <c r="D111" s="15"/>
      <c r="E111" s="6"/>
      <c r="F111" s="4"/>
      <c r="G111" s="4"/>
      <c r="I111" s="6"/>
      <c r="J111" s="6">
        <v>1951.6118624939602</v>
      </c>
      <c r="K111" s="4">
        <f t="shared" ca="1" si="10"/>
        <v>-1086051.5057992723</v>
      </c>
      <c r="M111" s="6"/>
      <c r="N111" s="4"/>
      <c r="O111" s="4"/>
      <c r="Q111" s="6"/>
      <c r="R111" s="6">
        <v>749.53333303068462</v>
      </c>
      <c r="S111" s="4">
        <f t="shared" ca="1" si="11"/>
        <v>-417107.42828980001</v>
      </c>
    </row>
    <row r="112" spans="1:19" x14ac:dyDescent="0.2">
      <c r="A112" s="15">
        <f>+curves!A101</f>
        <v>39692</v>
      </c>
      <c r="B112" s="6">
        <f t="shared" si="8"/>
        <v>0</v>
      </c>
      <c r="C112" s="4">
        <f t="shared" ca="1" si="9"/>
        <v>-1494956.416530903</v>
      </c>
      <c r="D112" s="15"/>
      <c r="E112" s="6"/>
      <c r="F112" s="4"/>
      <c r="G112" s="4"/>
      <c r="I112" s="6"/>
      <c r="J112" s="6">
        <v>1952.1080076900842</v>
      </c>
      <c r="K112" s="4">
        <f t="shared" ca="1" si="10"/>
        <v>-1079788.3363042616</v>
      </c>
      <c r="M112" s="6"/>
      <c r="N112" s="4"/>
      <c r="O112" s="4"/>
      <c r="Q112" s="6"/>
      <c r="R112" s="6">
        <v>750.56648298465939</v>
      </c>
      <c r="S112" s="4">
        <f t="shared" ca="1" si="11"/>
        <v>-415168.0802266415</v>
      </c>
    </row>
    <row r="113" spans="1:19" x14ac:dyDescent="0.2">
      <c r="A113" s="15">
        <f>+curves!A102</f>
        <v>39722</v>
      </c>
      <c r="B113" s="6">
        <f t="shared" si="8"/>
        <v>0</v>
      </c>
      <c r="C113" s="4">
        <f t="shared" ca="1" si="9"/>
        <v>-1487091.4082368079</v>
      </c>
      <c r="D113" s="15"/>
      <c r="E113" s="6"/>
      <c r="F113" s="4"/>
      <c r="G113" s="4"/>
      <c r="I113" s="6"/>
      <c r="J113" s="6">
        <v>1952.6048367682088</v>
      </c>
      <c r="K113" s="4">
        <f t="shared" ca="1" si="10"/>
        <v>-1073772.4827485536</v>
      </c>
      <c r="M113" s="6"/>
      <c r="N113" s="4"/>
      <c r="O113" s="4"/>
      <c r="Q113" s="6"/>
      <c r="R113" s="6">
        <v>751.60105702316787</v>
      </c>
      <c r="S113" s="4">
        <f t="shared" ca="1" si="11"/>
        <v>-413318.92548825423</v>
      </c>
    </row>
    <row r="114" spans="1:19" x14ac:dyDescent="0.2">
      <c r="A114" s="15">
        <f>+curves!A103</f>
        <v>39753</v>
      </c>
      <c r="B114" s="6">
        <f t="shared" si="8"/>
        <v>0</v>
      </c>
      <c r="C114" s="4">
        <f t="shared" ca="1" si="9"/>
        <v>-1478982.9789667029</v>
      </c>
      <c r="D114" s="15"/>
      <c r="E114" s="6"/>
      <c r="F114" s="4"/>
      <c r="G114" s="4"/>
      <c r="I114" s="6"/>
      <c r="J114" s="6">
        <v>1953.102350671074</v>
      </c>
      <c r="K114" s="4">
        <f t="shared" ca="1" si="10"/>
        <v>-1067584.3817465657</v>
      </c>
      <c r="M114" s="6"/>
      <c r="N114" s="4"/>
      <c r="O114" s="4"/>
      <c r="Q114" s="6"/>
      <c r="R114" s="6">
        <v>752.63705710915565</v>
      </c>
      <c r="S114" s="4">
        <f t="shared" ca="1" si="11"/>
        <v>-411398.59722013731</v>
      </c>
    </row>
    <row r="115" spans="1:19" x14ac:dyDescent="0.2">
      <c r="A115" s="15">
        <f>+curves!A104</f>
        <v>39783</v>
      </c>
      <c r="B115" s="6">
        <f t="shared" si="8"/>
        <v>0</v>
      </c>
      <c r="C115" s="4">
        <f t="shared" ca="1" si="9"/>
        <v>-1471208.2221228881</v>
      </c>
      <c r="D115" s="15"/>
      <c r="E115" s="6"/>
      <c r="F115" s="4"/>
      <c r="G115" s="4"/>
      <c r="I115" s="6"/>
      <c r="J115" s="6">
        <v>1953.600550342532</v>
      </c>
      <c r="K115" s="4">
        <f t="shared" ca="1" si="10"/>
        <v>-1061640.6366791523</v>
      </c>
      <c r="M115" s="6"/>
      <c r="N115" s="4"/>
      <c r="O115" s="4"/>
      <c r="Q115" s="6"/>
      <c r="R115" s="6">
        <v>753.67448520827406</v>
      </c>
      <c r="S115" s="4">
        <f t="shared" ca="1" si="11"/>
        <v>-409567.58544373588</v>
      </c>
    </row>
    <row r="116" spans="1:19" x14ac:dyDescent="0.2">
      <c r="A116" s="15">
        <f>+curves!A105</f>
        <v>39814</v>
      </c>
      <c r="B116" s="6">
        <f t="shared" si="8"/>
        <v>0</v>
      </c>
      <c r="C116" s="4">
        <f t="shared" ca="1" si="9"/>
        <v>-1463192.7390538547</v>
      </c>
      <c r="D116" s="15"/>
      <c r="E116" s="6"/>
      <c r="F116" s="4"/>
      <c r="G116" s="4"/>
      <c r="I116" s="6"/>
      <c r="J116" s="6">
        <v>1954.0994367279854</v>
      </c>
      <c r="K116" s="4">
        <f t="shared" ca="1" si="10"/>
        <v>-1055526.6603518501</v>
      </c>
      <c r="M116" s="6"/>
      <c r="N116" s="4"/>
      <c r="O116" s="4"/>
      <c r="Q116" s="6"/>
      <c r="R116" s="6">
        <v>754.71334328888315</v>
      </c>
      <c r="S116" s="4">
        <f t="shared" ca="1" si="11"/>
        <v>-407666.07870200474</v>
      </c>
    </row>
    <row r="117" spans="1:19" x14ac:dyDescent="0.2">
      <c r="A117" s="15">
        <f>+curves!A106</f>
        <v>39845</v>
      </c>
      <c r="B117" s="6">
        <f t="shared" si="8"/>
        <v>0</v>
      </c>
      <c r="C117" s="4">
        <f t="shared" ca="1" si="9"/>
        <v>-1455224.1211626213</v>
      </c>
      <c r="D117" s="15"/>
      <c r="E117" s="6"/>
      <c r="F117" s="4"/>
      <c r="G117" s="4"/>
      <c r="I117" s="6"/>
      <c r="J117" s="6">
        <v>1954.5990107738703</v>
      </c>
      <c r="K117" s="4">
        <f t="shared" ca="1" si="10"/>
        <v>-1049450.0167255963</v>
      </c>
      <c r="M117" s="6"/>
      <c r="N117" s="4"/>
      <c r="O117" s="4"/>
      <c r="Q117" s="6"/>
      <c r="R117" s="6">
        <v>755.75363332205643</v>
      </c>
      <c r="S117" s="4">
        <f t="shared" ca="1" si="11"/>
        <v>-405774.10443702503</v>
      </c>
    </row>
    <row r="118" spans="1:19" x14ac:dyDescent="0.2">
      <c r="A118" s="15">
        <f>+curves!A107</f>
        <v>39873</v>
      </c>
      <c r="B118" s="6">
        <f t="shared" si="8"/>
        <v>0</v>
      </c>
      <c r="C118" s="4">
        <f t="shared" ca="1" si="9"/>
        <v>-1448146.4354248575</v>
      </c>
      <c r="D118" s="15"/>
      <c r="E118" s="6"/>
      <c r="F118" s="4"/>
      <c r="G118" s="4"/>
      <c r="I118" s="6"/>
      <c r="J118" s="6">
        <v>1955.0992734280512</v>
      </c>
      <c r="K118" s="4">
        <f t="shared" ca="1" si="10"/>
        <v>-1044019.1929491335</v>
      </c>
      <c r="M118" s="6"/>
      <c r="N118" s="4"/>
      <c r="O118" s="4"/>
      <c r="Q118" s="6"/>
      <c r="R118" s="6">
        <v>756.79535728158362</v>
      </c>
      <c r="S118" s="4">
        <f t="shared" ca="1" si="11"/>
        <v>-404127.24247572408</v>
      </c>
    </row>
    <row r="119" spans="1:19" x14ac:dyDescent="0.2">
      <c r="A119" s="15">
        <f>+curves!A108</f>
        <v>39904</v>
      </c>
      <c r="B119" s="6">
        <f t="shared" si="8"/>
        <v>0</v>
      </c>
      <c r="C119" s="4">
        <f t="shared" ca="1" si="9"/>
        <v>-1440265.8432796947</v>
      </c>
      <c r="D119" s="15"/>
      <c r="E119" s="6"/>
      <c r="F119" s="4"/>
      <c r="G119" s="4"/>
      <c r="I119" s="6"/>
      <c r="J119" s="6">
        <v>1955.6002256398247</v>
      </c>
      <c r="K119" s="4">
        <f t="shared" ca="1" si="10"/>
        <v>-1038012.8225078267</v>
      </c>
      <c r="M119" s="6"/>
      <c r="N119" s="4"/>
      <c r="O119" s="4"/>
      <c r="Q119" s="6"/>
      <c r="R119" s="6">
        <v>757.83851714397724</v>
      </c>
      <c r="S119" s="4">
        <f t="shared" ca="1" si="11"/>
        <v>-402253.02077186789</v>
      </c>
    </row>
    <row r="120" spans="1:19" x14ac:dyDescent="0.2">
      <c r="A120" s="15">
        <f>+curves!A109</f>
        <v>39934</v>
      </c>
      <c r="B120" s="6">
        <f t="shared" si="8"/>
        <v>0</v>
      </c>
      <c r="C120" s="4">
        <f t="shared" ca="1" si="9"/>
        <v>-1432709.6325822158</v>
      </c>
      <c r="D120" s="15"/>
      <c r="E120" s="6"/>
      <c r="F120" s="4"/>
      <c r="G120" s="4"/>
      <c r="I120" s="6"/>
      <c r="J120" s="6">
        <v>1956.1018683595453</v>
      </c>
      <c r="K120" s="4">
        <f t="shared" ca="1" si="10"/>
        <v>-1032243.6427467989</v>
      </c>
      <c r="M120" s="6"/>
      <c r="N120" s="4"/>
      <c r="O120" s="4"/>
      <c r="Q120" s="6"/>
      <c r="R120" s="6">
        <v>758.88311488847194</v>
      </c>
      <c r="S120" s="4">
        <f t="shared" ca="1" si="11"/>
        <v>-400465.98983541696</v>
      </c>
    </row>
    <row r="121" spans="1:19" x14ac:dyDescent="0.2">
      <c r="A121" s="15">
        <f>+curves!A110</f>
        <v>39965</v>
      </c>
      <c r="B121" s="6">
        <f t="shared" si="8"/>
        <v>0</v>
      </c>
      <c r="C121" s="4">
        <f t="shared" ca="1" si="9"/>
        <v>-1424919.2234707926</v>
      </c>
      <c r="D121" s="15"/>
      <c r="E121" s="6"/>
      <c r="F121" s="4"/>
      <c r="G121" s="4"/>
      <c r="I121" s="6"/>
      <c r="J121" s="6">
        <v>1956.6042025390034</v>
      </c>
      <c r="K121" s="4">
        <f t="shared" ca="1" si="10"/>
        <v>-1026309.1140600345</v>
      </c>
      <c r="M121" s="6"/>
      <c r="N121" s="4"/>
      <c r="O121" s="4"/>
      <c r="Q121" s="6"/>
      <c r="R121" s="6">
        <v>759.92915249703128</v>
      </c>
      <c r="S121" s="4">
        <f t="shared" ca="1" si="11"/>
        <v>-398610.10941075807</v>
      </c>
    </row>
    <row r="122" spans="1:19" x14ac:dyDescent="0.2">
      <c r="A122" s="15">
        <f>+curves!A111</f>
        <v>39995</v>
      </c>
      <c r="B122" s="6">
        <f t="shared" si="8"/>
        <v>0</v>
      </c>
      <c r="C122" s="4">
        <f t="shared" ca="1" si="9"/>
        <v>-1417449.5173688782</v>
      </c>
      <c r="D122" s="15"/>
      <c r="E122" s="6"/>
      <c r="F122" s="4"/>
      <c r="G122" s="4"/>
      <c r="I122" s="6"/>
      <c r="J122" s="6">
        <v>1957.1072291314258</v>
      </c>
      <c r="K122" s="4">
        <f t="shared" ca="1" si="10"/>
        <v>-1020608.943339713</v>
      </c>
      <c r="M122" s="6"/>
      <c r="N122" s="4"/>
      <c r="O122" s="4"/>
      <c r="Q122" s="6"/>
      <c r="R122" s="6">
        <v>760.97663195435098</v>
      </c>
      <c r="S122" s="4">
        <f t="shared" ca="1" si="11"/>
        <v>-396840.57402916515</v>
      </c>
    </row>
    <row r="123" spans="1:19" x14ac:dyDescent="0.2">
      <c r="A123" s="15">
        <f>+curves!A112</f>
        <v>40026</v>
      </c>
      <c r="B123" s="6">
        <f t="shared" si="8"/>
        <v>0</v>
      </c>
      <c r="C123" s="4">
        <f t="shared" ca="1" si="9"/>
        <v>-1409748.198885683</v>
      </c>
      <c r="D123" s="15"/>
      <c r="E123" s="6"/>
      <c r="F123" s="4"/>
      <c r="G123" s="4"/>
      <c r="I123" s="6"/>
      <c r="J123" s="6">
        <v>1957.6109490911028</v>
      </c>
      <c r="K123" s="4">
        <f t="shared" ca="1" si="10"/>
        <v>-1014745.354828533</v>
      </c>
      <c r="M123" s="6"/>
      <c r="N123" s="4"/>
      <c r="O123" s="4"/>
      <c r="Q123" s="6"/>
      <c r="R123" s="6">
        <v>762.02555524786271</v>
      </c>
      <c r="S123" s="4">
        <f t="shared" ca="1" si="11"/>
        <v>-395002.84405714995</v>
      </c>
    </row>
    <row r="124" spans="1:19" x14ac:dyDescent="0.2">
      <c r="A124" s="15">
        <f>+curves!A113</f>
        <v>40057</v>
      </c>
      <c r="B124" s="6">
        <f t="shared" si="8"/>
        <v>0</v>
      </c>
      <c r="C124" s="4">
        <f t="shared" ca="1" si="9"/>
        <v>-1402091.802898437</v>
      </c>
      <c r="D124" s="15"/>
      <c r="E124" s="6"/>
      <c r="F124" s="4"/>
      <c r="G124" s="4"/>
      <c r="I124" s="6"/>
      <c r="J124" s="6">
        <v>1958.1153633737658</v>
      </c>
      <c r="K124" s="4">
        <f t="shared" ca="1" si="10"/>
        <v>-1008917.4959818753</v>
      </c>
      <c r="M124" s="6"/>
      <c r="N124" s="4"/>
      <c r="O124" s="4"/>
      <c r="Q124" s="6"/>
      <c r="R124" s="6">
        <v>763.07592436773666</v>
      </c>
      <c r="S124" s="4">
        <f t="shared" ca="1" si="11"/>
        <v>-393174.30691656168</v>
      </c>
    </row>
    <row r="125" spans="1:19" x14ac:dyDescent="0.2">
      <c r="A125" s="15">
        <f>+curves!A114</f>
        <v>40087</v>
      </c>
      <c r="B125" s="6">
        <f t="shared" si="8"/>
        <v>0</v>
      </c>
      <c r="C125" s="4">
        <f t="shared" ca="1" si="9"/>
        <v>-1394750.6429078779</v>
      </c>
      <c r="D125" s="15"/>
      <c r="E125" s="6"/>
      <c r="F125" s="4"/>
      <c r="G125" s="4"/>
      <c r="I125" s="6"/>
      <c r="J125" s="6">
        <v>1958.6204729365888</v>
      </c>
      <c r="K125" s="4">
        <f t="shared" ca="1" si="10"/>
        <v>-1003319.7890095301</v>
      </c>
      <c r="M125" s="6"/>
      <c r="N125" s="4"/>
      <c r="O125" s="4"/>
      <c r="Q125" s="6"/>
      <c r="R125" s="6">
        <v>764.12774130688717</v>
      </c>
      <c r="S125" s="4">
        <f t="shared" ca="1" si="11"/>
        <v>-391430.85389834788</v>
      </c>
    </row>
    <row r="126" spans="1:19" x14ac:dyDescent="0.2">
      <c r="A126" s="15">
        <f>+curves!A115</f>
        <v>40118</v>
      </c>
      <c r="B126" s="6">
        <f t="shared" si="8"/>
        <v>0</v>
      </c>
      <c r="C126" s="4">
        <f t="shared" ca="1" si="9"/>
        <v>-1387181.7155815098</v>
      </c>
      <c r="D126" s="15"/>
      <c r="E126" s="6"/>
      <c r="F126" s="4"/>
      <c r="G126" s="4"/>
      <c r="I126" s="6"/>
      <c r="J126" s="6">
        <v>1959.1262787378139</v>
      </c>
      <c r="K126" s="4">
        <f t="shared" ca="1" si="10"/>
        <v>-997561.532632299</v>
      </c>
      <c r="M126" s="6"/>
      <c r="N126" s="4"/>
      <c r="O126" s="4"/>
      <c r="Q126" s="6"/>
      <c r="R126" s="6">
        <v>765.18100806097505</v>
      </c>
      <c r="S126" s="4">
        <f t="shared" ca="1" si="11"/>
        <v>-389620.18294921087</v>
      </c>
    </row>
    <row r="127" spans="1:19" x14ac:dyDescent="0.2">
      <c r="A127" s="15">
        <f>+curves!A116</f>
        <v>40148</v>
      </c>
      <c r="B127" s="6">
        <f t="shared" si="8"/>
        <v>0</v>
      </c>
      <c r="C127" s="4">
        <f t="shared" ca="1" si="9"/>
        <v>-1379924.455934152</v>
      </c>
      <c r="D127" s="15"/>
      <c r="E127" s="6"/>
      <c r="F127" s="4"/>
      <c r="G127" s="4"/>
      <c r="I127" s="6"/>
      <c r="J127" s="6">
        <v>1959.63278173713</v>
      </c>
      <c r="K127" s="4">
        <f t="shared" ca="1" si="10"/>
        <v>-992030.68375105551</v>
      </c>
      <c r="M127" s="6"/>
      <c r="N127" s="4"/>
      <c r="O127" s="4"/>
      <c r="Q127" s="6"/>
      <c r="R127" s="6">
        <v>766.23572662841184</v>
      </c>
      <c r="S127" s="4">
        <f t="shared" ca="1" si="11"/>
        <v>-387893.77218309662</v>
      </c>
    </row>
    <row r="128" spans="1:19" x14ac:dyDescent="0.2">
      <c r="A128" s="15">
        <f>+curves!A117</f>
        <v>40179</v>
      </c>
      <c r="B128" s="6">
        <f t="shared" si="8"/>
        <v>0</v>
      </c>
      <c r="C128" s="4">
        <f t="shared" ca="1" si="9"/>
        <v>-1372441.9393340889</v>
      </c>
      <c r="D128" s="15"/>
      <c r="E128" s="6"/>
      <c r="F128" s="4"/>
      <c r="G128" s="4"/>
      <c r="I128" s="6"/>
      <c r="J128" s="6">
        <v>1960.1399828956739</v>
      </c>
      <c r="K128" s="4">
        <f t="shared" ca="1" si="10"/>
        <v>-986341.15753300604</v>
      </c>
      <c r="M128" s="6"/>
      <c r="N128" s="4"/>
      <c r="O128" s="4"/>
      <c r="Q128" s="6"/>
      <c r="R128" s="6">
        <v>767.2918990103642</v>
      </c>
      <c r="S128" s="4">
        <f t="shared" ca="1" si="11"/>
        <v>-386100.78180108289</v>
      </c>
    </row>
    <row r="129" spans="1:19" x14ac:dyDescent="0.2">
      <c r="A129" s="15">
        <f>+curves!A118</f>
        <v>40210</v>
      </c>
      <c r="B129" s="6">
        <f t="shared" si="8"/>
        <v>0</v>
      </c>
      <c r="C129" s="4">
        <f t="shared" ca="1" si="9"/>
        <v>-1365002.9948890277</v>
      </c>
      <c r="D129" s="15"/>
      <c r="E129" s="6"/>
      <c r="F129" s="4"/>
      <c r="G129" s="4"/>
      <c r="I129" s="6"/>
      <c r="J129" s="6">
        <v>1960.6478831756569</v>
      </c>
      <c r="K129" s="4">
        <f t="shared" ca="1" si="10"/>
        <v>-980686.24846318678</v>
      </c>
      <c r="M129" s="6"/>
      <c r="N129" s="4"/>
      <c r="O129" s="4"/>
      <c r="Q129" s="6"/>
      <c r="R129" s="6">
        <v>768.34952721075729</v>
      </c>
      <c r="S129" s="4">
        <f t="shared" ca="1" si="11"/>
        <v>-384316.74642584095</v>
      </c>
    </row>
    <row r="130" spans="1:19" x14ac:dyDescent="0.2">
      <c r="A130" s="15">
        <f>+curves!A119</f>
        <v>40238</v>
      </c>
      <c r="B130" s="6">
        <f t="shared" si="8"/>
        <v>0</v>
      </c>
      <c r="C130" s="4">
        <f t="shared" ca="1" si="9"/>
        <v>-1358396.6961994076</v>
      </c>
      <c r="D130" s="15"/>
      <c r="E130" s="6"/>
      <c r="F130" s="4"/>
      <c r="G130" s="4"/>
      <c r="I130" s="6"/>
      <c r="J130" s="6">
        <v>1961.1564835407414</v>
      </c>
      <c r="K130" s="4">
        <f t="shared" ca="1" si="10"/>
        <v>-975632.65974366898</v>
      </c>
      <c r="M130" s="6"/>
      <c r="N130" s="4"/>
      <c r="O130" s="4"/>
      <c r="Q130" s="6"/>
      <c r="R130" s="6">
        <v>769.40861323627655</v>
      </c>
      <c r="S130" s="4">
        <f t="shared" ca="1" si="11"/>
        <v>-382764.03645573859</v>
      </c>
    </row>
    <row r="131" spans="1:19" x14ac:dyDescent="0.2">
      <c r="A131" s="15">
        <f>+curves!A120</f>
        <v>40269</v>
      </c>
      <c r="B131" s="6">
        <f t="shared" si="8"/>
        <v>0</v>
      </c>
      <c r="C131" s="4">
        <f t="shared" ca="1" si="9"/>
        <v>-1351039.5900529386</v>
      </c>
      <c r="D131" s="15"/>
      <c r="E131" s="6"/>
      <c r="F131" s="4"/>
      <c r="G131" s="4"/>
      <c r="I131" s="6"/>
      <c r="J131" s="6">
        <v>1961.6657849560438</v>
      </c>
      <c r="K131" s="4">
        <f t="shared" ca="1" si="10"/>
        <v>-970042.91230098158</v>
      </c>
      <c r="M131" s="6"/>
      <c r="N131" s="4"/>
      <c r="O131" s="4"/>
      <c r="Q131" s="6"/>
      <c r="R131" s="6">
        <v>770.46915909637664</v>
      </c>
      <c r="S131" s="4">
        <f t="shared" ca="1" si="11"/>
        <v>-380996.67775195697</v>
      </c>
    </row>
    <row r="132" spans="1:19" x14ac:dyDescent="0.2">
      <c r="A132" s="15">
        <f>+curves!A121</f>
        <v>40299</v>
      </c>
      <c r="B132" s="6">
        <f t="shared" si="8"/>
        <v>0</v>
      </c>
      <c r="C132" s="4">
        <f t="shared" ca="1" si="9"/>
        <v>-1343985.5102674449</v>
      </c>
      <c r="D132" s="15"/>
      <c r="E132" s="6"/>
      <c r="F132" s="4"/>
      <c r="G132" s="4"/>
      <c r="I132" s="6"/>
      <c r="J132" s="6">
        <v>1962.1757883877599</v>
      </c>
      <c r="K132" s="4">
        <f t="shared" ca="1" si="10"/>
        <v>-964673.92863126355</v>
      </c>
      <c r="M132" s="6"/>
      <c r="N132" s="4"/>
      <c r="O132" s="4"/>
      <c r="Q132" s="6"/>
      <c r="R132" s="6">
        <v>771.53116680327958</v>
      </c>
      <c r="S132" s="4">
        <f t="shared" ca="1" si="11"/>
        <v>-379311.58163618145</v>
      </c>
    </row>
    <row r="133" spans="1:19" x14ac:dyDescent="0.2">
      <c r="A133" s="15">
        <f>+curves!A122</f>
        <v>40330</v>
      </c>
      <c r="B133" s="6">
        <f t="shared" si="8"/>
        <v>0</v>
      </c>
      <c r="C133" s="4">
        <f t="shared" ca="1" si="9"/>
        <v>-1336712.2551175402</v>
      </c>
      <c r="D133" s="15"/>
      <c r="E133" s="6"/>
      <c r="F133" s="4"/>
      <c r="G133" s="4"/>
      <c r="I133" s="6"/>
      <c r="J133" s="6">
        <v>1962.6864948035427</v>
      </c>
      <c r="K133" s="4">
        <f t="shared" ca="1" si="10"/>
        <v>-959150.80126033595</v>
      </c>
      <c r="M133" s="6"/>
      <c r="N133" s="4"/>
      <c r="O133" s="4"/>
      <c r="Q133" s="6"/>
      <c r="R133" s="6">
        <v>772.594638371982</v>
      </c>
      <c r="S133" s="4">
        <f t="shared" ca="1" si="11"/>
        <v>-377561.45385720441</v>
      </c>
    </row>
    <row r="134" spans="1:19" x14ac:dyDescent="0.2">
      <c r="A134" s="15">
        <f>+curves!A123</f>
        <v>40360</v>
      </c>
      <c r="B134" s="6">
        <f t="shared" si="8"/>
        <v>0</v>
      </c>
      <c r="C134" s="4">
        <f t="shared" ca="1" si="9"/>
        <v>-1329617.3417157785</v>
      </c>
      <c r="D134" s="15"/>
      <c r="E134" s="6"/>
      <c r="F134" s="4"/>
      <c r="G134" s="4"/>
      <c r="I134" s="6"/>
      <c r="J134" s="6">
        <v>1963.1979051725048</v>
      </c>
      <c r="K134" s="4">
        <f t="shared" ca="1" si="10"/>
        <v>-953758.82670755486</v>
      </c>
      <c r="M134" s="6"/>
      <c r="N134" s="4"/>
      <c r="O134" s="4"/>
      <c r="Q134" s="6"/>
      <c r="R134" s="6">
        <v>773.65957582025703</v>
      </c>
      <c r="S134" s="4">
        <f t="shared" ca="1" si="11"/>
        <v>-375858.51500822353</v>
      </c>
    </row>
    <row r="135" spans="1:19" x14ac:dyDescent="0.2">
      <c r="A135" s="15">
        <f>+curves!A124</f>
        <v>40391</v>
      </c>
      <c r="B135" s="6">
        <f t="shared" si="8"/>
        <v>0</v>
      </c>
      <c r="C135" s="4">
        <f t="shared" ca="1" si="9"/>
        <v>-1322262.6468953304</v>
      </c>
      <c r="D135" s="15"/>
      <c r="E135" s="6"/>
      <c r="F135" s="4"/>
      <c r="G135" s="4"/>
      <c r="I135" s="6"/>
      <c r="J135" s="6">
        <v>1963.7100204648432</v>
      </c>
      <c r="K135" s="4">
        <f t="shared" ca="1" si="10"/>
        <v>-948183.7106457355</v>
      </c>
      <c r="M135" s="6"/>
      <c r="N135" s="4"/>
      <c r="O135" s="4"/>
      <c r="Q135" s="6"/>
      <c r="R135" s="6">
        <v>774.72598116866038</v>
      </c>
      <c r="S135" s="4">
        <f t="shared" ca="1" si="11"/>
        <v>-374078.93624959479</v>
      </c>
    </row>
    <row r="136" spans="1:19" x14ac:dyDescent="0.2">
      <c r="A136" s="15">
        <f>+curves!A125</f>
        <v>40422</v>
      </c>
      <c r="B136" s="6">
        <f t="shared" si="8"/>
        <v>0</v>
      </c>
      <c r="C136" s="4">
        <f t="shared" ca="1" si="9"/>
        <v>-1314948.7906372785</v>
      </c>
      <c r="D136" s="15"/>
      <c r="E136" s="6"/>
      <c r="F136" s="4"/>
      <c r="G136" s="4"/>
      <c r="I136" s="6"/>
      <c r="J136" s="6">
        <v>1964.222841652218</v>
      </c>
      <c r="K136" s="4">
        <f t="shared" ca="1" si="10"/>
        <v>-942641.13498671527</v>
      </c>
      <c r="M136" s="6"/>
      <c r="N136" s="4"/>
      <c r="O136" s="4"/>
      <c r="Q136" s="6"/>
      <c r="R136" s="6">
        <v>775.79385644053264</v>
      </c>
      <c r="S136" s="4">
        <f t="shared" ca="1" si="11"/>
        <v>-372307.65565056313</v>
      </c>
    </row>
    <row r="137" spans="1:19" x14ac:dyDescent="0.2">
      <c r="A137" s="15">
        <f>+curves!A126</f>
        <v>40452</v>
      </c>
      <c r="B137" s="6">
        <f t="shared" si="8"/>
        <v>0</v>
      </c>
      <c r="C137" s="4">
        <f t="shared" ca="1" si="9"/>
        <v>-1307933.9103437387</v>
      </c>
      <c r="D137" s="15"/>
      <c r="E137" s="6"/>
      <c r="F137" s="4"/>
      <c r="G137" s="4"/>
      <c r="I137" s="6"/>
      <c r="J137" s="6">
        <v>1964.736369707754</v>
      </c>
      <c r="K137" s="4">
        <f t="shared" ca="1" si="10"/>
        <v>-937316.06460235105</v>
      </c>
      <c r="M137" s="6"/>
      <c r="N137" s="4"/>
      <c r="O137" s="4"/>
      <c r="Q137" s="6"/>
      <c r="R137" s="6">
        <v>776.86320366200198</v>
      </c>
      <c r="S137" s="4">
        <f t="shared" ca="1" si="11"/>
        <v>-370617.84574138769</v>
      </c>
    </row>
    <row r="138" spans="1:19" x14ac:dyDescent="0.2">
      <c r="A138" s="15">
        <f>+curves!A127</f>
        <v>40483</v>
      </c>
      <c r="B138" s="6">
        <f t="shared" si="8"/>
        <v>0</v>
      </c>
      <c r="C138" s="4">
        <f t="shared" ca="1" si="9"/>
        <v>-1300699.6353494036</v>
      </c>
      <c r="D138" s="15"/>
      <c r="E138" s="6"/>
      <c r="F138" s="4"/>
      <c r="G138" s="4"/>
      <c r="I138" s="6"/>
      <c r="J138" s="6">
        <v>1965.2506056056661</v>
      </c>
      <c r="K138" s="4">
        <f t="shared" ca="1" si="10"/>
        <v>-931836.9305844733</v>
      </c>
      <c r="M138" s="6"/>
      <c r="N138" s="4"/>
      <c r="O138" s="4"/>
      <c r="Q138" s="6"/>
      <c r="R138" s="6">
        <v>777.93402486199125</v>
      </c>
      <c r="S138" s="4">
        <f t="shared" ca="1" si="11"/>
        <v>-368862.7047649303</v>
      </c>
    </row>
    <row r="139" spans="1:19" x14ac:dyDescent="0.2">
      <c r="A139" s="15">
        <f>+curves!A128</f>
        <v>40513</v>
      </c>
      <c r="B139" s="6">
        <f t="shared" si="8"/>
        <v>0</v>
      </c>
      <c r="C139" s="4">
        <f t="shared" ca="1" si="9"/>
        <v>-1293761.1214125587</v>
      </c>
      <c r="D139" s="15"/>
      <c r="E139" s="6"/>
      <c r="F139" s="4"/>
      <c r="G139" s="4"/>
      <c r="I139" s="6"/>
      <c r="J139" s="6">
        <v>1965.7655503216381</v>
      </c>
      <c r="K139" s="4">
        <f t="shared" ca="1" si="10"/>
        <v>-926572.83047724294</v>
      </c>
      <c r="M139" s="6"/>
      <c r="N139" s="4"/>
      <c r="O139" s="4"/>
      <c r="Q139" s="6"/>
      <c r="R139" s="6">
        <v>779.00632207221884</v>
      </c>
      <c r="S139" s="4">
        <f t="shared" ca="1" si="11"/>
        <v>-367188.29093531572</v>
      </c>
    </row>
    <row r="140" spans="1:19" x14ac:dyDescent="0.2">
      <c r="A140" s="15">
        <f>+curves!A129</f>
        <v>40544</v>
      </c>
      <c r="B140" s="6">
        <f t="shared" ref="B140:B203" si="12">+SUMIF($E$11:$BY$11,"POS",$E140:$BY140)</f>
        <v>0</v>
      </c>
      <c r="C140" s="4">
        <f t="shared" ref="C140:C203" ca="1" si="13">+SUMIF($E$11:$BY$11,"P&amp;l",$E140:$BY140)</f>
        <v>-1286605.5585837029</v>
      </c>
      <c r="D140" s="15"/>
      <c r="E140" s="6"/>
      <c r="F140" s="4"/>
      <c r="G140" s="4"/>
      <c r="I140" s="6"/>
      <c r="J140" s="6">
        <v>1966.281204832824</v>
      </c>
      <c r="K140" s="4">
        <f t="shared" ca="1" si="10"/>
        <v>-921156.4137198003</v>
      </c>
      <c r="M140" s="6"/>
      <c r="N140" s="4"/>
      <c r="O140" s="4"/>
      <c r="Q140" s="6"/>
      <c r="R140" s="6">
        <v>780.0800973272037</v>
      </c>
      <c r="S140" s="4">
        <f t="shared" ca="1" si="11"/>
        <v>-365449.14486390271</v>
      </c>
    </row>
    <row r="141" spans="1:19" x14ac:dyDescent="0.2">
      <c r="A141" s="15">
        <f>+curves!A130</f>
        <v>40575</v>
      </c>
      <c r="B141" s="6">
        <f t="shared" si="12"/>
        <v>0</v>
      </c>
      <c r="C141" s="4">
        <f t="shared" ca="1" si="13"/>
        <v>-1279489.7248679798</v>
      </c>
      <c r="D141" s="15"/>
      <c r="E141" s="6"/>
      <c r="F141" s="4"/>
      <c r="G141" s="4"/>
      <c r="I141" s="6"/>
      <c r="J141" s="6">
        <v>1966.7975701174732</v>
      </c>
      <c r="K141" s="4">
        <f t="shared" ca="1" si="10"/>
        <v>-915771.61347916257</v>
      </c>
      <c r="M141" s="6"/>
      <c r="N141" s="4"/>
      <c r="O141" s="4"/>
      <c r="Q141" s="6"/>
      <c r="R141" s="6">
        <v>781.15535266426923</v>
      </c>
      <c r="S141" s="4">
        <f t="shared" ca="1" si="11"/>
        <v>-363718.11138881714</v>
      </c>
    </row>
    <row r="142" spans="1:19" x14ac:dyDescent="0.2">
      <c r="A142" s="15">
        <f>+curves!A131</f>
        <v>40603</v>
      </c>
      <c r="B142" s="6">
        <f t="shared" si="12"/>
        <v>0</v>
      </c>
      <c r="C142" s="4">
        <f t="shared" ca="1" si="13"/>
        <v>-1273167.9489214455</v>
      </c>
      <c r="D142" s="15"/>
      <c r="E142" s="6"/>
      <c r="F142" s="4"/>
      <c r="G142" s="4"/>
      <c r="I142" s="6"/>
      <c r="J142" s="6">
        <v>1967.3146471553098</v>
      </c>
      <c r="K142" s="4">
        <f t="shared" ca="1" si="10"/>
        <v>-910958.13002280146</v>
      </c>
      <c r="M142" s="6"/>
      <c r="N142" s="4"/>
      <c r="O142" s="4"/>
      <c r="Q142" s="6"/>
      <c r="R142" s="6">
        <v>782.23209012354778</v>
      </c>
      <c r="S142" s="4">
        <f t="shared" ca="1" si="11"/>
        <v>-362209.81889864407</v>
      </c>
    </row>
    <row r="143" spans="1:19" x14ac:dyDescent="0.2">
      <c r="A143" s="15">
        <f>+curves!A132</f>
        <v>40634</v>
      </c>
      <c r="B143" s="6">
        <f t="shared" si="12"/>
        <v>0</v>
      </c>
      <c r="C143" s="4">
        <f t="shared" ca="1" si="13"/>
        <v>-1266126.7797626264</v>
      </c>
      <c r="D143" s="15"/>
      <c r="E143" s="6"/>
      <c r="F143" s="4"/>
      <c r="G143" s="4"/>
      <c r="I143" s="6"/>
      <c r="J143" s="6">
        <v>1967.8324369275333</v>
      </c>
      <c r="K143" s="4">
        <f t="shared" ca="1" si="10"/>
        <v>-905632.88570867328</v>
      </c>
      <c r="M143" s="6"/>
      <c r="N143" s="4"/>
      <c r="O143" s="4"/>
      <c r="Q143" s="6"/>
      <c r="R143" s="6">
        <v>783.31031174798318</v>
      </c>
      <c r="S143" s="4">
        <f t="shared" ca="1" si="11"/>
        <v>-360493.89405395306</v>
      </c>
    </row>
    <row r="144" spans="1:19" x14ac:dyDescent="0.2">
      <c r="A144" s="15">
        <f>+curves!A133</f>
        <v>40664</v>
      </c>
      <c r="B144" s="6">
        <f t="shared" si="12"/>
        <v>0</v>
      </c>
      <c r="C144" s="4">
        <f t="shared" ca="1" si="13"/>
        <v>-1259373.5698861345</v>
      </c>
      <c r="D144" s="15"/>
      <c r="E144" s="6"/>
      <c r="F144" s="4"/>
      <c r="G144" s="4"/>
      <c r="I144" s="6"/>
      <c r="J144" s="6">
        <v>1968.3509404164447</v>
      </c>
      <c r="K144" s="4">
        <f t="shared" ca="1" si="10"/>
        <v>-900516.68015329225</v>
      </c>
      <c r="M144" s="6"/>
      <c r="N144" s="4"/>
      <c r="O144" s="4"/>
      <c r="Q144" s="6"/>
      <c r="R144" s="6">
        <v>784.39001958333438</v>
      </c>
      <c r="S144" s="4">
        <f t="shared" ca="1" si="11"/>
        <v>-358856.8897328421</v>
      </c>
    </row>
    <row r="145" spans="1:19" x14ac:dyDescent="0.2">
      <c r="A145" s="15">
        <f>+curves!A134</f>
        <v>40695</v>
      </c>
      <c r="B145" s="6">
        <f t="shared" si="12"/>
        <v>0</v>
      </c>
      <c r="C145" s="4">
        <f t="shared" ca="1" si="13"/>
        <v>-1252409.0037998571</v>
      </c>
      <c r="D145" s="15"/>
      <c r="E145" s="6"/>
      <c r="F145" s="4"/>
      <c r="G145" s="4"/>
      <c r="I145" s="6"/>
      <c r="J145" s="6">
        <v>1968.8701586058244</v>
      </c>
      <c r="K145" s="4">
        <f t="shared" ca="1" si="10"/>
        <v>-895252.39571720955</v>
      </c>
      <c r="M145" s="6"/>
      <c r="N145" s="4"/>
      <c r="O145" s="4"/>
      <c r="Q145" s="6"/>
      <c r="R145" s="6">
        <v>785.47121567818135</v>
      </c>
      <c r="S145" s="4">
        <f t="shared" ca="1" si="11"/>
        <v>-357156.60808264767</v>
      </c>
    </row>
    <row r="146" spans="1:19" x14ac:dyDescent="0.2">
      <c r="A146" s="15">
        <f>+curves!A135</f>
        <v>40725</v>
      </c>
      <c r="B146" s="6">
        <f t="shared" si="12"/>
        <v>0</v>
      </c>
      <c r="C146" s="4">
        <f t="shared" ca="1" si="13"/>
        <v>-1245729.3010488846</v>
      </c>
      <c r="D146" s="15"/>
      <c r="E146" s="6"/>
      <c r="F146" s="4"/>
      <c r="G146" s="4"/>
      <c r="I146" s="6"/>
      <c r="J146" s="6">
        <v>1969.3900924809352</v>
      </c>
      <c r="K146" s="4">
        <f t="shared" ca="1" si="10"/>
        <v>-890194.77472590294</v>
      </c>
      <c r="M146" s="6"/>
      <c r="N146" s="4"/>
      <c r="O146" s="4"/>
      <c r="Q146" s="6"/>
      <c r="R146" s="6">
        <v>786.55390208392805</v>
      </c>
      <c r="S146" s="4">
        <f t="shared" ca="1" si="11"/>
        <v>-355534.52632298163</v>
      </c>
    </row>
    <row r="147" spans="1:19" x14ac:dyDescent="0.2">
      <c r="A147" s="15">
        <f>+curves!A136</f>
        <v>40756</v>
      </c>
      <c r="B147" s="6">
        <f t="shared" si="12"/>
        <v>0</v>
      </c>
      <c r="C147" s="4">
        <f t="shared" ca="1" si="13"/>
        <v>-1238840.5015484856</v>
      </c>
      <c r="D147" s="15"/>
      <c r="E147" s="6"/>
      <c r="F147" s="4"/>
      <c r="G147" s="4"/>
      <c r="I147" s="6"/>
      <c r="J147" s="6">
        <v>1969.910743028146</v>
      </c>
      <c r="K147" s="4">
        <f t="shared" ca="1" si="10"/>
        <v>-884990.75402130606</v>
      </c>
      <c r="M147" s="6"/>
      <c r="N147" s="4"/>
      <c r="O147" s="4"/>
      <c r="Q147" s="6"/>
      <c r="R147" s="6">
        <v>787.63808085480468</v>
      </c>
      <c r="S147" s="4">
        <f t="shared" ca="1" si="11"/>
        <v>-353849.74752717948</v>
      </c>
    </row>
    <row r="148" spans="1:19" x14ac:dyDescent="0.2">
      <c r="A148" s="15">
        <f>+curves!A137</f>
        <v>40787</v>
      </c>
      <c r="B148" s="6">
        <f t="shared" si="12"/>
        <v>0</v>
      </c>
      <c r="C148" s="4">
        <f t="shared" ca="1" si="13"/>
        <v>-1231989.9448014218</v>
      </c>
      <c r="D148" s="15"/>
      <c r="E148" s="6"/>
      <c r="F148" s="4"/>
      <c r="G148" s="4"/>
      <c r="I148" s="6"/>
      <c r="J148" s="6">
        <v>1970.4321112353109</v>
      </c>
      <c r="K148" s="4">
        <f t="shared" ca="1" si="10"/>
        <v>-879817.11308889335</v>
      </c>
      <c r="M148" s="6"/>
      <c r="N148" s="4"/>
      <c r="O148" s="4"/>
      <c r="Q148" s="6"/>
      <c r="R148" s="6">
        <v>788.72375404787454</v>
      </c>
      <c r="S148" s="4">
        <f t="shared" ca="1" si="11"/>
        <v>-352172.83171252848</v>
      </c>
    </row>
    <row r="149" spans="1:19" x14ac:dyDescent="0.2">
      <c r="A149" s="15">
        <f>+curves!A138</f>
        <v>40817</v>
      </c>
      <c r="B149" s="6">
        <f t="shared" si="12"/>
        <v>0</v>
      </c>
      <c r="C149" s="4">
        <f t="shared" ca="1" si="13"/>
        <v>-1225419.6426174208</v>
      </c>
      <c r="D149" s="15"/>
      <c r="E149" s="6"/>
      <c r="F149" s="4"/>
      <c r="G149" s="4"/>
      <c r="I149" s="6"/>
      <c r="J149" s="6">
        <v>1970.9541980917718</v>
      </c>
      <c r="K149" s="4">
        <f t="shared" ca="1" si="10"/>
        <v>-874846.60319572804</v>
      </c>
      <c r="M149" s="6"/>
      <c r="N149" s="4"/>
      <c r="O149" s="4"/>
      <c r="Q149" s="6"/>
      <c r="R149" s="6">
        <v>789.81092372303533</v>
      </c>
      <c r="S149" s="4">
        <f t="shared" ca="1" si="11"/>
        <v>-350573.03942169284</v>
      </c>
    </row>
    <row r="150" spans="1:19" x14ac:dyDescent="0.2">
      <c r="A150" s="15">
        <f>+curves!A139</f>
        <v>40848</v>
      </c>
      <c r="B150" s="6">
        <f t="shared" si="12"/>
        <v>0</v>
      </c>
      <c r="C150" s="4">
        <f t="shared" ca="1" si="13"/>
        <v>-1218643.6076488388</v>
      </c>
      <c r="D150" s="15"/>
      <c r="E150" s="6"/>
      <c r="F150" s="4"/>
      <c r="G150" s="4"/>
      <c r="I150" s="6"/>
      <c r="J150" s="6">
        <v>1971.4770045879825</v>
      </c>
      <c r="K150" s="4">
        <f t="shared" ca="1" si="10"/>
        <v>-869732.19085512101</v>
      </c>
      <c r="M150" s="6"/>
      <c r="N150" s="4"/>
      <c r="O150" s="4"/>
      <c r="Q150" s="6"/>
      <c r="R150" s="6">
        <v>790.89959194302423</v>
      </c>
      <c r="S150" s="4">
        <f t="shared" ca="1" si="11"/>
        <v>-348911.41679371765</v>
      </c>
    </row>
    <row r="151" spans="1:19" x14ac:dyDescent="0.2">
      <c r="A151" s="15">
        <f>+curves!A140</f>
        <v>40878</v>
      </c>
      <c r="B151" s="6">
        <f t="shared" si="12"/>
        <v>0</v>
      </c>
      <c r="C151" s="4">
        <f t="shared" ca="1" si="13"/>
        <v>-1212144.814470049</v>
      </c>
      <c r="D151" s="15"/>
      <c r="E151" s="6"/>
      <c r="F151" s="4"/>
      <c r="G151" s="4"/>
      <c r="I151" s="6"/>
      <c r="J151" s="6">
        <v>1972.000531715888</v>
      </c>
      <c r="K151" s="4">
        <f t="shared" ca="1" si="10"/>
        <v>-864818.60126172542</v>
      </c>
      <c r="M151" s="6"/>
      <c r="N151" s="4"/>
      <c r="O151" s="4"/>
      <c r="Q151" s="6"/>
      <c r="R151" s="6">
        <v>791.9897607734224</v>
      </c>
      <c r="S151" s="4">
        <f t="shared" ca="1" si="11"/>
        <v>-347326.21320832346</v>
      </c>
    </row>
    <row r="152" spans="1:19" x14ac:dyDescent="0.2">
      <c r="A152" s="15">
        <f>+curves!A141</f>
        <v>40909</v>
      </c>
      <c r="B152" s="6">
        <f t="shared" si="12"/>
        <v>0</v>
      </c>
      <c r="C152" s="4">
        <f t="shared" ca="1" si="13"/>
        <v>-1205442.4875794183</v>
      </c>
      <c r="D152" s="15"/>
      <c r="E152" s="6"/>
      <c r="F152" s="4"/>
      <c r="G152" s="4"/>
      <c r="I152" s="6"/>
      <c r="J152" s="6">
        <v>1972.5247804689263</v>
      </c>
      <c r="K152" s="4">
        <f t="shared" ca="1" si="10"/>
        <v>-859762.74106457108</v>
      </c>
      <c r="M152" s="6"/>
      <c r="N152" s="4"/>
      <c r="O152" s="4"/>
      <c r="Q152" s="6"/>
      <c r="R152" s="6">
        <v>793.08143228265703</v>
      </c>
      <c r="S152" s="4">
        <f t="shared" ca="1" si="11"/>
        <v>-345679.74651484727</v>
      </c>
    </row>
    <row r="153" spans="1:19" x14ac:dyDescent="0.2">
      <c r="A153" s="15">
        <f>+curves!A142</f>
        <v>40940</v>
      </c>
      <c r="B153" s="6">
        <f t="shared" si="12"/>
        <v>0</v>
      </c>
      <c r="C153" s="4">
        <f t="shared" ca="1" si="13"/>
        <v>-1198777.3646927048</v>
      </c>
      <c r="D153" s="15"/>
      <c r="E153" s="6"/>
      <c r="F153" s="4"/>
      <c r="G153" s="4"/>
      <c r="I153" s="6"/>
      <c r="J153" s="6">
        <v>1973.0497518416532</v>
      </c>
      <c r="K153" s="4">
        <f t="shared" ca="1" si="10"/>
        <v>-854736.39788007783</v>
      </c>
      <c r="M153" s="6"/>
      <c r="N153" s="4"/>
      <c r="O153" s="4"/>
      <c r="Q153" s="6"/>
      <c r="R153" s="6">
        <v>794.17460854200726</v>
      </c>
      <c r="S153" s="4">
        <f t="shared" ca="1" si="11"/>
        <v>-344040.96681262692</v>
      </c>
    </row>
    <row r="154" spans="1:19" x14ac:dyDescent="0.2">
      <c r="A154" s="15">
        <f>+curves!A143</f>
        <v>40969</v>
      </c>
      <c r="B154" s="6">
        <f t="shared" si="12"/>
        <v>0</v>
      </c>
      <c r="C154" s="4">
        <f t="shared" ca="1" si="13"/>
        <v>-1192620.8048343693</v>
      </c>
      <c r="D154" s="15"/>
      <c r="E154" s="6"/>
      <c r="F154" s="4"/>
      <c r="G154" s="4"/>
      <c r="I154" s="6"/>
      <c r="J154" s="6">
        <v>1973.5754468301207</v>
      </c>
      <c r="K154" s="4">
        <f t="shared" ca="1" si="10"/>
        <v>-850075.52251291519</v>
      </c>
      <c r="M154" s="6"/>
      <c r="N154" s="4"/>
      <c r="O154" s="4"/>
      <c r="Q154" s="6"/>
      <c r="R154" s="6">
        <v>795.26929162560691</v>
      </c>
      <c r="S154" s="4">
        <f t="shared" ca="1" si="11"/>
        <v>-342545.2823214542</v>
      </c>
    </row>
    <row r="155" spans="1:19" x14ac:dyDescent="0.2">
      <c r="A155" s="15">
        <f>+curves!A144</f>
        <v>41000</v>
      </c>
      <c r="B155" s="6">
        <f t="shared" si="12"/>
        <v>0</v>
      </c>
      <c r="C155" s="4">
        <f t="shared" ca="1" si="13"/>
        <v>-1186026.8884796037</v>
      </c>
      <c r="D155" s="15"/>
      <c r="E155" s="6"/>
      <c r="F155" s="4"/>
      <c r="G155" s="4"/>
      <c r="I155" s="6"/>
      <c r="J155" s="6">
        <v>1974.1018664318806</v>
      </c>
      <c r="K155" s="4">
        <f t="shared" ca="1" si="10"/>
        <v>-845105.75233821408</v>
      </c>
      <c r="M155" s="6"/>
      <c r="N155" s="4"/>
      <c r="O155" s="4"/>
      <c r="Q155" s="6"/>
      <c r="R155" s="6">
        <v>796.36548361044947</v>
      </c>
      <c r="S155" s="4">
        <f t="shared" ca="1" si="11"/>
        <v>-340921.13614138967</v>
      </c>
    </row>
    <row r="156" spans="1:19" x14ac:dyDescent="0.2">
      <c r="A156" s="15">
        <f>+curves!A145</f>
        <v>41030</v>
      </c>
      <c r="B156" s="6">
        <f t="shared" si="12"/>
        <v>0</v>
      </c>
      <c r="C156" s="4">
        <f t="shared" ca="1" si="13"/>
        <v>-1179702.8499016168</v>
      </c>
      <c r="D156" s="15"/>
      <c r="E156" s="6"/>
      <c r="F156" s="4"/>
      <c r="G156" s="4"/>
      <c r="I156" s="6"/>
      <c r="J156" s="6">
        <v>1974.6290116456073</v>
      </c>
      <c r="K156" s="4">
        <f t="shared" ca="1" si="10"/>
        <v>-840331.16720679321</v>
      </c>
      <c r="M156" s="6"/>
      <c r="N156" s="4"/>
      <c r="O156" s="4"/>
      <c r="Q156" s="6"/>
      <c r="R156" s="6">
        <v>797.46318657638972</v>
      </c>
      <c r="S156" s="4">
        <f t="shared" ca="1" si="11"/>
        <v>-339371.68269482366</v>
      </c>
    </row>
    <row r="157" spans="1:19" x14ac:dyDescent="0.2">
      <c r="A157" s="15">
        <f>+curves!A146</f>
        <v>41061</v>
      </c>
      <c r="B157" s="6">
        <f t="shared" si="12"/>
        <v>0</v>
      </c>
      <c r="C157" s="4">
        <f t="shared" ca="1" si="13"/>
        <v>-1173180.6530841093</v>
      </c>
      <c r="D157" s="15"/>
      <c r="E157" s="6"/>
      <c r="F157" s="4"/>
      <c r="G157" s="4"/>
      <c r="I157" s="6"/>
      <c r="J157" s="6">
        <v>1975.1568834714774</v>
      </c>
      <c r="K157" s="4">
        <f t="shared" ca="1" si="10"/>
        <v>-835418.29705898708</v>
      </c>
      <c r="M157" s="6"/>
      <c r="N157" s="4"/>
      <c r="O157" s="4"/>
      <c r="Q157" s="6"/>
      <c r="R157" s="6">
        <v>798.56240260615118</v>
      </c>
      <c r="S157" s="4">
        <f t="shared" ca="1" si="11"/>
        <v>-337762.35602512216</v>
      </c>
    </row>
    <row r="158" spans="1:19" x14ac:dyDescent="0.2">
      <c r="A158" s="15">
        <f>+curves!A147</f>
        <v>41091</v>
      </c>
      <c r="B158" s="6">
        <f t="shared" si="12"/>
        <v>0</v>
      </c>
      <c r="C158" s="4">
        <f t="shared" ca="1" si="13"/>
        <v>-1166925.4332871672</v>
      </c>
      <c r="D158" s="15"/>
      <c r="E158" s="6"/>
      <c r="F158" s="4"/>
      <c r="G158" s="4"/>
      <c r="I158" s="6"/>
      <c r="J158" s="6">
        <v>1975.6854829111728</v>
      </c>
      <c r="K158" s="4">
        <f t="shared" ca="1" si="10"/>
        <v>-830698.39382178197</v>
      </c>
      <c r="M158" s="6"/>
      <c r="N158" s="4"/>
      <c r="O158" s="4"/>
      <c r="Q158" s="6"/>
      <c r="R158" s="6">
        <v>799.66313378532664</v>
      </c>
      <c r="S158" s="4">
        <f t="shared" ca="1" si="11"/>
        <v>-336227.03946538526</v>
      </c>
    </row>
    <row r="159" spans="1:19" x14ac:dyDescent="0.2">
      <c r="A159" s="15">
        <f>+curves!A148</f>
        <v>41122</v>
      </c>
      <c r="B159" s="6">
        <f t="shared" si="12"/>
        <v>0</v>
      </c>
      <c r="C159" s="4">
        <f t="shared" ca="1" si="13"/>
        <v>-1160474.1729867426</v>
      </c>
      <c r="D159" s="15"/>
      <c r="E159" s="6"/>
      <c r="F159" s="4"/>
      <c r="G159" s="4"/>
      <c r="I159" s="6"/>
      <c r="J159" s="6">
        <v>1976.2148109675036</v>
      </c>
      <c r="K159" s="4">
        <f t="shared" ca="1" si="10"/>
        <v>-825841.77375202638</v>
      </c>
      <c r="M159" s="6"/>
      <c r="N159" s="4"/>
      <c r="O159" s="4"/>
      <c r="Q159" s="6"/>
      <c r="R159" s="6">
        <v>800.7653822023849</v>
      </c>
      <c r="S159" s="4">
        <f t="shared" ca="1" si="11"/>
        <v>-334632.3992347162</v>
      </c>
    </row>
    <row r="160" spans="1:19" x14ac:dyDescent="0.2">
      <c r="A160" s="15">
        <f>+curves!A149</f>
        <v>41153</v>
      </c>
      <c r="B160" s="6">
        <f t="shared" si="12"/>
        <v>0</v>
      </c>
      <c r="C160" s="4">
        <f t="shared" ca="1" si="13"/>
        <v>-1154058.7181173826</v>
      </c>
      <c r="D160" s="15"/>
      <c r="E160" s="6"/>
      <c r="F160" s="4"/>
      <c r="G160" s="4"/>
      <c r="I160" s="6"/>
      <c r="J160" s="6">
        <v>1976.7448686447885</v>
      </c>
      <c r="K160" s="4">
        <f t="shared" ca="1" si="10"/>
        <v>-821013.51029248245</v>
      </c>
      <c r="M160" s="6"/>
      <c r="N160" s="4"/>
      <c r="O160" s="4"/>
      <c r="Q160" s="6"/>
      <c r="R160" s="6">
        <v>801.86914994867243</v>
      </c>
      <c r="S160" s="4">
        <f t="shared" ca="1" si="11"/>
        <v>-333045.20782490016</v>
      </c>
    </row>
    <row r="161" spans="1:19" x14ac:dyDescent="0.2">
      <c r="A161" s="15">
        <f>+curves!A150</f>
        <v>41183</v>
      </c>
      <c r="B161" s="6">
        <f t="shared" si="12"/>
        <v>0</v>
      </c>
      <c r="C161" s="4">
        <f t="shared" ca="1" si="13"/>
        <v>-1147905.922028925</v>
      </c>
      <c r="D161" s="15"/>
      <c r="E161" s="6"/>
      <c r="F161" s="4"/>
      <c r="G161" s="4"/>
      <c r="I161" s="6"/>
      <c r="J161" s="6">
        <v>1977.2756569488565</v>
      </c>
      <c r="K161" s="4">
        <f t="shared" ca="1" si="10"/>
        <v>-816374.91508616542</v>
      </c>
      <c r="M161" s="6"/>
      <c r="N161" s="4"/>
      <c r="O161" s="4"/>
      <c r="Q161" s="6"/>
      <c r="R161" s="6">
        <v>802.97443911841947</v>
      </c>
      <c r="S161" s="4">
        <f t="shared" ca="1" si="11"/>
        <v>-331531.00694275962</v>
      </c>
    </row>
    <row r="162" spans="1:19" x14ac:dyDescent="0.2">
      <c r="A162" s="15">
        <f>+curves!A151</f>
        <v>41214</v>
      </c>
      <c r="B162" s="6">
        <f t="shared" si="12"/>
        <v>0</v>
      </c>
      <c r="C162" s="4">
        <f t="shared" ca="1" si="13"/>
        <v>-1141560.2384275622</v>
      </c>
      <c r="D162" s="15"/>
      <c r="E162" s="6"/>
      <c r="F162" s="4"/>
      <c r="G162" s="4"/>
      <c r="I162" s="6"/>
      <c r="J162" s="6">
        <v>1977.807176886671</v>
      </c>
      <c r="K162" s="4">
        <f t="shared" ca="1" si="10"/>
        <v>-811601.93526139983</v>
      </c>
      <c r="M162" s="6"/>
      <c r="N162" s="4"/>
      <c r="O162" s="4"/>
      <c r="Q162" s="6"/>
      <c r="R162" s="6">
        <v>804.08125180874163</v>
      </c>
      <c r="S162" s="4">
        <f t="shared" ca="1" si="11"/>
        <v>-329958.30316616222</v>
      </c>
    </row>
    <row r="163" spans="1:19" x14ac:dyDescent="0.2">
      <c r="A163" s="15">
        <f>+curves!A152</f>
        <v>41244</v>
      </c>
      <c r="B163" s="6">
        <f t="shared" si="12"/>
        <v>0</v>
      </c>
      <c r="C163" s="4">
        <f t="shared" ca="1" si="13"/>
        <v>-1135474.3907636947</v>
      </c>
      <c r="D163" s="15"/>
      <c r="E163" s="6"/>
      <c r="F163" s="4"/>
      <c r="G163" s="4"/>
      <c r="I163" s="6"/>
      <c r="J163" s="6">
        <v>1978.3394294667087</v>
      </c>
      <c r="K163" s="4">
        <f t="shared" ca="1" si="10"/>
        <v>-807016.46815642866</v>
      </c>
      <c r="M163" s="6"/>
      <c r="N163" s="4"/>
      <c r="O163" s="4"/>
      <c r="Q163" s="6"/>
      <c r="R163" s="6">
        <v>805.1895901196458</v>
      </c>
      <c r="S163" s="4">
        <f t="shared" ca="1" si="11"/>
        <v>-328457.92260726605</v>
      </c>
    </row>
    <row r="164" spans="1:19" x14ac:dyDescent="0.2">
      <c r="A164" s="15">
        <f>+curves!A153</f>
        <v>41275</v>
      </c>
      <c r="B164" s="6">
        <f t="shared" si="12"/>
        <v>0</v>
      </c>
      <c r="C164" s="4">
        <f t="shared" ca="1" si="13"/>
        <v>-1129197.7167380422</v>
      </c>
      <c r="D164" s="15"/>
      <c r="E164" s="6"/>
      <c r="F164" s="4"/>
      <c r="G164" s="4"/>
      <c r="I164" s="6"/>
      <c r="J164" s="6">
        <v>1978.8724156989638</v>
      </c>
      <c r="K164" s="4">
        <f t="shared" ca="1" si="10"/>
        <v>-802298.14041476254</v>
      </c>
      <c r="M164" s="6"/>
      <c r="N164" s="4"/>
      <c r="O164" s="4"/>
      <c r="Q164" s="6"/>
      <c r="R164" s="6">
        <v>806.29945615403449</v>
      </c>
      <c r="S164" s="4">
        <f t="shared" ca="1" si="11"/>
        <v>-326899.57632327965</v>
      </c>
    </row>
    <row r="165" spans="1:19" x14ac:dyDescent="0.2">
      <c r="A165" s="15">
        <f>+curves!A154</f>
        <v>41306</v>
      </c>
      <c r="B165" s="6">
        <f t="shared" si="12"/>
        <v>0</v>
      </c>
      <c r="C165" s="4">
        <f t="shared" ca="1" si="13"/>
        <v>-1122955.8757691518</v>
      </c>
      <c r="D165" s="15"/>
      <c r="E165" s="6"/>
      <c r="F165" s="4"/>
      <c r="G165" s="4"/>
      <c r="I165" s="6"/>
      <c r="J165" s="6">
        <v>1979.4061365945693</v>
      </c>
      <c r="K165" s="4">
        <f t="shared" ca="1" si="10"/>
        <v>-797607.36377929372</v>
      </c>
      <c r="M165" s="6"/>
      <c r="N165" s="4"/>
      <c r="O165" s="4"/>
      <c r="Q165" s="6"/>
      <c r="R165" s="6">
        <v>807.41085201770716</v>
      </c>
      <c r="S165" s="4">
        <f t="shared" ca="1" si="11"/>
        <v>-325348.511989858</v>
      </c>
    </row>
    <row r="166" spans="1:19" x14ac:dyDescent="0.2">
      <c r="A166" s="15">
        <f>+curves!A155</f>
        <v>41334</v>
      </c>
      <c r="B166" s="6">
        <f t="shared" si="12"/>
        <v>0</v>
      </c>
      <c r="C166" s="4">
        <f t="shared" ca="1" si="13"/>
        <v>-1117411.7876249144</v>
      </c>
      <c r="D166" s="15"/>
      <c r="E166" s="6"/>
      <c r="F166" s="4"/>
      <c r="G166" s="4"/>
      <c r="I166" s="6"/>
      <c r="J166" s="6">
        <v>1979.9405931661786</v>
      </c>
      <c r="K166" s="4">
        <f t="shared" ca="1" si="10"/>
        <v>-793414.81965293211</v>
      </c>
      <c r="M166" s="6"/>
      <c r="N166" s="4"/>
      <c r="O166" s="4"/>
      <c r="Q166" s="6"/>
      <c r="R166" s="6">
        <v>808.52377981936706</v>
      </c>
      <c r="S166" s="4">
        <f t="shared" ca="1" si="11"/>
        <v>-323996.96797198232</v>
      </c>
    </row>
    <row r="167" spans="1:19" x14ac:dyDescent="0.2">
      <c r="A167" s="15">
        <f>+curves!A156</f>
        <v>41365</v>
      </c>
      <c r="B167" s="6">
        <f t="shared" si="12"/>
        <v>0</v>
      </c>
      <c r="C167" s="4">
        <f t="shared" ca="1" si="13"/>
        <v>-1111235.4035123205</v>
      </c>
      <c r="D167" s="15"/>
      <c r="E167" s="6"/>
      <c r="F167" s="4"/>
      <c r="G167" s="4"/>
      <c r="I167" s="6"/>
      <c r="J167" s="6">
        <v>1980.4757864279673</v>
      </c>
      <c r="K167" s="4">
        <f t="shared" ca="1" si="10"/>
        <v>-788775.93801334652</v>
      </c>
      <c r="M167" s="6"/>
      <c r="N167" s="4"/>
      <c r="O167" s="4"/>
      <c r="Q167" s="6"/>
      <c r="R167" s="6">
        <v>809.6382416706233</v>
      </c>
      <c r="S167" s="4">
        <f t="shared" ca="1" si="11"/>
        <v>-322459.46549897396</v>
      </c>
    </row>
    <row r="168" spans="1:19" x14ac:dyDescent="0.2">
      <c r="A168" s="15">
        <f>+curves!A157</f>
        <v>41395</v>
      </c>
      <c r="B168" s="6">
        <f t="shared" si="12"/>
        <v>0</v>
      </c>
      <c r="C168" s="4">
        <f t="shared" ca="1" si="13"/>
        <v>-1105312.005085269</v>
      </c>
      <c r="D168" s="15"/>
      <c r="E168" s="6"/>
      <c r="F168" s="4"/>
      <c r="G168" s="4"/>
      <c r="I168" s="6"/>
      <c r="J168" s="6">
        <v>1981.011717395256</v>
      </c>
      <c r="K168" s="4">
        <f t="shared" ca="1" si="10"/>
        <v>-784319.34020027705</v>
      </c>
      <c r="M168" s="6"/>
      <c r="N168" s="4"/>
      <c r="O168" s="4"/>
      <c r="Q168" s="6"/>
      <c r="R168" s="6">
        <v>810.75423968599603</v>
      </c>
      <c r="S168" s="4">
        <f t="shared" ca="1" si="11"/>
        <v>-320992.66488499189</v>
      </c>
    </row>
    <row r="169" spans="1:19" x14ac:dyDescent="0.2">
      <c r="A169" s="15">
        <f>+curves!A158</f>
        <v>41426</v>
      </c>
      <c r="B169" s="6">
        <f t="shared" si="12"/>
        <v>0</v>
      </c>
      <c r="C169" s="4">
        <f t="shared" ca="1" si="13"/>
        <v>-1099202.7821309243</v>
      </c>
      <c r="D169" s="15"/>
      <c r="E169" s="6"/>
      <c r="F169" s="4"/>
      <c r="G169" s="4"/>
      <c r="I169" s="6"/>
      <c r="J169" s="6">
        <v>1981.5483870848911</v>
      </c>
      <c r="K169" s="4">
        <f t="shared" ca="1" si="10"/>
        <v>-779733.57850280649</v>
      </c>
      <c r="M169" s="6"/>
      <c r="N169" s="4"/>
      <c r="O169" s="4"/>
      <c r="Q169" s="6"/>
      <c r="R169" s="6">
        <v>811.87177598292055</v>
      </c>
      <c r="S169" s="4">
        <f t="shared" ca="1" si="11"/>
        <v>-319469.20362811786</v>
      </c>
    </row>
    <row r="170" spans="1:19" x14ac:dyDescent="0.2">
      <c r="A170" s="15">
        <f>+curves!A159</f>
        <v>41456</v>
      </c>
      <c r="B170" s="6">
        <f t="shared" si="12"/>
        <v>0</v>
      </c>
      <c r="C170" s="4">
        <f t="shared" ca="1" si="13"/>
        <v>-1093343.8264236581</v>
      </c>
      <c r="D170" s="15"/>
      <c r="E170" s="6"/>
      <c r="F170" s="4"/>
      <c r="G170" s="4"/>
      <c r="I170" s="6"/>
      <c r="J170" s="6">
        <v>1982.0857965152477</v>
      </c>
      <c r="K170" s="4">
        <f t="shared" ca="1" si="10"/>
        <v>-775328.02890559589</v>
      </c>
      <c r="M170" s="6"/>
      <c r="N170" s="4"/>
      <c r="O170" s="4"/>
      <c r="Q170" s="6"/>
      <c r="R170" s="6">
        <v>812.99085268174849</v>
      </c>
      <c r="S170" s="4">
        <f t="shared" ca="1" si="11"/>
        <v>-318015.79751806206</v>
      </c>
    </row>
    <row r="171" spans="1:19" x14ac:dyDescent="0.2">
      <c r="A171" s="15">
        <f>+curves!A160</f>
        <v>41487</v>
      </c>
      <c r="B171" s="6">
        <f t="shared" si="12"/>
        <v>0</v>
      </c>
      <c r="C171" s="4">
        <f t="shared" ca="1" si="13"/>
        <v>-1087301.0315112702</v>
      </c>
      <c r="D171" s="15"/>
      <c r="E171" s="6"/>
      <c r="F171" s="4"/>
      <c r="G171" s="4"/>
      <c r="I171" s="6"/>
      <c r="J171" s="6">
        <v>1982.6239467058508</v>
      </c>
      <c r="K171" s="4">
        <f t="shared" ca="1" si="10"/>
        <v>-770794.78023072414</v>
      </c>
      <c r="M171" s="6"/>
      <c r="N171" s="4"/>
      <c r="O171" s="4"/>
      <c r="Q171" s="6"/>
      <c r="R171" s="6">
        <v>814.11147190575775</v>
      </c>
      <c r="S171" s="4">
        <f t="shared" ca="1" si="11"/>
        <v>-316506.25128054601</v>
      </c>
    </row>
    <row r="172" spans="1:19" x14ac:dyDescent="0.2">
      <c r="A172" s="15">
        <f>+curves!A161</f>
        <v>41518</v>
      </c>
      <c r="B172" s="6">
        <f t="shared" si="12"/>
        <v>0</v>
      </c>
      <c r="C172" s="4">
        <f t="shared" ca="1" si="13"/>
        <v>-1081291.7669556616</v>
      </c>
      <c r="D172" s="15"/>
      <c r="E172" s="6"/>
      <c r="F172" s="4"/>
      <c r="G172" s="4"/>
      <c r="I172" s="6"/>
      <c r="J172" s="6">
        <v>1983.1628386777577</v>
      </c>
      <c r="K172" s="4">
        <f t="shared" ca="1" si="10"/>
        <v>-766288.00442200049</v>
      </c>
      <c r="M172" s="6"/>
      <c r="N172" s="4"/>
      <c r="O172" s="4"/>
      <c r="Q172" s="6"/>
      <c r="R172" s="6">
        <v>815.23363578115027</v>
      </c>
      <c r="S172" s="4">
        <f t="shared" ca="1" si="11"/>
        <v>-315003.76253366115</v>
      </c>
    </row>
    <row r="173" spans="1:19" x14ac:dyDescent="0.2">
      <c r="A173" s="15">
        <f>+curves!A162</f>
        <v>41548</v>
      </c>
      <c r="B173" s="6">
        <f t="shared" si="12"/>
        <v>0</v>
      </c>
      <c r="C173" s="4">
        <f t="shared" ca="1" si="13"/>
        <v>-1075528.722780992</v>
      </c>
      <c r="D173" s="15"/>
      <c r="E173" s="6"/>
      <c r="F173" s="4"/>
      <c r="G173" s="4"/>
      <c r="I173" s="6"/>
      <c r="J173" s="6">
        <v>1983.7024734535596</v>
      </c>
      <c r="K173" s="4">
        <f t="shared" ref="K173:K235" ca="1" si="14">-+J173*VLOOKUP(A173,curves,3,0)*1000</f>
        <v>-761958.35978045117</v>
      </c>
      <c r="M173" s="6"/>
      <c r="N173" s="4"/>
      <c r="O173" s="4"/>
      <c r="Q173" s="6"/>
      <c r="R173" s="6">
        <v>816.3573464370595</v>
      </c>
      <c r="S173" s="4">
        <f t="shared" ref="S173:S235" ca="1" si="15">-+R173*VLOOKUP(A173,curves,3,0)*1000</f>
        <v>-313570.36300054082</v>
      </c>
    </row>
    <row r="174" spans="1:19" x14ac:dyDescent="0.2">
      <c r="A174" s="15">
        <f>+curves!A163</f>
        <v>41579</v>
      </c>
      <c r="B174" s="6">
        <f t="shared" si="12"/>
        <v>0</v>
      </c>
      <c r="C174" s="4">
        <f t="shared" ca="1" si="13"/>
        <v>-1069584.7952757606</v>
      </c>
      <c r="D174" s="15"/>
      <c r="E174" s="6"/>
      <c r="F174" s="4"/>
      <c r="G174" s="4"/>
      <c r="I174" s="6"/>
      <c r="J174" s="6">
        <v>1984.2428520570043</v>
      </c>
      <c r="K174" s="4">
        <f t="shared" ca="1" si="14"/>
        <v>-757503.19453584182</v>
      </c>
      <c r="M174" s="6"/>
      <c r="N174" s="4"/>
      <c r="O174" s="4"/>
      <c r="Q174" s="6"/>
      <c r="R174" s="6">
        <v>817.48260600555341</v>
      </c>
      <c r="S174" s="4">
        <f t="shared" ca="1" si="15"/>
        <v>-312081.60073991871</v>
      </c>
    </row>
    <row r="175" spans="1:19" x14ac:dyDescent="0.2">
      <c r="A175" s="15">
        <f>+curves!A164</f>
        <v>41609</v>
      </c>
      <c r="B175" s="6">
        <f t="shared" si="12"/>
        <v>0</v>
      </c>
      <c r="C175" s="4">
        <f t="shared" ca="1" si="13"/>
        <v>-1063884.442712442</v>
      </c>
      <c r="D175" s="15"/>
      <c r="E175" s="6"/>
      <c r="F175" s="4"/>
      <c r="G175" s="4"/>
      <c r="I175" s="6"/>
      <c r="J175" s="6">
        <v>1984.7839755133764</v>
      </c>
      <c r="K175" s="4">
        <f t="shared" ca="1" si="14"/>
        <v>-753223.14721070603</v>
      </c>
      <c r="M175" s="6"/>
      <c r="N175" s="4"/>
      <c r="O175" s="4"/>
      <c r="Q175" s="6"/>
      <c r="R175" s="6">
        <v>818.60941662163987</v>
      </c>
      <c r="S175" s="4">
        <f t="shared" ca="1" si="15"/>
        <v>-310661.29550173611</v>
      </c>
    </row>
    <row r="176" spans="1:19" x14ac:dyDescent="0.2">
      <c r="A176" s="15">
        <f>+curves!A165</f>
        <v>41640</v>
      </c>
      <c r="B176" s="6">
        <f t="shared" si="12"/>
        <v>0</v>
      </c>
      <c r="C176" s="4">
        <f t="shared" ca="1" si="13"/>
        <v>-1058005.1391081174</v>
      </c>
      <c r="D176" s="15"/>
      <c r="E176" s="6"/>
      <c r="F176" s="4"/>
      <c r="G176" s="4"/>
      <c r="I176" s="6"/>
      <c r="J176" s="6">
        <v>1985.3258448495019</v>
      </c>
      <c r="K176" s="4">
        <f t="shared" ca="1" si="14"/>
        <v>-748819.00279558985</v>
      </c>
      <c r="M176" s="6"/>
      <c r="N176" s="4"/>
      <c r="O176" s="4"/>
      <c r="Q176" s="6"/>
      <c r="R176" s="6">
        <v>819.73778042326853</v>
      </c>
      <c r="S176" s="4">
        <f t="shared" ca="1" si="15"/>
        <v>-309186.13631252764</v>
      </c>
    </row>
    <row r="177" spans="1:19" x14ac:dyDescent="0.2">
      <c r="A177" s="15">
        <f>+curves!A166</f>
        <v>41671</v>
      </c>
      <c r="B177" s="6">
        <f t="shared" si="12"/>
        <v>0</v>
      </c>
      <c r="C177" s="4">
        <f t="shared" ca="1" si="13"/>
        <v>-1052158.4554395312</v>
      </c>
      <c r="D177" s="15"/>
      <c r="E177" s="6"/>
      <c r="F177" s="4"/>
      <c r="G177" s="4"/>
      <c r="I177" s="6"/>
      <c r="J177" s="6">
        <v>1985.8684610933674</v>
      </c>
      <c r="K177" s="4">
        <f t="shared" ca="1" si="14"/>
        <v>-744440.57907107775</v>
      </c>
      <c r="M177" s="6"/>
      <c r="N177" s="4"/>
      <c r="O177" s="4"/>
      <c r="Q177" s="6"/>
      <c r="R177" s="6">
        <v>820.86769955133559</v>
      </c>
      <c r="S177" s="4">
        <f t="shared" ca="1" si="15"/>
        <v>-307717.87636845344</v>
      </c>
    </row>
    <row r="178" spans="1:19" x14ac:dyDescent="0.2">
      <c r="A178" s="15">
        <f>+curves!A167</f>
        <v>41699</v>
      </c>
      <c r="B178" s="6">
        <f t="shared" si="12"/>
        <v>0</v>
      </c>
      <c r="C178" s="4">
        <f t="shared" ca="1" si="13"/>
        <v>-1046965.9272880119</v>
      </c>
      <c r="D178" s="15"/>
      <c r="E178" s="6"/>
      <c r="F178" s="4"/>
      <c r="G178" s="4"/>
      <c r="I178" s="6"/>
      <c r="J178" s="6">
        <v>1986.4118252745043</v>
      </c>
      <c r="K178" s="4">
        <f t="shared" ca="1" si="14"/>
        <v>-740527.47178733407</v>
      </c>
      <c r="M178" s="6"/>
      <c r="N178" s="4"/>
      <c r="O178" s="4"/>
      <c r="Q178" s="6"/>
      <c r="R178" s="6">
        <v>821.9991761496899</v>
      </c>
      <c r="S178" s="4">
        <f t="shared" ca="1" si="15"/>
        <v>-306438.45550067775</v>
      </c>
    </row>
    <row r="179" spans="1:19" x14ac:dyDescent="0.2">
      <c r="A179" s="15">
        <f>+curves!A168</f>
        <v>41730</v>
      </c>
      <c r="B179" s="6">
        <f t="shared" si="12"/>
        <v>0</v>
      </c>
      <c r="C179" s="4">
        <f t="shared" ca="1" si="13"/>
        <v>-1041180.5386811146</v>
      </c>
      <c r="D179" s="15"/>
      <c r="E179" s="6"/>
      <c r="F179" s="4"/>
      <c r="G179" s="4"/>
      <c r="I179" s="6"/>
      <c r="J179" s="6">
        <v>1986.9559384239888</v>
      </c>
      <c r="K179" s="4">
        <f t="shared" ca="1" si="14"/>
        <v>-736197.49391953344</v>
      </c>
      <c r="M179" s="6"/>
      <c r="N179" s="4"/>
      <c r="O179" s="4"/>
      <c r="Q179" s="6"/>
      <c r="R179" s="6">
        <v>823.13221236513391</v>
      </c>
      <c r="S179" s="4">
        <f t="shared" ca="1" si="15"/>
        <v>-304983.04476158111</v>
      </c>
    </row>
    <row r="180" spans="1:19" x14ac:dyDescent="0.2">
      <c r="A180" s="15">
        <f>+curves!A169</f>
        <v>41760</v>
      </c>
      <c r="B180" s="6">
        <f t="shared" si="12"/>
        <v>0</v>
      </c>
      <c r="C180" s="4">
        <f t="shared" ca="1" si="13"/>
        <v>-1035632.3053131616</v>
      </c>
      <c r="D180" s="15"/>
      <c r="E180" s="6"/>
      <c r="F180" s="4"/>
      <c r="G180" s="4"/>
      <c r="I180" s="6"/>
      <c r="J180" s="6">
        <v>1987.5008015740657</v>
      </c>
      <c r="K180" s="4">
        <f t="shared" ca="1" si="14"/>
        <v>-732037.75028168119</v>
      </c>
      <c r="M180" s="6"/>
      <c r="N180" s="4"/>
      <c r="O180" s="4"/>
      <c r="Q180" s="6"/>
      <c r="R180" s="6">
        <v>824.2668103474291</v>
      </c>
      <c r="S180" s="4">
        <f t="shared" ca="1" si="15"/>
        <v>-303594.55503148038</v>
      </c>
    </row>
    <row r="181" spans="1:19" x14ac:dyDescent="0.2">
      <c r="A181" s="15">
        <f>+curves!A170</f>
        <v>41791</v>
      </c>
      <c r="B181" s="6">
        <f t="shared" si="12"/>
        <v>0</v>
      </c>
      <c r="C181" s="4">
        <f t="shared" ca="1" si="13"/>
        <v>-1029909.810002055</v>
      </c>
      <c r="D181" s="15"/>
      <c r="E181" s="6"/>
      <c r="F181" s="4"/>
      <c r="G181" s="4"/>
      <c r="I181" s="6"/>
      <c r="J181" s="6">
        <v>1988.0464157585286</v>
      </c>
      <c r="K181" s="4">
        <f t="shared" ca="1" si="14"/>
        <v>-727757.36256586737</v>
      </c>
      <c r="M181" s="6"/>
      <c r="N181" s="4"/>
      <c r="O181" s="4"/>
      <c r="Q181" s="6"/>
      <c r="R181" s="6">
        <v>825.40297224930214</v>
      </c>
      <c r="S181" s="4">
        <f t="shared" ca="1" si="15"/>
        <v>-302152.44743618765</v>
      </c>
    </row>
    <row r="182" spans="1:19" x14ac:dyDescent="0.2">
      <c r="A182" s="15">
        <f>+curves!A171</f>
        <v>41821</v>
      </c>
      <c r="B182" s="6">
        <f t="shared" si="12"/>
        <v>0</v>
      </c>
      <c r="C182" s="4">
        <f t="shared" ca="1" si="13"/>
        <v>-1024421.9223112457</v>
      </c>
      <c r="D182" s="15"/>
      <c r="E182" s="6"/>
      <c r="F182" s="4"/>
      <c r="G182" s="4"/>
      <c r="I182" s="6"/>
      <c r="J182" s="6">
        <v>1988.5927820127238</v>
      </c>
      <c r="K182" s="4">
        <f t="shared" ca="1" si="14"/>
        <v>-723645.27412155923</v>
      </c>
      <c r="M182" s="6"/>
      <c r="N182" s="4"/>
      <c r="O182" s="4"/>
      <c r="Q182" s="6"/>
      <c r="R182" s="6">
        <v>826.54070022644441</v>
      </c>
      <c r="S182" s="4">
        <f t="shared" ca="1" si="15"/>
        <v>-300776.64818968647</v>
      </c>
    </row>
    <row r="183" spans="1:19" x14ac:dyDescent="0.2">
      <c r="A183" s="15">
        <f>+curves!A172</f>
        <v>41852</v>
      </c>
      <c r="B183" s="6">
        <f t="shared" si="12"/>
        <v>0</v>
      </c>
      <c r="C183" s="4">
        <f t="shared" ca="1" si="13"/>
        <v>-1018761.6338985173</v>
      </c>
      <c r="D183" s="15"/>
      <c r="E183" s="6"/>
      <c r="F183" s="4"/>
      <c r="G183" s="4"/>
      <c r="I183" s="6"/>
      <c r="J183" s="6">
        <v>1989.1399013731702</v>
      </c>
      <c r="K183" s="4">
        <f t="shared" ca="1" si="14"/>
        <v>-719413.90983168152</v>
      </c>
      <c r="M183" s="6"/>
      <c r="N183" s="4"/>
      <c r="O183" s="4"/>
      <c r="Q183" s="6"/>
      <c r="R183" s="6">
        <v>827.67999643752046</v>
      </c>
      <c r="S183" s="4">
        <f t="shared" ca="1" si="15"/>
        <v>-299347.72406683583</v>
      </c>
    </row>
    <row r="184" spans="1:19" x14ac:dyDescent="0.2">
      <c r="A184" s="15">
        <f>+curves!A173</f>
        <v>41883</v>
      </c>
      <c r="B184" s="6">
        <f t="shared" si="12"/>
        <v>0</v>
      </c>
      <c r="C184" s="4">
        <f t="shared" ca="1" si="13"/>
        <v>-1013132.7457285409</v>
      </c>
      <c r="D184" s="15"/>
      <c r="E184" s="6"/>
      <c r="F184" s="4"/>
      <c r="G184" s="4"/>
      <c r="I184" s="6"/>
      <c r="J184" s="6">
        <v>1989.687774877943</v>
      </c>
      <c r="K184" s="4">
        <f t="shared" ca="1" si="14"/>
        <v>-715207.25939329446</v>
      </c>
      <c r="M184" s="6"/>
      <c r="N184" s="4"/>
      <c r="O184" s="4"/>
      <c r="Q184" s="6"/>
      <c r="R184" s="6">
        <v>828.82086304416953</v>
      </c>
      <c r="S184" s="4">
        <f t="shared" ca="1" si="15"/>
        <v>-297925.48633524647</v>
      </c>
    </row>
    <row r="185" spans="1:19" x14ac:dyDescent="0.2">
      <c r="A185" s="15">
        <f>+curves!A174</f>
        <v>41913</v>
      </c>
      <c r="B185" s="6">
        <f t="shared" si="12"/>
        <v>0</v>
      </c>
      <c r="C185" s="4">
        <f t="shared" ca="1" si="13"/>
        <v>-1007734.6725737373</v>
      </c>
      <c r="D185" s="15"/>
      <c r="E185" s="6"/>
      <c r="F185" s="4"/>
      <c r="G185" s="4"/>
      <c r="I185" s="6"/>
      <c r="J185" s="6">
        <v>1990.2364035666742</v>
      </c>
      <c r="K185" s="4">
        <f t="shared" ca="1" si="14"/>
        <v>-711166.03068346623</v>
      </c>
      <c r="M185" s="6"/>
      <c r="N185" s="4"/>
      <c r="O185" s="4"/>
      <c r="Q185" s="6"/>
      <c r="R185" s="6">
        <v>829.96330221101016</v>
      </c>
      <c r="S185" s="4">
        <f t="shared" ca="1" si="15"/>
        <v>-296568.64189027116</v>
      </c>
    </row>
    <row r="186" spans="1:19" x14ac:dyDescent="0.2">
      <c r="A186" s="15">
        <f>+curves!A175</f>
        <v>41944</v>
      </c>
      <c r="B186" s="6">
        <f t="shared" si="12"/>
        <v>0</v>
      </c>
      <c r="C186" s="4">
        <f t="shared" ca="1" si="13"/>
        <v>-1002166.9698289046</v>
      </c>
      <c r="D186" s="15"/>
      <c r="E186" s="6"/>
      <c r="F186" s="4"/>
      <c r="G186" s="4"/>
      <c r="I186" s="6"/>
      <c r="J186" s="6">
        <v>1990.7857884801763</v>
      </c>
      <c r="K186" s="4">
        <f t="shared" ca="1" si="14"/>
        <v>-707007.56098004337</v>
      </c>
      <c r="M186" s="6"/>
      <c r="N186" s="4"/>
      <c r="O186" s="4"/>
      <c r="Q186" s="6"/>
      <c r="R186" s="6">
        <v>831.10731610564631</v>
      </c>
      <c r="S186" s="4">
        <f t="shared" ca="1" si="15"/>
        <v>-295159.40884886123</v>
      </c>
    </row>
    <row r="187" spans="1:19" x14ac:dyDescent="0.2">
      <c r="A187" s="15">
        <f>+curves!A176</f>
        <v>41974</v>
      </c>
      <c r="B187" s="6">
        <f t="shared" si="12"/>
        <v>0</v>
      </c>
      <c r="C187" s="4">
        <f t="shared" ca="1" si="13"/>
        <v>-996827.60287714226</v>
      </c>
      <c r="D187" s="15"/>
      <c r="E187" s="6"/>
      <c r="F187" s="4"/>
      <c r="G187" s="4"/>
      <c r="I187" s="6"/>
      <c r="J187" s="6">
        <v>1991.335930660822</v>
      </c>
      <c r="K187" s="4">
        <f t="shared" ca="1" si="14"/>
        <v>-703012.63267475588</v>
      </c>
      <c r="M187" s="6"/>
      <c r="N187" s="4"/>
      <c r="O187" s="4"/>
      <c r="Q187" s="6"/>
      <c r="R187" s="6">
        <v>832.25290689866756</v>
      </c>
      <c r="S187" s="4">
        <f t="shared" ca="1" si="15"/>
        <v>-293814.97020238638</v>
      </c>
    </row>
    <row r="188" spans="1:19" x14ac:dyDescent="0.2">
      <c r="A188" s="15">
        <f>+curves!A177</f>
        <v>42005</v>
      </c>
      <c r="B188" s="6">
        <f t="shared" si="12"/>
        <v>0</v>
      </c>
      <c r="C188" s="4">
        <f t="shared" ca="1" si="13"/>
        <v>-991320.41785249591</v>
      </c>
      <c r="D188" s="15"/>
      <c r="E188" s="6"/>
      <c r="F188" s="4"/>
      <c r="G188" s="4"/>
      <c r="I188" s="6"/>
      <c r="J188" s="6">
        <v>1991.8868311525489</v>
      </c>
      <c r="K188" s="4">
        <f t="shared" ca="1" si="14"/>
        <v>-698901.79303219751</v>
      </c>
      <c r="M188" s="6"/>
      <c r="N188" s="4"/>
      <c r="O188" s="4"/>
      <c r="Q188" s="6"/>
      <c r="R188" s="6">
        <v>833.40007676365622</v>
      </c>
      <c r="S188" s="4">
        <f t="shared" ca="1" si="15"/>
        <v>-292418.6248202984</v>
      </c>
    </row>
    <row r="189" spans="1:19" x14ac:dyDescent="0.2">
      <c r="A189" s="15">
        <f>+curves!A178</f>
        <v>42036</v>
      </c>
      <c r="B189" s="6">
        <f t="shared" si="12"/>
        <v>0</v>
      </c>
      <c r="C189" s="4">
        <f t="shared" ca="1" si="13"/>
        <v>-985843.78064964339</v>
      </c>
      <c r="D189" s="15"/>
      <c r="E189" s="6"/>
      <c r="F189" s="4"/>
      <c r="G189" s="4"/>
      <c r="I189" s="6"/>
      <c r="J189" s="6">
        <v>1992.4384910004787</v>
      </c>
      <c r="K189" s="4">
        <f t="shared" ca="1" si="14"/>
        <v>-694814.96487914701</v>
      </c>
      <c r="M189" s="6"/>
      <c r="N189" s="4"/>
      <c r="O189" s="4"/>
      <c r="Q189" s="6"/>
      <c r="R189" s="6">
        <v>834.54882787719134</v>
      </c>
      <c r="S189" s="4">
        <f t="shared" ca="1" si="15"/>
        <v>-291028.81577049632</v>
      </c>
    </row>
    <row r="190" spans="1:19" x14ac:dyDescent="0.2">
      <c r="A190" s="15">
        <f>+curves!A179</f>
        <v>42064</v>
      </c>
      <c r="B190" s="6">
        <f t="shared" si="12"/>
        <v>0</v>
      </c>
      <c r="C190" s="4">
        <f t="shared" ca="1" si="13"/>
        <v>-980980.43730683369</v>
      </c>
      <c r="D190" s="15"/>
      <c r="E190" s="6"/>
      <c r="F190" s="4"/>
      <c r="G190" s="4"/>
      <c r="I190" s="6"/>
      <c r="J190" s="6">
        <v>1992.9909112513019</v>
      </c>
      <c r="K190" s="4">
        <f t="shared" ca="1" si="14"/>
        <v>-691162.70950503042</v>
      </c>
      <c r="M190" s="6"/>
      <c r="N190" s="4"/>
      <c r="O190" s="4"/>
      <c r="Q190" s="6"/>
      <c r="R190" s="6">
        <v>835.6991624188513</v>
      </c>
      <c r="S190" s="4">
        <f t="shared" ca="1" si="15"/>
        <v>-289817.72780180332</v>
      </c>
    </row>
    <row r="191" spans="1:19" x14ac:dyDescent="0.2">
      <c r="A191" s="15">
        <f>+curves!A180</f>
        <v>42095</v>
      </c>
      <c r="B191" s="6">
        <f t="shared" si="12"/>
        <v>0</v>
      </c>
      <c r="C191" s="4">
        <f t="shared" ca="1" si="13"/>
        <v>-975561.19871353207</v>
      </c>
      <c r="D191" s="15"/>
      <c r="E191" s="6"/>
      <c r="F191" s="4"/>
      <c r="G191" s="4"/>
      <c r="I191" s="6"/>
      <c r="J191" s="6">
        <v>1993.5440929532774</v>
      </c>
      <c r="K191" s="4">
        <f t="shared" ca="1" si="14"/>
        <v>-687121.10656046029</v>
      </c>
      <c r="M191" s="6"/>
      <c r="N191" s="4"/>
      <c r="O191" s="4"/>
      <c r="Q191" s="6"/>
      <c r="R191" s="6">
        <v>836.85108257121919</v>
      </c>
      <c r="S191" s="4">
        <f t="shared" ca="1" si="15"/>
        <v>-288440.09215307178</v>
      </c>
    </row>
    <row r="192" spans="1:19" x14ac:dyDescent="0.2">
      <c r="A192" s="15">
        <f>+curves!A181</f>
        <v>42125</v>
      </c>
      <c r="B192" s="6">
        <f t="shared" si="12"/>
        <v>0</v>
      </c>
      <c r="C192" s="4">
        <f t="shared" ca="1" si="13"/>
        <v>-970364.27960545989</v>
      </c>
      <c r="D192" s="15"/>
      <c r="E192" s="6"/>
      <c r="F192" s="4"/>
      <c r="G192" s="4"/>
      <c r="I192" s="6"/>
      <c r="J192" s="6">
        <v>1994.0980371558553</v>
      </c>
      <c r="K192" s="4">
        <f t="shared" ca="1" si="14"/>
        <v>-683238.48379584518</v>
      </c>
      <c r="M192" s="6"/>
      <c r="N192" s="4"/>
      <c r="O192" s="4"/>
      <c r="Q192" s="6"/>
      <c r="R192" s="6">
        <v>838.00459051988673</v>
      </c>
      <c r="S192" s="4">
        <f t="shared" ca="1" si="15"/>
        <v>-287125.7958096147</v>
      </c>
    </row>
    <row r="193" spans="1:19" x14ac:dyDescent="0.2">
      <c r="A193" s="15">
        <f>+curves!A182</f>
        <v>42156</v>
      </c>
      <c r="B193" s="6">
        <f t="shared" si="12"/>
        <v>0</v>
      </c>
      <c r="C193" s="4">
        <f t="shared" ca="1" si="13"/>
        <v>-965003.93841939932</v>
      </c>
      <c r="D193" s="15"/>
      <c r="E193" s="6"/>
      <c r="F193" s="4"/>
      <c r="G193" s="4"/>
      <c r="I193" s="6"/>
      <c r="J193" s="6">
        <v>1994.6527449100599</v>
      </c>
      <c r="K193" s="4">
        <f t="shared" ca="1" si="14"/>
        <v>-679243.17500880861</v>
      </c>
      <c r="M193" s="6"/>
      <c r="N193" s="4"/>
      <c r="O193" s="4"/>
      <c r="Q193" s="6"/>
      <c r="R193" s="6">
        <v>839.15968845345697</v>
      </c>
      <c r="S193" s="4">
        <f t="shared" ca="1" si="15"/>
        <v>-285760.76341059065</v>
      </c>
    </row>
    <row r="194" spans="1:19" x14ac:dyDescent="0.2">
      <c r="A194" s="15">
        <f>+curves!A183</f>
        <v>42186</v>
      </c>
      <c r="B194" s="6">
        <f t="shared" si="12"/>
        <v>0</v>
      </c>
      <c r="C194" s="4">
        <f t="shared" ca="1" si="13"/>
        <v>-959863.52914850879</v>
      </c>
      <c r="D194" s="15"/>
      <c r="E194" s="6"/>
      <c r="F194" s="4"/>
      <c r="G194" s="4"/>
      <c r="I194" s="6"/>
      <c r="J194" s="6">
        <v>1995.2082172684911</v>
      </c>
      <c r="K194" s="4">
        <f t="shared" ca="1" si="14"/>
        <v>-675405.03920456127</v>
      </c>
      <c r="M194" s="6"/>
      <c r="N194" s="4"/>
      <c r="O194" s="4"/>
      <c r="Q194" s="6"/>
      <c r="R194" s="6">
        <v>840.31637856355178</v>
      </c>
      <c r="S194" s="4">
        <f t="shared" ca="1" si="15"/>
        <v>-284458.48994394753</v>
      </c>
    </row>
    <row r="195" spans="1:19" x14ac:dyDescent="0.2">
      <c r="A195" s="15">
        <f>+curves!A184</f>
        <v>42217</v>
      </c>
      <c r="B195" s="6">
        <f t="shared" si="12"/>
        <v>0</v>
      </c>
      <c r="C195" s="4">
        <f t="shared" ca="1" si="13"/>
        <v>-954561.44270925177</v>
      </c>
      <c r="D195" s="15"/>
      <c r="E195" s="6"/>
      <c r="F195" s="4"/>
      <c r="G195" s="4"/>
      <c r="I195" s="6"/>
      <c r="J195" s="6">
        <v>1995.7644552849451</v>
      </c>
      <c r="K195" s="4">
        <f t="shared" ca="1" si="14"/>
        <v>-671455.49539234291</v>
      </c>
      <c r="M195" s="6"/>
      <c r="N195" s="4"/>
      <c r="O195" s="4"/>
      <c r="Q195" s="6"/>
      <c r="R195" s="6">
        <v>841.47466304481213</v>
      </c>
      <c r="S195" s="4">
        <f t="shared" ca="1" si="15"/>
        <v>-283105.94731690892</v>
      </c>
    </row>
    <row r="196" spans="1:19" x14ac:dyDescent="0.2">
      <c r="A196" s="15">
        <f>+curves!A185</f>
        <v>42248</v>
      </c>
      <c r="B196" s="6">
        <f t="shared" si="12"/>
        <v>0</v>
      </c>
      <c r="C196" s="4">
        <f t="shared" ca="1" si="13"/>
        <v>-949288.76210850384</v>
      </c>
      <c r="D196" s="15"/>
      <c r="E196" s="6"/>
      <c r="F196" s="4"/>
      <c r="G196" s="4"/>
      <c r="I196" s="6"/>
      <c r="J196" s="6">
        <v>1996.3214600147978</v>
      </c>
      <c r="K196" s="4">
        <f t="shared" ca="1" si="14"/>
        <v>-667529.02292418131</v>
      </c>
      <c r="M196" s="6"/>
      <c r="N196" s="4"/>
      <c r="O196" s="4"/>
      <c r="Q196" s="6"/>
      <c r="R196" s="6">
        <v>842.63454409490555</v>
      </c>
      <c r="S196" s="4">
        <f t="shared" ca="1" si="15"/>
        <v>-281759.73918432248</v>
      </c>
    </row>
    <row r="197" spans="1:19" x14ac:dyDescent="0.2">
      <c r="A197" s="15">
        <f>+curves!A186</f>
        <v>42278</v>
      </c>
      <c r="B197" s="6">
        <f t="shared" si="12"/>
        <v>0</v>
      </c>
      <c r="C197" s="4">
        <f t="shared" ca="1" si="13"/>
        <v>-944232.45904805698</v>
      </c>
      <c r="D197" s="15"/>
      <c r="E197" s="6"/>
      <c r="F197" s="4"/>
      <c r="G197" s="4"/>
      <c r="I197" s="6"/>
      <c r="J197" s="6">
        <v>1996.8792325150075</v>
      </c>
      <c r="K197" s="4">
        <f t="shared" ca="1" si="14"/>
        <v>-663757.03589207993</v>
      </c>
      <c r="M197" s="6"/>
      <c r="N197" s="4"/>
      <c r="O197" s="4"/>
      <c r="Q197" s="6"/>
      <c r="R197" s="6">
        <v>843.79602391452727</v>
      </c>
      <c r="S197" s="4">
        <f t="shared" ca="1" si="15"/>
        <v>-280475.42315597698</v>
      </c>
    </row>
    <row r="198" spans="1:19" x14ac:dyDescent="0.2">
      <c r="A198" s="15">
        <f>+curves!A187</f>
        <v>42309</v>
      </c>
      <c r="B198" s="6">
        <f t="shared" si="12"/>
        <v>0</v>
      </c>
      <c r="C198" s="4">
        <f t="shared" ca="1" si="13"/>
        <v>-939017.07680256176</v>
      </c>
      <c r="D198" s="15"/>
      <c r="E198" s="6"/>
      <c r="F198" s="4"/>
      <c r="G198" s="4"/>
      <c r="I198" s="6"/>
      <c r="J198" s="6">
        <v>1997.4377738437345</v>
      </c>
      <c r="K198" s="4">
        <f t="shared" ca="1" si="14"/>
        <v>-659875.54153444828</v>
      </c>
      <c r="M198" s="6"/>
      <c r="N198" s="4"/>
      <c r="O198" s="4"/>
      <c r="Q198" s="6"/>
      <c r="R198" s="6">
        <v>844.95910470740705</v>
      </c>
      <c r="S198" s="4">
        <f t="shared" ca="1" si="15"/>
        <v>-279141.53526811348</v>
      </c>
    </row>
    <row r="199" spans="1:19" x14ac:dyDescent="0.2">
      <c r="A199" s="15">
        <f>+curves!A188</f>
        <v>42339</v>
      </c>
      <c r="B199" s="6">
        <f t="shared" si="12"/>
        <v>0</v>
      </c>
      <c r="C199" s="4">
        <f t="shared" ca="1" si="13"/>
        <v>-934015.74861195171</v>
      </c>
      <c r="D199" s="15"/>
      <c r="E199" s="6"/>
      <c r="F199" s="4"/>
      <c r="G199" s="4"/>
      <c r="I199" s="6"/>
      <c r="J199" s="6">
        <v>1997.9970850607249</v>
      </c>
      <c r="K199" s="4">
        <f t="shared" ca="1" si="14"/>
        <v>-656146.77644583408</v>
      </c>
      <c r="M199" s="6"/>
      <c r="N199" s="4"/>
      <c r="O199" s="4"/>
      <c r="Q199" s="6"/>
      <c r="R199" s="6">
        <v>846.12378868031169</v>
      </c>
      <c r="S199" s="4">
        <f t="shared" ca="1" si="15"/>
        <v>-277868.97216611763</v>
      </c>
    </row>
    <row r="200" spans="1:19" x14ac:dyDescent="0.2">
      <c r="A200" s="15">
        <f>+curves!A189</f>
        <v>42370</v>
      </c>
      <c r="B200" s="6">
        <f t="shared" si="12"/>
        <v>0</v>
      </c>
      <c r="C200" s="4">
        <f t="shared" ca="1" si="13"/>
        <v>-928857.03956081346</v>
      </c>
      <c r="D200" s="15"/>
      <c r="E200" s="6"/>
      <c r="F200" s="4"/>
      <c r="G200" s="4"/>
      <c r="I200" s="6"/>
      <c r="J200" s="6">
        <v>1998.5571672273134</v>
      </c>
      <c r="K200" s="4">
        <f t="shared" ca="1" si="14"/>
        <v>-652309.74600938114</v>
      </c>
      <c r="M200" s="6"/>
      <c r="N200" s="4"/>
      <c r="O200" s="4"/>
      <c r="Q200" s="6"/>
      <c r="R200" s="6">
        <v>847.29007804305024</v>
      </c>
      <c r="S200" s="4">
        <f t="shared" ca="1" si="15"/>
        <v>-276547.29355143232</v>
      </c>
    </row>
    <row r="201" spans="1:19" x14ac:dyDescent="0.2">
      <c r="A201" s="15">
        <f>+curves!A190</f>
        <v>42401</v>
      </c>
      <c r="B201" s="6">
        <f t="shared" si="12"/>
        <v>0</v>
      </c>
      <c r="C201" s="4">
        <f t="shared" ca="1" si="13"/>
        <v>-923726.93822635571</v>
      </c>
      <c r="D201" s="15"/>
      <c r="E201" s="6"/>
      <c r="F201" s="4"/>
      <c r="G201" s="4"/>
      <c r="I201" s="6"/>
      <c r="J201" s="6">
        <v>1999.1180214060423</v>
      </c>
      <c r="K201" s="4">
        <f t="shared" ca="1" si="14"/>
        <v>-648495.13108401676</v>
      </c>
      <c r="M201" s="6"/>
      <c r="N201" s="4"/>
      <c r="O201" s="4"/>
      <c r="Q201" s="6"/>
      <c r="R201" s="6">
        <v>848.45797500847766</v>
      </c>
      <c r="S201" s="4">
        <f t="shared" ca="1" si="15"/>
        <v>-275231.80714233901</v>
      </c>
    </row>
    <row r="202" spans="1:19" x14ac:dyDescent="0.2">
      <c r="A202" s="15">
        <f>+curves!A191</f>
        <v>42430</v>
      </c>
      <c r="B202" s="6">
        <f t="shared" si="12"/>
        <v>0</v>
      </c>
      <c r="C202" s="4">
        <f t="shared" ca="1" si="13"/>
        <v>-918989.61431269627</v>
      </c>
      <c r="D202" s="15"/>
      <c r="E202" s="6"/>
      <c r="F202" s="4"/>
      <c r="G202" s="4"/>
      <c r="I202" s="6"/>
      <c r="J202" s="6">
        <v>1999.679648661046</v>
      </c>
      <c r="K202" s="4">
        <f t="shared" ca="1" si="14"/>
        <v>-644958.49163843726</v>
      </c>
      <c r="M202" s="6"/>
      <c r="N202" s="4"/>
      <c r="O202" s="4"/>
      <c r="Q202" s="6"/>
      <c r="R202" s="6">
        <v>849.62748179249911</v>
      </c>
      <c r="S202" s="4">
        <f t="shared" ca="1" si="15"/>
        <v>-274031.12267425895</v>
      </c>
    </row>
    <row r="203" spans="1:19" x14ac:dyDescent="0.2">
      <c r="A203" s="15">
        <f>+curves!A192</f>
        <v>42461</v>
      </c>
      <c r="B203" s="6">
        <f t="shared" si="12"/>
        <v>0</v>
      </c>
      <c r="C203" s="4">
        <f t="shared" ca="1" si="13"/>
        <v>-913914.25977487327</v>
      </c>
      <c r="D203" s="15"/>
      <c r="E203" s="6"/>
      <c r="F203" s="4"/>
      <c r="G203" s="4"/>
      <c r="I203" s="6"/>
      <c r="J203" s="6">
        <v>2000.242050058054</v>
      </c>
      <c r="K203" s="4">
        <f t="shared" ca="1" si="14"/>
        <v>-641186.83545196813</v>
      </c>
      <c r="M203" s="6"/>
      <c r="N203" s="4"/>
      <c r="O203" s="4"/>
      <c r="Q203" s="6"/>
      <c r="R203" s="6">
        <v>850.79860061407294</v>
      </c>
      <c r="S203" s="4">
        <f t="shared" ca="1" si="15"/>
        <v>-272727.42432290508</v>
      </c>
    </row>
    <row r="204" spans="1:19" x14ac:dyDescent="0.2">
      <c r="A204" s="15">
        <f>+curves!A193</f>
        <v>42491</v>
      </c>
      <c r="B204" s="6">
        <f t="shared" ref="B204:B235" si="16">+SUMIF($E$11:$BY$11,"POS",$E204:$BY204)</f>
        <v>0</v>
      </c>
      <c r="C204" s="4">
        <f t="shared" ref="C204:C235" ca="1" si="17">+SUMIF($E$11:$BY$11,"P&amp;l",$E204:$BY204)</f>
        <v>-909047.28005710966</v>
      </c>
      <c r="D204" s="15"/>
      <c r="E204" s="6"/>
      <c r="F204" s="4"/>
      <c r="G204" s="4"/>
      <c r="I204" s="6"/>
      <c r="J204" s="6">
        <v>2000.8052266640084</v>
      </c>
      <c r="K204" s="4">
        <f t="shared" ca="1" si="14"/>
        <v>-637563.61942133179</v>
      </c>
      <c r="M204" s="6"/>
      <c r="N204" s="4"/>
      <c r="O204" s="4"/>
      <c r="Q204" s="6"/>
      <c r="R204" s="6">
        <v>851.97133369521771</v>
      </c>
      <c r="S204" s="4">
        <f t="shared" ca="1" si="15"/>
        <v>-271483.66063577781</v>
      </c>
    </row>
    <row r="205" spans="1:19" x14ac:dyDescent="0.2">
      <c r="A205" s="15">
        <f>+curves!A194</f>
        <v>42522</v>
      </c>
      <c r="B205" s="6">
        <f t="shared" si="16"/>
        <v>0</v>
      </c>
      <c r="C205" s="4">
        <f t="shared" ca="1" si="17"/>
        <v>-904027.07093697554</v>
      </c>
      <c r="D205" s="15"/>
      <c r="E205" s="6"/>
      <c r="F205" s="4"/>
      <c r="G205" s="4"/>
      <c r="I205" s="6"/>
      <c r="J205" s="6">
        <v>2001.3691795474504</v>
      </c>
      <c r="K205" s="4">
        <f t="shared" ca="1" si="14"/>
        <v>-633835.17137119255</v>
      </c>
      <c r="M205" s="6"/>
      <c r="N205" s="4"/>
      <c r="O205" s="4"/>
      <c r="Q205" s="6"/>
      <c r="R205" s="6">
        <v>853.14568326101448</v>
      </c>
      <c r="S205" s="4">
        <f t="shared" ca="1" si="15"/>
        <v>-270191.89956578304</v>
      </c>
    </row>
    <row r="206" spans="1:19" x14ac:dyDescent="0.2">
      <c r="A206" s="15">
        <f>+curves!A195</f>
        <v>42552</v>
      </c>
      <c r="B206" s="6">
        <f t="shared" si="16"/>
        <v>0</v>
      </c>
      <c r="C206" s="4">
        <f t="shared" ca="1" si="17"/>
        <v>-899212.99945949868</v>
      </c>
      <c r="D206" s="15"/>
      <c r="E206" s="6"/>
      <c r="F206" s="4"/>
      <c r="G206" s="4"/>
      <c r="I206" s="6"/>
      <c r="J206" s="6">
        <v>2001.9339097785214</v>
      </c>
      <c r="K206" s="4">
        <f t="shared" ca="1" si="14"/>
        <v>-630253.47595327499</v>
      </c>
      <c r="M206" s="6"/>
      <c r="N206" s="4"/>
      <c r="O206" s="4"/>
      <c r="Q206" s="6"/>
      <c r="R206" s="6">
        <v>854.32165153961114</v>
      </c>
      <c r="S206" s="4">
        <f t="shared" ca="1" si="15"/>
        <v>-268959.52350622369</v>
      </c>
    </row>
    <row r="207" spans="1:19" x14ac:dyDescent="0.2">
      <c r="A207" s="15">
        <f>+curves!A196</f>
        <v>42583</v>
      </c>
      <c r="B207" s="6">
        <f t="shared" si="16"/>
        <v>0</v>
      </c>
      <c r="C207" s="4">
        <f t="shared" ca="1" si="17"/>
        <v>-894247.33415789157</v>
      </c>
      <c r="D207" s="15"/>
      <c r="E207" s="6"/>
      <c r="F207" s="4"/>
      <c r="G207" s="4"/>
      <c r="I207" s="6"/>
      <c r="J207" s="6">
        <v>2002.4994184285829</v>
      </c>
      <c r="K207" s="4">
        <f t="shared" ca="1" si="14"/>
        <v>-626567.74201899092</v>
      </c>
      <c r="M207" s="6"/>
      <c r="N207" s="4"/>
      <c r="O207" s="4"/>
      <c r="Q207" s="6"/>
      <c r="R207" s="6">
        <v>855.49924076222578</v>
      </c>
      <c r="S207" s="4">
        <f t="shared" ca="1" si="15"/>
        <v>-267679.59213890065</v>
      </c>
    </row>
    <row r="208" spans="1:19" x14ac:dyDescent="0.2">
      <c r="A208" s="15">
        <f>+curves!A197</f>
        <v>42614</v>
      </c>
      <c r="B208" s="6">
        <f t="shared" si="16"/>
        <v>0</v>
      </c>
      <c r="C208" s="4">
        <f t="shared" ca="1" si="17"/>
        <v>-889309.20198880543</v>
      </c>
      <c r="D208" s="15"/>
      <c r="E208" s="6"/>
      <c r="F208" s="4"/>
      <c r="G208" s="4"/>
      <c r="I208" s="6"/>
      <c r="J208" s="6">
        <v>2003.0657065706002</v>
      </c>
      <c r="K208" s="4">
        <f t="shared" ca="1" si="14"/>
        <v>-622903.5415557205</v>
      </c>
      <c r="M208" s="6"/>
      <c r="N208" s="4"/>
      <c r="O208" s="4"/>
      <c r="Q208" s="6"/>
      <c r="R208" s="6">
        <v>856.67845316315356</v>
      </c>
      <c r="S208" s="4">
        <f t="shared" ca="1" si="15"/>
        <v>-266405.66043308494</v>
      </c>
    </row>
    <row r="209" spans="1:19" x14ac:dyDescent="0.2">
      <c r="A209" s="15">
        <f>+curves!A198</f>
        <v>42644</v>
      </c>
      <c r="B209" s="6">
        <f t="shared" si="16"/>
        <v>0</v>
      </c>
      <c r="C209" s="4">
        <f t="shared" ca="1" si="17"/>
        <v>-884573.87694696337</v>
      </c>
      <c r="D209" s="15"/>
      <c r="E209" s="6"/>
      <c r="F209" s="4"/>
      <c r="G209" s="4"/>
      <c r="I209" s="6"/>
      <c r="J209" s="6">
        <v>2003.6327752791462</v>
      </c>
      <c r="K209" s="4">
        <f t="shared" ca="1" si="14"/>
        <v>-619383.5841466597</v>
      </c>
      <c r="M209" s="6"/>
      <c r="N209" s="4"/>
      <c r="O209" s="4"/>
      <c r="Q209" s="6"/>
      <c r="R209" s="6">
        <v>857.85929097976941</v>
      </c>
      <c r="S209" s="4">
        <f t="shared" ca="1" si="15"/>
        <v>-265190.29280030366</v>
      </c>
    </row>
    <row r="210" spans="1:19" x14ac:dyDescent="0.2">
      <c r="A210" s="15">
        <f>+curves!A199</f>
        <v>42675</v>
      </c>
      <c r="B210" s="6">
        <f t="shared" si="16"/>
        <v>0</v>
      </c>
      <c r="C210" s="4">
        <f t="shared" ca="1" si="17"/>
        <v>-879689.39330522157</v>
      </c>
      <c r="D210" s="15"/>
      <c r="E210" s="6"/>
      <c r="F210" s="4"/>
      <c r="G210" s="4"/>
      <c r="I210" s="6"/>
      <c r="J210" s="6">
        <v>2004.200625629976</v>
      </c>
      <c r="K210" s="4">
        <f t="shared" ca="1" si="14"/>
        <v>-615761.36322068982</v>
      </c>
      <c r="M210" s="6"/>
      <c r="N210" s="4"/>
      <c r="O210" s="4"/>
      <c r="Q210" s="6"/>
      <c r="R210" s="6">
        <v>859.04175645253008</v>
      </c>
      <c r="S210" s="4">
        <f t="shared" ca="1" si="15"/>
        <v>-263928.03008453175</v>
      </c>
    </row>
    <row r="211" spans="1:19" x14ac:dyDescent="0.2">
      <c r="A211" s="15">
        <f>+curves!A200</f>
        <v>42705</v>
      </c>
      <c r="B211" s="6">
        <f t="shared" si="16"/>
        <v>0</v>
      </c>
      <c r="C211" s="4">
        <f t="shared" ca="1" si="17"/>
        <v>-875005.53964707989</v>
      </c>
      <c r="D211" s="15"/>
      <c r="E211" s="6"/>
      <c r="F211" s="4"/>
      <c r="G211" s="4"/>
      <c r="I211" s="6"/>
      <c r="J211" s="6">
        <v>2004.7692587007114</v>
      </c>
      <c r="K211" s="4">
        <f t="shared" ca="1" si="14"/>
        <v>-612281.7454845215</v>
      </c>
      <c r="M211" s="6"/>
      <c r="N211" s="4"/>
      <c r="O211" s="4"/>
      <c r="Q211" s="6"/>
      <c r="R211" s="6">
        <v>860.22585182498369</v>
      </c>
      <c r="S211" s="4">
        <f t="shared" ca="1" si="15"/>
        <v>-262723.79416255839</v>
      </c>
    </row>
    <row r="212" spans="1:19" x14ac:dyDescent="0.2">
      <c r="A212" s="15">
        <f>+curves!A201</f>
        <v>42736</v>
      </c>
      <c r="B212" s="6">
        <f t="shared" si="16"/>
        <v>0</v>
      </c>
      <c r="C212" s="4">
        <f t="shared" ca="1" si="17"/>
        <v>-870174.11931311304</v>
      </c>
      <c r="D212" s="15"/>
      <c r="E212" s="6"/>
      <c r="F212" s="4"/>
      <c r="G212" s="4"/>
      <c r="I212" s="6"/>
      <c r="J212" s="6">
        <v>2005.338675569948</v>
      </c>
      <c r="K212" s="4">
        <f t="shared" ca="1" si="14"/>
        <v>-608701.0240768689</v>
      </c>
      <c r="M212" s="6"/>
      <c r="N212" s="4"/>
      <c r="O212" s="4"/>
      <c r="Q212" s="6"/>
      <c r="R212" s="6">
        <v>861.41157934376815</v>
      </c>
      <c r="S212" s="4">
        <f t="shared" ca="1" si="15"/>
        <v>-261473.09523624415</v>
      </c>
    </row>
    <row r="213" spans="1:19" x14ac:dyDescent="0.2">
      <c r="A213" s="15">
        <f>+curves!A202</f>
        <v>42767</v>
      </c>
      <c r="B213" s="6">
        <f t="shared" si="16"/>
        <v>0</v>
      </c>
      <c r="C213" s="4">
        <f t="shared" ca="1" si="17"/>
        <v>-865369.48496797832</v>
      </c>
      <c r="D213" s="15"/>
      <c r="E213" s="6"/>
      <c r="F213" s="4"/>
      <c r="G213" s="4"/>
      <c r="I213" s="6"/>
      <c r="J213" s="6">
        <v>2005.9088773183223</v>
      </c>
      <c r="K213" s="4">
        <f t="shared" ca="1" si="14"/>
        <v>-605141.22388510813</v>
      </c>
      <c r="M213" s="6"/>
      <c r="N213" s="4"/>
      <c r="O213" s="4"/>
      <c r="Q213" s="6"/>
      <c r="R213" s="6">
        <v>862.59894125861933</v>
      </c>
      <c r="S213" s="4">
        <f t="shared" ca="1" si="15"/>
        <v>-260228.26108287019</v>
      </c>
    </row>
    <row r="214" spans="1:19" x14ac:dyDescent="0.2">
      <c r="A214" s="15">
        <f>+curves!A203</f>
        <v>42795</v>
      </c>
      <c r="B214" s="6">
        <f t="shared" si="16"/>
        <v>0</v>
      </c>
      <c r="C214" s="4">
        <f t="shared" ca="1" si="17"/>
        <v>-861103.84393927921</v>
      </c>
      <c r="D214" s="15"/>
      <c r="E214" s="6"/>
      <c r="F214" s="4"/>
      <c r="G214" s="4"/>
      <c r="I214" s="6"/>
      <c r="J214" s="6">
        <v>2006.4798650277048</v>
      </c>
      <c r="K214" s="4">
        <f t="shared" ca="1" si="14"/>
        <v>-601960.38907678495</v>
      </c>
      <c r="M214" s="6"/>
      <c r="N214" s="4"/>
      <c r="O214" s="4"/>
      <c r="Q214" s="6"/>
      <c r="R214" s="6">
        <v>863.78793982237357</v>
      </c>
      <c r="S214" s="4">
        <f t="shared" ca="1" si="15"/>
        <v>-259143.4548624942</v>
      </c>
    </row>
    <row r="215" spans="1:19" x14ac:dyDescent="0.2">
      <c r="A215" s="15">
        <f>+curves!A204</f>
        <v>42826</v>
      </c>
      <c r="B215" s="6">
        <f t="shared" si="16"/>
        <v>0</v>
      </c>
      <c r="C215" s="4">
        <f t="shared" ca="1" si="17"/>
        <v>-856349.53485263907</v>
      </c>
      <c r="D215" s="15"/>
      <c r="E215" s="6"/>
      <c r="F215" s="4"/>
      <c r="G215" s="4"/>
      <c r="I215" s="6"/>
      <c r="J215" s="6">
        <v>2007.0516397812007</v>
      </c>
      <c r="K215" s="4">
        <f t="shared" ca="1" si="14"/>
        <v>-598439.99131178553</v>
      </c>
      <c r="M215" s="6"/>
      <c r="N215" s="4"/>
      <c r="O215" s="4"/>
      <c r="Q215" s="6"/>
      <c r="R215" s="6">
        <v>864.97857729097404</v>
      </c>
      <c r="S215" s="4">
        <f t="shared" ca="1" si="15"/>
        <v>-257909.54354085357</v>
      </c>
    </row>
    <row r="216" spans="1:19" x14ac:dyDescent="0.2">
      <c r="A216" s="15">
        <f>+curves!A205</f>
        <v>42856</v>
      </c>
      <c r="B216" s="6">
        <f t="shared" si="16"/>
        <v>0</v>
      </c>
      <c r="C216" s="4">
        <f t="shared" ca="1" si="17"/>
        <v>-851790.57255460205</v>
      </c>
      <c r="D216" s="15"/>
      <c r="E216" s="6"/>
      <c r="F216" s="4"/>
      <c r="G216" s="4"/>
      <c r="I216" s="6"/>
      <c r="J216" s="6">
        <v>2007.6242026639211</v>
      </c>
      <c r="K216" s="4">
        <f t="shared" ca="1" si="14"/>
        <v>-595058.21890519967</v>
      </c>
      <c r="M216" s="6"/>
      <c r="N216" s="4"/>
      <c r="O216" s="4"/>
      <c r="Q216" s="6"/>
      <c r="R216" s="6">
        <v>866.17085592347166</v>
      </c>
      <c r="S216" s="4">
        <f t="shared" ca="1" si="15"/>
        <v>-256732.35364940239</v>
      </c>
    </row>
    <row r="217" spans="1:19" x14ac:dyDescent="0.2">
      <c r="A217" s="15">
        <f>+curves!A206</f>
        <v>42887</v>
      </c>
      <c r="B217" s="6">
        <f t="shared" si="16"/>
        <v>0</v>
      </c>
      <c r="C217" s="4">
        <f t="shared" ca="1" si="17"/>
        <v>-847087.90664935706</v>
      </c>
      <c r="D217" s="15"/>
      <c r="E217" s="6"/>
      <c r="F217" s="4"/>
      <c r="G217" s="4"/>
      <c r="I217" s="6"/>
      <c r="J217" s="6">
        <v>2008.197554762216</v>
      </c>
      <c r="K217" s="4">
        <f t="shared" ca="1" si="14"/>
        <v>-591578.15618569683</v>
      </c>
      <c r="M217" s="6"/>
      <c r="N217" s="4"/>
      <c r="O217" s="4"/>
      <c r="Q217" s="6"/>
      <c r="R217" s="6">
        <v>867.36477798203168</v>
      </c>
      <c r="S217" s="4">
        <f t="shared" ca="1" si="15"/>
        <v>-255509.75046366025</v>
      </c>
    </row>
    <row r="218" spans="1:19" x14ac:dyDescent="0.2">
      <c r="A218" s="15">
        <f>+curves!A207</f>
        <v>42917</v>
      </c>
      <c r="B218" s="6">
        <f t="shared" si="16"/>
        <v>0</v>
      </c>
      <c r="C218" s="4">
        <f t="shared" ca="1" si="17"/>
        <v>-842578.49083385651</v>
      </c>
      <c r="D218" s="15"/>
      <c r="E218" s="6"/>
      <c r="F218" s="4"/>
      <c r="G218" s="4"/>
      <c r="I218" s="6"/>
      <c r="J218" s="6">
        <v>2008.771697163676</v>
      </c>
      <c r="K218" s="4">
        <f t="shared" ca="1" si="14"/>
        <v>-588235.14276184572</v>
      </c>
      <c r="M218" s="6"/>
      <c r="N218" s="4"/>
      <c r="O218" s="4"/>
      <c r="Q218" s="6"/>
      <c r="R218" s="6">
        <v>868.56034573193801</v>
      </c>
      <c r="S218" s="4">
        <f t="shared" ca="1" si="15"/>
        <v>-254343.34807201076</v>
      </c>
    </row>
    <row r="219" spans="1:19" x14ac:dyDescent="0.2">
      <c r="A219" s="15">
        <f>+curves!A208</f>
        <v>42948</v>
      </c>
      <c r="B219" s="6">
        <f t="shared" si="16"/>
        <v>0</v>
      </c>
      <c r="C219" s="4">
        <f t="shared" ca="1" si="17"/>
        <v>-837926.9048356727</v>
      </c>
      <c r="D219" s="15"/>
      <c r="E219" s="6"/>
      <c r="F219" s="4"/>
      <c r="G219" s="4"/>
      <c r="I219" s="6"/>
      <c r="J219" s="6">
        <v>2009.3466309579053</v>
      </c>
      <c r="K219" s="4">
        <f t="shared" ca="1" si="14"/>
        <v>-584794.9538142028</v>
      </c>
      <c r="M219" s="6"/>
      <c r="N219" s="4"/>
      <c r="O219" s="4"/>
      <c r="Q219" s="6"/>
      <c r="R219" s="6">
        <v>869.75756144159641</v>
      </c>
      <c r="S219" s="4">
        <f t="shared" ca="1" si="15"/>
        <v>-253131.95102146993</v>
      </c>
    </row>
    <row r="220" spans="1:19" x14ac:dyDescent="0.2">
      <c r="A220" s="15">
        <f>+curves!A209</f>
        <v>42979</v>
      </c>
      <c r="B220" s="6">
        <f t="shared" si="16"/>
        <v>0</v>
      </c>
      <c r="C220" s="4">
        <f t="shared" ca="1" si="17"/>
        <v>-833301.10389388353</v>
      </c>
      <c r="D220" s="15"/>
      <c r="E220" s="6"/>
      <c r="F220" s="4"/>
      <c r="G220" s="4"/>
      <c r="I220" s="6"/>
      <c r="J220" s="6">
        <v>2009.9223572357519</v>
      </c>
      <c r="K220" s="4">
        <f t="shared" ca="1" si="14"/>
        <v>-581374.86657477135</v>
      </c>
      <c r="M220" s="6"/>
      <c r="N220" s="4"/>
      <c r="O220" s="4"/>
      <c r="Q220" s="6"/>
      <c r="R220" s="6">
        <v>870.95642738253946</v>
      </c>
      <c r="S220" s="4">
        <f t="shared" ca="1" si="15"/>
        <v>-251926.23731911214</v>
      </c>
    </row>
    <row r="221" spans="1:19" x14ac:dyDescent="0.2">
      <c r="A221" s="15">
        <f>+curves!A210</f>
        <v>43009</v>
      </c>
      <c r="B221" s="6">
        <f t="shared" si="16"/>
        <v>0</v>
      </c>
      <c r="C221" s="4">
        <f t="shared" ca="1" si="17"/>
        <v>-828865.43163031177</v>
      </c>
      <c r="D221" s="15"/>
      <c r="E221" s="6"/>
      <c r="F221" s="4"/>
      <c r="G221" s="4"/>
      <c r="I221" s="6"/>
      <c r="J221" s="6">
        <v>2010.4988770893115</v>
      </c>
      <c r="K221" s="4">
        <f t="shared" ca="1" si="14"/>
        <v>-578089.48480835091</v>
      </c>
      <c r="M221" s="6"/>
      <c r="N221" s="4"/>
      <c r="O221" s="4"/>
      <c r="Q221" s="6"/>
      <c r="R221" s="6">
        <v>872.15694582943206</v>
      </c>
      <c r="S221" s="4">
        <f t="shared" ca="1" si="15"/>
        <v>-250775.94682196088</v>
      </c>
    </row>
    <row r="222" spans="1:19" x14ac:dyDescent="0.2">
      <c r="A222" s="15">
        <f>+curves!A211</f>
        <v>43040</v>
      </c>
      <c r="B222" s="6">
        <f t="shared" si="16"/>
        <v>0</v>
      </c>
      <c r="C222" s="4">
        <f t="shared" ca="1" si="17"/>
        <v>-824289.87233330519</v>
      </c>
      <c r="D222" s="15"/>
      <c r="E222" s="6"/>
      <c r="F222" s="4"/>
      <c r="G222" s="4"/>
      <c r="I222" s="6"/>
      <c r="J222" s="6">
        <v>2011.0761916126983</v>
      </c>
      <c r="K222" s="4">
        <f t="shared" ca="1" si="14"/>
        <v>-574708.58545631019</v>
      </c>
      <c r="M222" s="6"/>
      <c r="N222" s="4"/>
      <c r="O222" s="4"/>
      <c r="Q222" s="6"/>
      <c r="R222" s="6">
        <v>873.35911906007254</v>
      </c>
      <c r="S222" s="4">
        <f t="shared" ca="1" si="15"/>
        <v>-249581.28687699506</v>
      </c>
    </row>
    <row r="223" spans="1:19" x14ac:dyDescent="0.2">
      <c r="A223" s="15">
        <f>+curves!A212</f>
        <v>43070</v>
      </c>
      <c r="B223" s="6">
        <f t="shared" si="16"/>
        <v>0</v>
      </c>
      <c r="C223" s="4">
        <f t="shared" ca="1" si="17"/>
        <v>-819902.40126619709</v>
      </c>
      <c r="D223" s="15"/>
      <c r="E223" s="6"/>
      <c r="F223" s="4"/>
      <c r="G223" s="4"/>
      <c r="I223" s="6"/>
      <c r="J223" s="6">
        <v>2011.6543019012781</v>
      </c>
      <c r="K223" s="4">
        <f t="shared" ca="1" si="14"/>
        <v>-571460.86003338487</v>
      </c>
      <c r="M223" s="6"/>
      <c r="N223" s="4"/>
      <c r="O223" s="4"/>
      <c r="Q223" s="6"/>
      <c r="R223" s="6">
        <v>874.56294935539995</v>
      </c>
      <c r="S223" s="4">
        <f t="shared" ca="1" si="15"/>
        <v>-248441.54123281222</v>
      </c>
    </row>
    <row r="224" spans="1:19" x14ac:dyDescent="0.2">
      <c r="A224" s="15">
        <f>+curves!A213</f>
        <v>43101</v>
      </c>
      <c r="B224" s="6">
        <f t="shared" si="16"/>
        <v>0</v>
      </c>
      <c r="C224" s="4">
        <f t="shared" ca="1" si="17"/>
        <v>-815376.53567408887</v>
      </c>
      <c r="D224" s="15"/>
      <c r="E224" s="6"/>
      <c r="F224" s="4"/>
      <c r="G224" s="4"/>
      <c r="I224" s="6"/>
      <c r="J224" s="6">
        <v>2012.2332090516695</v>
      </c>
      <c r="K224" s="4">
        <f t="shared" ca="1" si="14"/>
        <v>-568118.70037265169</v>
      </c>
      <c r="M224" s="6"/>
      <c r="N224" s="4"/>
      <c r="O224" s="4"/>
      <c r="Q224" s="6"/>
      <c r="R224" s="6">
        <v>875.76843899949722</v>
      </c>
      <c r="S224" s="4">
        <f t="shared" ca="1" si="15"/>
        <v>-247257.83530143721</v>
      </c>
    </row>
    <row r="225" spans="1:19" x14ac:dyDescent="0.2">
      <c r="A225" s="15">
        <f>+curves!A214</f>
        <v>43132</v>
      </c>
      <c r="B225" s="6">
        <f t="shared" si="16"/>
        <v>0</v>
      </c>
      <c r="C225" s="4">
        <f t="shared" ca="1" si="17"/>
        <v>-810875.75557630789</v>
      </c>
      <c r="D225" s="15"/>
      <c r="E225" s="6"/>
      <c r="F225" s="4"/>
      <c r="G225" s="4"/>
      <c r="I225" s="6"/>
      <c r="J225" s="6">
        <v>2012.812914162517</v>
      </c>
      <c r="K225" s="4">
        <f t="shared" ca="1" si="14"/>
        <v>-564796.07074925827</v>
      </c>
      <c r="M225" s="6"/>
      <c r="N225" s="4"/>
      <c r="O225" s="4"/>
      <c r="Q225" s="6"/>
      <c r="R225" s="6">
        <v>876.97559027959619</v>
      </c>
      <c r="S225" s="4">
        <f t="shared" ca="1" si="15"/>
        <v>-246079.68482704958</v>
      </c>
    </row>
    <row r="226" spans="1:19" x14ac:dyDescent="0.2">
      <c r="A226" s="15">
        <f>+curves!A215</f>
        <v>43160</v>
      </c>
      <c r="B226" s="6">
        <f t="shared" si="16"/>
        <v>0</v>
      </c>
      <c r="C226" s="4">
        <f t="shared" ca="1" si="17"/>
        <v>-806880.32974464935</v>
      </c>
      <c r="D226" s="15"/>
      <c r="E226" s="6"/>
      <c r="F226" s="4"/>
      <c r="G226" s="4"/>
      <c r="I226" s="6"/>
      <c r="J226" s="6">
        <v>2013.3934183337215</v>
      </c>
      <c r="K226" s="4">
        <f t="shared" ca="1" si="14"/>
        <v>-561827.36356192932</v>
      </c>
      <c r="M226" s="6"/>
      <c r="N226" s="4"/>
      <c r="O226" s="4"/>
      <c r="Q226" s="6"/>
      <c r="R226" s="6">
        <v>878.18440548607987</v>
      </c>
      <c r="S226" s="4">
        <f t="shared" ca="1" si="15"/>
        <v>-245052.96618272006</v>
      </c>
    </row>
    <row r="227" spans="1:19" x14ac:dyDescent="0.2">
      <c r="A227" s="15">
        <f>+curves!A216</f>
        <v>43191</v>
      </c>
      <c r="B227" s="6">
        <f t="shared" si="16"/>
        <v>0</v>
      </c>
      <c r="C227" s="4">
        <f t="shared" ca="1" si="17"/>
        <v>-802426.67769705364</v>
      </c>
      <c r="D227" s="15"/>
      <c r="E227" s="6"/>
      <c r="F227" s="4"/>
      <c r="G227" s="4"/>
      <c r="I227" s="6"/>
      <c r="J227" s="6">
        <v>2013.9747226664435</v>
      </c>
      <c r="K227" s="4">
        <f t="shared" ca="1" si="14"/>
        <v>-558541.5151679368</v>
      </c>
      <c r="M227" s="6"/>
      <c r="N227" s="4"/>
      <c r="O227" s="4"/>
      <c r="Q227" s="6"/>
      <c r="R227" s="6">
        <v>879.39488691249016</v>
      </c>
      <c r="S227" s="4">
        <f t="shared" ca="1" si="15"/>
        <v>-243885.1625291169</v>
      </c>
    </row>
    <row r="228" spans="1:19" x14ac:dyDescent="0.2">
      <c r="A228" s="15">
        <f>+curves!A217</f>
        <v>43221</v>
      </c>
      <c r="B228" s="6">
        <f t="shared" si="16"/>
        <v>0</v>
      </c>
      <c r="C228" s="4">
        <f t="shared" ca="1" si="17"/>
        <v>-798156.16242614063</v>
      </c>
      <c r="D228" s="15"/>
      <c r="E228" s="6"/>
      <c r="F228" s="4"/>
      <c r="G228" s="4"/>
      <c r="I228" s="6"/>
      <c r="J228" s="6">
        <v>2014.5568282638756</v>
      </c>
      <c r="K228" s="4">
        <f t="shared" ca="1" si="14"/>
        <v>-555385.12566029036</v>
      </c>
      <c r="M228" s="6"/>
      <c r="N228" s="4"/>
      <c r="O228" s="4"/>
      <c r="Q228" s="6"/>
      <c r="R228" s="6">
        <v>880.60703685552926</v>
      </c>
      <c r="S228" s="4">
        <f t="shared" ca="1" si="15"/>
        <v>-242771.03676585027</v>
      </c>
    </row>
    <row r="229" spans="1:19" x14ac:dyDescent="0.2">
      <c r="A229" s="15">
        <f>+curves!A218</f>
        <v>43252</v>
      </c>
      <c r="B229" s="6">
        <f t="shared" si="16"/>
        <v>0</v>
      </c>
      <c r="C229" s="4">
        <f t="shared" ca="1" si="17"/>
        <v>-793750.87443105818</v>
      </c>
      <c r="D229" s="15"/>
      <c r="E229" s="6"/>
      <c r="F229" s="4"/>
      <c r="G229" s="4"/>
      <c r="I229" s="6"/>
      <c r="J229" s="6">
        <v>2015.1397362304742</v>
      </c>
      <c r="K229" s="4">
        <f t="shared" ca="1" si="14"/>
        <v>-552136.92969514872</v>
      </c>
      <c r="M229" s="6"/>
      <c r="N229" s="4"/>
      <c r="O229" s="4"/>
      <c r="Q229" s="6"/>
      <c r="R229" s="6">
        <v>881.82085761506505</v>
      </c>
      <c r="S229" s="4">
        <f t="shared" ca="1" si="15"/>
        <v>-241613.94473590943</v>
      </c>
    </row>
    <row r="230" spans="1:19" x14ac:dyDescent="0.2">
      <c r="A230" s="15">
        <f>+curves!A219</f>
        <v>43282</v>
      </c>
      <c r="B230" s="6">
        <f t="shared" si="16"/>
        <v>0</v>
      </c>
      <c r="C230" s="4">
        <f t="shared" ca="1" si="17"/>
        <v>-789526.75813895604</v>
      </c>
      <c r="D230" s="15"/>
      <c r="E230" s="6"/>
      <c r="F230" s="4"/>
      <c r="G230" s="4"/>
      <c r="I230" s="6"/>
      <c r="J230" s="6">
        <v>2015.72344767196</v>
      </c>
      <c r="K230" s="4">
        <f t="shared" ca="1" si="14"/>
        <v>-549016.72066893883</v>
      </c>
      <c r="M230" s="6"/>
      <c r="N230" s="4"/>
      <c r="O230" s="4"/>
      <c r="Q230" s="6"/>
      <c r="R230" s="6">
        <v>883.03635149413685</v>
      </c>
      <c r="S230" s="4">
        <f t="shared" ca="1" si="15"/>
        <v>-240510.03747001721</v>
      </c>
    </row>
    <row r="231" spans="1:19" x14ac:dyDescent="0.2">
      <c r="A231" s="15">
        <f>+curves!A220</f>
        <v>43313</v>
      </c>
      <c r="B231" s="6">
        <f t="shared" si="16"/>
        <v>0</v>
      </c>
      <c r="C231" s="4">
        <f t="shared" ca="1" si="17"/>
        <v>-785169.30680106604</v>
      </c>
      <c r="D231" s="15"/>
      <c r="E231" s="6"/>
      <c r="F231" s="4"/>
      <c r="G231" s="4"/>
      <c r="I231" s="6"/>
      <c r="J231" s="6">
        <v>2016.3079636960929</v>
      </c>
      <c r="K231" s="4">
        <f t="shared" ca="1" si="14"/>
        <v>-545805.74644441134</v>
      </c>
      <c r="M231" s="6"/>
      <c r="N231" s="4"/>
      <c r="O231" s="4"/>
      <c r="Q231" s="6"/>
      <c r="R231" s="6">
        <v>884.25352079895629</v>
      </c>
      <c r="S231" s="4">
        <f t="shared" ca="1" si="15"/>
        <v>-239363.56035665469</v>
      </c>
    </row>
    <row r="232" spans="1:19" x14ac:dyDescent="0.2">
      <c r="A232" s="15">
        <f>+curves!A221</f>
        <v>43344</v>
      </c>
      <c r="B232" s="6">
        <f t="shared" si="16"/>
        <v>0</v>
      </c>
      <c r="C232" s="4">
        <f t="shared" ca="1" si="17"/>
        <v>-780836.00377434341</v>
      </c>
      <c r="D232" s="15"/>
      <c r="E232" s="6"/>
      <c r="F232" s="4"/>
      <c r="G232" s="4"/>
      <c r="I232" s="6"/>
      <c r="J232" s="6">
        <v>2016.8932854119025</v>
      </c>
      <c r="K232" s="4">
        <f t="shared" ca="1" si="14"/>
        <v>-542613.53708358505</v>
      </c>
      <c r="M232" s="6"/>
      <c r="N232" s="4"/>
      <c r="O232" s="4"/>
      <c r="Q232" s="6"/>
      <c r="R232" s="6">
        <v>885.47236783891549</v>
      </c>
      <c r="S232" s="4">
        <f t="shared" ca="1" si="15"/>
        <v>-238222.46669075839</v>
      </c>
    </row>
    <row r="233" spans="1:19" x14ac:dyDescent="0.2">
      <c r="A233" s="15">
        <f>+curves!A222</f>
        <v>43374</v>
      </c>
      <c r="B233" s="6">
        <f t="shared" si="16"/>
        <v>0</v>
      </c>
      <c r="C233" s="4">
        <f t="shared" ca="1" si="17"/>
        <v>-776680.94696599245</v>
      </c>
      <c r="D233" s="15"/>
      <c r="E233" s="6"/>
      <c r="F233" s="4"/>
      <c r="G233" s="4"/>
      <c r="I233" s="6"/>
      <c r="J233" s="6">
        <v>2017.4794139296891</v>
      </c>
      <c r="K233" s="4">
        <f t="shared" ca="1" si="14"/>
        <v>-539547.12567051442</v>
      </c>
      <c r="M233" s="6"/>
      <c r="N233" s="4"/>
      <c r="O233" s="4"/>
      <c r="Q233" s="6"/>
      <c r="R233" s="6">
        <v>886.69289492658936</v>
      </c>
      <c r="S233" s="4">
        <f t="shared" ca="1" si="15"/>
        <v>-237133.82129547806</v>
      </c>
    </row>
    <row r="234" spans="1:19" x14ac:dyDescent="0.2">
      <c r="A234" s="15">
        <f>+curves!A223</f>
        <v>43405</v>
      </c>
      <c r="B234" s="6">
        <f t="shared" si="16"/>
        <v>0</v>
      </c>
      <c r="C234" s="4">
        <f t="shared" ca="1" si="17"/>
        <v>-772394.69572364492</v>
      </c>
      <c r="D234" s="15"/>
      <c r="E234" s="6"/>
      <c r="F234" s="4"/>
      <c r="G234" s="4"/>
      <c r="I234" s="6"/>
      <c r="J234" s="6">
        <v>2018.0663503617991</v>
      </c>
      <c r="K234" s="4">
        <f t="shared" ca="1" si="14"/>
        <v>-536391.49764551315</v>
      </c>
      <c r="M234" s="6"/>
      <c r="N234" s="4"/>
      <c r="O234" s="4"/>
      <c r="Q234" s="6"/>
      <c r="R234" s="6">
        <v>887.91510437774036</v>
      </c>
      <c r="S234" s="4">
        <f t="shared" ca="1" si="15"/>
        <v>-236003.19807813183</v>
      </c>
    </row>
    <row r="235" spans="1:19" x14ac:dyDescent="0.2">
      <c r="A235" s="15">
        <f>+curves!A224</f>
        <v>43435</v>
      </c>
      <c r="B235" s="6">
        <f t="shared" si="16"/>
        <v>0</v>
      </c>
      <c r="C235" s="4">
        <f t="shared" ca="1" si="17"/>
        <v>-768284.77833214379</v>
      </c>
      <c r="D235" s="15"/>
      <c r="E235" s="6"/>
      <c r="F235" s="4"/>
      <c r="G235" s="4"/>
      <c r="I235" s="6"/>
      <c r="J235" s="6">
        <v>2018.6540958218543</v>
      </c>
      <c r="K235" s="4">
        <f t="shared" ca="1" si="14"/>
        <v>-533360.2372053999</v>
      </c>
      <c r="M235" s="6"/>
      <c r="N235" s="4"/>
      <c r="O235" s="4"/>
      <c r="Q235" s="6"/>
      <c r="R235" s="6">
        <v>889.13899851132328</v>
      </c>
      <c r="S235" s="4">
        <f t="shared" ca="1" si="15"/>
        <v>-234924.54112674386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  <c r="M296" s="1"/>
      <c r="N296" s="1"/>
      <c r="O296" s="1"/>
    </row>
    <row r="297" spans="5:15" x14ac:dyDescent="0.2">
      <c r="E297" s="1"/>
      <c r="F297" s="1"/>
      <c r="G297" s="1"/>
      <c r="M297" s="1"/>
      <c r="N297" s="1"/>
      <c r="O297" s="1"/>
    </row>
    <row r="298" spans="5:15" x14ac:dyDescent="0.2">
      <c r="E298" s="1"/>
      <c r="F298" s="1"/>
      <c r="G298" s="1"/>
      <c r="M298" s="1"/>
      <c r="N298" s="1"/>
      <c r="O298" s="1"/>
    </row>
    <row r="299" spans="5:15" x14ac:dyDescent="0.2">
      <c r="E299" s="1"/>
      <c r="F299" s="1"/>
      <c r="G299" s="1"/>
      <c r="M299" s="1"/>
      <c r="N299" s="1"/>
      <c r="O299" s="1"/>
    </row>
    <row r="300" spans="5:15" x14ac:dyDescent="0.2">
      <c r="E300" s="1"/>
      <c r="F300" s="1"/>
      <c r="G300" s="1"/>
      <c r="M300" s="1"/>
      <c r="N300" s="1"/>
      <c r="O300" s="1"/>
    </row>
    <row r="301" spans="5:15" x14ac:dyDescent="0.2">
      <c r="E301" s="1"/>
      <c r="F301" s="1"/>
      <c r="G301" s="1"/>
      <c r="M301" s="1"/>
      <c r="N301" s="1"/>
      <c r="O301" s="1"/>
    </row>
    <row r="302" spans="5:15" x14ac:dyDescent="0.2">
      <c r="E302" s="1"/>
      <c r="F302" s="1"/>
      <c r="G302" s="1"/>
      <c r="M302" s="1"/>
      <c r="N302" s="1"/>
      <c r="O302" s="1"/>
    </row>
    <row r="303" spans="5:15" x14ac:dyDescent="0.2">
      <c r="E303" s="1"/>
      <c r="F303" s="1"/>
      <c r="G303" s="1"/>
      <c r="M303" s="1"/>
      <c r="N303" s="1"/>
      <c r="O303" s="1"/>
    </row>
    <row r="304" spans="5:15" x14ac:dyDescent="0.2">
      <c r="E304" s="1"/>
      <c r="F304" s="1"/>
      <c r="G304" s="1"/>
      <c r="M304" s="1"/>
      <c r="N304" s="1"/>
      <c r="O304" s="1"/>
    </row>
  </sheetData>
  <pageMargins left="0.75" right="0.23" top="0.17" bottom="0.2" header="0.17" footer="0.2"/>
  <pageSetup paperSize="5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>
      <selection activeCell="G16" sqref="G16"/>
    </sheetView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bestFit="1" customWidth="1"/>
    <col min="13" max="15" width="16" customWidth="1"/>
    <col min="17" max="19" width="14.8554687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83</v>
      </c>
      <c r="F3" s="40"/>
      <c r="G3" s="40"/>
      <c r="I3" s="40" t="s">
        <v>68</v>
      </c>
      <c r="J3" s="40"/>
      <c r="K3" s="40"/>
      <c r="M3" s="40" t="s">
        <v>85</v>
      </c>
      <c r="N3" s="40"/>
      <c r="O3" s="40"/>
      <c r="Q3" s="40" t="s">
        <v>86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36831</v>
      </c>
      <c r="F7" s="67"/>
      <c r="G7" s="33"/>
      <c r="H7" s="27"/>
      <c r="I7" s="35">
        <v>37622</v>
      </c>
      <c r="J7" s="67"/>
      <c r="K7" s="33"/>
      <c r="M7" s="35">
        <v>36831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46022</v>
      </c>
      <c r="F8" s="67"/>
      <c r="G8" s="33"/>
      <c r="H8" s="27"/>
      <c r="I8" s="35">
        <v>46022</v>
      </c>
      <c r="J8" s="67"/>
      <c r="K8" s="33"/>
      <c r="M8" s="35">
        <v>46022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+SUMIF($E$11:$BZ$11,"POS",$E12:$BZ12)</f>
        <v>0</v>
      </c>
      <c r="C12" s="49">
        <f t="shared" ref="C12:C75" ca="1" si="1">+SUMIF($E$11:$BZ$11,"P&amp;l",$E12:$BZ12)</f>
        <v>-87386544.79003641</v>
      </c>
      <c r="D12" s="7"/>
      <c r="E12" s="38">
        <f>SUM(E13:E235)</f>
        <v>0</v>
      </c>
      <c r="F12" s="38">
        <f>SUM(F18:F235)</f>
        <v>191294.69152309108</v>
      </c>
      <c r="G12" s="39">
        <f ca="1">SUM(G13:G235)</f>
        <v>-100754440.12453605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-16194.019428698417</v>
      </c>
      <c r="O12" s="39">
        <f ca="1">SUM(O13:O235)</f>
        <v>13367895.334499668</v>
      </c>
      <c r="Q12" s="38">
        <f>SUM(Q13:Q235)</f>
        <v>0</v>
      </c>
      <c r="R12" s="38">
        <f>SUM(R13:R235)</f>
        <v>-377686.12025145994</v>
      </c>
      <c r="S12" s="38">
        <f ca="1">SUM(S13:S235)</f>
        <v>186390268.83867779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ca="1" si="1"/>
        <v>-588288.87306170049</v>
      </c>
      <c r="D18" s="15"/>
      <c r="E18" s="6"/>
      <c r="F18" s="4">
        <v>603.77083333333326</v>
      </c>
      <c r="G18" s="4">
        <f ca="1">-+F18*VLOOKUP(A18,curves,3,0)*1000</f>
        <v>-588288.87306170049</v>
      </c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ca="1" si="1"/>
        <v>-584874.72261057817</v>
      </c>
      <c r="D19" s="15"/>
      <c r="E19" s="6"/>
      <c r="F19" s="4">
        <v>603.77083333333326</v>
      </c>
      <c r="G19" s="4">
        <f t="shared" ref="G19:G82" ca="1" si="4">-+F19*VLOOKUP(A19,curves,3,0)*1000</f>
        <v>-584874.72261057817</v>
      </c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ca="1" si="1"/>
        <v>-627375.63782263512</v>
      </c>
      <c r="D20" s="15"/>
      <c r="E20" s="6"/>
      <c r="F20" s="4">
        <v>651.58583333333343</v>
      </c>
      <c r="G20" s="4">
        <f t="shared" ca="1" si="4"/>
        <v>-627375.63782263512</v>
      </c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ca="1" si="1"/>
        <v>-623557.0196095017</v>
      </c>
      <c r="D21" s="15"/>
      <c r="E21" s="6"/>
      <c r="F21" s="4">
        <v>651.5858333333332</v>
      </c>
      <c r="G21" s="4">
        <f t="shared" ca="1" si="4"/>
        <v>-623557.0196095017</v>
      </c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ca="1" si="1"/>
        <v>-620098.22092311771</v>
      </c>
      <c r="D22" s="15"/>
      <c r="E22" s="6"/>
      <c r="F22" s="4">
        <v>651.58583333333354</v>
      </c>
      <c r="G22" s="4">
        <f t="shared" ca="1" si="4"/>
        <v>-620098.22092311771</v>
      </c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ca="1" si="1"/>
        <v>-616286.72474442632</v>
      </c>
      <c r="D23" s="15"/>
      <c r="E23" s="6"/>
      <c r="F23" s="4">
        <v>651.5858333333332</v>
      </c>
      <c r="G23" s="4">
        <f t="shared" ca="1" si="4"/>
        <v>-616286.72474442632</v>
      </c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ca="1" si="1"/>
        <v>-612646.46167537721</v>
      </c>
      <c r="D24" s="15"/>
      <c r="E24" s="6"/>
      <c r="F24" s="4">
        <v>651.58583333333354</v>
      </c>
      <c r="G24" s="4">
        <f t="shared" ca="1" si="4"/>
        <v>-612646.46167537721</v>
      </c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ca="1" si="1"/>
        <v>-608890.29459600861</v>
      </c>
      <c r="D25" s="15"/>
      <c r="E25" s="6"/>
      <c r="F25" s="4">
        <v>651.58583333333274</v>
      </c>
      <c r="G25" s="4">
        <f t="shared" ca="1" si="4"/>
        <v>-608890.29459600861</v>
      </c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ca="1" si="1"/>
        <v>-605271.44042903173</v>
      </c>
      <c r="D26" s="15"/>
      <c r="E26" s="6"/>
      <c r="F26" s="4">
        <v>651.58583333333354</v>
      </c>
      <c r="G26" s="4">
        <f t="shared" ca="1" si="4"/>
        <v>-605271.44042903173</v>
      </c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ca="1" si="1"/>
        <v>-601561.08043239079</v>
      </c>
      <c r="D27" s="15"/>
      <c r="E27" s="6"/>
      <c r="F27" s="4">
        <v>651.58583333333354</v>
      </c>
      <c r="G27" s="4">
        <f t="shared" ca="1" si="4"/>
        <v>-601561.08043239079</v>
      </c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ca="1" si="1"/>
        <v>-597861.38915818371</v>
      </c>
      <c r="D28" s="15"/>
      <c r="E28" s="6"/>
      <c r="F28" s="4">
        <v>651.58583333333274</v>
      </c>
      <c r="G28" s="4">
        <f t="shared" ca="1" si="4"/>
        <v>-597861.38915818371</v>
      </c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ca="1" si="1"/>
        <v>-594302.58389685408</v>
      </c>
      <c r="D29" s="15"/>
      <c r="E29" s="6"/>
      <c r="F29" s="4">
        <v>651.58583333333354</v>
      </c>
      <c r="G29" s="4">
        <f t="shared" ca="1" si="4"/>
        <v>-594302.58389685408</v>
      </c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ca="1" si="1"/>
        <v>-590656.80135350418</v>
      </c>
      <c r="D30" s="15"/>
      <c r="E30" s="6"/>
      <c r="F30" s="4">
        <v>651.58583333333274</v>
      </c>
      <c r="G30" s="4">
        <f t="shared" ca="1" si="4"/>
        <v>-590656.80135350418</v>
      </c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ca="1" si="1"/>
        <v>-587142.36232528533</v>
      </c>
      <c r="D31" s="15"/>
      <c r="E31" s="6"/>
      <c r="F31" s="4">
        <v>651.58583333333445</v>
      </c>
      <c r="G31" s="4">
        <f t="shared" ca="1" si="4"/>
        <v>-587142.36232528533</v>
      </c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ca="1" si="1"/>
        <v>-583541.44740897708</v>
      </c>
      <c r="D32" s="15"/>
      <c r="E32" s="6"/>
      <c r="F32" s="4">
        <v>651.60248365847542</v>
      </c>
      <c r="G32" s="4">
        <f t="shared" ca="1" si="4"/>
        <v>-583541.44740897708</v>
      </c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ca="1" si="1"/>
        <v>-580387.27808831702</v>
      </c>
      <c r="D33" s="15"/>
      <c r="E33" s="6"/>
      <c r="F33" s="4">
        <v>652.10234906900041</v>
      </c>
      <c r="G33" s="4">
        <f t="shared" ca="1" si="4"/>
        <v>-580387.27808831702</v>
      </c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ca="1" si="1"/>
        <v>-577589.77543506993</v>
      </c>
      <c r="D34" s="15"/>
      <c r="E34" s="6"/>
      <c r="F34" s="4">
        <v>652.60290348947933</v>
      </c>
      <c r="G34" s="4">
        <f t="shared" ca="1" si="4"/>
        <v>-577589.77543506993</v>
      </c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0</v>
      </c>
      <c r="D35" s="15"/>
      <c r="E35" s="6"/>
      <c r="F35" s="4">
        <v>653.10414786963179</v>
      </c>
      <c r="G35" s="4">
        <f t="shared" ca="1" si="4"/>
        <v>-574474.68576609762</v>
      </c>
      <c r="I35" s="6"/>
      <c r="J35" s="6"/>
      <c r="K35" s="4">
        <f t="shared" si="2"/>
        <v>0</v>
      </c>
      <c r="M35" s="6"/>
      <c r="N35" s="4">
        <f t="shared" ref="N35:N55" si="5">-F35</f>
        <v>-653.10414786963179</v>
      </c>
      <c r="O35" s="4">
        <f t="shared" ref="O35:O55" ca="1" si="6">-+N35*VLOOKUP($A35,curves,3,0)*1000</f>
        <v>574474.68576609762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0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f t="shared" si="5"/>
        <v>-653.60608316049729</v>
      </c>
      <c r="O36" s="4">
        <f t="shared" ca="1" si="6"/>
        <v>571516.52203302237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0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f t="shared" si="5"/>
        <v>-654.10871031442093</v>
      </c>
      <c r="O37" s="4">
        <f t="shared" ca="1" si="6"/>
        <v>568459.0301009448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0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f t="shared" si="5"/>
        <v>-654.61203028505531</v>
      </c>
      <c r="O38" s="4">
        <f t="shared" ca="1" si="6"/>
        <v>565532.34261573607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0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f t="shared" si="5"/>
        <v>-655.11604402737794</v>
      </c>
      <c r="O39" s="4">
        <f t="shared" ca="1" si="6"/>
        <v>562515.69741857215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0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f t="shared" si="5"/>
        <v>-655.62075249767713</v>
      </c>
      <c r="O40" s="4">
        <f t="shared" ca="1" si="6"/>
        <v>559513.99846542533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0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f t="shared" si="5"/>
        <v>-656.12615665355474</v>
      </c>
      <c r="O41" s="4">
        <f t="shared" ca="1" si="6"/>
        <v>556641.99038405297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0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f t="shared" si="5"/>
        <v>-656.63225745394425</v>
      </c>
      <c r="O42" s="4">
        <f t="shared" ca="1" si="6"/>
        <v>553681.95624256367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0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f t="shared" si="5"/>
        <v>-657.1390558590856</v>
      </c>
      <c r="O43" s="4">
        <f t="shared" ca="1" si="6"/>
        <v>550845.87108343001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-2.3283064365386963E-10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f t="shared" si="5"/>
        <v>-855.35488616389671</v>
      </c>
      <c r="O44" s="4">
        <f t="shared" ca="1" si="6"/>
        <v>712629.61984374654</v>
      </c>
      <c r="Q44" s="6"/>
      <c r="R44" s="6">
        <f>-J44</f>
        <v>-1919.8797965149765</v>
      </c>
      <c r="S44" s="4">
        <f t="shared" ref="S44:S107" ca="1" si="7">-+R44*VLOOKUP($A44,curves,3,0)*1000</f>
        <v>1599526.9702288227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-2.3283064365386963E-10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8">-+J45*VLOOKUP(A45,curves,3,0)*1000</f>
        <v>-1590130.8164465243</v>
      </c>
      <c r="M45" s="6"/>
      <c r="N45" s="4">
        <f t="shared" si="5"/>
        <v>-855.86308266459707</v>
      </c>
      <c r="O45" s="4">
        <f t="shared" ca="1" si="6"/>
        <v>708697.30800679373</v>
      </c>
      <c r="Q45" s="6"/>
      <c r="R45" s="6">
        <f t="shared" ref="R45:R108" si="9">-J45</f>
        <v>-1920.3322025188904</v>
      </c>
      <c r="S45" s="4">
        <f t="shared" ca="1" si="7"/>
        <v>1590130.8164465243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0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8"/>
        <v>-1581724.7877800534</v>
      </c>
      <c r="M46" s="6"/>
      <c r="N46" s="4">
        <f t="shared" si="5"/>
        <v>-856.37197965874407</v>
      </c>
      <c r="O46" s="4">
        <f t="shared" ca="1" si="6"/>
        <v>705203.66626044584</v>
      </c>
      <c r="Q46" s="6"/>
      <c r="R46" s="6">
        <f t="shared" si="9"/>
        <v>-1920.7852321151299</v>
      </c>
      <c r="S46" s="4">
        <f t="shared" ca="1" si="7"/>
        <v>1581724.7877800534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0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8"/>
        <v>-1572465.6873192922</v>
      </c>
      <c r="M47" s="6"/>
      <c r="N47" s="4">
        <f t="shared" si="5"/>
        <v>-856.88157811190536</v>
      </c>
      <c r="O47" s="4">
        <f t="shared" ca="1" si="6"/>
        <v>701327.09127482458</v>
      </c>
      <c r="Q47" s="6"/>
      <c r="R47" s="6">
        <f t="shared" si="9"/>
        <v>-1921.2388861632803</v>
      </c>
      <c r="S47" s="4">
        <f t="shared" ca="1" si="7"/>
        <v>1572465.6873192922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0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8"/>
        <v>-1563620.1354424122</v>
      </c>
      <c r="M48" s="6"/>
      <c r="N48" s="4">
        <f t="shared" si="5"/>
        <v>-857.39187899095214</v>
      </c>
      <c r="O48" s="4">
        <f t="shared" ca="1" si="6"/>
        <v>697632.2911516747</v>
      </c>
      <c r="Q48" s="6"/>
      <c r="R48" s="6">
        <f t="shared" si="9"/>
        <v>-1921.6931655240492</v>
      </c>
      <c r="S48" s="4">
        <f t="shared" ca="1" si="7"/>
        <v>1563620.1354424122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0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8"/>
        <v>-1554522.0513812711</v>
      </c>
      <c r="M49" s="6"/>
      <c r="N49" s="4">
        <f t="shared" si="5"/>
        <v>-857.90288326410132</v>
      </c>
      <c r="O49" s="4">
        <f t="shared" ca="1" si="6"/>
        <v>693822.17221309547</v>
      </c>
      <c r="Q49" s="6"/>
      <c r="R49" s="6">
        <f t="shared" si="9"/>
        <v>-1922.1480710593619</v>
      </c>
      <c r="S49" s="4">
        <f t="shared" ca="1" si="7"/>
        <v>1554522.0513812711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-2.3283064365386963E-10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8"/>
        <v>-1545778.7948679456</v>
      </c>
      <c r="M50" s="6"/>
      <c r="N50" s="4">
        <f t="shared" si="5"/>
        <v>-858.4145919009195</v>
      </c>
      <c r="O50" s="4">
        <f t="shared" ca="1" si="6"/>
        <v>690167.78646348242</v>
      </c>
      <c r="Q50" s="6"/>
      <c r="R50" s="6">
        <f t="shared" si="9"/>
        <v>-1922.603603632363</v>
      </c>
      <c r="S50" s="4">
        <f t="shared" ca="1" si="7"/>
        <v>1545778.7948679456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0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8"/>
        <v>-1536781.165579993</v>
      </c>
      <c r="M51" s="6"/>
      <c r="N51" s="4">
        <f t="shared" si="5"/>
        <v>-858.92700587228069</v>
      </c>
      <c r="O51" s="4">
        <f t="shared" ca="1" si="6"/>
        <v>686397.20401267265</v>
      </c>
      <c r="Q51" s="6"/>
      <c r="R51" s="6">
        <f t="shared" si="9"/>
        <v>-1923.0597641073241</v>
      </c>
      <c r="S51" s="4">
        <f t="shared" ca="1" si="7"/>
        <v>1536781.165579993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2.3283064365386963E-10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8"/>
        <v>-1527837.7784539815</v>
      </c>
      <c r="M52" s="6"/>
      <c r="N52" s="4">
        <f t="shared" si="5"/>
        <v>-859.44012615041186</v>
      </c>
      <c r="O52" s="4">
        <f t="shared" ca="1" si="6"/>
        <v>682648.189725823</v>
      </c>
      <c r="Q52" s="6"/>
      <c r="R52" s="6">
        <f t="shared" si="9"/>
        <v>-1923.5165533497402</v>
      </c>
      <c r="S52" s="4">
        <f t="shared" ca="1" si="7"/>
        <v>1527837.7784539815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-2.3283064365386963E-10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8"/>
        <v>-1519244.8394388058</v>
      </c>
      <c r="M53" s="6"/>
      <c r="N53" s="4">
        <f t="shared" si="5"/>
        <v>-859.95395370889378</v>
      </c>
      <c r="O53" s="4">
        <f t="shared" ca="1" si="6"/>
        <v>679053.16037900397</v>
      </c>
      <c r="Q53" s="6"/>
      <c r="R53" s="6">
        <f t="shared" si="9"/>
        <v>-1923.9739722263289</v>
      </c>
      <c r="S53" s="4">
        <f t="shared" ca="1" si="7"/>
        <v>1519244.8394388058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-2.3283064365386963E-10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8"/>
        <v>-1510404.7107429323</v>
      </c>
      <c r="M54" s="6"/>
      <c r="N54" s="4">
        <f t="shared" si="5"/>
        <v>-860.46848952262144</v>
      </c>
      <c r="O54" s="4">
        <f t="shared" ca="1" si="6"/>
        <v>675345.06048019999</v>
      </c>
      <c r="Q54" s="6"/>
      <c r="R54" s="6">
        <f t="shared" si="9"/>
        <v>-1924.4320216049418</v>
      </c>
      <c r="S54" s="4">
        <f t="shared" ca="1" si="7"/>
        <v>1510404.7107429323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0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8"/>
        <v>-1501911.9147244664</v>
      </c>
      <c r="M55" s="6"/>
      <c r="N55" s="4">
        <f t="shared" si="5"/>
        <v>-860.98373456784725</v>
      </c>
      <c r="O55" s="4">
        <f t="shared" ca="1" si="6"/>
        <v>671789.69057805871</v>
      </c>
      <c r="Q55" s="6"/>
      <c r="R55" s="6">
        <f t="shared" si="9"/>
        <v>-1924.8907023546569</v>
      </c>
      <c r="S55" s="4">
        <f t="shared" ca="1" si="7"/>
        <v>1501911.9147244664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-668108.91711151064</v>
      </c>
      <c r="D56" s="15"/>
      <c r="E56" s="6"/>
      <c r="F56" s="4">
        <v>861.49968982218365</v>
      </c>
      <c r="G56" s="4">
        <f t="shared" ca="1" si="4"/>
        <v>-668108.91711151064</v>
      </c>
      <c r="I56" s="6"/>
      <c r="J56" s="6">
        <v>1925.3500153457817</v>
      </c>
      <c r="K56" s="4">
        <f t="shared" ca="1" si="8"/>
        <v>-1493144.488628668</v>
      </c>
      <c r="M56" s="6"/>
      <c r="N56" s="4"/>
      <c r="O56" s="4"/>
      <c r="Q56" s="6"/>
      <c r="R56" s="6">
        <f t="shared" si="9"/>
        <v>-1925.3500153457817</v>
      </c>
      <c r="S56" s="4">
        <f t="shared" ca="1" si="7"/>
        <v>1493144.488628668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-664433.20509526599</v>
      </c>
      <c r="D57" s="15"/>
      <c r="E57" s="6"/>
      <c r="F57" s="4">
        <v>862.01635626456243</v>
      </c>
      <c r="G57" s="4">
        <f t="shared" ca="1" si="4"/>
        <v>-664433.20509526599</v>
      </c>
      <c r="I57" s="6"/>
      <c r="J57" s="6">
        <v>1925.8099614497607</v>
      </c>
      <c r="K57" s="4">
        <f t="shared" ca="1" si="8"/>
        <v>-1484394.2064339905</v>
      </c>
      <c r="M57" s="6"/>
      <c r="N57" s="4"/>
      <c r="O57" s="4"/>
      <c r="Q57" s="6"/>
      <c r="R57" s="6">
        <f t="shared" si="9"/>
        <v>-1925.8099614497607</v>
      </c>
      <c r="S57" s="4">
        <f t="shared" ca="1" si="7"/>
        <v>1484394.2064339905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-661038.09353920002</v>
      </c>
      <c r="D58" s="15"/>
      <c r="E58" s="6"/>
      <c r="F58" s="4">
        <v>862.5337348752787</v>
      </c>
      <c r="G58" s="4">
        <f t="shared" ca="1" si="4"/>
        <v>-661038.09353920014</v>
      </c>
      <c r="I58" s="6"/>
      <c r="J58" s="6">
        <v>1926.2705415392711</v>
      </c>
      <c r="K58" s="4">
        <f t="shared" ca="1" si="8"/>
        <v>-1476276.4109208614</v>
      </c>
      <c r="M58" s="6"/>
      <c r="N58" s="4"/>
      <c r="O58" s="4"/>
      <c r="Q58" s="6"/>
      <c r="R58" s="6">
        <f t="shared" si="9"/>
        <v>-1926.2705415392711</v>
      </c>
      <c r="S58" s="4">
        <f t="shared" ca="1" si="7"/>
        <v>1476276.4109208614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-657389.62891081232</v>
      </c>
      <c r="D59" s="15"/>
      <c r="E59" s="6"/>
      <c r="F59" s="4">
        <v>863.05182663599271</v>
      </c>
      <c r="G59" s="4">
        <f t="shared" ca="1" si="4"/>
        <v>-657389.62891081232</v>
      </c>
      <c r="I59" s="6"/>
      <c r="J59" s="6">
        <v>1926.7317564882237</v>
      </c>
      <c r="K59" s="4">
        <f t="shared" ca="1" si="8"/>
        <v>-1467598.3936509152</v>
      </c>
      <c r="M59" s="6"/>
      <c r="N59" s="4"/>
      <c r="O59" s="4"/>
      <c r="Q59" s="6"/>
      <c r="R59" s="6">
        <f t="shared" si="9"/>
        <v>-1926.7317564882237</v>
      </c>
      <c r="S59" s="4">
        <f t="shared" ca="1" si="7"/>
        <v>1467598.3936509152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-653878.54744280502</v>
      </c>
      <c r="D60" s="15"/>
      <c r="E60" s="6"/>
      <c r="F60" s="4">
        <v>863.5706325296901</v>
      </c>
      <c r="G60" s="4">
        <f t="shared" ca="1" si="4"/>
        <v>-653878.54744280479</v>
      </c>
      <c r="I60" s="6"/>
      <c r="J60" s="6">
        <v>1927.1936071716723</v>
      </c>
      <c r="K60" s="4">
        <f t="shared" ca="1" si="8"/>
        <v>-1459232.7587693268</v>
      </c>
      <c r="M60" s="6"/>
      <c r="N60" s="4"/>
      <c r="O60" s="4"/>
      <c r="Q60" s="6"/>
      <c r="R60" s="6">
        <f t="shared" si="9"/>
        <v>-1927.1936071716723</v>
      </c>
      <c r="S60" s="4">
        <f t="shared" ca="1" si="7"/>
        <v>1459232.7587693268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-650255.6627265492</v>
      </c>
      <c r="D61" s="15"/>
      <c r="E61" s="6"/>
      <c r="F61" s="4">
        <v>864.0901535407254</v>
      </c>
      <c r="G61" s="4">
        <f t="shared" ca="1" si="4"/>
        <v>-650255.66272654943</v>
      </c>
      <c r="I61" s="6"/>
      <c r="J61" s="6">
        <v>1927.656094465907</v>
      </c>
      <c r="K61" s="4">
        <f t="shared" ca="1" si="8"/>
        <v>-1450623.2782303349</v>
      </c>
      <c r="M61" s="6"/>
      <c r="N61" s="4"/>
      <c r="O61" s="4"/>
      <c r="Q61" s="6"/>
      <c r="R61" s="6">
        <f t="shared" si="9"/>
        <v>-1927.656094465907</v>
      </c>
      <c r="S61" s="4">
        <f t="shared" ca="1" si="7"/>
        <v>1450623.2782303349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-646779.92932777735</v>
      </c>
      <c r="D62" s="15"/>
      <c r="E62" s="6"/>
      <c r="F62" s="4">
        <v>864.6103906548235</v>
      </c>
      <c r="G62" s="4">
        <f t="shared" ca="1" si="4"/>
        <v>-646779.92932777747</v>
      </c>
      <c r="I62" s="6"/>
      <c r="J62" s="6">
        <v>1928.119219248458</v>
      </c>
      <c r="K62" s="4">
        <f t="shared" ca="1" si="8"/>
        <v>-1442347.7046309423</v>
      </c>
      <c r="M62" s="6"/>
      <c r="N62" s="4"/>
      <c r="O62" s="4"/>
      <c r="Q62" s="6"/>
      <c r="R62" s="6">
        <f t="shared" si="9"/>
        <v>-1928.119219248458</v>
      </c>
      <c r="S62" s="4">
        <f t="shared" ca="1" si="7"/>
        <v>1442347.7046309423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-643193.52533559268</v>
      </c>
      <c r="D63" s="15"/>
      <c r="E63" s="6"/>
      <c r="F63" s="4">
        <v>865.13134485904084</v>
      </c>
      <c r="G63" s="4">
        <f t="shared" ca="1" si="4"/>
        <v>-643193.52533559257</v>
      </c>
      <c r="I63" s="6"/>
      <c r="J63" s="6">
        <v>1928.5829823980018</v>
      </c>
      <c r="K63" s="4">
        <f t="shared" ca="1" si="8"/>
        <v>-1433830.9376051025</v>
      </c>
      <c r="M63" s="6"/>
      <c r="N63" s="4"/>
      <c r="O63" s="4"/>
      <c r="Q63" s="6"/>
      <c r="R63" s="6">
        <f t="shared" si="9"/>
        <v>-1928.5829823980018</v>
      </c>
      <c r="S63" s="4">
        <f t="shared" ca="1" si="7"/>
        <v>1433830.9376051025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-639625.56292655692</v>
      </c>
      <c r="D64" s="15"/>
      <c r="E64" s="6"/>
      <c r="F64" s="4">
        <v>865.6530171418076</v>
      </c>
      <c r="G64" s="4">
        <f t="shared" ca="1" si="4"/>
        <v>-639625.5629265568</v>
      </c>
      <c r="I64" s="6"/>
      <c r="J64" s="6">
        <v>1929.0473847944581</v>
      </c>
      <c r="K64" s="4">
        <f t="shared" ca="1" si="8"/>
        <v>-1425360.9644717849</v>
      </c>
      <c r="M64" s="6"/>
      <c r="N64" s="4"/>
      <c r="O64" s="4"/>
      <c r="Q64" s="6"/>
      <c r="R64" s="6">
        <f t="shared" si="9"/>
        <v>-1929.0473847944581</v>
      </c>
      <c r="S64" s="4">
        <f t="shared" ca="1" si="7"/>
        <v>1425360.9644717849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-636202.55926669692</v>
      </c>
      <c r="D65" s="15"/>
      <c r="E65" s="6"/>
      <c r="F65" s="4">
        <v>866.17540849293084</v>
      </c>
      <c r="G65" s="4">
        <f t="shared" ca="1" si="4"/>
        <v>-636202.55926669703</v>
      </c>
      <c r="I65" s="6"/>
      <c r="J65" s="6">
        <v>1929.5124273189899</v>
      </c>
      <c r="K65" s="4">
        <f t="shared" ca="1" si="8"/>
        <v>-1417219.5751124888</v>
      </c>
      <c r="M65" s="6"/>
      <c r="N65" s="4"/>
      <c r="O65" s="4"/>
      <c r="Q65" s="6"/>
      <c r="R65" s="6">
        <f t="shared" si="9"/>
        <v>-1929.5124273189899</v>
      </c>
      <c r="S65" s="4">
        <f t="shared" ca="1" si="7"/>
        <v>1417219.5751124888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-632670.57468824531</v>
      </c>
      <c r="D66" s="15"/>
      <c r="E66" s="6"/>
      <c r="F66" s="4">
        <v>866.69851990354925</v>
      </c>
      <c r="G66" s="4">
        <f t="shared" ca="1" si="4"/>
        <v>-632670.57468824519</v>
      </c>
      <c r="I66" s="6"/>
      <c r="J66" s="6">
        <v>1929.9781108539025</v>
      </c>
      <c r="K66" s="4">
        <f t="shared" ca="1" si="8"/>
        <v>-1408840.943521579</v>
      </c>
      <c r="M66" s="6"/>
      <c r="N66" s="4"/>
      <c r="O66" s="4"/>
      <c r="Q66" s="6"/>
      <c r="R66" s="6">
        <f t="shared" si="9"/>
        <v>-1929.9781108539025</v>
      </c>
      <c r="S66" s="4">
        <f t="shared" ca="1" si="7"/>
        <v>1408840.943521579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-629282.11232395656</v>
      </c>
      <c r="D67" s="15"/>
      <c r="E67" s="6"/>
      <c r="F67" s="4">
        <v>867.22235236620963</v>
      </c>
      <c r="G67" s="4">
        <f t="shared" ca="1" si="4"/>
        <v>-629282.11232395668</v>
      </c>
      <c r="I67" s="6"/>
      <c r="J67" s="6">
        <v>1930.4444362828108</v>
      </c>
      <c r="K67" s="4">
        <f t="shared" ca="1" si="8"/>
        <v>-1400787.409680482</v>
      </c>
      <c r="M67" s="6"/>
      <c r="N67" s="4"/>
      <c r="O67" s="4"/>
      <c r="Q67" s="6"/>
      <c r="R67" s="6">
        <f t="shared" si="9"/>
        <v>-1930.4444362828108</v>
      </c>
      <c r="S67" s="4">
        <f t="shared" ca="1" si="7"/>
        <v>1400787.409680482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-625785.77565666568</v>
      </c>
      <c r="D68" s="15"/>
      <c r="E68" s="6"/>
      <c r="F68" s="4">
        <v>867.74690687477096</v>
      </c>
      <c r="G68" s="4">
        <f t="shared" ca="1" si="4"/>
        <v>-625785.77565666556</v>
      </c>
      <c r="I68" s="6"/>
      <c r="J68" s="6">
        <v>1930.9114044904231</v>
      </c>
      <c r="K68" s="4">
        <f t="shared" ca="1" si="8"/>
        <v>-1392499.2200032379</v>
      </c>
      <c r="M68" s="6"/>
      <c r="N68" s="4"/>
      <c r="O68" s="4"/>
      <c r="Q68" s="6"/>
      <c r="R68" s="6">
        <f t="shared" si="9"/>
        <v>-1930.9114044904231</v>
      </c>
      <c r="S68" s="4">
        <f t="shared" ca="1" si="7"/>
        <v>1392499.2200032379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-622307.45928269485</v>
      </c>
      <c r="D69" s="15"/>
      <c r="E69" s="6"/>
      <c r="F69" s="4">
        <v>868.27218442452272</v>
      </c>
      <c r="G69" s="4">
        <f t="shared" ca="1" si="4"/>
        <v>-622307.45928269473</v>
      </c>
      <c r="I69" s="6"/>
      <c r="J69" s="6">
        <v>1931.3790163628018</v>
      </c>
      <c r="K69" s="4">
        <f t="shared" ca="1" si="8"/>
        <v>-1384256.6768175969</v>
      </c>
      <c r="M69" s="6"/>
      <c r="N69" s="4"/>
      <c r="O69" s="4"/>
      <c r="Q69" s="6"/>
      <c r="R69" s="6">
        <f t="shared" si="9"/>
        <v>-1931.3790163628018</v>
      </c>
      <c r="S69" s="4">
        <f t="shared" ca="1" si="7"/>
        <v>1384256.6768175969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-619217.47564315004</v>
      </c>
      <c r="D70" s="15"/>
      <c r="E70" s="6"/>
      <c r="F70" s="4">
        <v>868.7981860120982</v>
      </c>
      <c r="G70" s="4">
        <f t="shared" ca="1" si="4"/>
        <v>-619217.47564315004</v>
      </c>
      <c r="I70" s="6"/>
      <c r="J70" s="6">
        <v>1931.8472727871685</v>
      </c>
      <c r="K70" s="4">
        <f t="shared" ca="1" si="8"/>
        <v>-1376883.1597983062</v>
      </c>
      <c r="M70" s="6"/>
      <c r="N70" s="4"/>
      <c r="O70" s="4"/>
      <c r="Q70" s="6"/>
      <c r="R70" s="6">
        <f t="shared" si="9"/>
        <v>-1931.8472727871685</v>
      </c>
      <c r="S70" s="4">
        <f t="shared" ca="1" si="7"/>
        <v>1376883.1597983062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-615773.04892185424</v>
      </c>
      <c r="D71" s="15"/>
      <c r="E71" s="6"/>
      <c r="F71" s="4">
        <v>869.32491263547672</v>
      </c>
      <c r="G71" s="4">
        <f t="shared" ca="1" si="4"/>
        <v>-615773.04892185424</v>
      </c>
      <c r="I71" s="6"/>
      <c r="J71" s="6">
        <v>1932.3161746519058</v>
      </c>
      <c r="K71" s="4">
        <f t="shared" ca="1" si="8"/>
        <v>-1368726.7039652306</v>
      </c>
      <c r="M71" s="6"/>
      <c r="N71" s="4"/>
      <c r="O71" s="4"/>
      <c r="Q71" s="6"/>
      <c r="R71" s="6">
        <f t="shared" si="9"/>
        <v>-1932.3161746519058</v>
      </c>
      <c r="S71" s="4">
        <f t="shared" ca="1" si="7"/>
        <v>1368726.7039652306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-612468.64763277792</v>
      </c>
      <c r="D72" s="15"/>
      <c r="E72" s="6"/>
      <c r="F72" s="4">
        <v>869.85236529406916</v>
      </c>
      <c r="G72" s="4">
        <f t="shared" ca="1" si="4"/>
        <v>-612468.64763277804</v>
      </c>
      <c r="I72" s="6"/>
      <c r="J72" s="6">
        <v>1932.7857228467451</v>
      </c>
      <c r="K72" s="4">
        <f t="shared" ca="1" si="8"/>
        <v>-1360886.8643309285</v>
      </c>
      <c r="M72" s="6"/>
      <c r="N72" s="4"/>
      <c r="O72" s="4"/>
      <c r="Q72" s="6"/>
      <c r="R72" s="6">
        <f t="shared" si="9"/>
        <v>-1932.7857228467451</v>
      </c>
      <c r="S72" s="4">
        <f t="shared" ca="1" si="7"/>
        <v>1360886.8643309285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-609059.06424708036</v>
      </c>
      <c r="D73" s="15"/>
      <c r="E73" s="6"/>
      <c r="F73" s="4">
        <v>870.38054498863562</v>
      </c>
      <c r="G73" s="4">
        <f t="shared" ca="1" si="4"/>
        <v>-609059.06424708036</v>
      </c>
      <c r="I73" s="6"/>
      <c r="J73" s="6">
        <v>1933.2559182625816</v>
      </c>
      <c r="K73" s="4">
        <f t="shared" ca="1" si="8"/>
        <v>-1352818.6576625654</v>
      </c>
      <c r="M73" s="6"/>
      <c r="N73" s="4"/>
      <c r="O73" s="4"/>
      <c r="Q73" s="6"/>
      <c r="R73" s="6">
        <f t="shared" si="9"/>
        <v>-1933.2559182625816</v>
      </c>
      <c r="S73" s="4">
        <f t="shared" ca="1" si="7"/>
        <v>1352818.6576625654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-605799.63787452574</v>
      </c>
      <c r="D74" s="15"/>
      <c r="E74" s="6"/>
      <c r="F74" s="4">
        <v>870.90945272128806</v>
      </c>
      <c r="G74" s="4">
        <f t="shared" ca="1" si="4"/>
        <v>-605799.63787452586</v>
      </c>
      <c r="I74" s="6"/>
      <c r="J74" s="6">
        <v>1933.7267617914772</v>
      </c>
      <c r="K74" s="4">
        <f t="shared" ca="1" si="8"/>
        <v>-1345089.2838298872</v>
      </c>
      <c r="M74" s="6"/>
      <c r="N74" s="4"/>
      <c r="O74" s="4"/>
      <c r="Q74" s="6"/>
      <c r="R74" s="6">
        <f t="shared" si="9"/>
        <v>-1933.7267617914772</v>
      </c>
      <c r="S74" s="4">
        <f t="shared" ca="1" si="7"/>
        <v>1345089.2838298872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-602440.41161669511</v>
      </c>
      <c r="D75" s="15"/>
      <c r="E75" s="6"/>
      <c r="F75" s="4">
        <v>871.43908949557567</v>
      </c>
      <c r="G75" s="4">
        <f t="shared" ca="1" si="4"/>
        <v>-602440.411616695</v>
      </c>
      <c r="I75" s="6"/>
      <c r="J75" s="6">
        <v>1934.1982543268468</v>
      </c>
      <c r="K75" s="4">
        <f t="shared" ca="1" si="8"/>
        <v>-1337143.5898743607</v>
      </c>
      <c r="M75" s="6"/>
      <c r="N75" s="4"/>
      <c r="O75" s="4"/>
      <c r="Q75" s="6"/>
      <c r="R75" s="6">
        <f t="shared" si="9"/>
        <v>-1934.1982543268468</v>
      </c>
      <c r="S75" s="4">
        <f t="shared" ca="1" si="7"/>
        <v>1337143.5898743607</v>
      </c>
    </row>
    <row r="76" spans="1:19" x14ac:dyDescent="0.2">
      <c r="A76" s="15">
        <f>+curves!A65</f>
        <v>38596</v>
      </c>
      <c r="B76" s="6">
        <f t="shared" ref="B76:B139" si="10">+SUMIF($E$11:$BZ$11,"POS",$E76:$BZ76)</f>
        <v>0</v>
      </c>
      <c r="C76" s="4">
        <f t="shared" ref="C76:C139" ca="1" si="11">+SUMIF($E$11:$BZ$11,"P&amp;l",$E76:$BZ76)</f>
        <v>-599098.97699342831</v>
      </c>
      <c r="D76" s="15"/>
      <c r="E76" s="6"/>
      <c r="F76" s="4">
        <v>871.96945631640256</v>
      </c>
      <c r="G76" s="4">
        <f t="shared" ca="1" si="4"/>
        <v>-599098.97699342831</v>
      </c>
      <c r="I76" s="6"/>
      <c r="J76" s="6">
        <v>1934.6703967632752</v>
      </c>
      <c r="K76" s="4">
        <f t="shared" ca="1" si="8"/>
        <v>-1329242.7241852521</v>
      </c>
      <c r="M76" s="6"/>
      <c r="N76" s="4"/>
      <c r="O76" s="4"/>
      <c r="Q76" s="6"/>
      <c r="R76" s="6">
        <f t="shared" si="9"/>
        <v>-1934.6703967632752</v>
      </c>
      <c r="S76" s="4">
        <f t="shared" ca="1" si="7"/>
        <v>1329242.7241852521</v>
      </c>
    </row>
    <row r="77" spans="1:19" x14ac:dyDescent="0.2">
      <c r="A77" s="15">
        <f>+curves!A66</f>
        <v>38626</v>
      </c>
      <c r="B77" s="6">
        <f t="shared" si="10"/>
        <v>0</v>
      </c>
      <c r="C77" s="4">
        <f t="shared" ca="1" si="11"/>
        <v>-595893.89506015251</v>
      </c>
      <c r="D77" s="15"/>
      <c r="E77" s="6"/>
      <c r="F77" s="4">
        <v>872.50055419003047</v>
      </c>
      <c r="G77" s="4">
        <f t="shared" ca="1" si="4"/>
        <v>-595893.89506015251</v>
      </c>
      <c r="I77" s="6"/>
      <c r="J77" s="6">
        <v>1935.1431899965182</v>
      </c>
      <c r="K77" s="4">
        <f t="shared" ca="1" si="8"/>
        <v>-1321649.605204721</v>
      </c>
      <c r="M77" s="6"/>
      <c r="N77" s="4"/>
      <c r="O77" s="4"/>
      <c r="Q77" s="6"/>
      <c r="R77" s="6">
        <f t="shared" si="9"/>
        <v>-1935.1431899965182</v>
      </c>
      <c r="S77" s="4">
        <f t="shared" ca="1" si="7"/>
        <v>1321649.605204721</v>
      </c>
    </row>
    <row r="78" spans="1:19" x14ac:dyDescent="0.2">
      <c r="A78" s="15">
        <f>+curves!A67</f>
        <v>38657</v>
      </c>
      <c r="B78" s="6">
        <f t="shared" si="10"/>
        <v>0</v>
      </c>
      <c r="C78" s="4">
        <f t="shared" ca="1" si="11"/>
        <v>-592587.15331411082</v>
      </c>
      <c r="D78" s="15"/>
      <c r="E78" s="6"/>
      <c r="F78" s="4">
        <v>873.03238412416397</v>
      </c>
      <c r="G78" s="4">
        <f t="shared" ca="1" si="4"/>
        <v>-592587.15331411082</v>
      </c>
      <c r="I78" s="6"/>
      <c r="J78" s="6">
        <v>1935.6166349236901</v>
      </c>
      <c r="K78" s="4">
        <f t="shared" ca="1" si="8"/>
        <v>-1313836.2017894366</v>
      </c>
      <c r="M78" s="6"/>
      <c r="N78" s="4"/>
      <c r="O78" s="4"/>
      <c r="Q78" s="6"/>
      <c r="R78" s="6">
        <f t="shared" si="9"/>
        <v>-1935.6166349236901</v>
      </c>
      <c r="S78" s="4">
        <f t="shared" ca="1" si="7"/>
        <v>1313836.2017894366</v>
      </c>
    </row>
    <row r="79" spans="1:19" x14ac:dyDescent="0.2">
      <c r="A79" s="15">
        <f>+curves!A68</f>
        <v>38687</v>
      </c>
      <c r="B79" s="6">
        <f t="shared" si="10"/>
        <v>0</v>
      </c>
      <c r="C79" s="4">
        <f t="shared" ca="1" si="11"/>
        <v>-589415.36966273724</v>
      </c>
      <c r="D79" s="15"/>
      <c r="E79" s="6"/>
      <c r="F79" s="4">
        <v>873.56494712786866</v>
      </c>
      <c r="G79" s="4">
        <f t="shared" ca="1" si="4"/>
        <v>-589415.36966273724</v>
      </c>
      <c r="I79" s="6"/>
      <c r="J79" s="6">
        <v>1936.0907324430798</v>
      </c>
      <c r="K79" s="4">
        <f t="shared" ca="1" si="8"/>
        <v>-1306327.1809560133</v>
      </c>
      <c r="M79" s="6"/>
      <c r="N79" s="4"/>
      <c r="O79" s="4"/>
      <c r="Q79" s="6"/>
      <c r="R79" s="6">
        <f t="shared" si="9"/>
        <v>-1936.0907324430798</v>
      </c>
      <c r="S79" s="4">
        <f t="shared" ca="1" si="7"/>
        <v>1306327.1809560133</v>
      </c>
    </row>
    <row r="80" spans="1:19" x14ac:dyDescent="0.2">
      <c r="A80" s="15">
        <f>+curves!A69</f>
        <v>38718</v>
      </c>
      <c r="B80" s="6">
        <f t="shared" si="10"/>
        <v>0</v>
      </c>
      <c r="C80" s="4">
        <f t="shared" ca="1" si="11"/>
        <v>-586142.97906215698</v>
      </c>
      <c r="D80" s="15"/>
      <c r="E80" s="6"/>
      <c r="F80" s="4">
        <v>874.09824421157259</v>
      </c>
      <c r="G80" s="4">
        <f t="shared" ca="1" si="4"/>
        <v>-586142.97906215698</v>
      </c>
      <c r="I80" s="6"/>
      <c r="J80" s="6">
        <v>1936.5654834541524</v>
      </c>
      <c r="K80" s="4">
        <f t="shared" ca="1" si="8"/>
        <v>-1298600.3222608177</v>
      </c>
      <c r="M80" s="6"/>
      <c r="N80" s="4"/>
      <c r="O80" s="4"/>
      <c r="Q80" s="6"/>
      <c r="R80" s="6">
        <f t="shared" si="9"/>
        <v>-1936.5654834541524</v>
      </c>
      <c r="S80" s="4">
        <f t="shared" ca="1" si="7"/>
        <v>1298600.3222608177</v>
      </c>
    </row>
    <row r="81" spans="1:19" x14ac:dyDescent="0.2">
      <c r="A81" s="15">
        <f>+curves!A70</f>
        <v>38749</v>
      </c>
      <c r="B81" s="6">
        <f t="shared" si="10"/>
        <v>0</v>
      </c>
      <c r="C81" s="4">
        <f t="shared" ca="1" si="11"/>
        <v>-582887.94375693775</v>
      </c>
      <c r="D81" s="15"/>
      <c r="E81" s="6"/>
      <c r="F81" s="4">
        <v>874.63227638715352</v>
      </c>
      <c r="G81" s="4">
        <f t="shared" ca="1" si="4"/>
        <v>-582887.94375693786</v>
      </c>
      <c r="I81" s="6"/>
      <c r="J81" s="6">
        <v>1937.0408888577374</v>
      </c>
      <c r="K81" s="4">
        <f t="shared" ca="1" si="8"/>
        <v>-1290917.1215854085</v>
      </c>
      <c r="M81" s="6"/>
      <c r="N81" s="4"/>
      <c r="O81" s="4"/>
      <c r="Q81" s="6"/>
      <c r="R81" s="6">
        <f t="shared" si="9"/>
        <v>-1937.0408888577374</v>
      </c>
      <c r="S81" s="4">
        <f t="shared" ca="1" si="7"/>
        <v>1290917.1215854085</v>
      </c>
    </row>
    <row r="82" spans="1:19" x14ac:dyDescent="0.2">
      <c r="A82" s="15">
        <f>+curves!A71</f>
        <v>38777</v>
      </c>
      <c r="B82" s="6">
        <f t="shared" si="10"/>
        <v>0</v>
      </c>
      <c r="C82" s="4">
        <f t="shared" ca="1" si="11"/>
        <v>-579997.07515947777</v>
      </c>
      <c r="D82" s="15"/>
      <c r="E82" s="6"/>
      <c r="F82" s="4">
        <v>875.16704466785529</v>
      </c>
      <c r="G82" s="4">
        <f t="shared" ca="1" si="4"/>
        <v>-579997.07515947788</v>
      </c>
      <c r="I82" s="6"/>
      <c r="J82" s="6">
        <v>1937.5169495558434</v>
      </c>
      <c r="K82" s="4">
        <f t="shared" ca="1" si="8"/>
        <v>-1284045.3381568904</v>
      </c>
      <c r="M82" s="6"/>
      <c r="N82" s="4"/>
      <c r="O82" s="4"/>
      <c r="Q82" s="6"/>
      <c r="R82" s="6">
        <f t="shared" si="9"/>
        <v>-1937.5169495558434</v>
      </c>
      <c r="S82" s="4">
        <f t="shared" ca="1" si="7"/>
        <v>1284045.3381568904</v>
      </c>
    </row>
    <row r="83" spans="1:19" x14ac:dyDescent="0.2">
      <c r="A83" s="15">
        <f>+curves!A72</f>
        <v>38808</v>
      </c>
      <c r="B83" s="6">
        <f t="shared" si="10"/>
        <v>0</v>
      </c>
      <c r="C83" s="4">
        <f t="shared" ca="1" si="11"/>
        <v>-576774.66559348232</v>
      </c>
      <c r="D83" s="15"/>
      <c r="E83" s="6"/>
      <c r="F83" s="4">
        <v>875.70255006829029</v>
      </c>
      <c r="G83" s="4">
        <f t="shared" ref="G83:G146" ca="1" si="12">-+F83*VLOOKUP(A83,curves,3,0)*1000</f>
        <v>-576774.66559348232</v>
      </c>
      <c r="I83" s="6"/>
      <c r="J83" s="6">
        <v>1937.9936664516599</v>
      </c>
      <c r="K83" s="4">
        <f t="shared" ca="1" si="8"/>
        <v>-1276444.4374437118</v>
      </c>
      <c r="M83" s="6"/>
      <c r="N83" s="4"/>
      <c r="O83" s="4"/>
      <c r="Q83" s="6"/>
      <c r="R83" s="6">
        <f t="shared" si="9"/>
        <v>-1937.9936664516599</v>
      </c>
      <c r="S83" s="4">
        <f t="shared" ca="1" si="7"/>
        <v>1276444.4374437118</v>
      </c>
    </row>
    <row r="84" spans="1:19" x14ac:dyDescent="0.2">
      <c r="A84" s="15">
        <f>+curves!A73</f>
        <v>38838</v>
      </c>
      <c r="B84" s="6">
        <f t="shared" si="10"/>
        <v>0</v>
      </c>
      <c r="C84" s="4">
        <f t="shared" ca="1" si="11"/>
        <v>-573683.82354816725</v>
      </c>
      <c r="D84" s="15"/>
      <c r="E84" s="6"/>
      <c r="F84" s="4">
        <v>876.23879360452588</v>
      </c>
      <c r="G84" s="4">
        <f t="shared" ca="1" si="12"/>
        <v>-573683.82354816725</v>
      </c>
      <c r="I84" s="6"/>
      <c r="J84" s="6">
        <v>1938.4710404497464</v>
      </c>
      <c r="K84" s="4">
        <f t="shared" ca="1" si="8"/>
        <v>-1269139.7441420704</v>
      </c>
      <c r="M84" s="6"/>
      <c r="N84" s="4"/>
      <c r="O84" s="4"/>
      <c r="Q84" s="6"/>
      <c r="R84" s="6">
        <f t="shared" si="9"/>
        <v>-1938.4710404497464</v>
      </c>
      <c r="S84" s="4">
        <f t="shared" ca="1" si="7"/>
        <v>1269139.7441420704</v>
      </c>
    </row>
    <row r="85" spans="1:19" x14ac:dyDescent="0.2">
      <c r="A85" s="15">
        <f>+curves!A74</f>
        <v>38869</v>
      </c>
      <c r="B85" s="6">
        <f t="shared" si="10"/>
        <v>0</v>
      </c>
      <c r="C85" s="4">
        <f t="shared" ca="1" si="11"/>
        <v>-570494.93345299689</v>
      </c>
      <c r="D85" s="15"/>
      <c r="E85" s="6"/>
      <c r="F85" s="4">
        <v>876.77577629400173</v>
      </c>
      <c r="G85" s="4">
        <f t="shared" ca="1" si="12"/>
        <v>-570494.93345299701</v>
      </c>
      <c r="I85" s="6"/>
      <c r="J85" s="6">
        <v>1938.9490724558466</v>
      </c>
      <c r="K85" s="4">
        <f t="shared" ca="1" si="8"/>
        <v>-1261623.1560764848</v>
      </c>
      <c r="M85" s="6"/>
      <c r="N85" s="4"/>
      <c r="O85" s="4"/>
      <c r="Q85" s="6"/>
      <c r="R85" s="6">
        <f t="shared" si="9"/>
        <v>-1938.9490724558466</v>
      </c>
      <c r="S85" s="4">
        <f t="shared" ca="1" si="7"/>
        <v>1261623.1560764848</v>
      </c>
    </row>
    <row r="86" spans="1:19" x14ac:dyDescent="0.2">
      <c r="A86" s="15">
        <f>+curves!A75</f>
        <v>38899</v>
      </c>
      <c r="B86" s="6">
        <f t="shared" si="10"/>
        <v>0</v>
      </c>
      <c r="C86" s="4">
        <f t="shared" ca="1" si="11"/>
        <v>-567436.26263850718</v>
      </c>
      <c r="D86" s="15"/>
      <c r="E86" s="6"/>
      <c r="F86" s="4">
        <v>877.31349915553187</v>
      </c>
      <c r="G86" s="4">
        <f t="shared" ca="1" si="12"/>
        <v>-567436.26263850706</v>
      </c>
      <c r="I86" s="6"/>
      <c r="J86" s="6">
        <v>1939.4277633768907</v>
      </c>
      <c r="K86" s="4">
        <f t="shared" ca="1" si="8"/>
        <v>-1254399.5308031191</v>
      </c>
      <c r="M86" s="6"/>
      <c r="N86" s="4"/>
      <c r="O86" s="4"/>
      <c r="Q86" s="6"/>
      <c r="R86" s="6">
        <f t="shared" si="9"/>
        <v>-1939.4277633768907</v>
      </c>
      <c r="S86" s="4">
        <f t="shared" ca="1" si="7"/>
        <v>1254399.5308031191</v>
      </c>
    </row>
    <row r="87" spans="1:19" x14ac:dyDescent="0.2">
      <c r="A87" s="15">
        <f>+curves!A76</f>
        <v>38930</v>
      </c>
      <c r="B87" s="6">
        <f t="shared" si="10"/>
        <v>0</v>
      </c>
      <c r="C87" s="4">
        <f t="shared" ca="1" si="11"/>
        <v>-564280.56113975542</v>
      </c>
      <c r="D87" s="15"/>
      <c r="E87" s="6"/>
      <c r="F87" s="4">
        <v>877.85196320939076</v>
      </c>
      <c r="G87" s="4">
        <f t="shared" ca="1" si="12"/>
        <v>-564280.56113975542</v>
      </c>
      <c r="I87" s="6"/>
      <c r="J87" s="6">
        <v>1939.9071141211834</v>
      </c>
      <c r="K87" s="4">
        <f t="shared" ca="1" si="8"/>
        <v>-1246966.3688092721</v>
      </c>
      <c r="M87" s="6"/>
      <c r="N87" s="4"/>
      <c r="O87" s="4"/>
      <c r="Q87" s="6"/>
      <c r="R87" s="6">
        <f t="shared" si="9"/>
        <v>-1939.9071141211834</v>
      </c>
      <c r="S87" s="4">
        <f t="shared" ca="1" si="7"/>
        <v>1246966.3688092721</v>
      </c>
    </row>
    <row r="88" spans="1:19" x14ac:dyDescent="0.2">
      <c r="A88" s="15">
        <f>+curves!A77</f>
        <v>38961</v>
      </c>
      <c r="B88" s="6">
        <f t="shared" si="10"/>
        <v>0</v>
      </c>
      <c r="C88" s="4">
        <f t="shared" ca="1" si="11"/>
        <v>-561141.62743285135</v>
      </c>
      <c r="D88" s="15"/>
      <c r="E88" s="6"/>
      <c r="F88" s="4">
        <v>878.39116947723141</v>
      </c>
      <c r="G88" s="4">
        <f t="shared" ca="1" si="12"/>
        <v>-561141.62743285135</v>
      </c>
      <c r="I88" s="6"/>
      <c r="J88" s="6">
        <v>1940.3871255982185</v>
      </c>
      <c r="K88" s="4">
        <f t="shared" ca="1" si="8"/>
        <v>-1239575.2909901722</v>
      </c>
      <c r="M88" s="6"/>
      <c r="N88" s="4"/>
      <c r="O88" s="4"/>
      <c r="Q88" s="6"/>
      <c r="R88" s="6">
        <f t="shared" si="9"/>
        <v>-1940.3871255982185</v>
      </c>
      <c r="S88" s="4">
        <f t="shared" ca="1" si="7"/>
        <v>1239575.2909901722</v>
      </c>
    </row>
    <row r="89" spans="1:19" x14ac:dyDescent="0.2">
      <c r="A89" s="15">
        <f>+curves!A78</f>
        <v>38991</v>
      </c>
      <c r="B89" s="6">
        <f t="shared" si="10"/>
        <v>0</v>
      </c>
      <c r="C89" s="4">
        <f t="shared" ca="1" si="11"/>
        <v>-558130.90304933954</v>
      </c>
      <c r="D89" s="15"/>
      <c r="E89" s="6"/>
      <c r="F89" s="4">
        <v>878.93111898208667</v>
      </c>
      <c r="G89" s="4">
        <f t="shared" ca="1" si="12"/>
        <v>-558130.90304933954</v>
      </c>
      <c r="I89" s="6"/>
      <c r="J89" s="6">
        <v>1940.8677987186825</v>
      </c>
      <c r="K89" s="4">
        <f t="shared" ca="1" si="8"/>
        <v>-1232472.3448781651</v>
      </c>
      <c r="M89" s="6"/>
      <c r="N89" s="4"/>
      <c r="O89" s="4"/>
      <c r="Q89" s="6"/>
      <c r="R89" s="6">
        <f t="shared" si="9"/>
        <v>-1940.8677987186825</v>
      </c>
      <c r="S89" s="4">
        <f t="shared" ca="1" si="7"/>
        <v>1232472.3448781651</v>
      </c>
    </row>
    <row r="90" spans="1:19" x14ac:dyDescent="0.2">
      <c r="A90" s="15">
        <f>+curves!A79</f>
        <v>39022</v>
      </c>
      <c r="B90" s="6">
        <f t="shared" si="10"/>
        <v>0</v>
      </c>
      <c r="C90" s="4">
        <f t="shared" ca="1" si="11"/>
        <v>-555024.66447072476</v>
      </c>
      <c r="D90" s="15"/>
      <c r="E90" s="6"/>
      <c r="F90" s="4">
        <v>879.4718127484557</v>
      </c>
      <c r="G90" s="4">
        <f t="shared" ca="1" si="12"/>
        <v>-555024.66447072465</v>
      </c>
      <c r="I90" s="6"/>
      <c r="J90" s="6">
        <v>1941.3491343946405</v>
      </c>
      <c r="K90" s="4">
        <f t="shared" ca="1" si="8"/>
        <v>-1225163.3722866108</v>
      </c>
      <c r="M90" s="6"/>
      <c r="N90" s="4"/>
      <c r="O90" s="4"/>
      <c r="Q90" s="6"/>
      <c r="R90" s="6">
        <f t="shared" si="9"/>
        <v>-1941.3491343946405</v>
      </c>
      <c r="S90" s="4">
        <f t="shared" ca="1" si="7"/>
        <v>1225163.3722866108</v>
      </c>
    </row>
    <row r="91" spans="1:19" x14ac:dyDescent="0.2">
      <c r="A91" s="15">
        <f>+curves!A80</f>
        <v>39052</v>
      </c>
      <c r="B91" s="6">
        <f t="shared" si="10"/>
        <v>0</v>
      </c>
      <c r="C91" s="4">
        <f t="shared" ca="1" si="11"/>
        <v>-552045.31956473808</v>
      </c>
      <c r="D91" s="15"/>
      <c r="E91" s="6"/>
      <c r="F91" s="4">
        <v>880.01325180222193</v>
      </c>
      <c r="G91" s="4">
        <f t="shared" ca="1" si="12"/>
        <v>-552045.31956473808</v>
      </c>
      <c r="I91" s="6"/>
      <c r="J91" s="6">
        <v>1941.831133539353</v>
      </c>
      <c r="K91" s="4">
        <f t="shared" ca="1" si="8"/>
        <v>-1218139.3705834909</v>
      </c>
      <c r="M91" s="6"/>
      <c r="N91" s="4"/>
      <c r="O91" s="4"/>
      <c r="Q91" s="6"/>
      <c r="R91" s="6">
        <f t="shared" si="9"/>
        <v>-1941.831133539353</v>
      </c>
      <c r="S91" s="4">
        <f t="shared" ca="1" si="7"/>
        <v>1218139.3705834909</v>
      </c>
    </row>
    <row r="92" spans="1:19" x14ac:dyDescent="0.2">
      <c r="A92" s="15">
        <f>+curves!A81</f>
        <v>39083</v>
      </c>
      <c r="B92" s="6">
        <f t="shared" si="10"/>
        <v>0</v>
      </c>
      <c r="C92" s="4">
        <f t="shared" ca="1" si="11"/>
        <v>-548971.45288290153</v>
      </c>
      <c r="D92" s="15"/>
      <c r="E92" s="6"/>
      <c r="F92" s="4">
        <v>880.5554371706545</v>
      </c>
      <c r="G92" s="4">
        <f t="shared" ca="1" si="12"/>
        <v>-548971.45288290153</v>
      </c>
      <c r="I92" s="6"/>
      <c r="J92" s="6">
        <v>1942.3137970672774</v>
      </c>
      <c r="K92" s="4">
        <f t="shared" ca="1" si="8"/>
        <v>-1210911.6384047505</v>
      </c>
      <c r="M92" s="6"/>
      <c r="N92" s="4"/>
      <c r="O92" s="4"/>
      <c r="Q92" s="6"/>
      <c r="R92" s="6">
        <f t="shared" si="9"/>
        <v>-1942.3137970672774</v>
      </c>
      <c r="S92" s="4">
        <f t="shared" ca="1" si="7"/>
        <v>1210911.6384047505</v>
      </c>
    </row>
    <row r="93" spans="1:19" x14ac:dyDescent="0.2">
      <c r="A93" s="15">
        <f>+curves!A82</f>
        <v>39114</v>
      </c>
      <c r="B93" s="6">
        <f t="shared" si="10"/>
        <v>0</v>
      </c>
      <c r="C93" s="4">
        <f t="shared" ca="1" si="11"/>
        <v>-545913.94126898469</v>
      </c>
      <c r="D93" s="15"/>
      <c r="E93" s="6"/>
      <c r="F93" s="4">
        <v>881.09836988249504</v>
      </c>
      <c r="G93" s="4">
        <f t="shared" ca="1" si="12"/>
        <v>-545913.94126898469</v>
      </c>
      <c r="I93" s="6"/>
      <c r="J93" s="6">
        <v>1942.7971258942553</v>
      </c>
      <c r="K93" s="4">
        <f t="shared" ca="1" si="8"/>
        <v>-1203724.8874089194</v>
      </c>
      <c r="M93" s="6"/>
      <c r="N93" s="4"/>
      <c r="O93" s="4"/>
      <c r="Q93" s="6"/>
      <c r="R93" s="6">
        <f t="shared" si="9"/>
        <v>-1942.7971258942553</v>
      </c>
      <c r="S93" s="4">
        <f t="shared" ca="1" si="7"/>
        <v>1203724.8874089194</v>
      </c>
    </row>
    <row r="94" spans="1:19" x14ac:dyDescent="0.2">
      <c r="A94" s="15">
        <f>+curves!A83</f>
        <v>39142</v>
      </c>
      <c r="B94" s="6">
        <f t="shared" si="10"/>
        <v>0</v>
      </c>
      <c r="C94" s="4">
        <f t="shared" ca="1" si="11"/>
        <v>-543198.74371160264</v>
      </c>
      <c r="D94" s="15"/>
      <c r="E94" s="6"/>
      <c r="F94" s="4">
        <v>881.64205096787509</v>
      </c>
      <c r="G94" s="4">
        <f t="shared" ca="1" si="12"/>
        <v>-543198.74371160264</v>
      </c>
      <c r="I94" s="6"/>
      <c r="J94" s="6">
        <v>1943.2811209373294</v>
      </c>
      <c r="K94" s="4">
        <f t="shared" ca="1" si="8"/>
        <v>-1197297.5454299145</v>
      </c>
      <c r="M94" s="6"/>
      <c r="N94" s="4"/>
      <c r="O94" s="4"/>
      <c r="Q94" s="6"/>
      <c r="R94" s="6">
        <f t="shared" si="9"/>
        <v>-1943.2811209373294</v>
      </c>
      <c r="S94" s="4">
        <f t="shared" ca="1" si="7"/>
        <v>1197297.5454299145</v>
      </c>
    </row>
    <row r="95" spans="1:19" x14ac:dyDescent="0.2">
      <c r="A95" s="15">
        <f>+curves!A84</f>
        <v>39173</v>
      </c>
      <c r="B95" s="6">
        <f t="shared" si="10"/>
        <v>0</v>
      </c>
      <c r="C95" s="4">
        <f t="shared" ca="1" si="11"/>
        <v>-540171.97553569428</v>
      </c>
      <c r="D95" s="15"/>
      <c r="E95" s="6"/>
      <c r="F95" s="4">
        <v>882.1864814583173</v>
      </c>
      <c r="G95" s="4">
        <f t="shared" ca="1" si="12"/>
        <v>-540171.97553569428</v>
      </c>
      <c r="I95" s="6"/>
      <c r="J95" s="6">
        <v>1943.7657831147433</v>
      </c>
      <c r="K95" s="4">
        <f t="shared" ca="1" si="8"/>
        <v>-1190188.0442648644</v>
      </c>
      <c r="M95" s="6"/>
      <c r="N95" s="4"/>
      <c r="O95" s="4"/>
      <c r="Q95" s="6"/>
      <c r="R95" s="6">
        <f t="shared" si="9"/>
        <v>-1943.7657831147433</v>
      </c>
      <c r="S95" s="4">
        <f t="shared" ca="1" si="7"/>
        <v>1190188.0442648644</v>
      </c>
    </row>
    <row r="96" spans="1:19" x14ac:dyDescent="0.2">
      <c r="A96" s="15">
        <f>+curves!A85</f>
        <v>39203</v>
      </c>
      <c r="B96" s="6">
        <f t="shared" si="10"/>
        <v>0</v>
      </c>
      <c r="C96" s="4">
        <f t="shared" ca="1" si="11"/>
        <v>-537268.90261647478</v>
      </c>
      <c r="D96" s="15"/>
      <c r="E96" s="6"/>
      <c r="F96" s="4">
        <v>882.73166238682347</v>
      </c>
      <c r="G96" s="4">
        <f t="shared" ca="1" si="12"/>
        <v>-537268.90261647466</v>
      </c>
      <c r="I96" s="6"/>
      <c r="J96" s="6">
        <v>1944.2511133461312</v>
      </c>
      <c r="K96" s="4">
        <f t="shared" ca="1" si="8"/>
        <v>-1183355.8334747772</v>
      </c>
      <c r="M96" s="6"/>
      <c r="N96" s="4"/>
      <c r="O96" s="4"/>
      <c r="Q96" s="6"/>
      <c r="R96" s="6">
        <f t="shared" si="9"/>
        <v>-1944.2511133461312</v>
      </c>
      <c r="S96" s="4">
        <f t="shared" ca="1" si="7"/>
        <v>1183355.8334747772</v>
      </c>
    </row>
    <row r="97" spans="1:19" x14ac:dyDescent="0.2">
      <c r="A97" s="15">
        <f>+curves!A86</f>
        <v>39234</v>
      </c>
      <c r="B97" s="6">
        <f t="shared" si="10"/>
        <v>0</v>
      </c>
      <c r="C97" s="4">
        <f t="shared" ca="1" si="11"/>
        <v>-534273.71974820527</v>
      </c>
      <c r="D97" s="15"/>
      <c r="E97" s="6"/>
      <c r="F97" s="4">
        <v>883.27759478779046</v>
      </c>
      <c r="G97" s="4">
        <f t="shared" ca="1" si="12"/>
        <v>-534273.71974820516</v>
      </c>
      <c r="I97" s="6"/>
      <c r="J97" s="6">
        <v>1944.7371125523327</v>
      </c>
      <c r="K97" s="4">
        <f t="shared" ca="1" si="8"/>
        <v>-1176325.4691242862</v>
      </c>
      <c r="M97" s="6"/>
      <c r="N97" s="4"/>
      <c r="O97" s="4"/>
      <c r="Q97" s="6"/>
      <c r="R97" s="6">
        <f t="shared" si="9"/>
        <v>-1944.7371125523327</v>
      </c>
      <c r="S97" s="4">
        <f t="shared" ca="1" si="7"/>
        <v>1176325.4691242862</v>
      </c>
    </row>
    <row r="98" spans="1:19" x14ac:dyDescent="0.2">
      <c r="A98" s="15">
        <f>+curves!A87</f>
        <v>39264</v>
      </c>
      <c r="B98" s="6">
        <f t="shared" si="10"/>
        <v>0</v>
      </c>
      <c r="C98" s="4">
        <f t="shared" ca="1" si="11"/>
        <v>-531459.78684479767</v>
      </c>
      <c r="D98" s="15"/>
      <c r="E98" s="6"/>
      <c r="F98" s="4">
        <v>883.8242796970128</v>
      </c>
      <c r="G98" s="4">
        <f t="shared" ca="1" si="12"/>
        <v>-531459.78684479767</v>
      </c>
      <c r="I98" s="6"/>
      <c r="J98" s="6">
        <v>1945.2237816553945</v>
      </c>
      <c r="K98" s="4">
        <f t="shared" ca="1" si="8"/>
        <v>-1169698.8192250284</v>
      </c>
      <c r="M98" s="6"/>
      <c r="N98" s="4"/>
      <c r="O98" s="4"/>
      <c r="Q98" s="6"/>
      <c r="R98" s="6">
        <f t="shared" si="9"/>
        <v>-1945.2237816553945</v>
      </c>
      <c r="S98" s="4">
        <f t="shared" ca="1" si="7"/>
        <v>1169698.8192250284</v>
      </c>
    </row>
    <row r="99" spans="1:19" x14ac:dyDescent="0.2">
      <c r="A99" s="15">
        <f>+curves!A88</f>
        <v>39295</v>
      </c>
      <c r="B99" s="6">
        <f t="shared" si="10"/>
        <v>0</v>
      </c>
      <c r="C99" s="4">
        <f t="shared" ca="1" si="11"/>
        <v>-528576.06046781619</v>
      </c>
      <c r="D99" s="15"/>
      <c r="E99" s="6"/>
      <c r="F99" s="4">
        <v>884.37171815176953</v>
      </c>
      <c r="G99" s="4">
        <f t="shared" ca="1" si="12"/>
        <v>-528576.06046781619</v>
      </c>
      <c r="I99" s="6"/>
      <c r="J99" s="6">
        <v>1945.7111215787586</v>
      </c>
      <c r="K99" s="4">
        <f t="shared" ca="1" si="8"/>
        <v>-1162923.121967159</v>
      </c>
      <c r="M99" s="6"/>
      <c r="N99" s="4"/>
      <c r="O99" s="4"/>
      <c r="Q99" s="6"/>
      <c r="R99" s="6">
        <f t="shared" si="9"/>
        <v>-1945.7111215787586</v>
      </c>
      <c r="S99" s="4">
        <f t="shared" ca="1" si="7"/>
        <v>1162923.121967159</v>
      </c>
    </row>
    <row r="100" spans="1:19" x14ac:dyDescent="0.2">
      <c r="A100" s="15">
        <f>+curves!A89</f>
        <v>39326</v>
      </c>
      <c r="B100" s="6">
        <f t="shared" si="10"/>
        <v>0</v>
      </c>
      <c r="C100" s="4">
        <f t="shared" ca="1" si="11"/>
        <v>-525709.14054433489</v>
      </c>
      <c r="D100" s="15"/>
      <c r="E100" s="6"/>
      <c r="F100" s="4">
        <v>884.91991119074078</v>
      </c>
      <c r="G100" s="4">
        <f t="shared" ca="1" si="12"/>
        <v>-525709.14054433489</v>
      </c>
      <c r="I100" s="6"/>
      <c r="J100" s="6">
        <v>1946.1991332470775</v>
      </c>
      <c r="K100" s="4">
        <f t="shared" ca="1" si="8"/>
        <v>-1156189.0073088415</v>
      </c>
      <c r="M100" s="6"/>
      <c r="N100" s="4"/>
      <c r="O100" s="4"/>
      <c r="Q100" s="6"/>
      <c r="R100" s="6">
        <f t="shared" si="9"/>
        <v>-1946.1991332470775</v>
      </c>
      <c r="S100" s="4">
        <f t="shared" ca="1" si="7"/>
        <v>1156189.0073088415</v>
      </c>
    </row>
    <row r="101" spans="1:19" x14ac:dyDescent="0.2">
      <c r="A101" s="15">
        <f>+curves!A90</f>
        <v>39356</v>
      </c>
      <c r="B101" s="6">
        <f t="shared" si="10"/>
        <v>0</v>
      </c>
      <c r="C101" s="4">
        <f t="shared" ca="1" si="11"/>
        <v>-522961.07158141932</v>
      </c>
      <c r="D101" s="15"/>
      <c r="E101" s="6"/>
      <c r="F101" s="4">
        <v>885.46885985401025</v>
      </c>
      <c r="G101" s="4">
        <f t="shared" ca="1" si="12"/>
        <v>-522961.07158141921</v>
      </c>
      <c r="I101" s="6"/>
      <c r="J101" s="6">
        <v>1946.6878175862162</v>
      </c>
      <c r="K101" s="4">
        <f t="shared" ca="1" si="8"/>
        <v>-1149720.7787603389</v>
      </c>
      <c r="M101" s="6"/>
      <c r="N101" s="4"/>
      <c r="O101" s="4"/>
      <c r="Q101" s="6"/>
      <c r="R101" s="6">
        <f t="shared" si="9"/>
        <v>-1946.6878175862162</v>
      </c>
      <c r="S101" s="4">
        <f t="shared" ca="1" si="7"/>
        <v>1149720.7787603389</v>
      </c>
    </row>
    <row r="102" spans="1:19" x14ac:dyDescent="0.2">
      <c r="A102" s="15">
        <f>+curves!A91</f>
        <v>39387</v>
      </c>
      <c r="B102" s="6">
        <f t="shared" si="10"/>
        <v>0</v>
      </c>
      <c r="C102" s="4">
        <f t="shared" ca="1" si="11"/>
        <v>-520126.87135583535</v>
      </c>
      <c r="D102" s="15"/>
      <c r="E102" s="6"/>
      <c r="F102" s="4">
        <v>886.01856518315219</v>
      </c>
      <c r="G102" s="4">
        <f t="shared" ca="1" si="12"/>
        <v>-520126.87135583541</v>
      </c>
      <c r="I102" s="6"/>
      <c r="J102" s="6">
        <v>1947.1771755234402</v>
      </c>
      <c r="K102" s="4">
        <f t="shared" ca="1" si="8"/>
        <v>-1143067.6648080663</v>
      </c>
      <c r="M102" s="6"/>
      <c r="N102" s="4"/>
      <c r="O102" s="4"/>
      <c r="Q102" s="6"/>
      <c r="R102" s="6">
        <f t="shared" si="9"/>
        <v>-1947.1771755234402</v>
      </c>
      <c r="S102" s="4">
        <f t="shared" ca="1" si="7"/>
        <v>1143067.6648080663</v>
      </c>
    </row>
    <row r="103" spans="1:19" x14ac:dyDescent="0.2">
      <c r="A103" s="15">
        <f>+curves!A92</f>
        <v>39417</v>
      </c>
      <c r="B103" s="6">
        <f t="shared" si="10"/>
        <v>0</v>
      </c>
      <c r="C103" s="4">
        <f t="shared" ca="1" si="11"/>
        <v>-517410.17896498484</v>
      </c>
      <c r="D103" s="15"/>
      <c r="E103" s="6"/>
      <c r="F103" s="4">
        <v>886.56902822114785</v>
      </c>
      <c r="G103" s="4">
        <f t="shared" ca="1" si="12"/>
        <v>-517410.17896498478</v>
      </c>
      <c r="I103" s="6"/>
      <c r="J103" s="6">
        <v>1947.667207987231</v>
      </c>
      <c r="K103" s="4">
        <f t="shared" ca="1" si="8"/>
        <v>-1136677.2429112329</v>
      </c>
      <c r="M103" s="6"/>
      <c r="N103" s="4"/>
      <c r="O103" s="4"/>
      <c r="Q103" s="6"/>
      <c r="R103" s="6">
        <f t="shared" si="9"/>
        <v>-1947.667207987231</v>
      </c>
      <c r="S103" s="4">
        <f t="shared" ca="1" si="7"/>
        <v>1136677.2429112329</v>
      </c>
    </row>
    <row r="104" spans="1:19" x14ac:dyDescent="0.2">
      <c r="A104" s="15">
        <f>+curves!A93</f>
        <v>39448</v>
      </c>
      <c r="B104" s="6">
        <f t="shared" si="10"/>
        <v>0</v>
      </c>
      <c r="C104" s="4">
        <f t="shared" ca="1" si="11"/>
        <v>-514608.30287734489</v>
      </c>
      <c r="D104" s="15"/>
      <c r="E104" s="6"/>
      <c r="F104" s="4">
        <v>887.1202500123876</v>
      </c>
      <c r="G104" s="4">
        <f t="shared" ca="1" si="12"/>
        <v>-514608.30287734483</v>
      </c>
      <c r="I104" s="6"/>
      <c r="J104" s="6">
        <v>1948.1579159072876</v>
      </c>
      <c r="K104" s="4">
        <f t="shared" ca="1" si="8"/>
        <v>-1130104.1080147987</v>
      </c>
      <c r="M104" s="6"/>
      <c r="N104" s="4"/>
      <c r="O104" s="4"/>
      <c r="Q104" s="6"/>
      <c r="R104" s="6">
        <f t="shared" si="9"/>
        <v>-1948.1579159072876</v>
      </c>
      <c r="S104" s="4">
        <f t="shared" ca="1" si="7"/>
        <v>1130104.1080147987</v>
      </c>
    </row>
    <row r="105" spans="1:19" x14ac:dyDescent="0.2">
      <c r="A105" s="15">
        <f>+curves!A94</f>
        <v>39479</v>
      </c>
      <c r="B105" s="6">
        <f t="shared" si="10"/>
        <v>0</v>
      </c>
      <c r="C105" s="4">
        <f t="shared" ca="1" si="11"/>
        <v>-511822.72828255757</v>
      </c>
      <c r="D105" s="15"/>
      <c r="E105" s="6"/>
      <c r="F105" s="4">
        <v>887.67223160275887</v>
      </c>
      <c r="G105" s="4">
        <f t="shared" ca="1" si="12"/>
        <v>-511822.72828255751</v>
      </c>
      <c r="I105" s="6"/>
      <c r="J105" s="6">
        <v>1948.6493002147154</v>
      </c>
      <c r="K105" s="4">
        <f t="shared" ca="1" si="8"/>
        <v>-1123571.252759567</v>
      </c>
      <c r="M105" s="6"/>
      <c r="N105" s="4"/>
      <c r="O105" s="4"/>
      <c r="Q105" s="6"/>
      <c r="R105" s="6">
        <f t="shared" si="9"/>
        <v>-1948.6493002147154</v>
      </c>
      <c r="S105" s="4">
        <f t="shared" ca="1" si="7"/>
        <v>1123571.252759567</v>
      </c>
    </row>
    <row r="106" spans="1:19" x14ac:dyDescent="0.2">
      <c r="A106" s="15">
        <f>+curves!A95</f>
        <v>39508</v>
      </c>
      <c r="B106" s="6">
        <f t="shared" si="10"/>
        <v>0</v>
      </c>
      <c r="C106" s="4">
        <f t="shared" ca="1" si="11"/>
        <v>-509251.99585991353</v>
      </c>
      <c r="D106" s="15"/>
      <c r="E106" s="6"/>
      <c r="F106" s="4">
        <v>888.22497403956163</v>
      </c>
      <c r="G106" s="4">
        <f t="shared" ca="1" si="12"/>
        <v>-509251.99585991353</v>
      </c>
      <c r="I106" s="6"/>
      <c r="J106" s="6">
        <v>1949.1413618418403</v>
      </c>
      <c r="K106" s="4">
        <f t="shared" ca="1" si="8"/>
        <v>-1117514.3209684805</v>
      </c>
      <c r="M106" s="6"/>
      <c r="N106" s="4"/>
      <c r="O106" s="4"/>
      <c r="Q106" s="6"/>
      <c r="R106" s="6">
        <f t="shared" si="9"/>
        <v>-1949.1413618418403</v>
      </c>
      <c r="S106" s="4">
        <f t="shared" ca="1" si="7"/>
        <v>1117514.3209684805</v>
      </c>
    </row>
    <row r="107" spans="1:19" x14ac:dyDescent="0.2">
      <c r="A107" s="15">
        <f>+curves!A96</f>
        <v>39539</v>
      </c>
      <c r="B107" s="6">
        <f t="shared" si="10"/>
        <v>0</v>
      </c>
      <c r="C107" s="4">
        <f t="shared" ca="1" si="11"/>
        <v>-506497.59244778519</v>
      </c>
      <c r="D107" s="15"/>
      <c r="E107" s="6"/>
      <c r="F107" s="4">
        <v>888.77847837151148</v>
      </c>
      <c r="G107" s="4">
        <f t="shared" ca="1" si="12"/>
        <v>-506497.59244778519</v>
      </c>
      <c r="I107" s="6"/>
      <c r="J107" s="6">
        <v>1949.6341017222112</v>
      </c>
      <c r="K107" s="4">
        <f t="shared" ca="1" si="8"/>
        <v>-1111058.6076361192</v>
      </c>
      <c r="M107" s="6"/>
      <c r="N107" s="4"/>
      <c r="O107" s="4"/>
      <c r="Q107" s="6"/>
      <c r="R107" s="6">
        <f t="shared" si="9"/>
        <v>-1949.6341017222112</v>
      </c>
      <c r="S107" s="4">
        <f t="shared" ca="1" si="7"/>
        <v>1111058.6076361192</v>
      </c>
    </row>
    <row r="108" spans="1:19" x14ac:dyDescent="0.2">
      <c r="A108" s="15">
        <f>+curves!A97</f>
        <v>39569</v>
      </c>
      <c r="B108" s="6">
        <f t="shared" si="10"/>
        <v>0</v>
      </c>
      <c r="C108" s="4">
        <f t="shared" ca="1" si="11"/>
        <v>-503857.42095728102</v>
      </c>
      <c r="D108" s="15"/>
      <c r="E108" s="6"/>
      <c r="F108" s="4">
        <v>889.33274564882606</v>
      </c>
      <c r="G108" s="4">
        <f t="shared" ca="1" si="12"/>
        <v>-503857.42095728114</v>
      </c>
      <c r="I108" s="6"/>
      <c r="J108" s="6">
        <v>1950.127520790789</v>
      </c>
      <c r="K108" s="4">
        <f t="shared" ca="1" si="8"/>
        <v>-1104857.8026288722</v>
      </c>
      <c r="M108" s="6"/>
      <c r="N108" s="4"/>
      <c r="O108" s="4"/>
      <c r="Q108" s="6"/>
      <c r="R108" s="6">
        <f t="shared" si="9"/>
        <v>-1950.127520790789</v>
      </c>
      <c r="S108" s="4">
        <f t="shared" ref="S108:S171" ca="1" si="13">-+R108*VLOOKUP($A108,curves,3,0)*1000</f>
        <v>1104857.8026288722</v>
      </c>
    </row>
    <row r="109" spans="1:19" x14ac:dyDescent="0.2">
      <c r="A109" s="15">
        <f>+curves!A98</f>
        <v>39600</v>
      </c>
      <c r="B109" s="6">
        <f t="shared" si="10"/>
        <v>0</v>
      </c>
      <c r="C109" s="4">
        <f t="shared" ca="1" si="11"/>
        <v>-501134.37795474939</v>
      </c>
      <c r="D109" s="15"/>
      <c r="E109" s="6"/>
      <c r="F109" s="4">
        <v>889.8877769231425</v>
      </c>
      <c r="G109" s="4">
        <f t="shared" ca="1" si="12"/>
        <v>-501134.37795474951</v>
      </c>
      <c r="I109" s="6"/>
      <c r="J109" s="6">
        <v>1950.6216199837604</v>
      </c>
      <c r="K109" s="4">
        <f t="shared" ref="K109:K172" ca="1" si="14">-+J109*VLOOKUP(A109,curves,3,0)*1000</f>
        <v>-1098479.5808023261</v>
      </c>
      <c r="M109" s="6"/>
      <c r="N109" s="4"/>
      <c r="O109" s="4"/>
      <c r="Q109" s="6"/>
      <c r="R109" s="6">
        <f t="shared" ref="R109:R172" si="15">-J109</f>
        <v>-1950.6216199837604</v>
      </c>
      <c r="S109" s="4">
        <f t="shared" ca="1" si="13"/>
        <v>1098479.5808023261</v>
      </c>
    </row>
    <row r="110" spans="1:19" x14ac:dyDescent="0.2">
      <c r="A110" s="15">
        <f>+curves!A99</f>
        <v>39630</v>
      </c>
      <c r="B110" s="6">
        <f t="shared" si="10"/>
        <v>0</v>
      </c>
      <c r="C110" s="4">
        <f t="shared" ca="1" si="11"/>
        <v>-498524.27920567547</v>
      </c>
      <c r="D110" s="15"/>
      <c r="E110" s="6"/>
      <c r="F110" s="4">
        <v>890.44357324751866</v>
      </c>
      <c r="G110" s="4">
        <f t="shared" ca="1" si="12"/>
        <v>-498524.27920567535</v>
      </c>
      <c r="I110" s="6"/>
      <c r="J110" s="6">
        <v>1951.1164002385401</v>
      </c>
      <c r="K110" s="4">
        <f t="shared" ca="1" si="14"/>
        <v>-1092353.2117008299</v>
      </c>
      <c r="M110" s="6"/>
      <c r="N110" s="4"/>
      <c r="O110" s="4"/>
      <c r="Q110" s="6"/>
      <c r="R110" s="6">
        <f t="shared" si="15"/>
        <v>-1951.1164002385401</v>
      </c>
      <c r="S110" s="4">
        <f t="shared" ca="1" si="13"/>
        <v>1092353.2117008299</v>
      </c>
    </row>
    <row r="111" spans="1:19" x14ac:dyDescent="0.2">
      <c r="A111" s="15">
        <f>+curves!A100</f>
        <v>39661</v>
      </c>
      <c r="B111" s="6">
        <f t="shared" si="10"/>
        <v>0</v>
      </c>
      <c r="C111" s="4">
        <f t="shared" ca="1" si="11"/>
        <v>-495832.21828865912</v>
      </c>
      <c r="D111" s="15"/>
      <c r="E111" s="6"/>
      <c r="F111" s="4">
        <v>891.00013567652127</v>
      </c>
      <c r="G111" s="4">
        <f t="shared" ca="1" si="12"/>
        <v>-495832.21828865912</v>
      </c>
      <c r="I111" s="6"/>
      <c r="J111" s="6">
        <v>1951.6118624939602</v>
      </c>
      <c r="K111" s="4">
        <f t="shared" ca="1" si="14"/>
        <v>-1086051.5057992723</v>
      </c>
      <c r="M111" s="6"/>
      <c r="N111" s="4"/>
      <c r="O111" s="4"/>
      <c r="Q111" s="6"/>
      <c r="R111" s="6">
        <f t="shared" si="15"/>
        <v>-1951.6118624939602</v>
      </c>
      <c r="S111" s="4">
        <f t="shared" ca="1" si="13"/>
        <v>1086051.5057992723</v>
      </c>
    </row>
    <row r="112" spans="1:19" x14ac:dyDescent="0.2">
      <c r="A112" s="15">
        <f>+curves!A101</f>
        <v>39692</v>
      </c>
      <c r="B112" s="6">
        <f t="shared" si="10"/>
        <v>0</v>
      </c>
      <c r="C112" s="4">
        <f t="shared" ca="1" si="11"/>
        <v>-493155.78254223755</v>
      </c>
      <c r="D112" s="15"/>
      <c r="E112" s="6"/>
      <c r="F112" s="4">
        <v>891.55746526614189</v>
      </c>
      <c r="G112" s="4">
        <f t="shared" ca="1" si="12"/>
        <v>-493155.7825422376</v>
      </c>
      <c r="I112" s="6"/>
      <c r="J112" s="6">
        <v>1952.1080076900842</v>
      </c>
      <c r="K112" s="4">
        <f t="shared" ca="1" si="14"/>
        <v>-1079788.3363042616</v>
      </c>
      <c r="M112" s="6"/>
      <c r="N112" s="4"/>
      <c r="O112" s="4"/>
      <c r="Q112" s="6"/>
      <c r="R112" s="6">
        <f t="shared" si="15"/>
        <v>-1952.1080076900842</v>
      </c>
      <c r="S112" s="4">
        <f t="shared" ca="1" si="13"/>
        <v>1079788.3363042616</v>
      </c>
    </row>
    <row r="113" spans="1:19" x14ac:dyDescent="0.2">
      <c r="A113" s="15">
        <f>+curves!A102</f>
        <v>39722</v>
      </c>
      <c r="B113" s="6">
        <f t="shared" si="10"/>
        <v>0</v>
      </c>
      <c r="C113" s="4">
        <f t="shared" ca="1" si="11"/>
        <v>-490590.37702982593</v>
      </c>
      <c r="D113" s="15"/>
      <c r="E113" s="6"/>
      <c r="F113" s="4">
        <v>892.11556307379942</v>
      </c>
      <c r="G113" s="4">
        <f t="shared" ca="1" si="12"/>
        <v>-490590.37702982599</v>
      </c>
      <c r="I113" s="6"/>
      <c r="J113" s="6">
        <v>1952.6048367682088</v>
      </c>
      <c r="K113" s="4">
        <f t="shared" ca="1" si="14"/>
        <v>-1073772.4827485536</v>
      </c>
      <c r="M113" s="6"/>
      <c r="N113" s="4"/>
      <c r="O113" s="4"/>
      <c r="Q113" s="6"/>
      <c r="R113" s="6">
        <f t="shared" si="15"/>
        <v>-1952.6048367682088</v>
      </c>
      <c r="S113" s="4">
        <f t="shared" ca="1" si="13"/>
        <v>1073772.4827485536</v>
      </c>
    </row>
    <row r="114" spans="1:19" x14ac:dyDescent="0.2">
      <c r="A114" s="15">
        <f>+curves!A103</f>
        <v>39753</v>
      </c>
      <c r="B114" s="6">
        <f t="shared" si="10"/>
        <v>0</v>
      </c>
      <c r="C114" s="4">
        <f t="shared" ca="1" si="11"/>
        <v>-487944.36159181083</v>
      </c>
      <c r="D114" s="15"/>
      <c r="E114" s="6"/>
      <c r="F114" s="4">
        <v>892.67443015843651</v>
      </c>
      <c r="G114" s="4">
        <f t="shared" ca="1" si="12"/>
        <v>-487944.36159181083</v>
      </c>
      <c r="I114" s="6"/>
      <c r="J114" s="6">
        <v>1953.102350671074</v>
      </c>
      <c r="K114" s="4">
        <f t="shared" ca="1" si="14"/>
        <v>-1067584.3817465657</v>
      </c>
      <c r="M114" s="6"/>
      <c r="N114" s="4"/>
      <c r="O114" s="4"/>
      <c r="Q114" s="6"/>
      <c r="R114" s="6">
        <f t="shared" si="15"/>
        <v>-1953.102350671074</v>
      </c>
      <c r="S114" s="4">
        <f t="shared" ca="1" si="13"/>
        <v>1067584.3817465657</v>
      </c>
    </row>
    <row r="115" spans="1:19" x14ac:dyDescent="0.2">
      <c r="A115" s="15">
        <f>+curves!A104</f>
        <v>39783</v>
      </c>
      <c r="B115" s="6">
        <f t="shared" si="10"/>
        <v>0</v>
      </c>
      <c r="C115" s="4">
        <f t="shared" ca="1" si="11"/>
        <v>-485408.12708271667</v>
      </c>
      <c r="D115" s="15"/>
      <c r="E115" s="6"/>
      <c r="F115" s="4">
        <v>893.23406758037004</v>
      </c>
      <c r="G115" s="4">
        <f t="shared" ca="1" si="12"/>
        <v>-485408.12708271673</v>
      </c>
      <c r="I115" s="6"/>
      <c r="J115" s="6">
        <v>1953.600550342532</v>
      </c>
      <c r="K115" s="4">
        <f t="shared" ca="1" si="14"/>
        <v>-1061640.6366791523</v>
      </c>
      <c r="M115" s="6"/>
      <c r="N115" s="4"/>
      <c r="O115" s="4"/>
      <c r="Q115" s="6"/>
      <c r="R115" s="6">
        <f t="shared" si="15"/>
        <v>-1953.600550342532</v>
      </c>
      <c r="S115" s="4">
        <f t="shared" ca="1" si="13"/>
        <v>1061640.6366791523</v>
      </c>
    </row>
    <row r="116" spans="1:19" x14ac:dyDescent="0.2">
      <c r="A116" s="15">
        <f>+curves!A105</f>
        <v>39814</v>
      </c>
      <c r="B116" s="6">
        <f t="shared" si="10"/>
        <v>0</v>
      </c>
      <c r="C116" s="4">
        <f t="shared" ca="1" si="11"/>
        <v>-482792.16552904854</v>
      </c>
      <c r="D116" s="15"/>
      <c r="E116" s="6"/>
      <c r="F116" s="4">
        <v>893.7944764014926</v>
      </c>
      <c r="G116" s="4">
        <f t="shared" ca="1" si="12"/>
        <v>-482792.16552904848</v>
      </c>
      <c r="I116" s="6"/>
      <c r="J116" s="6">
        <v>1954.0994367279854</v>
      </c>
      <c r="K116" s="4">
        <f t="shared" ca="1" si="14"/>
        <v>-1055526.6603518501</v>
      </c>
      <c r="M116" s="6"/>
      <c r="N116" s="4"/>
      <c r="O116" s="4"/>
      <c r="Q116" s="6"/>
      <c r="R116" s="6">
        <f t="shared" si="15"/>
        <v>-1954.0994367279854</v>
      </c>
      <c r="S116" s="4">
        <f t="shared" ca="1" si="13"/>
        <v>1055526.6603518501</v>
      </c>
    </row>
    <row r="117" spans="1:19" x14ac:dyDescent="0.2">
      <c r="A117" s="15">
        <f>+curves!A106</f>
        <v>39845</v>
      </c>
      <c r="B117" s="6">
        <f t="shared" si="10"/>
        <v>0</v>
      </c>
      <c r="C117" s="4">
        <f t="shared" ca="1" si="11"/>
        <v>-480191.36137011927</v>
      </c>
      <c r="D117" s="15"/>
      <c r="E117" s="6"/>
      <c r="F117" s="4">
        <v>894.3556576850367</v>
      </c>
      <c r="G117" s="4">
        <f t="shared" ca="1" si="12"/>
        <v>-480191.36137011932</v>
      </c>
      <c r="I117" s="6"/>
      <c r="J117" s="6">
        <v>1954.5990107738703</v>
      </c>
      <c r="K117" s="4">
        <f t="shared" ca="1" si="14"/>
        <v>-1049450.0167255963</v>
      </c>
      <c r="M117" s="6"/>
      <c r="N117" s="4"/>
      <c r="O117" s="4"/>
      <c r="Q117" s="6"/>
      <c r="R117" s="6">
        <f t="shared" si="15"/>
        <v>-1954.5990107738703</v>
      </c>
      <c r="S117" s="4">
        <f t="shared" ca="1" si="13"/>
        <v>1049450.0167255963</v>
      </c>
    </row>
    <row r="118" spans="1:19" x14ac:dyDescent="0.2">
      <c r="A118" s="15">
        <f>+curves!A107</f>
        <v>39873</v>
      </c>
      <c r="B118" s="6">
        <f t="shared" si="10"/>
        <v>0</v>
      </c>
      <c r="C118" s="4">
        <f t="shared" ca="1" si="11"/>
        <v>-477884.25695416192</v>
      </c>
      <c r="D118" s="15"/>
      <c r="E118" s="6"/>
      <c r="F118" s="4">
        <v>894.91761249575757</v>
      </c>
      <c r="G118" s="4">
        <f t="shared" ca="1" si="12"/>
        <v>-477884.25695416197</v>
      </c>
      <c r="I118" s="6"/>
      <c r="J118" s="6">
        <v>1955.0992734280512</v>
      </c>
      <c r="K118" s="4">
        <f t="shared" ca="1" si="14"/>
        <v>-1044019.1929491335</v>
      </c>
      <c r="M118" s="6"/>
      <c r="N118" s="4"/>
      <c r="O118" s="4"/>
      <c r="Q118" s="6"/>
      <c r="R118" s="6">
        <f t="shared" si="15"/>
        <v>-1955.0992734280512</v>
      </c>
      <c r="S118" s="4">
        <f t="shared" ca="1" si="13"/>
        <v>1044019.1929491335</v>
      </c>
    </row>
    <row r="119" spans="1:19" x14ac:dyDescent="0.2">
      <c r="A119" s="15">
        <f>+curves!A108</f>
        <v>39904</v>
      </c>
      <c r="B119" s="6">
        <f t="shared" si="10"/>
        <v>0</v>
      </c>
      <c r="C119" s="4">
        <f t="shared" ca="1" si="11"/>
        <v>-475311.90936108085</v>
      </c>
      <c r="D119" s="15"/>
      <c r="E119" s="6"/>
      <c r="F119" s="4">
        <v>895.48034189993518</v>
      </c>
      <c r="G119" s="4">
        <f t="shared" ca="1" si="12"/>
        <v>-475311.90936108079</v>
      </c>
      <c r="I119" s="6"/>
      <c r="J119" s="6">
        <v>1955.6002256398247</v>
      </c>
      <c r="K119" s="4">
        <f t="shared" ca="1" si="14"/>
        <v>-1038012.8225078267</v>
      </c>
      <c r="M119" s="6"/>
      <c r="N119" s="4"/>
      <c r="O119" s="4"/>
      <c r="Q119" s="6"/>
      <c r="R119" s="6">
        <f t="shared" si="15"/>
        <v>-1955.6002256398247</v>
      </c>
      <c r="S119" s="4">
        <f t="shared" ca="1" si="13"/>
        <v>1038012.8225078267</v>
      </c>
    </row>
    <row r="120" spans="1:19" x14ac:dyDescent="0.2">
      <c r="A120" s="15">
        <f>+curves!A109</f>
        <v>39934</v>
      </c>
      <c r="B120" s="6">
        <f t="shared" si="10"/>
        <v>0</v>
      </c>
      <c r="C120" s="4">
        <f t="shared" ca="1" si="11"/>
        <v>-472846.31726664701</v>
      </c>
      <c r="D120" s="15"/>
      <c r="E120" s="6"/>
      <c r="F120" s="4">
        <v>896.04384696520503</v>
      </c>
      <c r="G120" s="4">
        <f t="shared" ca="1" si="12"/>
        <v>-472846.31726664701</v>
      </c>
      <c r="I120" s="6"/>
      <c r="J120" s="6">
        <v>1956.1018683595453</v>
      </c>
      <c r="K120" s="4">
        <f t="shared" ca="1" si="14"/>
        <v>-1032243.6427467989</v>
      </c>
      <c r="M120" s="6"/>
      <c r="N120" s="4"/>
      <c r="O120" s="4"/>
      <c r="Q120" s="6"/>
      <c r="R120" s="6">
        <f t="shared" si="15"/>
        <v>-1956.1018683595453</v>
      </c>
      <c r="S120" s="4">
        <f t="shared" ca="1" si="13"/>
        <v>1032243.6427467989</v>
      </c>
    </row>
    <row r="121" spans="1:19" x14ac:dyDescent="0.2">
      <c r="A121" s="15">
        <f>+curves!A110</f>
        <v>39965</v>
      </c>
      <c r="B121" s="6">
        <f t="shared" si="10"/>
        <v>0</v>
      </c>
      <c r="C121" s="4">
        <f t="shared" ca="1" si="11"/>
        <v>-470303.13698260998</v>
      </c>
      <c r="D121" s="15"/>
      <c r="E121" s="6"/>
      <c r="F121" s="4">
        <v>896.60812876073123</v>
      </c>
      <c r="G121" s="4">
        <f t="shared" ca="1" si="12"/>
        <v>-470303.1369826101</v>
      </c>
      <c r="I121" s="6"/>
      <c r="J121" s="6">
        <v>1956.6042025390034</v>
      </c>
      <c r="K121" s="4">
        <f t="shared" ca="1" si="14"/>
        <v>-1026309.1140600345</v>
      </c>
      <c r="M121" s="6"/>
      <c r="N121" s="4"/>
      <c r="O121" s="4"/>
      <c r="Q121" s="6"/>
      <c r="R121" s="6">
        <f t="shared" si="15"/>
        <v>-1956.6042025390034</v>
      </c>
      <c r="S121" s="4">
        <f t="shared" ca="1" si="13"/>
        <v>1026309.1140600345</v>
      </c>
    </row>
    <row r="122" spans="1:19" x14ac:dyDescent="0.2">
      <c r="A122" s="15">
        <f>+curves!A111</f>
        <v>39995</v>
      </c>
      <c r="B122" s="6">
        <f t="shared" si="10"/>
        <v>0</v>
      </c>
      <c r="C122" s="4">
        <f t="shared" ca="1" si="11"/>
        <v>-467865.51402620308</v>
      </c>
      <c r="D122" s="15"/>
      <c r="E122" s="6"/>
      <c r="F122" s="4">
        <v>897.17318835720914</v>
      </c>
      <c r="G122" s="4">
        <f t="shared" ca="1" si="12"/>
        <v>-467865.51402620308</v>
      </c>
      <c r="I122" s="6"/>
      <c r="J122" s="6">
        <v>1957.1072291314258</v>
      </c>
      <c r="K122" s="4">
        <f t="shared" ca="1" si="14"/>
        <v>-1020608.943339713</v>
      </c>
      <c r="M122" s="6"/>
      <c r="N122" s="4"/>
      <c r="O122" s="4"/>
      <c r="Q122" s="6"/>
      <c r="R122" s="6">
        <f t="shared" si="15"/>
        <v>-1957.1072291314258</v>
      </c>
      <c r="S122" s="4">
        <f t="shared" ca="1" si="13"/>
        <v>1020608.943339713</v>
      </c>
    </row>
    <row r="123" spans="1:19" x14ac:dyDescent="0.2">
      <c r="A123" s="15">
        <f>+curves!A112</f>
        <v>40026</v>
      </c>
      <c r="B123" s="6">
        <f t="shared" si="10"/>
        <v>0</v>
      </c>
      <c r="C123" s="4">
        <f t="shared" ca="1" si="11"/>
        <v>-465351.15046410682</v>
      </c>
      <c r="D123" s="15"/>
      <c r="E123" s="6"/>
      <c r="F123" s="4">
        <v>897.73902682669518</v>
      </c>
      <c r="G123" s="4">
        <f t="shared" ca="1" si="12"/>
        <v>-465351.15046410676</v>
      </c>
      <c r="I123" s="6"/>
      <c r="J123" s="6">
        <v>1957.6109490911028</v>
      </c>
      <c r="K123" s="4">
        <f t="shared" ca="1" si="14"/>
        <v>-1014745.354828533</v>
      </c>
      <c r="M123" s="6"/>
      <c r="N123" s="4"/>
      <c r="O123" s="4"/>
      <c r="Q123" s="6"/>
      <c r="R123" s="6">
        <f t="shared" si="15"/>
        <v>-1957.6109490911028</v>
      </c>
      <c r="S123" s="4">
        <f t="shared" ca="1" si="13"/>
        <v>1014745.354828533</v>
      </c>
    </row>
    <row r="124" spans="1:19" x14ac:dyDescent="0.2">
      <c r="A124" s="15">
        <f>+curves!A113</f>
        <v>40057</v>
      </c>
      <c r="B124" s="6">
        <f t="shared" si="10"/>
        <v>0</v>
      </c>
      <c r="C124" s="4">
        <f t="shared" ca="1" si="11"/>
        <v>-462851.32080429466</v>
      </c>
      <c r="D124" s="15"/>
      <c r="E124" s="6"/>
      <c r="F124" s="4">
        <v>898.30564524278066</v>
      </c>
      <c r="G124" s="4">
        <f t="shared" ca="1" si="12"/>
        <v>-462851.32080429472</v>
      </c>
      <c r="I124" s="6"/>
      <c r="J124" s="6">
        <v>1958.1153633737658</v>
      </c>
      <c r="K124" s="4">
        <f t="shared" ca="1" si="14"/>
        <v>-1008917.4959818753</v>
      </c>
      <c r="M124" s="6"/>
      <c r="N124" s="4"/>
      <c r="O124" s="4"/>
      <c r="Q124" s="6"/>
      <c r="R124" s="6">
        <f t="shared" si="15"/>
        <v>-1958.1153633737658</v>
      </c>
      <c r="S124" s="4">
        <f t="shared" ca="1" si="13"/>
        <v>1008917.4959818753</v>
      </c>
    </row>
    <row r="125" spans="1:19" x14ac:dyDescent="0.2">
      <c r="A125" s="15">
        <f>+curves!A114</f>
        <v>40087</v>
      </c>
      <c r="B125" s="6">
        <f t="shared" si="10"/>
        <v>0</v>
      </c>
      <c r="C125" s="4">
        <f t="shared" ca="1" si="11"/>
        <v>-460455.26736638276</v>
      </c>
      <c r="D125" s="15"/>
      <c r="E125" s="6"/>
      <c r="F125" s="4">
        <v>898.8730446805946</v>
      </c>
      <c r="G125" s="4">
        <f t="shared" ca="1" si="12"/>
        <v>-460455.26736638282</v>
      </c>
      <c r="I125" s="6"/>
      <c r="J125" s="6">
        <v>1958.6204729365888</v>
      </c>
      <c r="K125" s="4">
        <f t="shared" ca="1" si="14"/>
        <v>-1003319.7890095301</v>
      </c>
      <c r="M125" s="6"/>
      <c r="N125" s="4"/>
      <c r="O125" s="4"/>
      <c r="Q125" s="6"/>
      <c r="R125" s="6">
        <f t="shared" si="15"/>
        <v>-1958.6204729365888</v>
      </c>
      <c r="S125" s="4">
        <f t="shared" ca="1" si="13"/>
        <v>1003319.7890095301</v>
      </c>
    </row>
    <row r="126" spans="1:19" x14ac:dyDescent="0.2">
      <c r="A126" s="15">
        <f>+curves!A115</f>
        <v>40118</v>
      </c>
      <c r="B126" s="6">
        <f t="shared" si="10"/>
        <v>0</v>
      </c>
      <c r="C126" s="4">
        <f t="shared" ca="1" si="11"/>
        <v>-457983.73380780686</v>
      </c>
      <c r="D126" s="15"/>
      <c r="E126" s="6"/>
      <c r="F126" s="4">
        <v>899.44122621663257</v>
      </c>
      <c r="G126" s="4">
        <f t="shared" ca="1" si="12"/>
        <v>-457983.73380780692</v>
      </c>
      <c r="I126" s="6"/>
      <c r="J126" s="6">
        <v>1959.1262787378139</v>
      </c>
      <c r="K126" s="4">
        <f t="shared" ca="1" si="14"/>
        <v>-997561.532632299</v>
      </c>
      <c r="M126" s="6"/>
      <c r="N126" s="4"/>
      <c r="O126" s="4"/>
      <c r="Q126" s="6"/>
      <c r="R126" s="6">
        <f t="shared" si="15"/>
        <v>-1959.1262787378139</v>
      </c>
      <c r="S126" s="4">
        <f t="shared" ca="1" si="13"/>
        <v>997561.532632299</v>
      </c>
    </row>
    <row r="127" spans="1:19" x14ac:dyDescent="0.2">
      <c r="A127" s="15">
        <f>+curves!A116</f>
        <v>40148</v>
      </c>
      <c r="B127" s="6">
        <f t="shared" si="10"/>
        <v>0</v>
      </c>
      <c r="C127" s="4">
        <f t="shared" ca="1" si="11"/>
        <v>-455614.81386256684</v>
      </c>
      <c r="D127" s="15"/>
      <c r="E127" s="6"/>
      <c r="F127" s="4">
        <v>900.01019092893193</v>
      </c>
      <c r="G127" s="4">
        <f t="shared" ca="1" si="12"/>
        <v>-455614.81386256672</v>
      </c>
      <c r="I127" s="6"/>
      <c r="J127" s="6">
        <v>1959.63278173713</v>
      </c>
      <c r="K127" s="4">
        <f t="shared" ca="1" si="14"/>
        <v>-992030.68375105551</v>
      </c>
      <c r="M127" s="6"/>
      <c r="N127" s="4"/>
      <c r="O127" s="4"/>
      <c r="Q127" s="6"/>
      <c r="R127" s="6">
        <f t="shared" si="15"/>
        <v>-1959.63278173713</v>
      </c>
      <c r="S127" s="4">
        <f t="shared" ca="1" si="13"/>
        <v>992030.68375105551</v>
      </c>
    </row>
    <row r="128" spans="1:19" x14ac:dyDescent="0.2">
      <c r="A128" s="15">
        <f>+curves!A117</f>
        <v>40179</v>
      </c>
      <c r="B128" s="6">
        <f t="shared" si="10"/>
        <v>0</v>
      </c>
      <c r="C128" s="4">
        <f t="shared" ca="1" si="11"/>
        <v>-453171.23680975451</v>
      </c>
      <c r="D128" s="15"/>
      <c r="E128" s="6"/>
      <c r="F128" s="4">
        <v>900.5799398970729</v>
      </c>
      <c r="G128" s="4">
        <f t="shared" ca="1" si="12"/>
        <v>-453171.23680975463</v>
      </c>
      <c r="I128" s="6"/>
      <c r="J128" s="6">
        <v>1960.1399828956739</v>
      </c>
      <c r="K128" s="4">
        <f t="shared" ca="1" si="14"/>
        <v>-986341.15753300604</v>
      </c>
      <c r="M128" s="6"/>
      <c r="N128" s="4"/>
      <c r="O128" s="4"/>
      <c r="Q128" s="6"/>
      <c r="R128" s="6">
        <f t="shared" si="15"/>
        <v>-1960.1399828956739</v>
      </c>
      <c r="S128" s="4">
        <f t="shared" ca="1" si="13"/>
        <v>986341.15753300604</v>
      </c>
    </row>
    <row r="129" spans="1:19" x14ac:dyDescent="0.2">
      <c r="A129" s="15">
        <f>+curves!A118</f>
        <v>40210</v>
      </c>
      <c r="B129" s="6">
        <f t="shared" si="10"/>
        <v>0</v>
      </c>
      <c r="C129" s="4">
        <f t="shared" ca="1" si="11"/>
        <v>-450741.76012400014</v>
      </c>
      <c r="D129" s="15"/>
      <c r="E129" s="6"/>
      <c r="F129" s="4">
        <v>901.15047420200949</v>
      </c>
      <c r="G129" s="4">
        <f t="shared" ca="1" si="12"/>
        <v>-450741.76012400008</v>
      </c>
      <c r="I129" s="6"/>
      <c r="J129" s="6">
        <v>1960.6478831756569</v>
      </c>
      <c r="K129" s="4">
        <f t="shared" ca="1" si="14"/>
        <v>-980686.24846318678</v>
      </c>
      <c r="M129" s="6"/>
      <c r="N129" s="4"/>
      <c r="O129" s="4"/>
      <c r="Q129" s="6"/>
      <c r="R129" s="6">
        <f t="shared" si="15"/>
        <v>-1960.6478831756569</v>
      </c>
      <c r="S129" s="4">
        <f t="shared" ca="1" si="13"/>
        <v>980686.24846318678</v>
      </c>
    </row>
    <row r="130" spans="1:19" x14ac:dyDescent="0.2">
      <c r="A130" s="15">
        <f>+curves!A119</f>
        <v>40238</v>
      </c>
      <c r="B130" s="6">
        <f t="shared" si="10"/>
        <v>0</v>
      </c>
      <c r="C130" s="4">
        <f t="shared" ca="1" si="11"/>
        <v>-448586.96412863233</v>
      </c>
      <c r="D130" s="15"/>
      <c r="E130" s="6"/>
      <c r="F130" s="4">
        <v>901.72179492624241</v>
      </c>
      <c r="G130" s="4">
        <f t="shared" ca="1" si="12"/>
        <v>-448586.96412863227</v>
      </c>
      <c r="I130" s="6"/>
      <c r="J130" s="6">
        <v>1961.1564835407414</v>
      </c>
      <c r="K130" s="4">
        <f t="shared" ca="1" si="14"/>
        <v>-975632.65974366898</v>
      </c>
      <c r="M130" s="6"/>
      <c r="N130" s="4"/>
      <c r="O130" s="4"/>
      <c r="Q130" s="6"/>
      <c r="R130" s="6">
        <f t="shared" si="15"/>
        <v>-1961.1564835407414</v>
      </c>
      <c r="S130" s="4">
        <f t="shared" ca="1" si="13"/>
        <v>975632.65974366898</v>
      </c>
    </row>
    <row r="131" spans="1:19" x14ac:dyDescent="0.2">
      <c r="A131" s="15">
        <f>+curves!A120</f>
        <v>40269</v>
      </c>
      <c r="B131" s="6">
        <f t="shared" si="10"/>
        <v>0</v>
      </c>
      <c r="C131" s="4">
        <f t="shared" ca="1" si="11"/>
        <v>-446183.95869425172</v>
      </c>
      <c r="D131" s="15"/>
      <c r="E131" s="6"/>
      <c r="F131" s="4">
        <v>902.29390315382284</v>
      </c>
      <c r="G131" s="4">
        <f t="shared" ca="1" si="12"/>
        <v>-446183.9586942516</v>
      </c>
      <c r="I131" s="6"/>
      <c r="J131" s="6">
        <v>1961.6657849560438</v>
      </c>
      <c r="K131" s="4">
        <f t="shared" ca="1" si="14"/>
        <v>-970042.91230098158</v>
      </c>
      <c r="M131" s="6"/>
      <c r="N131" s="4"/>
      <c r="O131" s="4"/>
      <c r="Q131" s="6"/>
      <c r="R131" s="6">
        <f t="shared" si="15"/>
        <v>-1961.6657849560438</v>
      </c>
      <c r="S131" s="4">
        <f t="shared" ca="1" si="13"/>
        <v>970042.91230098158</v>
      </c>
    </row>
    <row r="132" spans="1:19" x14ac:dyDescent="0.2">
      <c r="A132" s="15">
        <f>+curves!A121</f>
        <v>40299</v>
      </c>
      <c r="B132" s="6">
        <f t="shared" si="10"/>
        <v>0</v>
      </c>
      <c r="C132" s="4">
        <f t="shared" ca="1" si="11"/>
        <v>-443880.75121119176</v>
      </c>
      <c r="D132" s="15"/>
      <c r="E132" s="6"/>
      <c r="F132" s="4">
        <v>902.86679997018064</v>
      </c>
      <c r="G132" s="4">
        <f t="shared" ca="1" si="12"/>
        <v>-443880.75121119182</v>
      </c>
      <c r="I132" s="6"/>
      <c r="J132" s="6">
        <v>1962.1757883877599</v>
      </c>
      <c r="K132" s="4">
        <f t="shared" ca="1" si="14"/>
        <v>-964673.92863126355</v>
      </c>
      <c r="M132" s="6"/>
      <c r="N132" s="4"/>
      <c r="O132" s="4"/>
      <c r="Q132" s="6"/>
      <c r="R132" s="6">
        <f t="shared" si="15"/>
        <v>-1962.1757883877599</v>
      </c>
      <c r="S132" s="4">
        <f t="shared" ca="1" si="13"/>
        <v>964673.92863126355</v>
      </c>
    </row>
    <row r="133" spans="1:19" x14ac:dyDescent="0.2">
      <c r="A133" s="15">
        <f>+curves!A122</f>
        <v>40330</v>
      </c>
      <c r="B133" s="6">
        <f t="shared" si="10"/>
        <v>0</v>
      </c>
      <c r="C133" s="4">
        <f t="shared" ca="1" si="11"/>
        <v>-441504.88056834496</v>
      </c>
      <c r="D133" s="15"/>
      <c r="E133" s="6"/>
      <c r="F133" s="4">
        <v>903.44048646229908</v>
      </c>
      <c r="G133" s="4">
        <f t="shared" ca="1" si="12"/>
        <v>-441504.88056834502</v>
      </c>
      <c r="I133" s="6"/>
      <c r="J133" s="6">
        <v>1962.6864948035427</v>
      </c>
      <c r="K133" s="4">
        <f t="shared" ca="1" si="14"/>
        <v>-959150.80126033595</v>
      </c>
      <c r="M133" s="6"/>
      <c r="N133" s="4"/>
      <c r="O133" s="4"/>
      <c r="Q133" s="6"/>
      <c r="R133" s="6">
        <f t="shared" si="15"/>
        <v>-1962.6864948035427</v>
      </c>
      <c r="S133" s="4">
        <f t="shared" ca="1" si="13"/>
        <v>959150.80126033595</v>
      </c>
    </row>
    <row r="134" spans="1:19" x14ac:dyDescent="0.2">
      <c r="A134" s="15">
        <f>+curves!A123</f>
        <v>40360</v>
      </c>
      <c r="B134" s="6">
        <f t="shared" si="10"/>
        <v>0</v>
      </c>
      <c r="C134" s="4">
        <f t="shared" ca="1" si="11"/>
        <v>-439187.63811368041</v>
      </c>
      <c r="D134" s="15"/>
      <c r="E134" s="6"/>
      <c r="F134" s="4">
        <v>904.01496371871815</v>
      </c>
      <c r="G134" s="4">
        <f t="shared" ca="1" si="12"/>
        <v>-439187.63811368035</v>
      </c>
      <c r="I134" s="6"/>
      <c r="J134" s="6">
        <v>1963.1979051725048</v>
      </c>
      <c r="K134" s="4">
        <f t="shared" ca="1" si="14"/>
        <v>-953758.82670755486</v>
      </c>
      <c r="M134" s="6"/>
      <c r="N134" s="4"/>
      <c r="O134" s="4"/>
      <c r="Q134" s="6"/>
      <c r="R134" s="6">
        <f t="shared" si="15"/>
        <v>-1963.1979051725048</v>
      </c>
      <c r="S134" s="4">
        <f t="shared" ca="1" si="13"/>
        <v>953758.82670755486</v>
      </c>
    </row>
    <row r="135" spans="1:19" x14ac:dyDescent="0.2">
      <c r="A135" s="15">
        <f>+curves!A124</f>
        <v>40391</v>
      </c>
      <c r="B135" s="6">
        <f t="shared" si="10"/>
        <v>0</v>
      </c>
      <c r="C135" s="4">
        <f t="shared" ca="1" si="11"/>
        <v>-436784.30859918823</v>
      </c>
      <c r="D135" s="15"/>
      <c r="E135" s="6"/>
      <c r="F135" s="4">
        <v>904.59023282936209</v>
      </c>
      <c r="G135" s="4">
        <f t="shared" ca="1" si="12"/>
        <v>-436784.30859918823</v>
      </c>
      <c r="I135" s="6"/>
      <c r="J135" s="6">
        <v>1963.7100204648432</v>
      </c>
      <c r="K135" s="4">
        <f t="shared" ca="1" si="14"/>
        <v>-948183.7106457355</v>
      </c>
      <c r="M135" s="6"/>
      <c r="N135" s="4"/>
      <c r="O135" s="4"/>
      <c r="Q135" s="6"/>
      <c r="R135" s="6">
        <f t="shared" si="15"/>
        <v>-1963.7100204648432</v>
      </c>
      <c r="S135" s="4">
        <f t="shared" ca="1" si="13"/>
        <v>948183.7106457355</v>
      </c>
    </row>
    <row r="136" spans="1:19" x14ac:dyDescent="0.2">
      <c r="A136" s="15">
        <f>+curves!A125</f>
        <v>40422</v>
      </c>
      <c r="B136" s="6">
        <f t="shared" si="10"/>
        <v>0</v>
      </c>
      <c r="C136" s="4">
        <f t="shared" ca="1" si="11"/>
        <v>-434394.1865807228</v>
      </c>
      <c r="D136" s="15"/>
      <c r="E136" s="6"/>
      <c r="F136" s="4">
        <v>905.16629488571607</v>
      </c>
      <c r="G136" s="4">
        <f t="shared" ca="1" si="12"/>
        <v>-434394.18658072286</v>
      </c>
      <c r="I136" s="6"/>
      <c r="J136" s="6">
        <v>1964.222841652218</v>
      </c>
      <c r="K136" s="4">
        <f t="shared" ca="1" si="14"/>
        <v>-942641.13498671527</v>
      </c>
      <c r="M136" s="6"/>
      <c r="N136" s="4"/>
      <c r="O136" s="4"/>
      <c r="Q136" s="6"/>
      <c r="R136" s="6">
        <f t="shared" si="15"/>
        <v>-1964.222841652218</v>
      </c>
      <c r="S136" s="4">
        <f t="shared" ca="1" si="13"/>
        <v>942641.13498671527</v>
      </c>
    </row>
    <row r="137" spans="1:19" x14ac:dyDescent="0.2">
      <c r="A137" s="15">
        <f>+curves!A126</f>
        <v>40452</v>
      </c>
      <c r="B137" s="6">
        <f t="shared" si="10"/>
        <v>0</v>
      </c>
      <c r="C137" s="4">
        <f t="shared" ca="1" si="11"/>
        <v>-432102.55528794508</v>
      </c>
      <c r="D137" s="15"/>
      <c r="E137" s="6"/>
      <c r="F137" s="4">
        <v>905.74315098082661</v>
      </c>
      <c r="G137" s="4">
        <f t="shared" ca="1" si="12"/>
        <v>-432102.55528794514</v>
      </c>
      <c r="I137" s="6"/>
      <c r="J137" s="6">
        <v>1964.736369707754</v>
      </c>
      <c r="K137" s="4">
        <f t="shared" ca="1" si="14"/>
        <v>-937316.06460235105</v>
      </c>
      <c r="M137" s="6"/>
      <c r="N137" s="4"/>
      <c r="O137" s="4"/>
      <c r="Q137" s="6"/>
      <c r="R137" s="6">
        <f t="shared" si="15"/>
        <v>-1964.736369707754</v>
      </c>
      <c r="S137" s="4">
        <f t="shared" ca="1" si="13"/>
        <v>937316.06460235105</v>
      </c>
    </row>
    <row r="138" spans="1:19" x14ac:dyDescent="0.2">
      <c r="A138" s="15">
        <f>+curves!A127</f>
        <v>40483</v>
      </c>
      <c r="B138" s="6">
        <f t="shared" si="10"/>
        <v>0</v>
      </c>
      <c r="C138" s="4">
        <f t="shared" ca="1" si="11"/>
        <v>-429738.16776671959</v>
      </c>
      <c r="D138" s="15"/>
      <c r="E138" s="6"/>
      <c r="F138" s="4">
        <v>906.3208022091319</v>
      </c>
      <c r="G138" s="4">
        <f t="shared" ca="1" si="12"/>
        <v>-429738.16776671959</v>
      </c>
      <c r="I138" s="6"/>
      <c r="J138" s="6">
        <v>1965.2506056056661</v>
      </c>
      <c r="K138" s="4">
        <f t="shared" ca="1" si="14"/>
        <v>-931836.9305844733</v>
      </c>
      <c r="M138" s="6"/>
      <c r="N138" s="4"/>
      <c r="O138" s="4"/>
      <c r="Q138" s="6"/>
      <c r="R138" s="6">
        <f t="shared" si="15"/>
        <v>-1965.2506056056661</v>
      </c>
      <c r="S138" s="4">
        <f t="shared" ca="1" si="13"/>
        <v>931836.9305844733</v>
      </c>
    </row>
    <row r="139" spans="1:19" x14ac:dyDescent="0.2">
      <c r="A139" s="15">
        <f>+curves!A128</f>
        <v>40513</v>
      </c>
      <c r="B139" s="6">
        <f t="shared" si="10"/>
        <v>0</v>
      </c>
      <c r="C139" s="4">
        <f t="shared" ca="1" si="11"/>
        <v>-427471.22340393637</v>
      </c>
      <c r="D139" s="15"/>
      <c r="E139" s="6"/>
      <c r="F139" s="4">
        <v>906.89924966663625</v>
      </c>
      <c r="G139" s="4">
        <f t="shared" ca="1" si="12"/>
        <v>-427471.22340393643</v>
      </c>
      <c r="I139" s="6"/>
      <c r="J139" s="6">
        <v>1965.7655503216381</v>
      </c>
      <c r="K139" s="4">
        <f t="shared" ca="1" si="14"/>
        <v>-926572.83047724294</v>
      </c>
      <c r="M139" s="6"/>
      <c r="N139" s="4"/>
      <c r="O139" s="4"/>
      <c r="Q139" s="6"/>
      <c r="R139" s="6">
        <f t="shared" si="15"/>
        <v>-1965.7655503216381</v>
      </c>
      <c r="S139" s="4">
        <f t="shared" ca="1" si="13"/>
        <v>926572.83047724294</v>
      </c>
    </row>
    <row r="140" spans="1:19" x14ac:dyDescent="0.2">
      <c r="A140" s="15">
        <f>+curves!A129</f>
        <v>40544</v>
      </c>
      <c r="B140" s="6">
        <f t="shared" ref="B140:B203" si="16">+SUMIF($E$11:$BZ$11,"POS",$E140:$BZ140)</f>
        <v>0</v>
      </c>
      <c r="C140" s="4">
        <f t="shared" ref="C140:C203" ca="1" si="17">+SUMIF($E$11:$BZ$11,"P&amp;l",$E140:$BZ140)</f>
        <v>-425132.29207585216</v>
      </c>
      <c r="D140" s="15"/>
      <c r="E140" s="6"/>
      <c r="F140" s="4">
        <v>907.47849445091288</v>
      </c>
      <c r="G140" s="4">
        <f t="shared" ca="1" si="12"/>
        <v>-425132.29207585216</v>
      </c>
      <c r="I140" s="6"/>
      <c r="J140" s="6">
        <v>1966.281204832824</v>
      </c>
      <c r="K140" s="4">
        <f t="shared" ca="1" si="14"/>
        <v>-921156.4137198003</v>
      </c>
      <c r="M140" s="6"/>
      <c r="N140" s="4"/>
      <c r="O140" s="4"/>
      <c r="Q140" s="6"/>
      <c r="R140" s="6">
        <f t="shared" si="15"/>
        <v>-1966.281204832824</v>
      </c>
      <c r="S140" s="4">
        <f t="shared" ca="1" si="13"/>
        <v>921156.4137198003</v>
      </c>
    </row>
    <row r="141" spans="1:19" x14ac:dyDescent="0.2">
      <c r="A141" s="15">
        <f>+curves!A130</f>
        <v>40575</v>
      </c>
      <c r="B141" s="6">
        <f t="shared" si="16"/>
        <v>0</v>
      </c>
      <c r="C141" s="4">
        <f t="shared" ca="1" si="17"/>
        <v>-422806.21290253662</v>
      </c>
      <c r="D141" s="15"/>
      <c r="E141" s="6"/>
      <c r="F141" s="4">
        <v>908.05853766093173</v>
      </c>
      <c r="G141" s="4">
        <f t="shared" ca="1" si="12"/>
        <v>-422806.21290253673</v>
      </c>
      <c r="I141" s="6"/>
      <c r="J141" s="6">
        <v>1966.7975701174732</v>
      </c>
      <c r="K141" s="4">
        <f t="shared" ca="1" si="14"/>
        <v>-915771.61347916257</v>
      </c>
      <c r="M141" s="6"/>
      <c r="N141" s="4"/>
      <c r="O141" s="4"/>
      <c r="Q141" s="6"/>
      <c r="R141" s="6">
        <f t="shared" si="15"/>
        <v>-1966.7975701174732</v>
      </c>
      <c r="S141" s="4">
        <f t="shared" ca="1" si="13"/>
        <v>915771.61347916257</v>
      </c>
    </row>
    <row r="142" spans="1:19" x14ac:dyDescent="0.2">
      <c r="A142" s="15">
        <f>+curves!A131</f>
        <v>40603</v>
      </c>
      <c r="B142" s="6">
        <f t="shared" si="16"/>
        <v>0</v>
      </c>
      <c r="C142" s="4">
        <f t="shared" ca="1" si="17"/>
        <v>-420742.27019486902</v>
      </c>
      <c r="D142" s="15"/>
      <c r="E142" s="6"/>
      <c r="F142" s="4">
        <v>908.63938039723553</v>
      </c>
      <c r="G142" s="4">
        <f t="shared" ca="1" si="12"/>
        <v>-420742.27019486896</v>
      </c>
      <c r="I142" s="6"/>
      <c r="J142" s="6">
        <v>1967.3146471553098</v>
      </c>
      <c r="K142" s="4">
        <f t="shared" ca="1" si="14"/>
        <v>-910958.13002280146</v>
      </c>
      <c r="M142" s="6"/>
      <c r="N142" s="4"/>
      <c r="O142" s="4"/>
      <c r="Q142" s="6"/>
      <c r="R142" s="6">
        <f t="shared" si="15"/>
        <v>-1967.3146471553098</v>
      </c>
      <c r="S142" s="4">
        <f t="shared" ca="1" si="13"/>
        <v>910958.13002280146</v>
      </c>
    </row>
    <row r="143" spans="1:19" x14ac:dyDescent="0.2">
      <c r="A143" s="15">
        <f>+curves!A132</f>
        <v>40634</v>
      </c>
      <c r="B143" s="6">
        <f t="shared" si="16"/>
        <v>0</v>
      </c>
      <c r="C143" s="4">
        <f t="shared" ca="1" si="17"/>
        <v>-418440.3326444634</v>
      </c>
      <c r="D143" s="15"/>
      <c r="E143" s="6"/>
      <c r="F143" s="4">
        <v>909.22102376194221</v>
      </c>
      <c r="G143" s="4">
        <f t="shared" ca="1" si="12"/>
        <v>-418440.33264446334</v>
      </c>
      <c r="I143" s="6"/>
      <c r="J143" s="6">
        <v>1967.8324369275333</v>
      </c>
      <c r="K143" s="4">
        <f t="shared" ca="1" si="14"/>
        <v>-905632.88570867328</v>
      </c>
      <c r="M143" s="6"/>
      <c r="N143" s="4"/>
      <c r="O143" s="4"/>
      <c r="Q143" s="6"/>
      <c r="R143" s="6">
        <f t="shared" si="15"/>
        <v>-1967.8324369275333</v>
      </c>
      <c r="S143" s="4">
        <f t="shared" ca="1" si="13"/>
        <v>905632.88570867328</v>
      </c>
    </row>
    <row r="144" spans="1:19" x14ac:dyDescent="0.2">
      <c r="A144" s="15">
        <f>+curves!A133</f>
        <v>40664</v>
      </c>
      <c r="B144" s="6">
        <f t="shared" si="16"/>
        <v>0</v>
      </c>
      <c r="C144" s="4">
        <f t="shared" ca="1" si="17"/>
        <v>-416233.29587514128</v>
      </c>
      <c r="D144" s="15"/>
      <c r="E144" s="6"/>
      <c r="F144" s="4">
        <v>909.80346885857239</v>
      </c>
      <c r="G144" s="4">
        <f t="shared" ca="1" si="12"/>
        <v>-416233.2958751414</v>
      </c>
      <c r="I144" s="6"/>
      <c r="J144" s="6">
        <v>1968.3509404164447</v>
      </c>
      <c r="K144" s="4">
        <f t="shared" ca="1" si="14"/>
        <v>-900516.68015329225</v>
      </c>
      <c r="M144" s="6"/>
      <c r="N144" s="4"/>
      <c r="O144" s="4"/>
      <c r="Q144" s="6"/>
      <c r="R144" s="6">
        <f t="shared" si="15"/>
        <v>-1968.3509404164447</v>
      </c>
      <c r="S144" s="4">
        <f t="shared" ca="1" si="13"/>
        <v>900516.68015329225</v>
      </c>
    </row>
    <row r="145" spans="1:19" x14ac:dyDescent="0.2">
      <c r="A145" s="15">
        <f>+curves!A134</f>
        <v>40695</v>
      </c>
      <c r="B145" s="6">
        <f t="shared" si="16"/>
        <v>0</v>
      </c>
      <c r="C145" s="4">
        <f t="shared" ca="1" si="17"/>
        <v>-413956.13909578125</v>
      </c>
      <c r="D145" s="15"/>
      <c r="E145" s="6"/>
      <c r="F145" s="4">
        <v>910.38671679222648</v>
      </c>
      <c r="G145" s="4">
        <f t="shared" ca="1" si="12"/>
        <v>-413956.1390957812</v>
      </c>
      <c r="I145" s="6"/>
      <c r="J145" s="6">
        <v>1968.8701586058244</v>
      </c>
      <c r="K145" s="4">
        <f t="shared" ca="1" si="14"/>
        <v>-895252.39571720955</v>
      </c>
      <c r="M145" s="6"/>
      <c r="N145" s="4"/>
      <c r="O145" s="4"/>
      <c r="Q145" s="6"/>
      <c r="R145" s="6">
        <f t="shared" si="15"/>
        <v>-1968.8701586058244</v>
      </c>
      <c r="S145" s="4">
        <f t="shared" ca="1" si="13"/>
        <v>895252.39571720955</v>
      </c>
    </row>
    <row r="146" spans="1:19" x14ac:dyDescent="0.2">
      <c r="A146" s="15">
        <f>+curves!A135</f>
        <v>40725</v>
      </c>
      <c r="B146" s="6">
        <f t="shared" si="16"/>
        <v>0</v>
      </c>
      <c r="C146" s="4">
        <f t="shared" ca="1" si="17"/>
        <v>-411772.87389321753</v>
      </c>
      <c r="D146" s="15"/>
      <c r="E146" s="6"/>
      <c r="F146" s="4">
        <v>910.97076866958548</v>
      </c>
      <c r="G146" s="4">
        <f t="shared" ca="1" si="12"/>
        <v>-411772.87389321759</v>
      </c>
      <c r="I146" s="6"/>
      <c r="J146" s="6">
        <v>1969.3900924809352</v>
      </c>
      <c r="K146" s="4">
        <f t="shared" ca="1" si="14"/>
        <v>-890194.77472590294</v>
      </c>
      <c r="M146" s="6"/>
      <c r="N146" s="4"/>
      <c r="O146" s="4"/>
      <c r="Q146" s="6"/>
      <c r="R146" s="6">
        <f t="shared" si="15"/>
        <v>-1969.3900924809352</v>
      </c>
      <c r="S146" s="4">
        <f t="shared" ca="1" si="13"/>
        <v>890194.77472590294</v>
      </c>
    </row>
    <row r="147" spans="1:19" x14ac:dyDescent="0.2">
      <c r="A147" s="15">
        <f>+curves!A136</f>
        <v>40756</v>
      </c>
      <c r="B147" s="6">
        <f t="shared" si="16"/>
        <v>0</v>
      </c>
      <c r="C147" s="4">
        <f t="shared" ca="1" si="17"/>
        <v>-409520.22993229912</v>
      </c>
      <c r="D147" s="15"/>
      <c r="E147" s="6"/>
      <c r="F147" s="4">
        <v>911.55562559874033</v>
      </c>
      <c r="G147" s="4">
        <f t="shared" ref="G147:G210" ca="1" si="18">-+F147*VLOOKUP(A147,curves,3,0)*1000</f>
        <v>-409520.22993229912</v>
      </c>
      <c r="I147" s="6"/>
      <c r="J147" s="6">
        <v>1969.910743028146</v>
      </c>
      <c r="K147" s="4">
        <f t="shared" ca="1" si="14"/>
        <v>-884990.75402130606</v>
      </c>
      <c r="M147" s="6"/>
      <c r="N147" s="4"/>
      <c r="O147" s="4"/>
      <c r="Q147" s="6"/>
      <c r="R147" s="6">
        <f t="shared" si="15"/>
        <v>-1969.910743028146</v>
      </c>
      <c r="S147" s="4">
        <f t="shared" ca="1" si="13"/>
        <v>884990.75402130606</v>
      </c>
    </row>
    <row r="148" spans="1:19" x14ac:dyDescent="0.2">
      <c r="A148" s="15">
        <f>+curves!A137</f>
        <v>40787</v>
      </c>
      <c r="B148" s="6">
        <f t="shared" si="16"/>
        <v>0</v>
      </c>
      <c r="C148" s="4">
        <f t="shared" ca="1" si="17"/>
        <v>-407279.96197785495</v>
      </c>
      <c r="D148" s="15"/>
      <c r="E148" s="6"/>
      <c r="F148" s="4">
        <v>912.141288689367</v>
      </c>
      <c r="G148" s="4">
        <f t="shared" ca="1" si="18"/>
        <v>-407279.96197785489</v>
      </c>
      <c r="I148" s="6"/>
      <c r="J148" s="6">
        <v>1970.4321112353109</v>
      </c>
      <c r="K148" s="4">
        <f t="shared" ca="1" si="14"/>
        <v>-879817.11308889335</v>
      </c>
      <c r="M148" s="6"/>
      <c r="N148" s="4"/>
      <c r="O148" s="4"/>
      <c r="Q148" s="6"/>
      <c r="R148" s="6">
        <f t="shared" si="15"/>
        <v>-1970.4321112353109</v>
      </c>
      <c r="S148" s="4">
        <f t="shared" ca="1" si="13"/>
        <v>879817.11308889335</v>
      </c>
    </row>
    <row r="149" spans="1:19" x14ac:dyDescent="0.2">
      <c r="A149" s="15">
        <f>+curves!A138</f>
        <v>40817</v>
      </c>
      <c r="B149" s="6">
        <f t="shared" si="16"/>
        <v>0</v>
      </c>
      <c r="C149" s="4">
        <f t="shared" ca="1" si="17"/>
        <v>-405132.08293871745</v>
      </c>
      <c r="D149" s="15"/>
      <c r="E149" s="6"/>
      <c r="F149" s="4">
        <v>912.72775905272908</v>
      </c>
      <c r="G149" s="4">
        <f t="shared" ca="1" si="18"/>
        <v>-405132.08293871739</v>
      </c>
      <c r="I149" s="6"/>
      <c r="J149" s="6">
        <v>1970.9541980917718</v>
      </c>
      <c r="K149" s="4">
        <f t="shared" ca="1" si="14"/>
        <v>-874846.60319572804</v>
      </c>
      <c r="M149" s="6"/>
      <c r="N149" s="4"/>
      <c r="O149" s="4"/>
      <c r="Q149" s="6"/>
      <c r="R149" s="6">
        <f t="shared" si="15"/>
        <v>-1970.9541980917718</v>
      </c>
      <c r="S149" s="4">
        <f t="shared" ca="1" si="13"/>
        <v>874846.60319572804</v>
      </c>
    </row>
    <row r="150" spans="1:19" x14ac:dyDescent="0.2">
      <c r="A150" s="15">
        <f>+curves!A139</f>
        <v>40848</v>
      </c>
      <c r="B150" s="6">
        <f t="shared" si="16"/>
        <v>0</v>
      </c>
      <c r="C150" s="4">
        <f t="shared" ca="1" si="17"/>
        <v>-402915.92898089113</v>
      </c>
      <c r="D150" s="15"/>
      <c r="E150" s="6"/>
      <c r="F150" s="4">
        <v>913.31503780150626</v>
      </c>
      <c r="G150" s="4">
        <f t="shared" ca="1" si="18"/>
        <v>-402915.92898089119</v>
      </c>
      <c r="I150" s="6"/>
      <c r="J150" s="6">
        <v>1971.4770045879825</v>
      </c>
      <c r="K150" s="4">
        <f t="shared" ca="1" si="14"/>
        <v>-869732.19085512101</v>
      </c>
      <c r="M150" s="6"/>
      <c r="N150" s="4"/>
      <c r="O150" s="4"/>
      <c r="Q150" s="6"/>
      <c r="R150" s="6">
        <f t="shared" si="15"/>
        <v>-1971.4770045879825</v>
      </c>
      <c r="S150" s="4">
        <f t="shared" ca="1" si="13"/>
        <v>869732.19085512101</v>
      </c>
    </row>
    <row r="151" spans="1:19" x14ac:dyDescent="0.2">
      <c r="A151" s="15">
        <f>+curves!A140</f>
        <v>40878</v>
      </c>
      <c r="B151" s="6">
        <f t="shared" si="16"/>
        <v>0</v>
      </c>
      <c r="C151" s="4">
        <f t="shared" ca="1" si="17"/>
        <v>-400791.18156805984</v>
      </c>
      <c r="D151" s="15"/>
      <c r="E151" s="6"/>
      <c r="F151" s="4">
        <v>913.90312604996916</v>
      </c>
      <c r="G151" s="4">
        <f t="shared" ca="1" si="18"/>
        <v>-400791.18156805972</v>
      </c>
      <c r="I151" s="6"/>
      <c r="J151" s="6">
        <v>1972.000531715888</v>
      </c>
      <c r="K151" s="4">
        <f t="shared" ca="1" si="14"/>
        <v>-864818.60126172542</v>
      </c>
      <c r="M151" s="6"/>
      <c r="N151" s="4"/>
      <c r="O151" s="4"/>
      <c r="Q151" s="6"/>
      <c r="R151" s="6">
        <f t="shared" si="15"/>
        <v>-1972.000531715888</v>
      </c>
      <c r="S151" s="4">
        <f t="shared" ca="1" si="13"/>
        <v>864818.60126172542</v>
      </c>
    </row>
    <row r="152" spans="1:19" x14ac:dyDescent="0.2">
      <c r="A152" s="15">
        <f>+curves!A141</f>
        <v>40909</v>
      </c>
      <c r="B152" s="6">
        <f t="shared" si="16"/>
        <v>0</v>
      </c>
      <c r="C152" s="4">
        <f t="shared" ca="1" si="17"/>
        <v>-398598.88088950817</v>
      </c>
      <c r="D152" s="15"/>
      <c r="E152" s="6"/>
      <c r="F152" s="4">
        <v>914.49202491398364</v>
      </c>
      <c r="G152" s="4">
        <f t="shared" ca="1" si="18"/>
        <v>-398598.88088950806</v>
      </c>
      <c r="I152" s="6"/>
      <c r="J152" s="6">
        <v>1972.5247804689263</v>
      </c>
      <c r="K152" s="4">
        <f t="shared" ca="1" si="14"/>
        <v>-859762.74106457108</v>
      </c>
      <c r="M152" s="6"/>
      <c r="N152" s="4"/>
      <c r="O152" s="4"/>
      <c r="Q152" s="6"/>
      <c r="R152" s="6">
        <f t="shared" si="15"/>
        <v>-1972.5247804689263</v>
      </c>
      <c r="S152" s="4">
        <f t="shared" ca="1" si="13"/>
        <v>859762.74106457108</v>
      </c>
    </row>
    <row r="153" spans="1:19" x14ac:dyDescent="0.2">
      <c r="A153" s="15">
        <f>+curves!A142</f>
        <v>40940</v>
      </c>
      <c r="B153" s="6">
        <f t="shared" si="16"/>
        <v>0</v>
      </c>
      <c r="C153" s="4">
        <f t="shared" ca="1" si="17"/>
        <v>-396418.62332478771</v>
      </c>
      <c r="D153" s="15"/>
      <c r="E153" s="6"/>
      <c r="F153" s="4">
        <v>915.0817355108361</v>
      </c>
      <c r="G153" s="4">
        <f t="shared" ca="1" si="18"/>
        <v>-396418.62332478765</v>
      </c>
      <c r="I153" s="6"/>
      <c r="J153" s="6">
        <v>1973.0497518416532</v>
      </c>
      <c r="K153" s="4">
        <f t="shared" ca="1" si="14"/>
        <v>-854736.39788007783</v>
      </c>
      <c r="M153" s="6"/>
      <c r="N153" s="4"/>
      <c r="O153" s="4"/>
      <c r="Q153" s="6"/>
      <c r="R153" s="6">
        <f t="shared" si="15"/>
        <v>-1973.0497518416532</v>
      </c>
      <c r="S153" s="4">
        <f t="shared" ca="1" si="13"/>
        <v>854736.39788007783</v>
      </c>
    </row>
    <row r="154" spans="1:19" x14ac:dyDescent="0.2">
      <c r="A154" s="15">
        <f>+curves!A143</f>
        <v>40969</v>
      </c>
      <c r="B154" s="6">
        <f t="shared" si="16"/>
        <v>0</v>
      </c>
      <c r="C154" s="4">
        <f t="shared" ca="1" si="17"/>
        <v>-394406.29200962314</v>
      </c>
      <c r="D154" s="15"/>
      <c r="E154" s="6"/>
      <c r="F154" s="4">
        <v>915.67225895941169</v>
      </c>
      <c r="G154" s="4">
        <f t="shared" ca="1" si="18"/>
        <v>-394406.29200962326</v>
      </c>
      <c r="I154" s="6"/>
      <c r="J154" s="6">
        <v>1973.5754468301207</v>
      </c>
      <c r="K154" s="4">
        <f t="shared" ca="1" si="14"/>
        <v>-850075.52251291519</v>
      </c>
      <c r="M154" s="6"/>
      <c r="N154" s="4"/>
      <c r="O154" s="4"/>
      <c r="Q154" s="6"/>
      <c r="R154" s="6">
        <f t="shared" si="15"/>
        <v>-1973.5754468301207</v>
      </c>
      <c r="S154" s="4">
        <f t="shared" ca="1" si="13"/>
        <v>850075.52251291519</v>
      </c>
    </row>
    <row r="155" spans="1:19" x14ac:dyDescent="0.2">
      <c r="A155" s="15">
        <f>+curves!A144</f>
        <v>41000</v>
      </c>
      <c r="B155" s="6">
        <f t="shared" si="16"/>
        <v>0</v>
      </c>
      <c r="C155" s="4">
        <f t="shared" ca="1" si="17"/>
        <v>-392249.07747977343</v>
      </c>
      <c r="D155" s="15"/>
      <c r="E155" s="6"/>
      <c r="F155" s="4">
        <v>916.26359638019665</v>
      </c>
      <c r="G155" s="4">
        <f t="shared" ca="1" si="18"/>
        <v>-392249.07747977338</v>
      </c>
      <c r="I155" s="6"/>
      <c r="J155" s="6">
        <v>1974.1018664318806</v>
      </c>
      <c r="K155" s="4">
        <f t="shared" ca="1" si="14"/>
        <v>-845105.75233821408</v>
      </c>
      <c r="M155" s="6"/>
      <c r="N155" s="4"/>
      <c r="O155" s="4"/>
      <c r="Q155" s="6"/>
      <c r="R155" s="6">
        <f t="shared" si="15"/>
        <v>-1974.1018664318806</v>
      </c>
      <c r="S155" s="4">
        <f t="shared" ca="1" si="13"/>
        <v>845105.75233821408</v>
      </c>
    </row>
    <row r="156" spans="1:19" x14ac:dyDescent="0.2">
      <c r="A156" s="15">
        <f>+curves!A145</f>
        <v>41030</v>
      </c>
      <c r="B156" s="6">
        <f t="shared" si="16"/>
        <v>0</v>
      </c>
      <c r="C156" s="4">
        <f t="shared" ca="1" si="17"/>
        <v>-390180.8679429848</v>
      </c>
      <c r="D156" s="15"/>
      <c r="E156" s="6"/>
      <c r="F156" s="4">
        <v>916.85574889510406</v>
      </c>
      <c r="G156" s="4">
        <f t="shared" ca="1" si="18"/>
        <v>-390180.86794298486</v>
      </c>
      <c r="I156" s="6"/>
      <c r="J156" s="6">
        <v>1974.6290116456073</v>
      </c>
      <c r="K156" s="4">
        <f t="shared" ca="1" si="14"/>
        <v>-840331.16720679321</v>
      </c>
      <c r="M156" s="6"/>
      <c r="N156" s="4"/>
      <c r="O156" s="4"/>
      <c r="Q156" s="6"/>
      <c r="R156" s="6">
        <f t="shared" si="15"/>
        <v>-1974.6290116456073</v>
      </c>
      <c r="S156" s="4">
        <f t="shared" ca="1" si="13"/>
        <v>840331.16720679321</v>
      </c>
    </row>
    <row r="157" spans="1:19" x14ac:dyDescent="0.2">
      <c r="A157" s="15">
        <f>+curves!A146</f>
        <v>41061</v>
      </c>
      <c r="B157" s="6">
        <f t="shared" si="16"/>
        <v>0</v>
      </c>
      <c r="C157" s="4">
        <f t="shared" ca="1" si="17"/>
        <v>-388046.86945795862</v>
      </c>
      <c r="D157" s="15"/>
      <c r="E157" s="6"/>
      <c r="F157" s="4">
        <v>917.44871762765251</v>
      </c>
      <c r="G157" s="4">
        <f t="shared" ca="1" si="18"/>
        <v>-388046.86945795867</v>
      </c>
      <c r="I157" s="6"/>
      <c r="J157" s="6">
        <v>1975.1568834714774</v>
      </c>
      <c r="K157" s="4">
        <f t="shared" ca="1" si="14"/>
        <v>-835418.29705898708</v>
      </c>
      <c r="M157" s="6"/>
      <c r="N157" s="4"/>
      <c r="O157" s="4"/>
      <c r="Q157" s="6"/>
      <c r="R157" s="6">
        <f t="shared" si="15"/>
        <v>-1975.1568834714774</v>
      </c>
      <c r="S157" s="4">
        <f t="shared" ca="1" si="13"/>
        <v>835418.29705898708</v>
      </c>
    </row>
    <row r="158" spans="1:19" x14ac:dyDescent="0.2">
      <c r="A158" s="15">
        <f>+curves!A147</f>
        <v>41091</v>
      </c>
      <c r="B158" s="6">
        <f t="shared" si="16"/>
        <v>0</v>
      </c>
      <c r="C158" s="4">
        <f t="shared" ca="1" si="17"/>
        <v>-386000.92974437773</v>
      </c>
      <c r="D158" s="15"/>
      <c r="E158" s="6"/>
      <c r="F158" s="4">
        <v>918.04250370296745</v>
      </c>
      <c r="G158" s="4">
        <f t="shared" ca="1" si="18"/>
        <v>-386000.92974437762</v>
      </c>
      <c r="I158" s="6"/>
      <c r="J158" s="6">
        <v>1975.6854829111728</v>
      </c>
      <c r="K158" s="4">
        <f t="shared" ca="1" si="14"/>
        <v>-830698.39382178197</v>
      </c>
      <c r="M158" s="6"/>
      <c r="N158" s="4"/>
      <c r="O158" s="4"/>
      <c r="Q158" s="6"/>
      <c r="R158" s="6">
        <f t="shared" si="15"/>
        <v>-1975.6854829111728</v>
      </c>
      <c r="S158" s="4">
        <f t="shared" ca="1" si="13"/>
        <v>830698.39382178197</v>
      </c>
    </row>
    <row r="159" spans="1:19" x14ac:dyDescent="0.2">
      <c r="A159" s="15">
        <f>+curves!A148</f>
        <v>41122</v>
      </c>
      <c r="B159" s="6">
        <f t="shared" si="16"/>
        <v>0</v>
      </c>
      <c r="C159" s="4">
        <f t="shared" ca="1" si="17"/>
        <v>-383889.89633076487</v>
      </c>
      <c r="D159" s="15"/>
      <c r="E159" s="6"/>
      <c r="F159" s="4">
        <v>918.63710824760824</v>
      </c>
      <c r="G159" s="4">
        <f t="shared" ca="1" si="18"/>
        <v>-383889.89633076487</v>
      </c>
      <c r="I159" s="6"/>
      <c r="J159" s="6">
        <v>1976.2148109675036</v>
      </c>
      <c r="K159" s="4">
        <f t="shared" ca="1" si="14"/>
        <v>-825841.77375202638</v>
      </c>
      <c r="M159" s="6"/>
      <c r="N159" s="4"/>
      <c r="O159" s="4"/>
      <c r="Q159" s="6"/>
      <c r="R159" s="6">
        <f t="shared" si="15"/>
        <v>-1976.2148109675036</v>
      </c>
      <c r="S159" s="4">
        <f t="shared" ca="1" si="13"/>
        <v>825841.77375202638</v>
      </c>
    </row>
    <row r="160" spans="1:19" x14ac:dyDescent="0.2">
      <c r="A160" s="15">
        <f>+curves!A149</f>
        <v>41153</v>
      </c>
      <c r="B160" s="6">
        <f t="shared" si="16"/>
        <v>0</v>
      </c>
      <c r="C160" s="4">
        <f t="shared" ca="1" si="17"/>
        <v>-381790.45771837991</v>
      </c>
      <c r="D160" s="15"/>
      <c r="E160" s="6"/>
      <c r="F160" s="4">
        <v>919.2325323897453</v>
      </c>
      <c r="G160" s="4">
        <f t="shared" ca="1" si="18"/>
        <v>-381790.45771838003</v>
      </c>
      <c r="I160" s="6"/>
      <c r="J160" s="6">
        <v>1976.7448686447885</v>
      </c>
      <c r="K160" s="4">
        <f t="shared" ca="1" si="14"/>
        <v>-821013.51029248245</v>
      </c>
      <c r="M160" s="6"/>
      <c r="N160" s="4"/>
      <c r="O160" s="4"/>
      <c r="Q160" s="6"/>
      <c r="R160" s="6">
        <f t="shared" si="15"/>
        <v>-1976.7448686447885</v>
      </c>
      <c r="S160" s="4">
        <f t="shared" ca="1" si="13"/>
        <v>821013.51029248245</v>
      </c>
    </row>
    <row r="161" spans="1:19" x14ac:dyDescent="0.2">
      <c r="A161" s="15">
        <f>+curves!A150</f>
        <v>41183</v>
      </c>
      <c r="B161" s="6">
        <f t="shared" si="16"/>
        <v>0</v>
      </c>
      <c r="C161" s="4">
        <f t="shared" ca="1" si="17"/>
        <v>-379777.6689809236</v>
      </c>
      <c r="D161" s="15"/>
      <c r="E161" s="6"/>
      <c r="F161" s="4">
        <v>919.82877725916342</v>
      </c>
      <c r="G161" s="4">
        <f t="shared" ca="1" si="18"/>
        <v>-379777.66898092348</v>
      </c>
      <c r="I161" s="6"/>
      <c r="J161" s="6">
        <v>1977.2756569488565</v>
      </c>
      <c r="K161" s="4">
        <f t="shared" ca="1" si="14"/>
        <v>-816374.91508616542</v>
      </c>
      <c r="M161" s="6"/>
      <c r="N161" s="4"/>
      <c r="O161" s="4"/>
      <c r="Q161" s="6"/>
      <c r="R161" s="6">
        <f t="shared" si="15"/>
        <v>-1977.2756569488565</v>
      </c>
      <c r="S161" s="4">
        <f t="shared" ca="1" si="13"/>
        <v>816374.91508616542</v>
      </c>
    </row>
    <row r="162" spans="1:19" x14ac:dyDescent="0.2">
      <c r="A162" s="15">
        <f>+curves!A151</f>
        <v>41214</v>
      </c>
      <c r="B162" s="6">
        <f t="shared" si="16"/>
        <v>0</v>
      </c>
      <c r="C162" s="4">
        <f t="shared" ca="1" si="17"/>
        <v>-377700.82188721455</v>
      </c>
      <c r="D162" s="15"/>
      <c r="E162" s="6"/>
      <c r="F162" s="4">
        <v>920.42584398708686</v>
      </c>
      <c r="G162" s="4">
        <f t="shared" ca="1" si="18"/>
        <v>-377700.82188721449</v>
      </c>
      <c r="I162" s="6"/>
      <c r="J162" s="6">
        <v>1977.807176886671</v>
      </c>
      <c r="K162" s="4">
        <f t="shared" ca="1" si="14"/>
        <v>-811601.93526139983</v>
      </c>
      <c r="M162" s="6"/>
      <c r="N162" s="4"/>
      <c r="O162" s="4"/>
      <c r="Q162" s="6"/>
      <c r="R162" s="6">
        <f t="shared" si="15"/>
        <v>-1977.807176886671</v>
      </c>
      <c r="S162" s="4">
        <f t="shared" ca="1" si="13"/>
        <v>811601.93526139983</v>
      </c>
    </row>
    <row r="163" spans="1:19" x14ac:dyDescent="0.2">
      <c r="A163" s="15">
        <f>+curves!A152</f>
        <v>41244</v>
      </c>
      <c r="B163" s="6">
        <f t="shared" si="16"/>
        <v>0</v>
      </c>
      <c r="C163" s="4">
        <f t="shared" ca="1" si="17"/>
        <v>-375709.70359940443</v>
      </c>
      <c r="D163" s="15"/>
      <c r="E163" s="6"/>
      <c r="F163" s="4">
        <v>921.02373370635769</v>
      </c>
      <c r="G163" s="4">
        <f t="shared" ca="1" si="18"/>
        <v>-375709.70359940437</v>
      </c>
      <c r="I163" s="6"/>
      <c r="J163" s="6">
        <v>1978.3394294667087</v>
      </c>
      <c r="K163" s="4">
        <f t="shared" ca="1" si="14"/>
        <v>-807016.46815642866</v>
      </c>
      <c r="M163" s="6"/>
      <c r="N163" s="4"/>
      <c r="O163" s="4"/>
      <c r="Q163" s="6"/>
      <c r="R163" s="6">
        <f t="shared" si="15"/>
        <v>-1978.3394294667087</v>
      </c>
      <c r="S163" s="4">
        <f t="shared" ca="1" si="13"/>
        <v>807016.46815642866</v>
      </c>
    </row>
    <row r="164" spans="1:19" x14ac:dyDescent="0.2">
      <c r="A164" s="15">
        <f>+curves!A153</f>
        <v>41275</v>
      </c>
      <c r="B164" s="6">
        <f t="shared" si="16"/>
        <v>0</v>
      </c>
      <c r="C164" s="4">
        <f t="shared" ca="1" si="17"/>
        <v>-373655.20382669545</v>
      </c>
      <c r="D164" s="15"/>
      <c r="E164" s="6"/>
      <c r="F164" s="4">
        <v>921.62244755143888</v>
      </c>
      <c r="G164" s="4">
        <f t="shared" ca="1" si="18"/>
        <v>-373655.20382669533</v>
      </c>
      <c r="I164" s="6"/>
      <c r="J164" s="6">
        <v>1978.8724156989638</v>
      </c>
      <c r="K164" s="4">
        <f t="shared" ca="1" si="14"/>
        <v>-802298.14041476254</v>
      </c>
      <c r="M164" s="6"/>
      <c r="N164" s="4"/>
      <c r="O164" s="4"/>
      <c r="Q164" s="6"/>
      <c r="R164" s="6">
        <f t="shared" si="15"/>
        <v>-1978.8724156989638</v>
      </c>
      <c r="S164" s="4">
        <f t="shared" ca="1" si="13"/>
        <v>802298.14041476254</v>
      </c>
    </row>
    <row r="165" spans="1:19" x14ac:dyDescent="0.2">
      <c r="A165" s="15">
        <f>+curves!A154</f>
        <v>41306</v>
      </c>
      <c r="B165" s="6">
        <f t="shared" si="16"/>
        <v>0</v>
      </c>
      <c r="C165" s="4">
        <f t="shared" ca="1" si="17"/>
        <v>-371611.98704944889</v>
      </c>
      <c r="D165" s="15"/>
      <c r="E165" s="6"/>
      <c r="F165" s="4">
        <v>922.22198665823873</v>
      </c>
      <c r="G165" s="4">
        <f t="shared" ca="1" si="18"/>
        <v>-371611.98704944889</v>
      </c>
      <c r="I165" s="6"/>
      <c r="J165" s="6">
        <v>1979.4061365945693</v>
      </c>
      <c r="K165" s="4">
        <f t="shared" ca="1" si="14"/>
        <v>-797607.36377929372</v>
      </c>
      <c r="M165" s="6"/>
      <c r="N165" s="4"/>
      <c r="O165" s="4"/>
      <c r="Q165" s="6"/>
      <c r="R165" s="6">
        <f t="shared" si="15"/>
        <v>-1979.4061365945693</v>
      </c>
      <c r="S165" s="4">
        <f t="shared" ca="1" si="13"/>
        <v>797607.36377929372</v>
      </c>
    </row>
    <row r="166" spans="1:19" x14ac:dyDescent="0.2">
      <c r="A166" s="15">
        <f>+curves!A155</f>
        <v>41334</v>
      </c>
      <c r="B166" s="6">
        <f t="shared" si="16"/>
        <v>0</v>
      </c>
      <c r="C166" s="4">
        <f t="shared" ca="1" si="17"/>
        <v>-369799.44380213658</v>
      </c>
      <c r="D166" s="15"/>
      <c r="E166" s="6"/>
      <c r="F166" s="4">
        <v>922.82235216429092</v>
      </c>
      <c r="G166" s="4">
        <f t="shared" ca="1" si="18"/>
        <v>-369799.4438021367</v>
      </c>
      <c r="I166" s="6"/>
      <c r="J166" s="6">
        <v>1979.9405931661786</v>
      </c>
      <c r="K166" s="4">
        <f t="shared" ca="1" si="14"/>
        <v>-793414.81965293211</v>
      </c>
      <c r="M166" s="6"/>
      <c r="N166" s="4"/>
      <c r="O166" s="4"/>
      <c r="Q166" s="6"/>
      <c r="R166" s="6">
        <f t="shared" si="15"/>
        <v>-1979.9405931661786</v>
      </c>
      <c r="S166" s="4">
        <f t="shared" ca="1" si="13"/>
        <v>793414.81965293211</v>
      </c>
    </row>
    <row r="167" spans="1:19" x14ac:dyDescent="0.2">
      <c r="A167" s="15">
        <f>+curves!A156</f>
        <v>41365</v>
      </c>
      <c r="B167" s="6">
        <f t="shared" si="16"/>
        <v>0</v>
      </c>
      <c r="C167" s="4">
        <f t="shared" ca="1" si="17"/>
        <v>-367777.41896524711</v>
      </c>
      <c r="D167" s="15"/>
      <c r="E167" s="6"/>
      <c r="F167" s="4">
        <v>923.4235452087554</v>
      </c>
      <c r="G167" s="4">
        <f t="shared" ca="1" si="18"/>
        <v>-367777.41896524717</v>
      </c>
      <c r="I167" s="6"/>
      <c r="J167" s="6">
        <v>1980.4757864279673</v>
      </c>
      <c r="K167" s="4">
        <f t="shared" ca="1" si="14"/>
        <v>-788775.93801334652</v>
      </c>
      <c r="M167" s="6"/>
      <c r="N167" s="4"/>
      <c r="O167" s="4"/>
      <c r="Q167" s="6"/>
      <c r="R167" s="6">
        <f t="shared" si="15"/>
        <v>-1980.4757864279673</v>
      </c>
      <c r="S167" s="4">
        <f t="shared" ca="1" si="13"/>
        <v>788775.93801334652</v>
      </c>
    </row>
    <row r="168" spans="1:19" x14ac:dyDescent="0.2">
      <c r="A168" s="15">
        <f>+curves!A157</f>
        <v>41395</v>
      </c>
      <c r="B168" s="6">
        <f t="shared" si="16"/>
        <v>0</v>
      </c>
      <c r="C168" s="4">
        <f t="shared" ca="1" si="17"/>
        <v>-365838.8875848758</v>
      </c>
      <c r="D168" s="15"/>
      <c r="E168" s="6"/>
      <c r="F168" s="4">
        <v>924.0255669322446</v>
      </c>
      <c r="G168" s="4">
        <f t="shared" ca="1" si="18"/>
        <v>-365838.88758487592</v>
      </c>
      <c r="I168" s="6"/>
      <c r="J168" s="6">
        <v>1981.011717395256</v>
      </c>
      <c r="K168" s="4">
        <f t="shared" ca="1" si="14"/>
        <v>-784319.34020027705</v>
      </c>
      <c r="M168" s="6"/>
      <c r="N168" s="4"/>
      <c r="O168" s="4"/>
      <c r="Q168" s="6"/>
      <c r="R168" s="6">
        <f t="shared" si="15"/>
        <v>-1981.011717395256</v>
      </c>
      <c r="S168" s="4">
        <f t="shared" ca="1" si="13"/>
        <v>784319.34020027705</v>
      </c>
    </row>
    <row r="169" spans="1:19" x14ac:dyDescent="0.2">
      <c r="A169" s="15">
        <f>+curves!A158</f>
        <v>41426</v>
      </c>
      <c r="B169" s="6">
        <f t="shared" si="16"/>
        <v>0</v>
      </c>
      <c r="C169" s="4">
        <f t="shared" ca="1" si="17"/>
        <v>-363838.61742841045</v>
      </c>
      <c r="D169" s="15"/>
      <c r="E169" s="6"/>
      <c r="F169" s="4">
        <v>924.62841847700236</v>
      </c>
      <c r="G169" s="4">
        <f t="shared" ca="1" si="18"/>
        <v>-363838.61742841051</v>
      </c>
      <c r="I169" s="6"/>
      <c r="J169" s="6">
        <v>1981.5483870848911</v>
      </c>
      <c r="K169" s="4">
        <f t="shared" ca="1" si="14"/>
        <v>-779733.57850280649</v>
      </c>
      <c r="M169" s="6"/>
      <c r="N169" s="4"/>
      <c r="O169" s="4"/>
      <c r="Q169" s="6"/>
      <c r="R169" s="6">
        <f t="shared" si="15"/>
        <v>-1981.5483870848911</v>
      </c>
      <c r="S169" s="4">
        <f t="shared" ca="1" si="13"/>
        <v>779733.57850280649</v>
      </c>
    </row>
    <row r="170" spans="1:19" x14ac:dyDescent="0.2">
      <c r="A170" s="15">
        <f>+curves!A159</f>
        <v>41456</v>
      </c>
      <c r="B170" s="6">
        <f t="shared" si="16"/>
        <v>0</v>
      </c>
      <c r="C170" s="4">
        <f t="shared" ca="1" si="17"/>
        <v>-361920.95337122423</v>
      </c>
      <c r="D170" s="15"/>
      <c r="E170" s="6"/>
      <c r="F170" s="4">
        <v>925.23210098690572</v>
      </c>
      <c r="G170" s="4">
        <f t="shared" ca="1" si="18"/>
        <v>-361920.95337122423</v>
      </c>
      <c r="I170" s="6"/>
      <c r="J170" s="6">
        <v>1982.0857965152477</v>
      </c>
      <c r="K170" s="4">
        <f t="shared" ca="1" si="14"/>
        <v>-775328.02890559589</v>
      </c>
      <c r="M170" s="6"/>
      <c r="N170" s="4"/>
      <c r="O170" s="4"/>
      <c r="Q170" s="6"/>
      <c r="R170" s="6">
        <f t="shared" si="15"/>
        <v>-1982.0857965152477</v>
      </c>
      <c r="S170" s="4">
        <f t="shared" ca="1" si="13"/>
        <v>775328.02890559589</v>
      </c>
    </row>
    <row r="171" spans="1:19" x14ac:dyDescent="0.2">
      <c r="A171" s="15">
        <f>+curves!A160</f>
        <v>41487</v>
      </c>
      <c r="B171" s="6">
        <f t="shared" si="16"/>
        <v>0</v>
      </c>
      <c r="C171" s="4">
        <f t="shared" ca="1" si="17"/>
        <v>-359942.20277742634</v>
      </c>
      <c r="D171" s="15"/>
      <c r="E171" s="6"/>
      <c r="F171" s="4">
        <v>925.83661560729047</v>
      </c>
      <c r="G171" s="4">
        <f t="shared" ca="1" si="18"/>
        <v>-359942.2027774264</v>
      </c>
      <c r="I171" s="6"/>
      <c r="J171" s="6">
        <v>1982.6239467058508</v>
      </c>
      <c r="K171" s="4">
        <f t="shared" ca="1" si="14"/>
        <v>-770794.78023072414</v>
      </c>
      <c r="M171" s="6"/>
      <c r="N171" s="4"/>
      <c r="O171" s="4"/>
      <c r="Q171" s="6"/>
      <c r="R171" s="6">
        <f t="shared" si="15"/>
        <v>-1982.6239467058508</v>
      </c>
      <c r="S171" s="4">
        <f t="shared" ca="1" si="13"/>
        <v>770794.78023072414</v>
      </c>
    </row>
    <row r="172" spans="1:19" x14ac:dyDescent="0.2">
      <c r="A172" s="15">
        <f>+curves!A161</f>
        <v>41518</v>
      </c>
      <c r="B172" s="6">
        <f t="shared" si="16"/>
        <v>0</v>
      </c>
      <c r="C172" s="4">
        <f t="shared" ca="1" si="17"/>
        <v>-357974.31737131032</v>
      </c>
      <c r="D172" s="15"/>
      <c r="E172" s="6"/>
      <c r="F172" s="4">
        <v>926.44196348513003</v>
      </c>
      <c r="G172" s="4">
        <f t="shared" ca="1" si="18"/>
        <v>-357974.31737131026</v>
      </c>
      <c r="I172" s="6"/>
      <c r="J172" s="6">
        <v>1983.1628386777577</v>
      </c>
      <c r="K172" s="4">
        <f t="shared" ca="1" si="14"/>
        <v>-766288.00442200049</v>
      </c>
      <c r="M172" s="6"/>
      <c r="N172" s="4"/>
      <c r="O172" s="4"/>
      <c r="Q172" s="6"/>
      <c r="R172" s="6">
        <f t="shared" si="15"/>
        <v>-1983.1628386777577</v>
      </c>
      <c r="S172" s="4">
        <f t="shared" ref="S172:S235" ca="1" si="19">-+R172*VLOOKUP($A172,curves,3,0)*1000</f>
        <v>766288.00442200049</v>
      </c>
    </row>
    <row r="173" spans="1:19" x14ac:dyDescent="0.2">
      <c r="A173" s="15">
        <f>+curves!A162</f>
        <v>41548</v>
      </c>
      <c r="B173" s="6">
        <f t="shared" si="16"/>
        <v>0</v>
      </c>
      <c r="C173" s="4">
        <f t="shared" ca="1" si="17"/>
        <v>-356087.71680256806</v>
      </c>
      <c r="D173" s="15"/>
      <c r="E173" s="6"/>
      <c r="F173" s="4">
        <v>927.04814576903834</v>
      </c>
      <c r="G173" s="4">
        <f t="shared" ca="1" si="18"/>
        <v>-356087.71680256812</v>
      </c>
      <c r="I173" s="6"/>
      <c r="J173" s="6">
        <v>1983.7024734535596</v>
      </c>
      <c r="K173" s="4">
        <f t="shared" ref="K173:K235" ca="1" si="20">-+J173*VLOOKUP(A173,curves,3,0)*1000</f>
        <v>-761958.35978045117</v>
      </c>
      <c r="M173" s="6"/>
      <c r="N173" s="4"/>
      <c r="O173" s="4"/>
      <c r="Q173" s="6"/>
      <c r="R173" s="6">
        <f t="shared" ref="R173:R235" si="21">-J173</f>
        <v>-1983.7024734535596</v>
      </c>
      <c r="S173" s="4">
        <f t="shared" ca="1" si="19"/>
        <v>761958.35978045117</v>
      </c>
    </row>
    <row r="174" spans="1:19" x14ac:dyDescent="0.2">
      <c r="A174" s="15">
        <f>+curves!A163</f>
        <v>41579</v>
      </c>
      <c r="B174" s="6">
        <f t="shared" si="16"/>
        <v>0</v>
      </c>
      <c r="C174" s="4">
        <f t="shared" ca="1" si="17"/>
        <v>-354141.00100352534</v>
      </c>
      <c r="D174" s="15"/>
      <c r="E174" s="6"/>
      <c r="F174" s="4">
        <v>927.65516360909373</v>
      </c>
      <c r="G174" s="4">
        <f t="shared" ca="1" si="18"/>
        <v>-354141.00100352528</v>
      </c>
      <c r="I174" s="6"/>
      <c r="J174" s="6">
        <v>1984.2428520570043</v>
      </c>
      <c r="K174" s="4">
        <f t="shared" ca="1" si="20"/>
        <v>-757503.19453584182</v>
      </c>
      <c r="M174" s="6"/>
      <c r="N174" s="4"/>
      <c r="O174" s="4"/>
      <c r="Q174" s="6"/>
      <c r="R174" s="6">
        <f t="shared" si="21"/>
        <v>-1984.2428520570043</v>
      </c>
      <c r="S174" s="4">
        <f t="shared" ca="1" si="19"/>
        <v>757503.19453584182</v>
      </c>
    </row>
    <row r="175" spans="1:19" x14ac:dyDescent="0.2">
      <c r="A175" s="15">
        <f>+curves!A164</f>
        <v>41609</v>
      </c>
      <c r="B175" s="6">
        <f t="shared" si="16"/>
        <v>0</v>
      </c>
      <c r="C175" s="4">
        <f t="shared" ca="1" si="17"/>
        <v>-352274.70626605069</v>
      </c>
      <c r="D175" s="15"/>
      <c r="E175" s="6"/>
      <c r="F175" s="4">
        <v>928.26301815701936</v>
      </c>
      <c r="G175" s="4">
        <f t="shared" ca="1" si="18"/>
        <v>-352274.70626605058</v>
      </c>
      <c r="I175" s="6"/>
      <c r="J175" s="6">
        <v>1984.7839755133764</v>
      </c>
      <c r="K175" s="4">
        <f t="shared" ca="1" si="20"/>
        <v>-753223.14721070603</v>
      </c>
      <c r="M175" s="6"/>
      <c r="N175" s="4"/>
      <c r="O175" s="4"/>
      <c r="Q175" s="6"/>
      <c r="R175" s="6">
        <f t="shared" si="21"/>
        <v>-1984.7839755133764</v>
      </c>
      <c r="S175" s="4">
        <f t="shared" ca="1" si="19"/>
        <v>753223.14721070603</v>
      </c>
    </row>
    <row r="176" spans="1:19" x14ac:dyDescent="0.2">
      <c r="A176" s="15">
        <f>+curves!A165</f>
        <v>41640</v>
      </c>
      <c r="B176" s="6">
        <f t="shared" si="16"/>
        <v>0</v>
      </c>
      <c r="C176" s="4">
        <f t="shared" ca="1" si="17"/>
        <v>-350348.93130297773</v>
      </c>
      <c r="D176" s="15"/>
      <c r="E176" s="6"/>
      <c r="F176" s="4">
        <v>928.8717105661849</v>
      </c>
      <c r="G176" s="4">
        <f t="shared" ca="1" si="18"/>
        <v>-350348.93130297773</v>
      </c>
      <c r="I176" s="6"/>
      <c r="J176" s="6">
        <v>1985.3258448495019</v>
      </c>
      <c r="K176" s="4">
        <f t="shared" ca="1" si="20"/>
        <v>-748819.00279558985</v>
      </c>
      <c r="M176" s="6"/>
      <c r="N176" s="4"/>
      <c r="O176" s="4"/>
      <c r="Q176" s="6"/>
      <c r="R176" s="6">
        <f t="shared" si="21"/>
        <v>-1985.3258448495019</v>
      </c>
      <c r="S176" s="4">
        <f t="shared" ca="1" si="19"/>
        <v>748819.00279558985</v>
      </c>
    </row>
    <row r="177" spans="1:19" x14ac:dyDescent="0.2">
      <c r="A177" s="15">
        <f>+curves!A166</f>
        <v>41671</v>
      </c>
      <c r="B177" s="6">
        <f t="shared" si="16"/>
        <v>0</v>
      </c>
      <c r="C177" s="4">
        <f t="shared" ca="1" si="17"/>
        <v>-348433.72941369936</v>
      </c>
      <c r="D177" s="15"/>
      <c r="E177" s="6"/>
      <c r="F177" s="4">
        <v>929.48124199143149</v>
      </c>
      <c r="G177" s="4">
        <f t="shared" ca="1" si="18"/>
        <v>-348433.7294136993</v>
      </c>
      <c r="I177" s="6"/>
      <c r="J177" s="6">
        <v>1985.8684610933674</v>
      </c>
      <c r="K177" s="4">
        <f t="shared" ca="1" si="20"/>
        <v>-744440.57907107775</v>
      </c>
      <c r="M177" s="6"/>
      <c r="N177" s="4"/>
      <c r="O177" s="4"/>
      <c r="Q177" s="6"/>
      <c r="R177" s="6">
        <f t="shared" si="21"/>
        <v>-1985.8684610933674</v>
      </c>
      <c r="S177" s="4">
        <f t="shared" ca="1" si="19"/>
        <v>744440.57907107775</v>
      </c>
    </row>
    <row r="178" spans="1:19" x14ac:dyDescent="0.2">
      <c r="A178" s="15">
        <f>+curves!A167</f>
        <v>41699</v>
      </c>
      <c r="B178" s="6">
        <f t="shared" si="16"/>
        <v>0</v>
      </c>
      <c r="C178" s="4">
        <f t="shared" ca="1" si="17"/>
        <v>-346734.94306583179</v>
      </c>
      <c r="D178" s="15"/>
      <c r="E178" s="6"/>
      <c r="F178" s="4">
        <v>930.09161358925132</v>
      </c>
      <c r="G178" s="4">
        <f t="shared" ca="1" si="18"/>
        <v>-346734.94306583185</v>
      </c>
      <c r="I178" s="6"/>
      <c r="J178" s="6">
        <v>1986.4118252745043</v>
      </c>
      <c r="K178" s="4">
        <f t="shared" ca="1" si="20"/>
        <v>-740527.47178733407</v>
      </c>
      <c r="M178" s="6"/>
      <c r="N178" s="4"/>
      <c r="O178" s="4"/>
      <c r="Q178" s="6"/>
      <c r="R178" s="6">
        <f t="shared" si="21"/>
        <v>-1986.4118252745043</v>
      </c>
      <c r="S178" s="4">
        <f t="shared" ca="1" si="19"/>
        <v>740527.47178733407</v>
      </c>
    </row>
    <row r="179" spans="1:19" x14ac:dyDescent="0.2">
      <c r="A179" s="15">
        <f>+curves!A168</f>
        <v>41730</v>
      </c>
      <c r="B179" s="6">
        <f t="shared" si="16"/>
        <v>0</v>
      </c>
      <c r="C179" s="4">
        <f t="shared" ca="1" si="17"/>
        <v>-344839.59871284035</v>
      </c>
      <c r="D179" s="15"/>
      <c r="E179" s="6"/>
      <c r="F179" s="4">
        <v>930.70282651779007</v>
      </c>
      <c r="G179" s="4">
        <f t="shared" ca="1" si="18"/>
        <v>-344839.59871284035</v>
      </c>
      <c r="I179" s="6"/>
      <c r="J179" s="6">
        <v>1986.9559384239888</v>
      </c>
      <c r="K179" s="4">
        <f t="shared" ca="1" si="20"/>
        <v>-736197.49391953344</v>
      </c>
      <c r="M179" s="6"/>
      <c r="N179" s="4"/>
      <c r="O179" s="4"/>
      <c r="Q179" s="6"/>
      <c r="R179" s="6">
        <f t="shared" si="21"/>
        <v>-1986.9559384239888</v>
      </c>
      <c r="S179" s="4">
        <f t="shared" ca="1" si="19"/>
        <v>736197.49391953344</v>
      </c>
    </row>
    <row r="180" spans="1:19" x14ac:dyDescent="0.2">
      <c r="A180" s="15">
        <f>+curves!A169</f>
        <v>41760</v>
      </c>
      <c r="B180" s="6">
        <f t="shared" si="16"/>
        <v>0</v>
      </c>
      <c r="C180" s="4">
        <f t="shared" ca="1" si="17"/>
        <v>-343022.57912893931</v>
      </c>
      <c r="D180" s="15"/>
      <c r="E180" s="6"/>
      <c r="F180" s="4">
        <v>931.31488193667087</v>
      </c>
      <c r="G180" s="4">
        <f t="shared" ca="1" si="18"/>
        <v>-343022.57912893919</v>
      </c>
      <c r="I180" s="6"/>
      <c r="J180" s="6">
        <v>1987.5008015740657</v>
      </c>
      <c r="K180" s="4">
        <f t="shared" ca="1" si="20"/>
        <v>-732037.75028168119</v>
      </c>
      <c r="M180" s="6"/>
      <c r="N180" s="4"/>
      <c r="O180" s="4"/>
      <c r="Q180" s="6"/>
      <c r="R180" s="6">
        <f t="shared" si="21"/>
        <v>-1987.5008015740657</v>
      </c>
      <c r="S180" s="4">
        <f t="shared" ca="1" si="19"/>
        <v>732037.75028168119</v>
      </c>
    </row>
    <row r="181" spans="1:19" x14ac:dyDescent="0.2">
      <c r="A181" s="15">
        <f>+curves!A170</f>
        <v>41791</v>
      </c>
      <c r="B181" s="6">
        <f t="shared" si="16"/>
        <v>0</v>
      </c>
      <c r="C181" s="4">
        <f t="shared" ca="1" si="17"/>
        <v>-341147.62041351665</v>
      </c>
      <c r="D181" s="15"/>
      <c r="E181" s="6"/>
      <c r="F181" s="4">
        <v>931.92778100717464</v>
      </c>
      <c r="G181" s="4">
        <f t="shared" ca="1" si="18"/>
        <v>-341147.62041351665</v>
      </c>
      <c r="I181" s="6"/>
      <c r="J181" s="6">
        <v>1988.0464157585286</v>
      </c>
      <c r="K181" s="4">
        <f t="shared" ca="1" si="20"/>
        <v>-727757.36256586737</v>
      </c>
      <c r="M181" s="6"/>
      <c r="N181" s="4"/>
      <c r="O181" s="4"/>
      <c r="Q181" s="6"/>
      <c r="R181" s="6">
        <f t="shared" si="21"/>
        <v>-1988.0464157585286</v>
      </c>
      <c r="S181" s="4">
        <f t="shared" ca="1" si="19"/>
        <v>727757.36256586737</v>
      </c>
    </row>
    <row r="182" spans="1:19" x14ac:dyDescent="0.2">
      <c r="A182" s="15">
        <f>+curves!A171</f>
        <v>41821</v>
      </c>
      <c r="B182" s="6">
        <f t="shared" si="16"/>
        <v>0</v>
      </c>
      <c r="C182" s="4">
        <f t="shared" ca="1" si="17"/>
        <v>-339350.15429723402</v>
      </c>
      <c r="D182" s="15"/>
      <c r="E182" s="6"/>
      <c r="F182" s="4">
        <v>932.54152489224293</v>
      </c>
      <c r="G182" s="4">
        <f t="shared" ca="1" si="18"/>
        <v>-339350.15429723414</v>
      </c>
      <c r="I182" s="6"/>
      <c r="J182" s="6">
        <v>1988.5927820127238</v>
      </c>
      <c r="K182" s="4">
        <f t="shared" ca="1" si="20"/>
        <v>-723645.27412155923</v>
      </c>
      <c r="M182" s="6"/>
      <c r="N182" s="4"/>
      <c r="O182" s="4"/>
      <c r="Q182" s="6"/>
      <c r="R182" s="6">
        <f t="shared" si="21"/>
        <v>-1988.5927820127238</v>
      </c>
      <c r="S182" s="4">
        <f t="shared" ca="1" si="19"/>
        <v>723645.27412155923</v>
      </c>
    </row>
    <row r="183" spans="1:19" x14ac:dyDescent="0.2">
      <c r="A183" s="15">
        <f>+curves!A172</f>
        <v>41852</v>
      </c>
      <c r="B183" s="6">
        <f t="shared" si="16"/>
        <v>0</v>
      </c>
      <c r="C183" s="4">
        <f t="shared" ca="1" si="17"/>
        <v>-337495.36095311004</v>
      </c>
      <c r="D183" s="15"/>
      <c r="E183" s="6"/>
      <c r="F183" s="4">
        <v>933.15611475630067</v>
      </c>
      <c r="G183" s="4">
        <f t="shared" ca="1" si="18"/>
        <v>-337495.36095310992</v>
      </c>
      <c r="I183" s="6"/>
      <c r="J183" s="6">
        <v>1989.1399013731702</v>
      </c>
      <c r="K183" s="4">
        <f t="shared" ca="1" si="20"/>
        <v>-719413.90983168152</v>
      </c>
      <c r="M183" s="6"/>
      <c r="N183" s="4"/>
      <c r="O183" s="4"/>
      <c r="Q183" s="6"/>
      <c r="R183" s="6">
        <f t="shared" si="21"/>
        <v>-1989.1399013731702</v>
      </c>
      <c r="S183" s="4">
        <f t="shared" ca="1" si="19"/>
        <v>719413.90983168152</v>
      </c>
    </row>
    <row r="184" spans="1:19" x14ac:dyDescent="0.2">
      <c r="A184" s="15">
        <f>+curves!A173</f>
        <v>41883</v>
      </c>
      <c r="B184" s="6">
        <f t="shared" si="16"/>
        <v>0</v>
      </c>
      <c r="C184" s="4">
        <f t="shared" ca="1" si="17"/>
        <v>-335650.74926318589</v>
      </c>
      <c r="D184" s="15"/>
      <c r="E184" s="6"/>
      <c r="F184" s="4">
        <v>933.77155176543783</v>
      </c>
      <c r="G184" s="4">
        <f t="shared" ca="1" si="18"/>
        <v>-335650.74926318583</v>
      </c>
      <c r="I184" s="6"/>
      <c r="J184" s="6">
        <v>1989.687774877943</v>
      </c>
      <c r="K184" s="4">
        <f t="shared" ca="1" si="20"/>
        <v>-715207.25939329446</v>
      </c>
      <c r="M184" s="6"/>
      <c r="N184" s="4"/>
      <c r="O184" s="4"/>
      <c r="Q184" s="6"/>
      <c r="R184" s="6">
        <f t="shared" si="21"/>
        <v>-1989.687774877943</v>
      </c>
      <c r="S184" s="4">
        <f t="shared" ca="1" si="19"/>
        <v>715207.25939329446</v>
      </c>
    </row>
    <row r="185" spans="1:19" x14ac:dyDescent="0.2">
      <c r="A185" s="15">
        <f>+curves!A174</f>
        <v>41913</v>
      </c>
      <c r="B185" s="6">
        <f t="shared" si="16"/>
        <v>0</v>
      </c>
      <c r="C185" s="4">
        <f t="shared" ca="1" si="17"/>
        <v>-333882.39107148966</v>
      </c>
      <c r="D185" s="15"/>
      <c r="E185" s="6"/>
      <c r="F185" s="4">
        <v>934.38783708741107</v>
      </c>
      <c r="G185" s="4">
        <f t="shared" ca="1" si="18"/>
        <v>-333882.39107148966</v>
      </c>
      <c r="I185" s="6"/>
      <c r="J185" s="6">
        <v>1990.2364035666742</v>
      </c>
      <c r="K185" s="4">
        <f t="shared" ca="1" si="20"/>
        <v>-711166.03068346623</v>
      </c>
      <c r="M185" s="6"/>
      <c r="N185" s="4"/>
      <c r="O185" s="4"/>
      <c r="Q185" s="6"/>
      <c r="R185" s="6">
        <f t="shared" si="21"/>
        <v>-1990.2364035666742</v>
      </c>
      <c r="S185" s="4">
        <f t="shared" ca="1" si="19"/>
        <v>711166.03068346623</v>
      </c>
    </row>
    <row r="186" spans="1:19" x14ac:dyDescent="0.2">
      <c r="A186" s="15">
        <f>+curves!A175</f>
        <v>41944</v>
      </c>
      <c r="B186" s="6">
        <f t="shared" si="16"/>
        <v>0</v>
      </c>
      <c r="C186" s="4">
        <f t="shared" ca="1" si="17"/>
        <v>-332057.61690004298</v>
      </c>
      <c r="D186" s="15"/>
      <c r="E186" s="6"/>
      <c r="F186" s="4">
        <v>935.00497189146745</v>
      </c>
      <c r="G186" s="4">
        <f t="shared" ca="1" si="18"/>
        <v>-332057.61690004298</v>
      </c>
      <c r="I186" s="6"/>
      <c r="J186" s="6">
        <v>1990.7857884801763</v>
      </c>
      <c r="K186" s="4">
        <f t="shared" ca="1" si="20"/>
        <v>-707007.56098004337</v>
      </c>
      <c r="M186" s="6"/>
      <c r="N186" s="4"/>
      <c r="O186" s="4"/>
      <c r="Q186" s="6"/>
      <c r="R186" s="6">
        <f t="shared" si="21"/>
        <v>-1990.7857884801763</v>
      </c>
      <c r="S186" s="4">
        <f t="shared" ca="1" si="19"/>
        <v>707007.56098004337</v>
      </c>
    </row>
    <row r="187" spans="1:19" x14ac:dyDescent="0.2">
      <c r="A187" s="15">
        <f>+curves!A176</f>
        <v>41974</v>
      </c>
      <c r="B187" s="6">
        <f t="shared" si="16"/>
        <v>0</v>
      </c>
      <c r="C187" s="4">
        <f t="shared" ca="1" si="17"/>
        <v>-330308.28616558562</v>
      </c>
      <c r="D187" s="15"/>
      <c r="E187" s="6"/>
      <c r="F187" s="4">
        <v>935.62295734852523</v>
      </c>
      <c r="G187" s="4">
        <f t="shared" ca="1" si="18"/>
        <v>-330308.28616558562</v>
      </c>
      <c r="I187" s="6"/>
      <c r="J187" s="6">
        <v>1991.335930660822</v>
      </c>
      <c r="K187" s="4">
        <f t="shared" ca="1" si="20"/>
        <v>-703012.63267475588</v>
      </c>
      <c r="M187" s="6"/>
      <c r="N187" s="4"/>
      <c r="O187" s="4"/>
      <c r="Q187" s="6"/>
      <c r="R187" s="6">
        <f t="shared" si="21"/>
        <v>-1991.335930660822</v>
      </c>
      <c r="S187" s="4">
        <f t="shared" ca="1" si="19"/>
        <v>703012.63267475588</v>
      </c>
    </row>
    <row r="188" spans="1:19" x14ac:dyDescent="0.2">
      <c r="A188" s="15">
        <f>+curves!A177</f>
        <v>42005</v>
      </c>
      <c r="B188" s="6">
        <f t="shared" si="16"/>
        <v>0</v>
      </c>
      <c r="C188" s="4">
        <f t="shared" ca="1" si="17"/>
        <v>-328503.13519106701</v>
      </c>
      <c r="D188" s="15"/>
      <c r="E188" s="6"/>
      <c r="F188" s="4">
        <v>936.24179463117684</v>
      </c>
      <c r="G188" s="4">
        <f t="shared" ca="1" si="18"/>
        <v>-328503.13519106701</v>
      </c>
      <c r="I188" s="6"/>
      <c r="J188" s="6">
        <v>1991.8868311525489</v>
      </c>
      <c r="K188" s="4">
        <f t="shared" ca="1" si="20"/>
        <v>-698901.79303219751</v>
      </c>
      <c r="M188" s="6"/>
      <c r="N188" s="4"/>
      <c r="O188" s="4"/>
      <c r="Q188" s="6"/>
      <c r="R188" s="6">
        <f t="shared" si="21"/>
        <v>-1991.8868311525489</v>
      </c>
      <c r="S188" s="4">
        <f t="shared" ca="1" si="19"/>
        <v>698901.79303219751</v>
      </c>
    </row>
    <row r="189" spans="1:19" x14ac:dyDescent="0.2">
      <c r="A189" s="15">
        <f>+curves!A178</f>
        <v>42036</v>
      </c>
      <c r="B189" s="6">
        <f t="shared" si="16"/>
        <v>0</v>
      </c>
      <c r="C189" s="4">
        <f t="shared" ca="1" si="17"/>
        <v>-326707.8922019531</v>
      </c>
      <c r="D189" s="15"/>
      <c r="E189" s="6"/>
      <c r="F189" s="4">
        <v>936.86148491351082</v>
      </c>
      <c r="G189" s="4">
        <f t="shared" ca="1" si="18"/>
        <v>-326707.89220195316</v>
      </c>
      <c r="I189" s="6"/>
      <c r="J189" s="6">
        <v>1992.4384910004787</v>
      </c>
      <c r="K189" s="4">
        <f t="shared" ca="1" si="20"/>
        <v>-694814.96487914701</v>
      </c>
      <c r="M189" s="6"/>
      <c r="N189" s="4"/>
      <c r="O189" s="4"/>
      <c r="Q189" s="6"/>
      <c r="R189" s="6">
        <f t="shared" si="21"/>
        <v>-1992.4384910004787</v>
      </c>
      <c r="S189" s="4">
        <f t="shared" ca="1" si="19"/>
        <v>694814.96487914701</v>
      </c>
    </row>
    <row r="190" spans="1:19" x14ac:dyDescent="0.2">
      <c r="A190" s="15">
        <f>+curves!A179</f>
        <v>42064</v>
      </c>
      <c r="B190" s="6">
        <f t="shared" si="16"/>
        <v>0</v>
      </c>
      <c r="C190" s="4">
        <f t="shared" ca="1" si="17"/>
        <v>-325115.69213615754</v>
      </c>
      <c r="D190" s="15"/>
      <c r="E190" s="6"/>
      <c r="F190" s="4">
        <v>937.48202937129452</v>
      </c>
      <c r="G190" s="4">
        <f t="shared" ca="1" si="18"/>
        <v>-325115.6921361576</v>
      </c>
      <c r="I190" s="6"/>
      <c r="J190" s="6">
        <v>1992.9909112513019</v>
      </c>
      <c r="K190" s="4">
        <f t="shared" ca="1" si="20"/>
        <v>-691162.70950503042</v>
      </c>
      <c r="M190" s="6"/>
      <c r="N190" s="4"/>
      <c r="O190" s="4"/>
      <c r="Q190" s="6"/>
      <c r="R190" s="6">
        <f t="shared" si="21"/>
        <v>-1992.9909112513019</v>
      </c>
      <c r="S190" s="4">
        <f t="shared" ca="1" si="19"/>
        <v>691162.70950503042</v>
      </c>
    </row>
    <row r="191" spans="1:19" x14ac:dyDescent="0.2">
      <c r="A191" s="15">
        <f>+curves!A180</f>
        <v>42095</v>
      </c>
      <c r="B191" s="6">
        <f t="shared" si="16"/>
        <v>0</v>
      </c>
      <c r="C191" s="4">
        <f t="shared" ca="1" si="17"/>
        <v>-323339.05661086808</v>
      </c>
      <c r="D191" s="15"/>
      <c r="E191" s="6"/>
      <c r="F191" s="4">
        <v>938.10342918197534</v>
      </c>
      <c r="G191" s="4">
        <f t="shared" ca="1" si="18"/>
        <v>-323339.05661086802</v>
      </c>
      <c r="I191" s="6"/>
      <c r="J191" s="6">
        <v>1993.5440929532774</v>
      </c>
      <c r="K191" s="4">
        <f t="shared" ca="1" si="20"/>
        <v>-687121.10656046029</v>
      </c>
      <c r="M191" s="6"/>
      <c r="N191" s="4"/>
      <c r="O191" s="4"/>
      <c r="Q191" s="6"/>
      <c r="R191" s="6">
        <f t="shared" si="21"/>
        <v>-1993.5440929532774</v>
      </c>
      <c r="S191" s="4">
        <f t="shared" ca="1" si="19"/>
        <v>687121.10656046029</v>
      </c>
    </row>
    <row r="192" spans="1:19" x14ac:dyDescent="0.2">
      <c r="A192" s="15">
        <f>+curves!A181</f>
        <v>42125</v>
      </c>
      <c r="B192" s="6">
        <f t="shared" si="16"/>
        <v>0</v>
      </c>
      <c r="C192" s="4">
        <f t="shared" ca="1" si="17"/>
        <v>-321635.89860043023</v>
      </c>
      <c r="D192" s="15"/>
      <c r="E192" s="6"/>
      <c r="F192" s="4">
        <v>938.72568552450412</v>
      </c>
      <c r="G192" s="4">
        <f t="shared" ca="1" si="18"/>
        <v>-321635.89860043029</v>
      </c>
      <c r="I192" s="6"/>
      <c r="J192" s="6">
        <v>1994.0980371558553</v>
      </c>
      <c r="K192" s="4">
        <f t="shared" ca="1" si="20"/>
        <v>-683238.48379584518</v>
      </c>
      <c r="M192" s="6"/>
      <c r="N192" s="4"/>
      <c r="O192" s="4"/>
      <c r="Q192" s="6"/>
      <c r="R192" s="6">
        <f t="shared" si="21"/>
        <v>-1994.0980371558553</v>
      </c>
      <c r="S192" s="4">
        <f t="shared" ca="1" si="19"/>
        <v>683238.48379584518</v>
      </c>
    </row>
    <row r="193" spans="1:19" x14ac:dyDescent="0.2">
      <c r="A193" s="15">
        <f>+curves!A182</f>
        <v>42156</v>
      </c>
      <c r="B193" s="6">
        <f t="shared" si="16"/>
        <v>0</v>
      </c>
      <c r="C193" s="4">
        <f t="shared" ca="1" si="17"/>
        <v>-319878.36614431546</v>
      </c>
      <c r="D193" s="15"/>
      <c r="E193" s="6"/>
      <c r="F193" s="4">
        <v>939.34879957951671</v>
      </c>
      <c r="G193" s="4">
        <f t="shared" ca="1" si="18"/>
        <v>-319878.36614431546</v>
      </c>
      <c r="I193" s="6"/>
      <c r="J193" s="6">
        <v>1994.6527449100599</v>
      </c>
      <c r="K193" s="4">
        <f t="shared" ca="1" si="20"/>
        <v>-679243.17500880861</v>
      </c>
      <c r="M193" s="6"/>
      <c r="N193" s="4"/>
      <c r="O193" s="4"/>
      <c r="Q193" s="6"/>
      <c r="R193" s="6">
        <f t="shared" si="21"/>
        <v>-1994.6527449100599</v>
      </c>
      <c r="S193" s="4">
        <f t="shared" ca="1" si="19"/>
        <v>679243.17500880861</v>
      </c>
    </row>
    <row r="194" spans="1:19" x14ac:dyDescent="0.2">
      <c r="A194" s="15">
        <f>+curves!A183</f>
        <v>42186</v>
      </c>
      <c r="B194" s="6">
        <f t="shared" si="16"/>
        <v>0</v>
      </c>
      <c r="C194" s="4">
        <f t="shared" ca="1" si="17"/>
        <v>-318193.53077371779</v>
      </c>
      <c r="D194" s="15"/>
      <c r="E194" s="6"/>
      <c r="F194" s="4">
        <v>939.97277252933577</v>
      </c>
      <c r="G194" s="4">
        <f t="shared" ca="1" si="18"/>
        <v>-318193.53077371774</v>
      </c>
      <c r="I194" s="6"/>
      <c r="J194" s="6">
        <v>1995.2082172684911</v>
      </c>
      <c r="K194" s="4">
        <f t="shared" ca="1" si="20"/>
        <v>-675405.03920456127</v>
      </c>
      <c r="M194" s="6"/>
      <c r="N194" s="4"/>
      <c r="O194" s="4"/>
      <c r="Q194" s="6"/>
      <c r="R194" s="6">
        <f t="shared" si="21"/>
        <v>-1995.2082172684911</v>
      </c>
      <c r="S194" s="4">
        <f t="shared" ca="1" si="19"/>
        <v>675405.03920456127</v>
      </c>
    </row>
    <row r="195" spans="1:19" x14ac:dyDescent="0.2">
      <c r="A195" s="15">
        <f>+curves!A184</f>
        <v>42217</v>
      </c>
      <c r="B195" s="6">
        <f t="shared" si="16"/>
        <v>0</v>
      </c>
      <c r="C195" s="4">
        <f t="shared" ca="1" si="17"/>
        <v>-316454.89503143204</v>
      </c>
      <c r="D195" s="15"/>
      <c r="E195" s="6"/>
      <c r="F195" s="4">
        <v>940.59760555779462</v>
      </c>
      <c r="G195" s="4">
        <f t="shared" ca="1" si="18"/>
        <v>-316454.89503143204</v>
      </c>
      <c r="I195" s="6"/>
      <c r="J195" s="6">
        <v>1995.7644552849451</v>
      </c>
      <c r="K195" s="4">
        <f t="shared" ca="1" si="20"/>
        <v>-671455.49539234291</v>
      </c>
      <c r="M195" s="6"/>
      <c r="N195" s="4"/>
      <c r="O195" s="4"/>
      <c r="Q195" s="6"/>
      <c r="R195" s="6">
        <f t="shared" si="21"/>
        <v>-1995.7644552849451</v>
      </c>
      <c r="S195" s="4">
        <f t="shared" ca="1" si="19"/>
        <v>671455.49539234291</v>
      </c>
    </row>
    <row r="196" spans="1:19" x14ac:dyDescent="0.2">
      <c r="A196" s="15">
        <f>+curves!A185</f>
        <v>42248</v>
      </c>
      <c r="B196" s="6">
        <f t="shared" si="16"/>
        <v>0</v>
      </c>
      <c r="C196" s="4">
        <f t="shared" ca="1" si="17"/>
        <v>-314725.80057220126</v>
      </c>
      <c r="D196" s="15"/>
      <c r="E196" s="6"/>
      <c r="F196" s="4">
        <v>941.22329985041745</v>
      </c>
      <c r="G196" s="4">
        <f t="shared" ca="1" si="18"/>
        <v>-314725.80057220126</v>
      </c>
      <c r="I196" s="6"/>
      <c r="J196" s="6">
        <v>1996.3214600147978</v>
      </c>
      <c r="K196" s="4">
        <f t="shared" ca="1" si="20"/>
        <v>-667529.02292418131</v>
      </c>
      <c r="M196" s="6"/>
      <c r="N196" s="4"/>
      <c r="O196" s="4"/>
      <c r="Q196" s="6"/>
      <c r="R196" s="6">
        <f t="shared" si="21"/>
        <v>-1996.3214600147978</v>
      </c>
      <c r="S196" s="4">
        <f t="shared" ca="1" si="19"/>
        <v>667529.02292418131</v>
      </c>
    </row>
    <row r="197" spans="1:19" x14ac:dyDescent="0.2">
      <c r="A197" s="15">
        <f>+curves!A186</f>
        <v>42278</v>
      </c>
      <c r="B197" s="6">
        <f t="shared" si="16"/>
        <v>0</v>
      </c>
      <c r="C197" s="4">
        <f t="shared" ca="1" si="17"/>
        <v>-313068.24112799566</v>
      </c>
      <c r="D197" s="15"/>
      <c r="E197" s="6"/>
      <c r="F197" s="4">
        <v>941.8498565944235</v>
      </c>
      <c r="G197" s="4">
        <f t="shared" ca="1" si="18"/>
        <v>-313068.2411279956</v>
      </c>
      <c r="I197" s="6"/>
      <c r="J197" s="6">
        <v>1996.8792325150075</v>
      </c>
      <c r="K197" s="4">
        <f t="shared" ca="1" si="20"/>
        <v>-663757.03589207993</v>
      </c>
      <c r="M197" s="6"/>
      <c r="N197" s="4"/>
      <c r="O197" s="4"/>
      <c r="Q197" s="6"/>
      <c r="R197" s="6">
        <f t="shared" si="21"/>
        <v>-1996.8792325150075</v>
      </c>
      <c r="S197" s="4">
        <f t="shared" ca="1" si="19"/>
        <v>663757.03589207993</v>
      </c>
    </row>
    <row r="198" spans="1:19" x14ac:dyDescent="0.2">
      <c r="A198" s="15">
        <f>+curves!A187</f>
        <v>42309</v>
      </c>
      <c r="B198" s="6">
        <f t="shared" si="16"/>
        <v>0</v>
      </c>
      <c r="C198" s="4">
        <f t="shared" ca="1" si="17"/>
        <v>-311357.73623293149</v>
      </c>
      <c r="D198" s="15"/>
      <c r="E198" s="6"/>
      <c r="F198" s="4">
        <v>942.47727697854725</v>
      </c>
      <c r="G198" s="4">
        <f t="shared" ca="1" si="18"/>
        <v>-311357.73623293143</v>
      </c>
      <c r="I198" s="6"/>
      <c r="J198" s="6">
        <v>1997.4377738437345</v>
      </c>
      <c r="K198" s="4">
        <f t="shared" ca="1" si="20"/>
        <v>-659875.54153444828</v>
      </c>
      <c r="M198" s="6"/>
      <c r="N198" s="4"/>
      <c r="O198" s="4"/>
      <c r="Q198" s="6"/>
      <c r="R198" s="6">
        <f t="shared" si="21"/>
        <v>-1997.4377738437345</v>
      </c>
      <c r="S198" s="4">
        <f t="shared" ca="1" si="19"/>
        <v>659875.54153444828</v>
      </c>
    </row>
    <row r="199" spans="1:19" x14ac:dyDescent="0.2">
      <c r="A199" s="15">
        <f>+curves!A188</f>
        <v>42339</v>
      </c>
      <c r="B199" s="6">
        <f t="shared" si="16"/>
        <v>0</v>
      </c>
      <c r="C199" s="4">
        <f t="shared" ca="1" si="17"/>
        <v>-309718.0066518524</v>
      </c>
      <c r="D199" s="15"/>
      <c r="E199" s="6"/>
      <c r="F199" s="4">
        <v>943.10556219322302</v>
      </c>
      <c r="G199" s="4">
        <f t="shared" ca="1" si="18"/>
        <v>-309718.00665185245</v>
      </c>
      <c r="I199" s="6"/>
      <c r="J199" s="6">
        <v>1997.9970850607249</v>
      </c>
      <c r="K199" s="4">
        <f t="shared" ca="1" si="20"/>
        <v>-656146.77644583408</v>
      </c>
      <c r="M199" s="6"/>
      <c r="N199" s="4"/>
      <c r="O199" s="4"/>
      <c r="Q199" s="6"/>
      <c r="R199" s="6">
        <f t="shared" si="21"/>
        <v>-1997.9970850607249</v>
      </c>
      <c r="S199" s="4">
        <f t="shared" ca="1" si="19"/>
        <v>656146.77644583408</v>
      </c>
    </row>
    <row r="200" spans="1:19" x14ac:dyDescent="0.2">
      <c r="A200" s="15">
        <f>+curves!A189</f>
        <v>42370</v>
      </c>
      <c r="B200" s="6">
        <f t="shared" si="16"/>
        <v>0</v>
      </c>
      <c r="C200" s="4">
        <f t="shared" ca="1" si="17"/>
        <v>-308025.8905339198</v>
      </c>
      <c r="D200" s="15"/>
      <c r="E200" s="6"/>
      <c r="F200" s="4">
        <v>943.73471343058532</v>
      </c>
      <c r="G200" s="4">
        <f t="shared" ca="1" si="18"/>
        <v>-308025.89053391974</v>
      </c>
      <c r="I200" s="6"/>
      <c r="J200" s="6">
        <v>1998.5571672273134</v>
      </c>
      <c r="K200" s="4">
        <f t="shared" ca="1" si="20"/>
        <v>-652309.74600938114</v>
      </c>
      <c r="M200" s="6"/>
      <c r="N200" s="4"/>
      <c r="O200" s="4"/>
      <c r="Q200" s="6"/>
      <c r="R200" s="6">
        <f t="shared" si="21"/>
        <v>-1998.5571672273134</v>
      </c>
      <c r="S200" s="4">
        <f t="shared" ca="1" si="19"/>
        <v>652309.74600938114</v>
      </c>
    </row>
    <row r="201" spans="1:19" x14ac:dyDescent="0.2">
      <c r="A201" s="15">
        <f>+curves!A190</f>
        <v>42401</v>
      </c>
      <c r="B201" s="6">
        <f t="shared" si="16"/>
        <v>0</v>
      </c>
      <c r="C201" s="4">
        <f t="shared" ca="1" si="17"/>
        <v>-306343.0593075715</v>
      </c>
      <c r="D201" s="15"/>
      <c r="E201" s="6"/>
      <c r="F201" s="4">
        <v>944.36473188429159</v>
      </c>
      <c r="G201" s="4">
        <f t="shared" ca="1" si="18"/>
        <v>-306343.05930757144</v>
      </c>
      <c r="I201" s="6"/>
      <c r="J201" s="6">
        <v>1999.1180214060423</v>
      </c>
      <c r="K201" s="4">
        <f t="shared" ca="1" si="20"/>
        <v>-648495.13108401676</v>
      </c>
      <c r="M201" s="6"/>
      <c r="N201" s="4"/>
      <c r="O201" s="4"/>
      <c r="Q201" s="6"/>
      <c r="R201" s="6">
        <f t="shared" si="21"/>
        <v>-1999.1180214060423</v>
      </c>
      <c r="S201" s="4">
        <f t="shared" ca="1" si="19"/>
        <v>648495.13108401676</v>
      </c>
    </row>
    <row r="202" spans="1:19" x14ac:dyDescent="0.2">
      <c r="A202" s="15">
        <f>+curves!A191</f>
        <v>42430</v>
      </c>
      <c r="B202" s="6">
        <f t="shared" si="16"/>
        <v>0</v>
      </c>
      <c r="C202" s="4">
        <f t="shared" ca="1" si="17"/>
        <v>-304790.29442633071</v>
      </c>
      <c r="D202" s="15"/>
      <c r="E202" s="6"/>
      <c r="F202" s="4">
        <v>944.99561874970516</v>
      </c>
      <c r="G202" s="4">
        <f t="shared" ca="1" si="18"/>
        <v>-304790.29442633066</v>
      </c>
      <c r="I202" s="6"/>
      <c r="J202" s="6">
        <v>1999.679648661046</v>
      </c>
      <c r="K202" s="4">
        <f t="shared" ca="1" si="20"/>
        <v>-644958.49163843726</v>
      </c>
      <c r="M202" s="6"/>
      <c r="N202" s="4"/>
      <c r="O202" s="4"/>
      <c r="Q202" s="6"/>
      <c r="R202" s="6">
        <f t="shared" si="21"/>
        <v>-1999.679648661046</v>
      </c>
      <c r="S202" s="4">
        <f t="shared" ca="1" si="19"/>
        <v>644958.49163843726</v>
      </c>
    </row>
    <row r="203" spans="1:19" x14ac:dyDescent="0.2">
      <c r="A203" s="15">
        <f>+curves!A192</f>
        <v>42461</v>
      </c>
      <c r="B203" s="6">
        <f t="shared" si="16"/>
        <v>0</v>
      </c>
      <c r="C203" s="4">
        <f t="shared" ca="1" si="17"/>
        <v>-303125.22637895937</v>
      </c>
      <c r="D203" s="15"/>
      <c r="E203" s="6"/>
      <c r="F203" s="4">
        <v>945.62737522389716</v>
      </c>
      <c r="G203" s="4">
        <f t="shared" ca="1" si="18"/>
        <v>-303125.22637895937</v>
      </c>
      <c r="I203" s="6"/>
      <c r="J203" s="6">
        <v>2000.242050058054</v>
      </c>
      <c r="K203" s="4">
        <f t="shared" ca="1" si="20"/>
        <v>-641186.83545196813</v>
      </c>
      <c r="M203" s="6"/>
      <c r="N203" s="4"/>
      <c r="O203" s="4"/>
      <c r="Q203" s="6"/>
      <c r="R203" s="6">
        <f t="shared" si="21"/>
        <v>-2000.242050058054</v>
      </c>
      <c r="S203" s="4">
        <f t="shared" ca="1" si="19"/>
        <v>641186.83545196813</v>
      </c>
    </row>
    <row r="204" spans="1:19" x14ac:dyDescent="0.2">
      <c r="A204" s="15">
        <f>+curves!A193</f>
        <v>42491</v>
      </c>
      <c r="B204" s="6">
        <f t="shared" ref="B204:B235" si="22">+SUMIF($E$11:$BZ$11,"POS",$E204:$BZ204)</f>
        <v>0</v>
      </c>
      <c r="C204" s="4">
        <f t="shared" ref="C204:C235" ca="1" si="23">+SUMIF($E$11:$BZ$11,"P&amp;l",$E204:$BZ204)</f>
        <v>-301529.07642935484</v>
      </c>
      <c r="D204" s="15"/>
      <c r="E204" s="6"/>
      <c r="F204" s="4">
        <v>946.26000250546804</v>
      </c>
      <c r="G204" s="4">
        <f t="shared" ca="1" si="18"/>
        <v>-301529.0764293549</v>
      </c>
      <c r="I204" s="6"/>
      <c r="J204" s="6">
        <v>2000.8052266640084</v>
      </c>
      <c r="K204" s="4">
        <f t="shared" ca="1" si="20"/>
        <v>-637563.61942133179</v>
      </c>
      <c r="M204" s="6"/>
      <c r="N204" s="4"/>
      <c r="O204" s="4"/>
      <c r="Q204" s="6"/>
      <c r="R204" s="6">
        <f t="shared" si="21"/>
        <v>-2000.8052266640084</v>
      </c>
      <c r="S204" s="4">
        <f t="shared" ca="1" si="19"/>
        <v>637563.61942133179</v>
      </c>
    </row>
    <row r="205" spans="1:19" x14ac:dyDescent="0.2">
      <c r="A205" s="15">
        <f>+curves!A194</f>
        <v>42522</v>
      </c>
      <c r="B205" s="6">
        <f t="shared" si="22"/>
        <v>0</v>
      </c>
      <c r="C205" s="4">
        <f t="shared" ca="1" si="23"/>
        <v>-299881.90640371677</v>
      </c>
      <c r="D205" s="15"/>
      <c r="E205" s="6"/>
      <c r="F205" s="4">
        <v>946.89350179473081</v>
      </c>
      <c r="G205" s="4">
        <f t="shared" ca="1" si="18"/>
        <v>-299881.90640371677</v>
      </c>
      <c r="I205" s="6"/>
      <c r="J205" s="6">
        <v>2001.3691795474504</v>
      </c>
      <c r="K205" s="4">
        <f t="shared" ca="1" si="20"/>
        <v>-633835.17137119255</v>
      </c>
      <c r="M205" s="6"/>
      <c r="N205" s="4"/>
      <c r="O205" s="4"/>
      <c r="Q205" s="6"/>
      <c r="R205" s="6">
        <f t="shared" si="21"/>
        <v>-2001.3691795474504</v>
      </c>
      <c r="S205" s="4">
        <f t="shared" ca="1" si="19"/>
        <v>633835.17137119255</v>
      </c>
    </row>
    <row r="206" spans="1:19" x14ac:dyDescent="0.2">
      <c r="A206" s="15">
        <f>+curves!A195</f>
        <v>42552</v>
      </c>
      <c r="B206" s="6">
        <f t="shared" si="22"/>
        <v>0</v>
      </c>
      <c r="C206" s="4">
        <f t="shared" ca="1" si="23"/>
        <v>-298302.9226985313</v>
      </c>
      <c r="D206" s="15"/>
      <c r="E206" s="6"/>
      <c r="F206" s="4">
        <v>947.52787429371347</v>
      </c>
      <c r="G206" s="4">
        <f t="shared" ca="1" si="18"/>
        <v>-298302.9226985313</v>
      </c>
      <c r="I206" s="6"/>
      <c r="J206" s="6">
        <v>2001.9339097785214</v>
      </c>
      <c r="K206" s="4">
        <f t="shared" ca="1" si="20"/>
        <v>-630253.47595327499</v>
      </c>
      <c r="M206" s="6"/>
      <c r="N206" s="4"/>
      <c r="O206" s="4"/>
      <c r="Q206" s="6"/>
      <c r="R206" s="6">
        <f t="shared" si="21"/>
        <v>-2001.9339097785214</v>
      </c>
      <c r="S206" s="4">
        <f t="shared" ca="1" si="19"/>
        <v>630253.47595327499</v>
      </c>
    </row>
    <row r="207" spans="1:19" x14ac:dyDescent="0.2">
      <c r="A207" s="15">
        <f>+curves!A196</f>
        <v>42583</v>
      </c>
      <c r="B207" s="6">
        <f t="shared" si="22"/>
        <v>0</v>
      </c>
      <c r="C207" s="4">
        <f t="shared" ca="1" si="23"/>
        <v>-296673.45740649826</v>
      </c>
      <c r="D207" s="15"/>
      <c r="E207" s="6"/>
      <c r="F207" s="4">
        <v>948.16312120597991</v>
      </c>
      <c r="G207" s="4">
        <f t="shared" ca="1" si="18"/>
        <v>-296673.4574064982</v>
      </c>
      <c r="I207" s="6"/>
      <c r="J207" s="6">
        <v>2002.4994184285829</v>
      </c>
      <c r="K207" s="4">
        <f t="shared" ca="1" si="20"/>
        <v>-626567.74201899092</v>
      </c>
      <c r="M207" s="6"/>
      <c r="N207" s="4"/>
      <c r="O207" s="4"/>
      <c r="Q207" s="6"/>
      <c r="R207" s="6">
        <f t="shared" si="21"/>
        <v>-2002.4994184285829</v>
      </c>
      <c r="S207" s="4">
        <f t="shared" ca="1" si="19"/>
        <v>626567.74201899092</v>
      </c>
    </row>
    <row r="208" spans="1:19" x14ac:dyDescent="0.2">
      <c r="A208" s="15">
        <f>+curves!A197</f>
        <v>42614</v>
      </c>
      <c r="B208" s="6">
        <f t="shared" si="22"/>
        <v>0</v>
      </c>
      <c r="C208" s="4">
        <f t="shared" ca="1" si="23"/>
        <v>-295052.93171880255</v>
      </c>
      <c r="D208" s="15"/>
      <c r="E208" s="6"/>
      <c r="F208" s="4">
        <v>948.79924373681342</v>
      </c>
      <c r="G208" s="4">
        <f t="shared" ca="1" si="18"/>
        <v>-295052.93171880255</v>
      </c>
      <c r="I208" s="6"/>
      <c r="J208" s="6">
        <v>2003.0657065706002</v>
      </c>
      <c r="K208" s="4">
        <f t="shared" ca="1" si="20"/>
        <v>-622903.5415557205</v>
      </c>
      <c r="M208" s="6"/>
      <c r="N208" s="4"/>
      <c r="O208" s="4"/>
      <c r="Q208" s="6"/>
      <c r="R208" s="6">
        <f t="shared" si="21"/>
        <v>-2003.0657065706002</v>
      </c>
      <c r="S208" s="4">
        <f t="shared" ca="1" si="19"/>
        <v>622903.5415557205</v>
      </c>
    </row>
    <row r="209" spans="1:19" x14ac:dyDescent="0.2">
      <c r="A209" s="15">
        <f>+curves!A198</f>
        <v>42644</v>
      </c>
      <c r="B209" s="6">
        <f t="shared" si="22"/>
        <v>0</v>
      </c>
      <c r="C209" s="4">
        <f t="shared" ca="1" si="23"/>
        <v>-293499.50271395815</v>
      </c>
      <c r="D209" s="15"/>
      <c r="E209" s="6"/>
      <c r="F209" s="4">
        <v>949.43624309321922</v>
      </c>
      <c r="G209" s="4">
        <f t="shared" ca="1" si="18"/>
        <v>-293499.50271395815</v>
      </c>
      <c r="I209" s="6"/>
      <c r="J209" s="6">
        <v>2003.6327752791462</v>
      </c>
      <c r="K209" s="4">
        <f t="shared" ca="1" si="20"/>
        <v>-619383.5841466597</v>
      </c>
      <c r="M209" s="6"/>
      <c r="N209" s="4"/>
      <c r="O209" s="4"/>
      <c r="Q209" s="6"/>
      <c r="R209" s="6">
        <f t="shared" si="21"/>
        <v>-2003.6327752791462</v>
      </c>
      <c r="S209" s="4">
        <f t="shared" ca="1" si="19"/>
        <v>619383.5841466597</v>
      </c>
    </row>
    <row r="210" spans="1:19" x14ac:dyDescent="0.2">
      <c r="A210" s="15">
        <f>+curves!A199</f>
        <v>42675</v>
      </c>
      <c r="B210" s="6">
        <f t="shared" si="22"/>
        <v>0</v>
      </c>
      <c r="C210" s="4">
        <f t="shared" ca="1" si="23"/>
        <v>-291896.39405778982</v>
      </c>
      <c r="D210" s="15"/>
      <c r="E210" s="6"/>
      <c r="F210" s="4">
        <v>950.07412048372498</v>
      </c>
      <c r="G210" s="4">
        <f t="shared" ca="1" si="18"/>
        <v>-291896.39405778988</v>
      </c>
      <c r="I210" s="6"/>
      <c r="J210" s="6">
        <v>2004.200625629976</v>
      </c>
      <c r="K210" s="4">
        <f t="shared" ca="1" si="20"/>
        <v>-615761.36322068982</v>
      </c>
      <c r="M210" s="6"/>
      <c r="N210" s="4"/>
      <c r="O210" s="4"/>
      <c r="Q210" s="6"/>
      <c r="R210" s="6">
        <f t="shared" si="21"/>
        <v>-2004.200625629976</v>
      </c>
      <c r="S210" s="4">
        <f t="shared" ca="1" si="19"/>
        <v>615761.36322068982</v>
      </c>
    </row>
    <row r="211" spans="1:19" x14ac:dyDescent="0.2">
      <c r="A211" s="15">
        <f>+curves!A200</f>
        <v>42705</v>
      </c>
      <c r="B211" s="6">
        <f t="shared" si="22"/>
        <v>0</v>
      </c>
      <c r="C211" s="4">
        <f t="shared" ca="1" si="23"/>
        <v>-290359.66973781015</v>
      </c>
      <c r="D211" s="15"/>
      <c r="E211" s="6"/>
      <c r="F211" s="4">
        <v>950.71287711870627</v>
      </c>
      <c r="G211" s="4">
        <f t="shared" ref="G211:G235" ca="1" si="24">-+F211*VLOOKUP(A211,curves,3,0)*1000</f>
        <v>-290359.66973781009</v>
      </c>
      <c r="I211" s="6"/>
      <c r="J211" s="6">
        <v>2004.7692587007114</v>
      </c>
      <c r="K211" s="4">
        <f t="shared" ca="1" si="20"/>
        <v>-612281.7454845215</v>
      </c>
      <c r="M211" s="6"/>
      <c r="N211" s="4"/>
      <c r="O211" s="4"/>
      <c r="Q211" s="6"/>
      <c r="R211" s="6">
        <f t="shared" si="21"/>
        <v>-2004.7692587007114</v>
      </c>
      <c r="S211" s="4">
        <f t="shared" ca="1" si="19"/>
        <v>612281.7454845215</v>
      </c>
    </row>
    <row r="212" spans="1:19" x14ac:dyDescent="0.2">
      <c r="A212" s="15">
        <f>+curves!A201</f>
        <v>42736</v>
      </c>
      <c r="B212" s="6">
        <f t="shared" si="22"/>
        <v>0</v>
      </c>
      <c r="C212" s="4">
        <f t="shared" ca="1" si="23"/>
        <v>-288773.79003979103</v>
      </c>
      <c r="D212" s="15"/>
      <c r="E212" s="6"/>
      <c r="F212" s="4">
        <v>951.3525142099636</v>
      </c>
      <c r="G212" s="4">
        <f t="shared" ca="1" si="24"/>
        <v>-288773.79003979103</v>
      </c>
      <c r="I212" s="6"/>
      <c r="J212" s="6">
        <v>2005.338675569948</v>
      </c>
      <c r="K212" s="4">
        <f t="shared" ca="1" si="20"/>
        <v>-608701.0240768689</v>
      </c>
      <c r="M212" s="6"/>
      <c r="N212" s="4"/>
      <c r="O212" s="4"/>
      <c r="Q212" s="6"/>
      <c r="R212" s="6">
        <f t="shared" si="21"/>
        <v>-2005.338675569948</v>
      </c>
      <c r="S212" s="4">
        <f t="shared" ca="1" si="19"/>
        <v>608701.0240768689</v>
      </c>
    </row>
    <row r="213" spans="1:19" x14ac:dyDescent="0.2">
      <c r="A213" s="15">
        <f>+curves!A202</f>
        <v>42767</v>
      </c>
      <c r="B213" s="6">
        <f t="shared" si="22"/>
        <v>0</v>
      </c>
      <c r="C213" s="4">
        <f t="shared" ca="1" si="23"/>
        <v>-287196.60978442652</v>
      </c>
      <c r="D213" s="15"/>
      <c r="E213" s="6"/>
      <c r="F213" s="4">
        <v>951.99303297123163</v>
      </c>
      <c r="G213" s="4">
        <f t="shared" ca="1" si="24"/>
        <v>-287196.60978442646</v>
      </c>
      <c r="I213" s="6"/>
      <c r="J213" s="6">
        <v>2005.9088773183223</v>
      </c>
      <c r="K213" s="4">
        <f t="shared" ca="1" si="20"/>
        <v>-605141.22388510813</v>
      </c>
      <c r="M213" s="6"/>
      <c r="N213" s="4"/>
      <c r="O213" s="4"/>
      <c r="Q213" s="6"/>
      <c r="R213" s="6">
        <f t="shared" si="21"/>
        <v>-2005.9088773183223</v>
      </c>
      <c r="S213" s="4">
        <f t="shared" ca="1" si="19"/>
        <v>605141.22388510813</v>
      </c>
    </row>
    <row r="214" spans="1:19" x14ac:dyDescent="0.2">
      <c r="A214" s="15">
        <f>+curves!A203</f>
        <v>42795</v>
      </c>
      <c r="B214" s="6">
        <f t="shared" si="22"/>
        <v>0</v>
      </c>
      <c r="C214" s="4">
        <f t="shared" ca="1" si="23"/>
        <v>-285798.13079886243</v>
      </c>
      <c r="D214" s="15"/>
      <c r="E214" s="6"/>
      <c r="F214" s="4">
        <v>952.63443461779639</v>
      </c>
      <c r="G214" s="4">
        <f t="shared" ca="1" si="24"/>
        <v>-285798.13079886243</v>
      </c>
      <c r="I214" s="6"/>
      <c r="J214" s="6">
        <v>2006.4798650277048</v>
      </c>
      <c r="K214" s="4">
        <f t="shared" ca="1" si="20"/>
        <v>-601960.38907678495</v>
      </c>
      <c r="M214" s="6"/>
      <c r="N214" s="4"/>
      <c r="O214" s="4"/>
      <c r="Q214" s="6"/>
      <c r="R214" s="6">
        <f t="shared" si="21"/>
        <v>-2006.4798650277048</v>
      </c>
      <c r="S214" s="4">
        <f t="shared" ca="1" si="19"/>
        <v>601960.38907678495</v>
      </c>
    </row>
    <row r="215" spans="1:19" x14ac:dyDescent="0.2">
      <c r="A215" s="15">
        <f>+curves!A204</f>
        <v>42826</v>
      </c>
      <c r="B215" s="6">
        <f t="shared" si="22"/>
        <v>0</v>
      </c>
      <c r="C215" s="4">
        <f t="shared" ca="1" si="23"/>
        <v>-284237.28664801316</v>
      </c>
      <c r="D215" s="15"/>
      <c r="E215" s="6"/>
      <c r="F215" s="4">
        <v>953.27672036649733</v>
      </c>
      <c r="G215" s="4">
        <f t="shared" ca="1" si="24"/>
        <v>-284237.28664801322</v>
      </c>
      <c r="I215" s="6"/>
      <c r="J215" s="6">
        <v>2007.0516397812007</v>
      </c>
      <c r="K215" s="4">
        <f t="shared" ca="1" si="20"/>
        <v>-598439.99131178553</v>
      </c>
      <c r="M215" s="6"/>
      <c r="N215" s="4"/>
      <c r="O215" s="4"/>
      <c r="Q215" s="6"/>
      <c r="R215" s="6">
        <f t="shared" si="21"/>
        <v>-2007.0516397812007</v>
      </c>
      <c r="S215" s="4">
        <f t="shared" ca="1" si="19"/>
        <v>598439.99131178553</v>
      </c>
    </row>
    <row r="216" spans="1:19" x14ac:dyDescent="0.2">
      <c r="A216" s="15">
        <f>+curves!A205</f>
        <v>42856</v>
      </c>
      <c r="B216" s="6">
        <f t="shared" si="22"/>
        <v>0</v>
      </c>
      <c r="C216" s="4">
        <f t="shared" ca="1" si="23"/>
        <v>-282741.09807154338</v>
      </c>
      <c r="D216" s="15"/>
      <c r="E216" s="6"/>
      <c r="F216" s="4">
        <v>953.9198914360943</v>
      </c>
      <c r="G216" s="4">
        <f t="shared" ca="1" si="24"/>
        <v>-282741.09807154333</v>
      </c>
      <c r="I216" s="6"/>
      <c r="J216" s="6">
        <v>2007.6242026639211</v>
      </c>
      <c r="K216" s="4">
        <f t="shared" ca="1" si="20"/>
        <v>-595058.21890519967</v>
      </c>
      <c r="M216" s="6"/>
      <c r="N216" s="4"/>
      <c r="O216" s="4"/>
      <c r="Q216" s="6"/>
      <c r="R216" s="6">
        <f t="shared" si="21"/>
        <v>-2007.6242026639211</v>
      </c>
      <c r="S216" s="4">
        <f t="shared" ca="1" si="19"/>
        <v>595058.21890519967</v>
      </c>
    </row>
    <row r="217" spans="1:19" x14ac:dyDescent="0.2">
      <c r="A217" s="15">
        <f>+curves!A206</f>
        <v>42887</v>
      </c>
      <c r="B217" s="6">
        <f t="shared" si="22"/>
        <v>0</v>
      </c>
      <c r="C217" s="4">
        <f t="shared" ca="1" si="23"/>
        <v>-281197.02645757387</v>
      </c>
      <c r="D217" s="15"/>
      <c r="E217" s="6"/>
      <c r="F217" s="4">
        <v>954.56394904690603</v>
      </c>
      <c r="G217" s="4">
        <f t="shared" ca="1" si="24"/>
        <v>-281197.02645757387</v>
      </c>
      <c r="I217" s="6"/>
      <c r="J217" s="6">
        <v>2008.197554762216</v>
      </c>
      <c r="K217" s="4">
        <f t="shared" ca="1" si="20"/>
        <v>-591578.15618569683</v>
      </c>
      <c r="M217" s="6"/>
      <c r="N217" s="4"/>
      <c r="O217" s="4"/>
      <c r="Q217" s="6"/>
      <c r="R217" s="6">
        <f t="shared" si="21"/>
        <v>-2008.197554762216</v>
      </c>
      <c r="S217" s="4">
        <f t="shared" ca="1" si="19"/>
        <v>591578.15618569683</v>
      </c>
    </row>
    <row r="218" spans="1:19" x14ac:dyDescent="0.2">
      <c r="A218" s="15">
        <f>+curves!A207</f>
        <v>42917</v>
      </c>
      <c r="B218" s="6">
        <f t="shared" si="22"/>
        <v>0</v>
      </c>
      <c r="C218" s="4">
        <f t="shared" ca="1" si="23"/>
        <v>-279716.92411356559</v>
      </c>
      <c r="D218" s="15"/>
      <c r="E218" s="6"/>
      <c r="F218" s="4">
        <v>955.20889442081057</v>
      </c>
      <c r="G218" s="4">
        <f t="shared" ca="1" si="24"/>
        <v>-279716.92411356559</v>
      </c>
      <c r="I218" s="6"/>
      <c r="J218" s="6">
        <v>2008.771697163676</v>
      </c>
      <c r="K218" s="4">
        <f t="shared" ca="1" si="20"/>
        <v>-588235.14276184572</v>
      </c>
      <c r="M218" s="6"/>
      <c r="N218" s="4"/>
      <c r="O218" s="4"/>
      <c r="Q218" s="6"/>
      <c r="R218" s="6">
        <f t="shared" si="21"/>
        <v>-2008.771697163676</v>
      </c>
      <c r="S218" s="4">
        <f t="shared" ca="1" si="19"/>
        <v>588235.14276184572</v>
      </c>
    </row>
    <row r="219" spans="1:19" x14ac:dyDescent="0.2">
      <c r="A219" s="15">
        <f>+curves!A208</f>
        <v>42948</v>
      </c>
      <c r="B219" s="6">
        <f t="shared" si="22"/>
        <v>0</v>
      </c>
      <c r="C219" s="4">
        <f t="shared" ca="1" si="23"/>
        <v>-278189.44395096868</v>
      </c>
      <c r="D219" s="15"/>
      <c r="E219" s="6"/>
      <c r="F219" s="4">
        <v>955.85472878161477</v>
      </c>
      <c r="G219" s="4">
        <f t="shared" ca="1" si="24"/>
        <v>-278189.44395096862</v>
      </c>
      <c r="I219" s="6"/>
      <c r="J219" s="6">
        <v>2009.3466309579053</v>
      </c>
      <c r="K219" s="4">
        <f t="shared" ca="1" si="20"/>
        <v>-584794.9538142028</v>
      </c>
      <c r="M219" s="6"/>
      <c r="N219" s="4"/>
      <c r="O219" s="4"/>
      <c r="Q219" s="6"/>
      <c r="R219" s="6">
        <f t="shared" si="21"/>
        <v>-2009.3466309579053</v>
      </c>
      <c r="S219" s="4">
        <f t="shared" ca="1" si="19"/>
        <v>584794.9538142028</v>
      </c>
    </row>
    <row r="220" spans="1:19" x14ac:dyDescent="0.2">
      <c r="A220" s="15">
        <f>+curves!A209</f>
        <v>42979</v>
      </c>
      <c r="B220" s="6">
        <f t="shared" si="22"/>
        <v>0</v>
      </c>
      <c r="C220" s="4">
        <f t="shared" ca="1" si="23"/>
        <v>-276670.34142922971</v>
      </c>
      <c r="D220" s="15"/>
      <c r="E220" s="6"/>
      <c r="F220" s="4">
        <v>956.50145335469006</v>
      </c>
      <c r="G220" s="4">
        <f t="shared" ca="1" si="24"/>
        <v>-276670.34142922971</v>
      </c>
      <c r="I220" s="6"/>
      <c r="J220" s="6">
        <v>2009.9223572357519</v>
      </c>
      <c r="K220" s="4">
        <f t="shared" ca="1" si="20"/>
        <v>-581374.86657477135</v>
      </c>
      <c r="M220" s="6"/>
      <c r="N220" s="4"/>
      <c r="O220" s="4"/>
      <c r="Q220" s="6"/>
      <c r="R220" s="6">
        <f t="shared" si="21"/>
        <v>-2009.9223572357519</v>
      </c>
      <c r="S220" s="4">
        <f t="shared" ca="1" si="19"/>
        <v>581374.86657477135</v>
      </c>
    </row>
    <row r="221" spans="1:19" x14ac:dyDescent="0.2">
      <c r="A221" s="15">
        <f>+curves!A210</f>
        <v>43009</v>
      </c>
      <c r="B221" s="6">
        <f t="shared" si="22"/>
        <v>0</v>
      </c>
      <c r="C221" s="4">
        <f t="shared" ca="1" si="23"/>
        <v>-275214.18624028773</v>
      </c>
      <c r="D221" s="15"/>
      <c r="E221" s="6"/>
      <c r="F221" s="4">
        <v>957.1490693669748</v>
      </c>
      <c r="G221" s="4">
        <f t="shared" ca="1" si="24"/>
        <v>-275214.18624028767</v>
      </c>
      <c r="I221" s="6"/>
      <c r="J221" s="6">
        <v>2010.4988770893115</v>
      </c>
      <c r="K221" s="4">
        <f t="shared" ca="1" si="20"/>
        <v>-578089.48480835091</v>
      </c>
      <c r="M221" s="6"/>
      <c r="N221" s="4"/>
      <c r="O221" s="4"/>
      <c r="Q221" s="6"/>
      <c r="R221" s="6">
        <f t="shared" si="21"/>
        <v>-2010.4988770893115</v>
      </c>
      <c r="S221" s="4">
        <f t="shared" ca="1" si="19"/>
        <v>578089.48480835091</v>
      </c>
    </row>
    <row r="222" spans="1:19" x14ac:dyDescent="0.2">
      <c r="A222" s="15">
        <f>+curves!A211</f>
        <v>43040</v>
      </c>
      <c r="B222" s="6">
        <f t="shared" si="22"/>
        <v>0</v>
      </c>
      <c r="C222" s="4">
        <f t="shared" ca="1" si="23"/>
        <v>-273711.40562887094</v>
      </c>
      <c r="D222" s="15"/>
      <c r="E222" s="6"/>
      <c r="F222" s="4">
        <v>957.79757804734277</v>
      </c>
      <c r="G222" s="4">
        <f t="shared" ca="1" si="24"/>
        <v>-273711.40562887094</v>
      </c>
      <c r="I222" s="6"/>
      <c r="J222" s="6">
        <v>2011.0761916126983</v>
      </c>
      <c r="K222" s="4">
        <f t="shared" ca="1" si="20"/>
        <v>-574708.58545631019</v>
      </c>
      <c r="M222" s="6"/>
      <c r="N222" s="4"/>
      <c r="O222" s="4"/>
      <c r="Q222" s="6"/>
      <c r="R222" s="6">
        <f t="shared" si="21"/>
        <v>-2011.0761916126983</v>
      </c>
      <c r="S222" s="4">
        <f t="shared" ca="1" si="19"/>
        <v>574708.58545631019</v>
      </c>
    </row>
    <row r="223" spans="1:19" x14ac:dyDescent="0.2">
      <c r="A223" s="15">
        <f>+curves!A212</f>
        <v>43070</v>
      </c>
      <c r="B223" s="6">
        <f t="shared" si="22"/>
        <v>0</v>
      </c>
      <c r="C223" s="4">
        <f t="shared" ca="1" si="23"/>
        <v>-272270.90426392318</v>
      </c>
      <c r="D223" s="15"/>
      <c r="E223" s="6"/>
      <c r="F223" s="4">
        <v>958.44698062624002</v>
      </c>
      <c r="G223" s="4">
        <f t="shared" ca="1" si="24"/>
        <v>-272270.90426392318</v>
      </c>
      <c r="I223" s="6"/>
      <c r="J223" s="6">
        <v>2011.6543019012781</v>
      </c>
      <c r="K223" s="4">
        <f t="shared" ca="1" si="20"/>
        <v>-571460.86003338487</v>
      </c>
      <c r="M223" s="6"/>
      <c r="N223" s="4"/>
      <c r="O223" s="4"/>
      <c r="Q223" s="6"/>
      <c r="R223" s="6">
        <f t="shared" si="21"/>
        <v>-2011.6543019012781</v>
      </c>
      <c r="S223" s="4">
        <f t="shared" ca="1" si="19"/>
        <v>571460.86003338487</v>
      </c>
    </row>
    <row r="224" spans="1:19" x14ac:dyDescent="0.2">
      <c r="A224" s="15">
        <f>+curves!A213</f>
        <v>43101</v>
      </c>
      <c r="B224" s="6">
        <f t="shared" si="22"/>
        <v>0</v>
      </c>
      <c r="C224" s="4">
        <f t="shared" ca="1" si="23"/>
        <v>-270784.26936200389</v>
      </c>
      <c r="D224" s="15"/>
      <c r="E224" s="6"/>
      <c r="F224" s="4">
        <v>959.09727833568513</v>
      </c>
      <c r="G224" s="4">
        <f t="shared" ca="1" si="24"/>
        <v>-270784.26936200389</v>
      </c>
      <c r="I224" s="6"/>
      <c r="J224" s="6">
        <v>2012.2332090516695</v>
      </c>
      <c r="K224" s="4">
        <f t="shared" ca="1" si="20"/>
        <v>-568118.70037265169</v>
      </c>
      <c r="M224" s="6"/>
      <c r="N224" s="4"/>
      <c r="O224" s="4"/>
      <c r="Q224" s="6"/>
      <c r="R224" s="6">
        <f t="shared" si="21"/>
        <v>-2012.2332090516695</v>
      </c>
      <c r="S224" s="4">
        <f t="shared" ca="1" si="19"/>
        <v>568118.70037265169</v>
      </c>
    </row>
    <row r="225" spans="1:19" x14ac:dyDescent="0.2">
      <c r="A225" s="15">
        <f>+curves!A214</f>
        <v>43132</v>
      </c>
      <c r="B225" s="6">
        <f t="shared" si="22"/>
        <v>0</v>
      </c>
      <c r="C225" s="4">
        <f t="shared" ca="1" si="23"/>
        <v>-269305.78709552216</v>
      </c>
      <c r="D225" s="15"/>
      <c r="E225" s="6"/>
      <c r="F225" s="4">
        <v>959.74847240964118</v>
      </c>
      <c r="G225" s="4">
        <f t="shared" ca="1" si="24"/>
        <v>-269305.78709552222</v>
      </c>
      <c r="I225" s="6"/>
      <c r="J225" s="6">
        <v>2012.812914162517</v>
      </c>
      <c r="K225" s="4">
        <f t="shared" ca="1" si="20"/>
        <v>-564796.07074925827</v>
      </c>
      <c r="M225" s="6"/>
      <c r="N225" s="4"/>
      <c r="O225" s="4"/>
      <c r="Q225" s="6"/>
      <c r="R225" s="6">
        <f t="shared" si="21"/>
        <v>-2012.812914162517</v>
      </c>
      <c r="S225" s="4">
        <f t="shared" ca="1" si="19"/>
        <v>564796.07074925827</v>
      </c>
    </row>
    <row r="226" spans="1:19" x14ac:dyDescent="0.2">
      <c r="A226" s="15">
        <f>+curves!A215</f>
        <v>43160</v>
      </c>
      <c r="B226" s="6">
        <f t="shared" si="22"/>
        <v>0</v>
      </c>
      <c r="C226" s="4">
        <f t="shared" ca="1" si="23"/>
        <v>-267994.97404191399</v>
      </c>
      <c r="D226" s="15"/>
      <c r="E226" s="6"/>
      <c r="F226" s="4">
        <v>960.40056408364842</v>
      </c>
      <c r="G226" s="4">
        <f t="shared" ca="1" si="24"/>
        <v>-267994.97404191393</v>
      </c>
      <c r="I226" s="6"/>
      <c r="J226" s="6">
        <v>2013.3934183337215</v>
      </c>
      <c r="K226" s="4">
        <f t="shared" ca="1" si="20"/>
        <v>-561827.36356192932</v>
      </c>
      <c r="M226" s="6"/>
      <c r="N226" s="4"/>
      <c r="O226" s="4"/>
      <c r="Q226" s="6"/>
      <c r="R226" s="6">
        <f t="shared" si="21"/>
        <v>-2013.3934183337215</v>
      </c>
      <c r="S226" s="4">
        <f t="shared" ca="1" si="19"/>
        <v>561827.36356192932</v>
      </c>
    </row>
    <row r="227" spans="1:19" x14ac:dyDescent="0.2">
      <c r="A227" s="15">
        <f>+curves!A216</f>
        <v>43191</v>
      </c>
      <c r="B227" s="6">
        <f t="shared" si="22"/>
        <v>0</v>
      </c>
      <c r="C227" s="4">
        <f t="shared" ca="1" si="23"/>
        <v>-266531.80027514684</v>
      </c>
      <c r="D227" s="15"/>
      <c r="E227" s="6"/>
      <c r="F227" s="4">
        <v>961.0535545948278</v>
      </c>
      <c r="G227" s="4">
        <f t="shared" ca="1" si="24"/>
        <v>-266531.80027514679</v>
      </c>
      <c r="I227" s="6"/>
      <c r="J227" s="6">
        <v>2013.9747226664435</v>
      </c>
      <c r="K227" s="4">
        <f t="shared" ca="1" si="20"/>
        <v>-558541.5151679368</v>
      </c>
      <c r="M227" s="6"/>
      <c r="N227" s="4"/>
      <c r="O227" s="4"/>
      <c r="Q227" s="6"/>
      <c r="R227" s="6">
        <f t="shared" si="21"/>
        <v>-2013.9747226664435</v>
      </c>
      <c r="S227" s="4">
        <f t="shared" ca="1" si="19"/>
        <v>558541.5151679368</v>
      </c>
    </row>
    <row r="228" spans="1:19" x14ac:dyDescent="0.2">
      <c r="A228" s="15">
        <f>+curves!A217</f>
        <v>43221</v>
      </c>
      <c r="B228" s="6">
        <f t="shared" si="22"/>
        <v>0</v>
      </c>
      <c r="C228" s="4">
        <f t="shared" ca="1" si="23"/>
        <v>-265129.28441501397</v>
      </c>
      <c r="D228" s="15"/>
      <c r="E228" s="6"/>
      <c r="F228" s="4">
        <v>961.7074451822516</v>
      </c>
      <c r="G228" s="4">
        <f t="shared" ca="1" si="24"/>
        <v>-265129.28441501403</v>
      </c>
      <c r="I228" s="6"/>
      <c r="J228" s="6">
        <v>2014.5568282638756</v>
      </c>
      <c r="K228" s="4">
        <f t="shared" ca="1" si="20"/>
        <v>-555385.12566029036</v>
      </c>
      <c r="M228" s="6"/>
      <c r="N228" s="4"/>
      <c r="O228" s="4"/>
      <c r="Q228" s="6"/>
      <c r="R228" s="6">
        <f t="shared" si="21"/>
        <v>-2014.5568282638756</v>
      </c>
      <c r="S228" s="4">
        <f t="shared" ca="1" si="19"/>
        <v>555385.12566029036</v>
      </c>
    </row>
    <row r="229" spans="1:19" x14ac:dyDescent="0.2">
      <c r="A229" s="15">
        <f>+curves!A218</f>
        <v>43252</v>
      </c>
      <c r="B229" s="6">
        <f t="shared" si="22"/>
        <v>0</v>
      </c>
      <c r="C229" s="4">
        <f t="shared" ca="1" si="23"/>
        <v>-263681.82875173341</v>
      </c>
      <c r="D229" s="15"/>
      <c r="E229" s="6"/>
      <c r="F229" s="4">
        <v>962.36223708657644</v>
      </c>
      <c r="G229" s="4">
        <f t="shared" ca="1" si="24"/>
        <v>-263681.82875173341</v>
      </c>
      <c r="I229" s="6"/>
      <c r="J229" s="6">
        <v>2015.1397362304742</v>
      </c>
      <c r="K229" s="4">
        <f t="shared" ca="1" si="20"/>
        <v>-552136.92969514872</v>
      </c>
      <c r="M229" s="6"/>
      <c r="N229" s="4"/>
      <c r="O229" s="4"/>
      <c r="Q229" s="6"/>
      <c r="R229" s="6">
        <f t="shared" si="21"/>
        <v>-2015.1397362304742</v>
      </c>
      <c r="S229" s="4">
        <f t="shared" ca="1" si="19"/>
        <v>552136.92969514872</v>
      </c>
    </row>
    <row r="230" spans="1:19" x14ac:dyDescent="0.2">
      <c r="A230" s="15">
        <f>+curves!A219</f>
        <v>43282</v>
      </c>
      <c r="B230" s="6">
        <f t="shared" si="22"/>
        <v>0</v>
      </c>
      <c r="C230" s="4">
        <f t="shared" ca="1" si="23"/>
        <v>-262294.38732561399</v>
      </c>
      <c r="D230" s="15"/>
      <c r="E230" s="6"/>
      <c r="F230" s="4">
        <v>963.01793155004634</v>
      </c>
      <c r="G230" s="4">
        <f t="shared" ca="1" si="24"/>
        <v>-262294.38732561399</v>
      </c>
      <c r="I230" s="6"/>
      <c r="J230" s="6">
        <v>2015.72344767196</v>
      </c>
      <c r="K230" s="4">
        <f t="shared" ca="1" si="20"/>
        <v>-549016.72066893883</v>
      </c>
      <c r="M230" s="6"/>
      <c r="N230" s="4"/>
      <c r="O230" s="4"/>
      <c r="Q230" s="6"/>
      <c r="R230" s="6">
        <f t="shared" si="21"/>
        <v>-2015.72344767196</v>
      </c>
      <c r="S230" s="4">
        <f t="shared" ca="1" si="19"/>
        <v>549016.72066893883</v>
      </c>
    </row>
    <row r="231" spans="1:19" x14ac:dyDescent="0.2">
      <c r="A231" s="15">
        <f>+curves!A220</f>
        <v>43313</v>
      </c>
      <c r="B231" s="6">
        <f t="shared" si="22"/>
        <v>0</v>
      </c>
      <c r="C231" s="4">
        <f t="shared" ca="1" si="23"/>
        <v>-260862.48011042364</v>
      </c>
      <c r="D231" s="15"/>
      <c r="E231" s="6"/>
      <c r="F231" s="4">
        <v>963.67452981686404</v>
      </c>
      <c r="G231" s="4">
        <f t="shared" ca="1" si="24"/>
        <v>-260862.48011042358</v>
      </c>
      <c r="I231" s="6"/>
      <c r="J231" s="6">
        <v>2016.3079636960929</v>
      </c>
      <c r="K231" s="4">
        <f t="shared" ca="1" si="20"/>
        <v>-545805.74644441134</v>
      </c>
      <c r="M231" s="6"/>
      <c r="N231" s="4"/>
      <c r="O231" s="4"/>
      <c r="Q231" s="6"/>
      <c r="R231" s="6">
        <f t="shared" si="21"/>
        <v>-2016.3079636960929</v>
      </c>
      <c r="S231" s="4">
        <f t="shared" ca="1" si="19"/>
        <v>545805.74644441134</v>
      </c>
    </row>
    <row r="232" spans="1:19" x14ac:dyDescent="0.2">
      <c r="A232" s="15">
        <f>+curves!A221</f>
        <v>43344</v>
      </c>
      <c r="B232" s="6">
        <f t="shared" si="22"/>
        <v>0</v>
      </c>
      <c r="C232" s="4">
        <f t="shared" ca="1" si="23"/>
        <v>-259438.42403855431</v>
      </c>
      <c r="D232" s="15"/>
      <c r="E232" s="6"/>
      <c r="F232" s="4">
        <v>964.33203313282343</v>
      </c>
      <c r="G232" s="4">
        <f t="shared" ca="1" si="24"/>
        <v>-259438.42403855434</v>
      </c>
      <c r="I232" s="6"/>
      <c r="J232" s="6">
        <v>2016.8932854119025</v>
      </c>
      <c r="K232" s="4">
        <f t="shared" ca="1" si="20"/>
        <v>-542613.53708358505</v>
      </c>
      <c r="M232" s="6"/>
      <c r="N232" s="4"/>
      <c r="O232" s="4"/>
      <c r="Q232" s="6"/>
      <c r="R232" s="6">
        <f t="shared" si="21"/>
        <v>-2016.8932854119025</v>
      </c>
      <c r="S232" s="4">
        <f t="shared" ca="1" si="19"/>
        <v>542613.53708358505</v>
      </c>
    </row>
    <row r="233" spans="1:19" x14ac:dyDescent="0.2">
      <c r="A233" s="15">
        <f>+curves!A222</f>
        <v>43374</v>
      </c>
      <c r="B233" s="6">
        <f t="shared" si="22"/>
        <v>0</v>
      </c>
      <c r="C233" s="4">
        <f t="shared" ca="1" si="23"/>
        <v>-258073.42374245229</v>
      </c>
      <c r="D233" s="15"/>
      <c r="E233" s="6"/>
      <c r="F233" s="4">
        <v>964.9904427453132</v>
      </c>
      <c r="G233" s="4">
        <f t="shared" ca="1" si="24"/>
        <v>-258073.42374245223</v>
      </c>
      <c r="I233" s="6"/>
      <c r="J233" s="6">
        <v>2017.4794139296891</v>
      </c>
      <c r="K233" s="4">
        <f t="shared" ca="1" si="20"/>
        <v>-539547.12567051442</v>
      </c>
      <c r="M233" s="6"/>
      <c r="N233" s="4"/>
      <c r="O233" s="4"/>
      <c r="Q233" s="6"/>
      <c r="R233" s="6">
        <f t="shared" si="21"/>
        <v>-2017.4794139296891</v>
      </c>
      <c r="S233" s="4">
        <f t="shared" ca="1" si="19"/>
        <v>539547.12567051442</v>
      </c>
    </row>
    <row r="234" spans="1:19" x14ac:dyDescent="0.2">
      <c r="A234" s="15">
        <f>+curves!A223</f>
        <v>43405</v>
      </c>
      <c r="B234" s="6">
        <f t="shared" si="22"/>
        <v>0</v>
      </c>
      <c r="C234" s="4">
        <f t="shared" ca="1" si="23"/>
        <v>-256664.663588939</v>
      </c>
      <c r="D234" s="15"/>
      <c r="E234" s="6"/>
      <c r="F234" s="4">
        <v>965.64975990368748</v>
      </c>
      <c r="G234" s="4">
        <f t="shared" ca="1" si="24"/>
        <v>-256664.663588939</v>
      </c>
      <c r="I234" s="6"/>
      <c r="J234" s="6">
        <v>2018.0663503617991</v>
      </c>
      <c r="K234" s="4">
        <f t="shared" ca="1" si="20"/>
        <v>-536391.49764551315</v>
      </c>
      <c r="M234" s="6"/>
      <c r="N234" s="4"/>
      <c r="O234" s="4"/>
      <c r="Q234" s="6"/>
      <c r="R234" s="6">
        <f t="shared" si="21"/>
        <v>-2018.0663503617991</v>
      </c>
      <c r="S234" s="4">
        <f t="shared" ca="1" si="19"/>
        <v>536391.49764551315</v>
      </c>
    </row>
    <row r="235" spans="1:19" x14ac:dyDescent="0.2">
      <c r="A235" s="15">
        <f>+curves!A224</f>
        <v>43435</v>
      </c>
      <c r="B235" s="6">
        <f t="shared" si="22"/>
        <v>0</v>
      </c>
      <c r="C235" s="4">
        <f t="shared" ca="1" si="23"/>
        <v>-255314.33262310259</v>
      </c>
      <c r="D235" s="15"/>
      <c r="E235" s="6"/>
      <c r="F235" s="4">
        <v>966.30998585889938</v>
      </c>
      <c r="G235" s="4">
        <f t="shared" ca="1" si="24"/>
        <v>-255314.33262310256</v>
      </c>
      <c r="I235" s="6"/>
      <c r="J235" s="6">
        <v>2018.6540958218543</v>
      </c>
      <c r="K235" s="4">
        <f t="shared" ca="1" si="20"/>
        <v>-533360.2372053999</v>
      </c>
      <c r="M235" s="6"/>
      <c r="N235" s="4"/>
      <c r="O235" s="4"/>
      <c r="Q235" s="6"/>
      <c r="R235" s="6">
        <f t="shared" si="21"/>
        <v>-2018.6540958218543</v>
      </c>
      <c r="S235" s="4">
        <f t="shared" ca="1" si="19"/>
        <v>533360.2372053999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</row>
    <row r="297" spans="5:15" x14ac:dyDescent="0.2">
      <c r="E297" s="1"/>
      <c r="F297" s="1"/>
      <c r="G297" s="1"/>
    </row>
    <row r="298" spans="5:15" x14ac:dyDescent="0.2">
      <c r="E298" s="1"/>
      <c r="F298" s="1"/>
      <c r="G298" s="1"/>
    </row>
    <row r="299" spans="5:15" x14ac:dyDescent="0.2">
      <c r="E299" s="1"/>
      <c r="F299" s="1"/>
      <c r="G299" s="1"/>
    </row>
    <row r="300" spans="5:15" x14ac:dyDescent="0.2">
      <c r="E300" s="1"/>
      <c r="F300" s="1"/>
      <c r="G300" s="1"/>
    </row>
    <row r="301" spans="5:15" x14ac:dyDescent="0.2">
      <c r="E301" s="1"/>
      <c r="F301" s="1"/>
      <c r="G301" s="1"/>
    </row>
    <row r="302" spans="5:15" x14ac:dyDescent="0.2">
      <c r="E302" s="1"/>
      <c r="F302" s="1"/>
      <c r="G302" s="1"/>
    </row>
    <row r="303" spans="5:15" x14ac:dyDescent="0.2">
      <c r="E303" s="1"/>
      <c r="F303" s="1"/>
      <c r="G303" s="1"/>
    </row>
    <row r="304" spans="5:15" x14ac:dyDescent="0.2">
      <c r="E304" s="1"/>
      <c r="F304" s="1"/>
      <c r="G304" s="1"/>
    </row>
  </sheetData>
  <pageMargins left="0" right="0" top="0" bottom="0" header="0" footer="0"/>
  <pageSetup paperSize="5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8"/>
  <sheetViews>
    <sheetView showGridLines="0" topLeftCell="G1" zoomScale="75" workbookViewId="0">
      <selection activeCell="AL10" sqref="AL10"/>
    </sheetView>
  </sheetViews>
  <sheetFormatPr defaultRowHeight="12.75" x14ac:dyDescent="0.2"/>
  <cols>
    <col min="1" max="1" width="23" customWidth="1"/>
    <col min="2" max="2" width="13.7109375" customWidth="1"/>
    <col min="3" max="3" width="15.28515625" bestFit="1" customWidth="1"/>
    <col min="4" max="4" width="26.140625" customWidth="1"/>
    <col min="5" max="6" width="18" customWidth="1"/>
    <col min="7" max="7" width="5.85546875" customWidth="1"/>
    <col min="8" max="8" width="13.7109375" customWidth="1"/>
    <col min="9" max="9" width="13.42578125" customWidth="1"/>
    <col min="10" max="10" width="4.7109375" customWidth="1"/>
    <col min="11" max="12" width="14.5703125" customWidth="1"/>
    <col min="13" max="13" width="3.42578125" customWidth="1"/>
    <col min="14" max="15" width="14.85546875" customWidth="1"/>
    <col min="16" max="16" width="3.7109375" customWidth="1"/>
    <col min="17" max="18" width="16.7109375" customWidth="1"/>
    <col min="19" max="19" width="3.5703125" customWidth="1"/>
    <col min="20" max="21" width="13.5703125" customWidth="1"/>
    <col min="22" max="22" width="3.42578125" customWidth="1"/>
    <col min="23" max="24" width="15.28515625" customWidth="1"/>
    <col min="25" max="25" width="3.28515625" customWidth="1"/>
    <col min="26" max="27" width="13.85546875" customWidth="1"/>
    <col min="28" max="28" width="3.5703125" customWidth="1"/>
    <col min="29" max="30" width="13.85546875" customWidth="1"/>
    <col min="31" max="31" width="5.140625" customWidth="1"/>
    <col min="32" max="32" width="13.85546875" bestFit="1" customWidth="1"/>
    <col min="33" max="33" width="16.140625" bestFit="1" customWidth="1"/>
    <col min="34" max="34" width="4" customWidth="1"/>
    <col min="35" max="35" width="13.5703125" customWidth="1"/>
    <col min="36" max="36" width="14.85546875" bestFit="1" customWidth="1"/>
    <col min="37" max="37" width="4" customWidth="1"/>
    <col min="38" max="38" width="13.28515625" customWidth="1"/>
    <col min="39" max="39" width="14.85546875" bestFit="1" customWidth="1"/>
    <col min="40" max="40" width="4" customWidth="1"/>
    <col min="41" max="41" width="13.85546875" customWidth="1"/>
    <col min="42" max="42" width="14.42578125" bestFit="1" customWidth="1"/>
  </cols>
  <sheetData>
    <row r="1" spans="1:42" x14ac:dyDescent="0.2">
      <c r="H1" s="51" t="s">
        <v>57</v>
      </c>
      <c r="I1" s="53"/>
      <c r="J1" s="53"/>
      <c r="K1" s="53"/>
      <c r="L1" s="53"/>
      <c r="M1" s="53"/>
      <c r="N1" s="53"/>
      <c r="O1" s="53"/>
      <c r="P1" s="53"/>
      <c r="Q1" s="53"/>
      <c r="R1" s="50"/>
      <c r="T1" s="51" t="s">
        <v>59</v>
      </c>
      <c r="U1" s="53"/>
      <c r="V1" s="53"/>
      <c r="W1" s="53"/>
      <c r="X1" s="53"/>
      <c r="Y1" s="53"/>
      <c r="Z1" s="53"/>
      <c r="AA1" s="53"/>
      <c r="AB1" s="53"/>
      <c r="AC1" s="53"/>
      <c r="AD1" s="50"/>
      <c r="AF1" s="51" t="s">
        <v>62</v>
      </c>
      <c r="AG1" s="53"/>
      <c r="AH1" s="53"/>
      <c r="AI1" s="53"/>
      <c r="AJ1" s="53"/>
      <c r="AK1" s="53"/>
      <c r="AL1" s="53"/>
      <c r="AM1" s="53"/>
      <c r="AN1" s="53"/>
      <c r="AO1" s="53"/>
      <c r="AP1" s="50"/>
    </row>
    <row r="3" spans="1:42" x14ac:dyDescent="0.2">
      <c r="B3" s="40" t="s">
        <v>50</v>
      </c>
      <c r="C3" s="40"/>
      <c r="E3" s="40" t="s">
        <v>77</v>
      </c>
      <c r="F3" s="40"/>
      <c r="H3" s="40" t="s">
        <v>56</v>
      </c>
      <c r="I3" s="40"/>
      <c r="K3" s="40" t="s">
        <v>46</v>
      </c>
      <c r="L3" s="40"/>
      <c r="N3" s="40" t="s">
        <v>55</v>
      </c>
      <c r="O3" s="40"/>
      <c r="Q3" s="40" t="s">
        <v>49</v>
      </c>
      <c r="R3" s="40"/>
      <c r="T3" s="40" t="s">
        <v>54</v>
      </c>
      <c r="U3" s="40"/>
      <c r="W3" s="40" t="s">
        <v>65</v>
      </c>
      <c r="X3" s="40"/>
      <c r="Z3" s="40" t="s">
        <v>55</v>
      </c>
      <c r="AA3" s="40"/>
      <c r="AC3" s="40" t="s">
        <v>49</v>
      </c>
      <c r="AD3" s="40"/>
      <c r="AF3" s="40" t="s">
        <v>63</v>
      </c>
      <c r="AG3" s="40"/>
      <c r="AI3" s="40" t="s">
        <v>64</v>
      </c>
      <c r="AJ3" s="40"/>
      <c r="AL3" s="40" t="s">
        <v>55</v>
      </c>
      <c r="AM3" s="40"/>
      <c r="AO3" s="40" t="s">
        <v>49</v>
      </c>
      <c r="AP3" s="40"/>
    </row>
    <row r="4" spans="1:42" x14ac:dyDescent="0.2">
      <c r="A4" s="28" t="s">
        <v>33</v>
      </c>
      <c r="B4" s="41"/>
      <c r="C4" s="42"/>
      <c r="D4" s="27"/>
      <c r="E4" s="30">
        <v>1</v>
      </c>
      <c r="F4" s="31"/>
      <c r="G4" s="27"/>
      <c r="H4" s="30">
        <v>1</v>
      </c>
      <c r="I4" s="31"/>
      <c r="J4" s="27"/>
      <c r="K4" s="30">
        <v>2</v>
      </c>
      <c r="L4" s="31"/>
      <c r="N4" s="30">
        <v>3</v>
      </c>
      <c r="O4" s="31"/>
      <c r="Q4" s="30">
        <v>4</v>
      </c>
      <c r="R4" s="31"/>
      <c r="T4" s="30">
        <v>5</v>
      </c>
      <c r="U4" s="31"/>
      <c r="V4" s="27"/>
      <c r="W4" s="30">
        <v>6</v>
      </c>
      <c r="X4" s="31"/>
      <c r="Z4" s="30">
        <v>7</v>
      </c>
      <c r="AA4" s="31"/>
      <c r="AC4" s="30">
        <v>8</v>
      </c>
      <c r="AD4" s="31"/>
      <c r="AF4" s="30">
        <v>9</v>
      </c>
      <c r="AG4" s="31"/>
      <c r="AH4" s="27"/>
      <c r="AI4" s="30">
        <v>10</v>
      </c>
      <c r="AJ4" s="31"/>
      <c r="AL4" s="30">
        <v>11</v>
      </c>
      <c r="AM4" s="31"/>
      <c r="AO4" s="30">
        <v>12</v>
      </c>
      <c r="AP4" s="31"/>
    </row>
    <row r="5" spans="1:42" x14ac:dyDescent="0.2">
      <c r="A5" s="28" t="s">
        <v>34</v>
      </c>
      <c r="B5" s="43"/>
      <c r="C5" s="44"/>
      <c r="D5" s="27"/>
      <c r="E5" s="32">
        <v>36684</v>
      </c>
      <c r="F5" s="33"/>
      <c r="G5" s="27"/>
      <c r="H5" s="32">
        <v>36684</v>
      </c>
      <c r="I5" s="33"/>
      <c r="J5" s="27"/>
      <c r="K5" s="32">
        <v>36684</v>
      </c>
      <c r="L5" s="33"/>
      <c r="N5" s="32">
        <v>36684</v>
      </c>
      <c r="O5" s="33"/>
      <c r="Q5" s="32">
        <v>36684</v>
      </c>
      <c r="R5" s="33"/>
      <c r="T5" s="32">
        <v>36684</v>
      </c>
      <c r="U5" s="33"/>
      <c r="V5" s="27"/>
      <c r="W5" s="32">
        <v>36684</v>
      </c>
      <c r="X5" s="33"/>
      <c r="Z5" s="32">
        <v>36684</v>
      </c>
      <c r="AA5" s="33"/>
      <c r="AC5" s="32">
        <v>36684</v>
      </c>
      <c r="AD5" s="33"/>
      <c r="AF5" s="32">
        <v>36684</v>
      </c>
      <c r="AG5" s="33"/>
      <c r="AH5" s="27"/>
      <c r="AI5" s="32">
        <v>36684</v>
      </c>
      <c r="AJ5" s="33"/>
      <c r="AL5" s="32">
        <v>36684</v>
      </c>
      <c r="AM5" s="33"/>
      <c r="AO5" s="32">
        <v>36684</v>
      </c>
      <c r="AP5" s="33"/>
    </row>
    <row r="6" spans="1:42" x14ac:dyDescent="0.2">
      <c r="A6" s="28" t="s">
        <v>35</v>
      </c>
      <c r="B6" s="45"/>
      <c r="C6" s="44"/>
      <c r="D6" s="27"/>
      <c r="E6" s="34" t="s">
        <v>78</v>
      </c>
      <c r="F6" s="33"/>
      <c r="G6" s="27"/>
      <c r="H6" s="34" t="s">
        <v>44</v>
      </c>
      <c r="I6" s="33"/>
      <c r="J6" s="27"/>
      <c r="K6" s="34" t="s">
        <v>11</v>
      </c>
      <c r="L6" s="33"/>
      <c r="M6" s="2"/>
      <c r="N6" s="34" t="s">
        <v>48</v>
      </c>
      <c r="O6" s="33"/>
      <c r="P6" s="2"/>
      <c r="Q6" s="34" t="s">
        <v>47</v>
      </c>
      <c r="R6" s="33"/>
      <c r="S6" s="2"/>
      <c r="T6" s="34" t="s">
        <v>44</v>
      </c>
      <c r="U6" s="33"/>
      <c r="V6" s="27"/>
      <c r="W6" s="34" t="s">
        <v>11</v>
      </c>
      <c r="X6" s="33"/>
      <c r="Y6" s="2"/>
      <c r="Z6" s="34" t="s">
        <v>48</v>
      </c>
      <c r="AA6" s="33"/>
      <c r="AB6" s="2"/>
      <c r="AC6" s="34" t="s">
        <v>47</v>
      </c>
      <c r="AD6" s="33"/>
      <c r="AF6" s="34" t="s">
        <v>44</v>
      </c>
      <c r="AG6" s="33"/>
      <c r="AH6" s="27"/>
      <c r="AI6" s="34" t="s">
        <v>11</v>
      </c>
      <c r="AJ6" s="33"/>
      <c r="AK6" s="2"/>
      <c r="AL6" s="34" t="s">
        <v>48</v>
      </c>
      <c r="AM6" s="33"/>
      <c r="AN6" s="2"/>
      <c r="AO6" s="34" t="s">
        <v>47</v>
      </c>
      <c r="AP6" s="33"/>
    </row>
    <row r="7" spans="1:42" x14ac:dyDescent="0.2">
      <c r="A7" s="28" t="s">
        <v>38</v>
      </c>
      <c r="B7" s="46"/>
      <c r="C7" s="44"/>
      <c r="D7" s="27"/>
      <c r="E7" s="35">
        <v>37347</v>
      </c>
      <c r="F7" s="33"/>
      <c r="G7" s="27"/>
      <c r="H7" s="35">
        <v>37347</v>
      </c>
      <c r="I7" s="33"/>
      <c r="J7" s="27"/>
      <c r="K7" s="35">
        <f>+H7</f>
        <v>37347</v>
      </c>
      <c r="L7" s="33"/>
      <c r="M7" s="2"/>
      <c r="N7" s="35">
        <f>+K7</f>
        <v>37347</v>
      </c>
      <c r="O7" s="33"/>
      <c r="P7" s="2"/>
      <c r="Q7" s="35">
        <f>+N7</f>
        <v>37347</v>
      </c>
      <c r="R7" s="33"/>
      <c r="S7" s="2"/>
      <c r="T7" s="35">
        <v>37622</v>
      </c>
      <c r="U7" s="33"/>
      <c r="V7" s="27"/>
      <c r="W7" s="35">
        <f>+T7</f>
        <v>37622</v>
      </c>
      <c r="X7" s="33"/>
      <c r="Y7" s="2"/>
      <c r="Z7" s="35">
        <f>+W7</f>
        <v>37622</v>
      </c>
      <c r="AA7" s="33"/>
      <c r="AB7" s="2"/>
      <c r="AC7" s="35">
        <f>+Z7</f>
        <v>37622</v>
      </c>
      <c r="AD7" s="33"/>
      <c r="AF7" s="35">
        <v>37987</v>
      </c>
      <c r="AG7" s="33"/>
      <c r="AH7" s="27"/>
      <c r="AI7" s="35">
        <f>+AF7</f>
        <v>37987</v>
      </c>
      <c r="AJ7" s="33"/>
      <c r="AK7" s="2"/>
      <c r="AL7" s="35">
        <f>+AI7</f>
        <v>37987</v>
      </c>
      <c r="AM7" s="33"/>
      <c r="AN7" s="2"/>
      <c r="AO7" s="35">
        <f>+AL7</f>
        <v>37987</v>
      </c>
      <c r="AP7" s="33"/>
    </row>
    <row r="8" spans="1:42" x14ac:dyDescent="0.2">
      <c r="A8" s="28" t="s">
        <v>39</v>
      </c>
      <c r="B8" s="46"/>
      <c r="C8" s="44"/>
      <c r="D8" s="27"/>
      <c r="E8" s="35">
        <v>37956</v>
      </c>
      <c r="F8" s="33"/>
      <c r="G8" s="27"/>
      <c r="H8" s="35">
        <v>37956</v>
      </c>
      <c r="I8" s="33"/>
      <c r="J8" s="27"/>
      <c r="K8" s="35">
        <f>+H8</f>
        <v>37956</v>
      </c>
      <c r="L8" s="33"/>
      <c r="M8" s="2"/>
      <c r="N8" s="35">
        <f>+K8</f>
        <v>37956</v>
      </c>
      <c r="O8" s="33"/>
      <c r="P8" s="2"/>
      <c r="Q8" s="35">
        <f>+N8</f>
        <v>37956</v>
      </c>
      <c r="R8" s="33"/>
      <c r="S8" s="2"/>
      <c r="T8" s="35">
        <v>37956</v>
      </c>
      <c r="U8" s="33"/>
      <c r="V8" s="27"/>
      <c r="W8" s="35">
        <f>+T8</f>
        <v>37956</v>
      </c>
      <c r="X8" s="33"/>
      <c r="Y8" s="2"/>
      <c r="Z8" s="35">
        <f>+W8</f>
        <v>37956</v>
      </c>
      <c r="AA8" s="33"/>
      <c r="AB8" s="2"/>
      <c r="AC8" s="35">
        <f>+Z8</f>
        <v>37956</v>
      </c>
      <c r="AD8" s="33"/>
      <c r="AF8" s="35">
        <v>45992</v>
      </c>
      <c r="AG8" s="33"/>
      <c r="AH8" s="27"/>
      <c r="AI8" s="35">
        <f>+AF8</f>
        <v>45992</v>
      </c>
      <c r="AJ8" s="33"/>
      <c r="AK8" s="2"/>
      <c r="AL8" s="35">
        <f>+AI8</f>
        <v>45992</v>
      </c>
      <c r="AM8" s="33"/>
      <c r="AN8" s="2"/>
      <c r="AO8" s="35">
        <f>+AL8</f>
        <v>45992</v>
      </c>
      <c r="AP8" s="33"/>
    </row>
    <row r="9" spans="1:42" x14ac:dyDescent="0.2">
      <c r="A9" s="28" t="s">
        <v>36</v>
      </c>
      <c r="B9" s="47"/>
      <c r="C9" s="44"/>
      <c r="D9" s="27"/>
      <c r="E9" s="36">
        <v>1297972</v>
      </c>
      <c r="F9" s="33"/>
      <c r="G9" s="27"/>
      <c r="H9" s="36">
        <v>1297972</v>
      </c>
      <c r="I9" s="33"/>
      <c r="J9" s="27"/>
      <c r="K9" s="36">
        <f>-H9*0.105</f>
        <v>-136287.06</v>
      </c>
      <c r="L9" s="33"/>
      <c r="N9" s="36">
        <f>-(H9+K9)*0.025</f>
        <v>-29042.123500000002</v>
      </c>
      <c r="O9" s="33"/>
      <c r="Q9" s="36">
        <f>-SUM(H9:O9)</f>
        <v>-1132642.8165</v>
      </c>
      <c r="R9" s="33"/>
      <c r="T9" s="36">
        <f>-'fob deals'!H9</f>
        <v>3720184.2857142901</v>
      </c>
      <c r="U9" s="33"/>
      <c r="V9" s="27"/>
      <c r="W9" s="36">
        <f>-T9*0.027</f>
        <v>-100444.97571428583</v>
      </c>
      <c r="X9" s="33"/>
      <c r="Z9" s="36">
        <f>-(T9+W9)*0.025</f>
        <v>-90493.482750000112</v>
      </c>
      <c r="AA9" s="33"/>
      <c r="AC9" s="36">
        <f>-SUM(T9:AA9)</f>
        <v>-3529245.8272500043</v>
      </c>
      <c r="AD9" s="33"/>
      <c r="AF9" s="36">
        <f>-+'fob deals'!K9</f>
        <v>5016515.625</v>
      </c>
      <c r="AG9" s="33"/>
      <c r="AH9" s="27"/>
      <c r="AI9" s="36">
        <f>-AF9*0.0110282</f>
        <v>-55323.137615625004</v>
      </c>
      <c r="AJ9" s="33"/>
      <c r="AL9" s="36">
        <f>-(AF9+AI9)*0.025</f>
        <v>-124029.81218460939</v>
      </c>
      <c r="AM9" s="33"/>
      <c r="AO9" s="36"/>
      <c r="AP9" s="33"/>
    </row>
    <row r="10" spans="1:42" x14ac:dyDescent="0.2">
      <c r="A10" s="28" t="s">
        <v>37</v>
      </c>
      <c r="B10" s="48"/>
      <c r="C10" s="44"/>
      <c r="D10" s="27"/>
      <c r="E10" s="37">
        <v>1</v>
      </c>
      <c r="F10" s="33"/>
      <c r="G10" s="27"/>
      <c r="H10" s="37">
        <v>1</v>
      </c>
      <c r="I10" s="33"/>
      <c r="J10" s="27"/>
      <c r="K10" s="37">
        <v>0</v>
      </c>
      <c r="L10" s="33"/>
      <c r="N10" s="37">
        <v>0</v>
      </c>
      <c r="O10" s="33"/>
      <c r="Q10" s="37"/>
      <c r="R10" s="33"/>
      <c r="T10" s="37">
        <v>1</v>
      </c>
      <c r="U10" s="33"/>
      <c r="V10" s="27"/>
      <c r="W10" s="37">
        <v>0</v>
      </c>
      <c r="X10" s="33"/>
      <c r="Z10" s="37">
        <v>0</v>
      </c>
      <c r="AA10" s="33"/>
      <c r="AC10" s="37"/>
      <c r="AD10" s="33"/>
      <c r="AF10" s="37">
        <v>2.2999999999999998</v>
      </c>
      <c r="AG10" s="33"/>
      <c r="AH10" s="27"/>
      <c r="AI10" s="37">
        <v>0</v>
      </c>
      <c r="AJ10" s="33"/>
      <c r="AL10" s="37">
        <v>0</v>
      </c>
      <c r="AM10" s="33"/>
      <c r="AO10" s="37"/>
      <c r="AP10" s="33"/>
    </row>
    <row r="11" spans="1:42" x14ac:dyDescent="0.2">
      <c r="A11" s="7"/>
      <c r="B11" s="29" t="s">
        <v>51</v>
      </c>
      <c r="C11" s="29" t="s">
        <v>52</v>
      </c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  <c r="N11" s="29" t="s">
        <v>41</v>
      </c>
      <c r="O11" s="29" t="s">
        <v>42</v>
      </c>
      <c r="Q11" s="29" t="s">
        <v>41</v>
      </c>
      <c r="R11" s="29" t="s">
        <v>42</v>
      </c>
      <c r="T11" s="29" t="s">
        <v>41</v>
      </c>
      <c r="U11" s="29" t="s">
        <v>42</v>
      </c>
      <c r="W11" s="29" t="s">
        <v>41</v>
      </c>
      <c r="X11" s="29" t="s">
        <v>42</v>
      </c>
      <c r="Z11" s="29" t="s">
        <v>41</v>
      </c>
      <c r="AA11" s="29" t="s">
        <v>42</v>
      </c>
      <c r="AC11" s="29" t="s">
        <v>41</v>
      </c>
      <c r="AD11" s="29" t="s">
        <v>42</v>
      </c>
      <c r="AF11" s="29" t="s">
        <v>41</v>
      </c>
      <c r="AG11" s="29" t="s">
        <v>42</v>
      </c>
      <c r="AI11" s="29" t="s">
        <v>41</v>
      </c>
      <c r="AJ11" s="29" t="s">
        <v>42</v>
      </c>
      <c r="AL11" s="29" t="s">
        <v>41</v>
      </c>
      <c r="AM11" s="29" t="s">
        <v>42</v>
      </c>
      <c r="AO11" s="29" t="s">
        <v>41</v>
      </c>
      <c r="AP11" s="29" t="s">
        <v>42</v>
      </c>
    </row>
    <row r="12" spans="1:42" x14ac:dyDescent="0.2">
      <c r="A12" s="7" t="s">
        <v>43</v>
      </c>
      <c r="B12" s="38">
        <f ca="1">+SUMIF($H$11:$CM$11,"POS",$H12:$CM12)</f>
        <v>467565765.1815958</v>
      </c>
      <c r="C12" s="49">
        <f ca="1">+SUMIF($D$11:$CM$11,"P&amp;l",$D12:$CM12)</f>
        <v>382445803.07055366</v>
      </c>
      <c r="D12" s="39"/>
      <c r="E12" s="38">
        <f ca="1">SUM(E13:E259)</f>
        <v>22593303.214063499</v>
      </c>
      <c r="F12" s="39">
        <f ca="1">SUM(F13:F259)</f>
        <v>-117532404.91616876</v>
      </c>
      <c r="H12" s="38">
        <f ca="1">SUM(H13:H259)</f>
        <v>22593303.214063499</v>
      </c>
      <c r="I12" s="39">
        <f ca="1">SUM(I13:I259)</f>
        <v>47284565.656795956</v>
      </c>
      <c r="K12" s="38">
        <f ca="1">SUM(K13:K259)</f>
        <v>-2372296.8374766675</v>
      </c>
      <c r="L12" s="39">
        <f ca="1">SUM(L13:L259)</f>
        <v>-7337176.2314402424</v>
      </c>
      <c r="N12" s="38">
        <f ca="1">SUM(N13:N259)</f>
        <v>-505525.1594146709</v>
      </c>
      <c r="O12" s="39">
        <f ca="1">SUM(O13:O259)</f>
        <v>-1563517.3159854803</v>
      </c>
      <c r="Q12" s="38">
        <f>SUM(Q13:Q259)</f>
        <v>0</v>
      </c>
      <c r="R12" s="39">
        <f>SUM(R13:R259)</f>
        <v>0</v>
      </c>
      <c r="T12" s="38">
        <f ca="1">SUM(T13:T259)</f>
        <v>36002926.359741271</v>
      </c>
      <c r="U12" s="39">
        <f ca="1">SUM(U13:U259)</f>
        <v>73254760.120102048</v>
      </c>
      <c r="W12" s="38">
        <f ca="1">SUM(W13:W259)</f>
        <v>-972079.01171301422</v>
      </c>
      <c r="X12" s="39">
        <f ca="1">SUM(X13:X259)</f>
        <v>-2949957.5349557684</v>
      </c>
      <c r="Z12" s="38">
        <f ca="1">SUM(Z13:Z259)</f>
        <v>-875771.18370070658</v>
      </c>
      <c r="AA12" s="39">
        <f ca="1">SUM(AA13:AA259)</f>
        <v>-2657693.2236221884</v>
      </c>
      <c r="AC12" s="38">
        <f>SUM(AC13:AC259)</f>
        <v>0</v>
      </c>
      <c r="AD12" s="39">
        <f>SUM(AD13:AD259)</f>
        <v>0</v>
      </c>
      <c r="AF12" s="38">
        <f ca="1">SUM(AF13:AF259)</f>
        <v>429034252.77734691</v>
      </c>
      <c r="AG12" s="39">
        <f ca="1">SUM(AG13:AG259)</f>
        <v>445141965.8726573</v>
      </c>
      <c r="AI12" s="38">
        <f ca="1">SUM(AI13:AI259)</f>
        <v>-4731475.5464791348</v>
      </c>
      <c r="AJ12" s="39">
        <f ca="1">SUM(AJ13:AJ259)</f>
        <v>-15791508.384938845</v>
      </c>
      <c r="AL12" s="38">
        <f ca="1">SUM(AL13:AL259)</f>
        <v>-10607569.430771694</v>
      </c>
      <c r="AM12" s="39">
        <f ca="1">SUM(AM13:AM259)</f>
        <v>-35403230.971890397</v>
      </c>
      <c r="AO12" s="38">
        <f>SUM(AO13:AO259)</f>
        <v>0</v>
      </c>
      <c r="AP12" s="39">
        <f>SUM(AP13:AP259)</f>
        <v>0</v>
      </c>
    </row>
    <row r="13" spans="1:42" x14ac:dyDescent="0.2">
      <c r="A13" s="15">
        <f>+curves!A2</f>
        <v>36678</v>
      </c>
      <c r="B13" s="6">
        <f t="shared" ref="B13:B76" si="0">+SUMIF($H$11:$CM$11,"POS",$H13:$CM13)</f>
        <v>0</v>
      </c>
      <c r="C13" s="4">
        <f t="shared" ref="C13:C76" si="1">+SUMIF($H$11:$CM$11,"P&amp;l",$H13:$CM13)</f>
        <v>0</v>
      </c>
      <c r="D13" s="72"/>
      <c r="E13" s="6">
        <f>+IF(AND($H$7&lt;$A13+1,$H$8&gt;$A13-1),$H$9*VLOOKUP($A13,curves,3,0),0)</f>
        <v>0</v>
      </c>
      <c r="F13" s="4"/>
      <c r="H13" s="6">
        <f>+IF(AND($H$7&lt;$A13+1,$H$8&gt;$A13-1),$H$9*VLOOKUP($A13,curves,3,0),0)</f>
        <v>0</v>
      </c>
      <c r="I13" s="4">
        <f>+IF(AND(H$7&lt;$A13+1,H$8&gt;$A13-1),H$9*(VLOOKUP($A13,curves,6,0)-H$10)*VLOOKUP($A13,curves,3,0),0)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+IF(AND(K$7&lt;$A13+1,K$8&gt;$A13-1),K$9*(VLOOKUP($A13,curves,6,0)-K$10)*VLOOKUP($A13,curves,3,0),0)</f>
        <v>0</v>
      </c>
      <c r="N13" s="6">
        <f>+IF(AND(N$7&lt;$A13+1,N$8&gt;$A13-1),N$9*VLOOKUP($A13,curves,3,0),0)</f>
        <v>0</v>
      </c>
      <c r="O13" s="4">
        <f>+IF(AND(N$7&lt;$A13+1,N$8&gt;$A13-1),N$9*(VLOOKUP($A13,curves,6,0)-N$10)*VLOOKUP($A13,curves,3,0),0)</f>
        <v>0</v>
      </c>
      <c r="Q13" s="6"/>
      <c r="R13" s="4"/>
      <c r="T13" s="6">
        <f>+IF(AND(T$7&lt;$A13+1,T$8&gt;$A13-1),T$9*VLOOKUP($A13,curves,3,0),0)</f>
        <v>0</v>
      </c>
      <c r="U13" s="4">
        <f>+IF(AND(T$7&lt;$A13+1,T$8&gt;$A13-1),T$9*(VLOOKUP($A13,curves,6,0)-T$10)*VLOOKUP($A13,curves,3,0),0)</f>
        <v>0</v>
      </c>
      <c r="W13" s="6">
        <f>+IF(AND(W$7&lt;$A13+1,W$8&gt;$A13-1),W$9*VLOOKUP($A13,curves,3,0),0)</f>
        <v>0</v>
      </c>
      <c r="X13" s="4">
        <f>+IF(AND(W$7&lt;$A13+1,W$8&gt;$A13-1),W$9*(VLOOKUP($A13,curves,6,0)-W$10)*VLOOKUP($A13,curves,3,0),0)</f>
        <v>0</v>
      </c>
      <c r="Z13" s="6">
        <f>+IF(AND(Z$7&lt;$A13+1,Z$8&gt;$A13-1),Z$9*VLOOKUP($A13,curves,3,0),0)</f>
        <v>0</v>
      </c>
      <c r="AA13" s="4">
        <f>+IF(AND(Z$7&lt;$A13+1,Z$8&gt;$A13-1),Z$9*(VLOOKUP($A13,curves,6,0)-Z$10)*VLOOKUP($A13,curves,3,0),0)</f>
        <v>0</v>
      </c>
      <c r="AC13" s="6"/>
      <c r="AD13" s="4"/>
      <c r="AF13" s="6">
        <f>+IF(AND(AF$7&lt;$A13+1,AF$8&gt;$A13-1),AF$9*VLOOKUP($A13,curves,3,0),0)</f>
        <v>0</v>
      </c>
      <c r="AG13" s="4">
        <f>+IF(AND(AF$7&lt;$A13+1,AF$8&gt;$A13-1),AF$9*(VLOOKUP($A13,curves,6,0)-AF$10)*VLOOKUP($A13,curves,3,0),0)</f>
        <v>0</v>
      </c>
      <c r="AI13" s="6">
        <f>+IF(AND(AI$7&lt;$A13+1,AI$8&gt;$A13-1),AI$9*VLOOKUP($A13,curves,3,0),0)</f>
        <v>0</v>
      </c>
      <c r="AJ13" s="4">
        <f>+IF(AND(AI$7&lt;$A13+1,AI$8&gt;$A13-1),AI$9*(VLOOKUP($A13,curves,6,0)-AI$10)*VLOOKUP($A13,curves,3,0),0)</f>
        <v>0</v>
      </c>
      <c r="AL13" s="6">
        <f>+IF(AND(AL$7&lt;$A13+1,AL$8&gt;$A13-1),AL$9*VLOOKUP($A13,curves,3,0),0)</f>
        <v>0</v>
      </c>
      <c r="AM13" s="4">
        <f>+IF(AND(AL$7&lt;$A13+1,AL$8&gt;$A13-1),AL$9*(VLOOKUP($A13,curves,6,0)-AL$10)*VLOOKUP($A13,curves,3,0),0)</f>
        <v>0</v>
      </c>
      <c r="AO13" s="6"/>
      <c r="AP13" s="4"/>
    </row>
    <row r="14" spans="1:42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72"/>
      <c r="E14" s="6">
        <f t="shared" ref="E14:E77" si="2">+IF(AND($H$7&lt;$A14+1,$H$8&gt;$A14-1),$H$9*VLOOKUP($A14,curves,3,0),0)</f>
        <v>0</v>
      </c>
      <c r="F14" s="4"/>
      <c r="H14" s="6">
        <f t="shared" ref="H14:H77" si="3">+IF(AND($H$7&lt;$A14+1,$H$8&gt;$A14-1),$H$9*VLOOKUP($A14,curves,3,0),0)</f>
        <v>0</v>
      </c>
      <c r="I14" s="4">
        <f t="shared" ref="I14:I77" si="4">+IF(AND(H$7&lt;$A14+1,H$8&gt;$A14-1),H$9*(VLOOKUP($A14,curves,6,0)-H$10)*VLOOKUP($A14,curves,3,0),0)</f>
        <v>0</v>
      </c>
      <c r="K14" s="6">
        <f t="shared" ref="K14:K77" si="5">+IF(AND(K$7&lt;$A14+1,K$8&gt;$A14-1),K$9*VLOOKUP($A14,curves,3,0),0)</f>
        <v>0</v>
      </c>
      <c r="L14" s="4">
        <f t="shared" ref="L14:L77" si="6">+IF(AND(K$7&lt;$A14+1,K$8&gt;$A14-1),K$9*(VLOOKUP($A14,curves,6,0)-K$10)*VLOOKUP($A14,curves,3,0),0)</f>
        <v>0</v>
      </c>
      <c r="N14" s="6">
        <f t="shared" ref="N14:N77" si="7">+IF(AND(N$7&lt;$A14+1,N$8&gt;$A14-1),N$9*VLOOKUP($A14,curves,3,0),0)</f>
        <v>0</v>
      </c>
      <c r="O14" s="4">
        <f t="shared" ref="O14:O77" si="8">+IF(AND(N$7&lt;$A14+1,N$8&gt;$A14-1),N$9*(VLOOKUP($A14,curves,6,0)-N$10)*VLOOKUP($A14,curves,3,0),0)</f>
        <v>0</v>
      </c>
      <c r="Q14" s="6"/>
      <c r="R14" s="4"/>
      <c r="T14" s="6">
        <f t="shared" ref="T14:T77" si="9">+IF(AND(T$7&lt;$A14+1,T$8&gt;$A14-1),T$9*VLOOKUP($A14,curves,3,0),0)</f>
        <v>0</v>
      </c>
      <c r="U14" s="4">
        <f t="shared" ref="U14:U77" si="10">+IF(AND(T$7&lt;$A14+1,T$8&gt;$A14-1),T$9*(VLOOKUP($A14,curves,6,0)-T$10)*VLOOKUP($A14,curves,3,0),0)</f>
        <v>0</v>
      </c>
      <c r="W14" s="6">
        <f t="shared" ref="W14:W77" si="11">+IF(AND(W$7&lt;$A14+1,W$8&gt;$A14-1),W$9*VLOOKUP($A14,curves,3,0),0)</f>
        <v>0</v>
      </c>
      <c r="X14" s="4">
        <f t="shared" ref="X14:X77" si="12">+IF(AND(W$7&lt;$A14+1,W$8&gt;$A14-1),W$9*(VLOOKUP($A14,curves,6,0)-W$10)*VLOOKUP($A14,curves,3,0),0)</f>
        <v>0</v>
      </c>
      <c r="Z14" s="6">
        <f t="shared" ref="Z14:Z77" si="13">+IF(AND(Z$7&lt;$A14+1,Z$8&gt;$A14-1),Z$9*VLOOKUP($A14,curves,3,0),0)</f>
        <v>0</v>
      </c>
      <c r="AA14" s="4">
        <f t="shared" ref="AA14:AA77" si="14">+IF(AND(Z$7&lt;$A14+1,Z$8&gt;$A14-1),Z$9*(VLOOKUP($A14,curves,6,0)-Z$10)*VLOOKUP($A14,curves,3,0),0)</f>
        <v>0</v>
      </c>
      <c r="AC14" s="6"/>
      <c r="AD14" s="4"/>
      <c r="AF14" s="6">
        <f t="shared" ref="AF14:AF77" si="15">+IF(AND(AF$7&lt;$A14+1,AF$8&gt;$A14-1),AF$9*VLOOKUP($A14,curves,3,0),0)</f>
        <v>0</v>
      </c>
      <c r="AG14" s="4">
        <f t="shared" ref="AG14:AG77" si="16">+IF(AND(AF$7&lt;$A14+1,AF$8&gt;$A14-1),AF$9*(VLOOKUP($A14,curves,6,0)-AF$10)*VLOOKUP($A14,curves,3,0),0)</f>
        <v>0</v>
      </c>
      <c r="AI14" s="6">
        <f t="shared" ref="AI14:AI77" si="17">+IF(AND(AI$7&lt;$A14+1,AI$8&gt;$A14-1),AI$9*VLOOKUP($A14,curves,3,0),0)</f>
        <v>0</v>
      </c>
      <c r="AJ14" s="4">
        <f t="shared" ref="AJ14:AJ77" si="18">+IF(AND(AI$7&lt;$A14+1,AI$8&gt;$A14-1),AI$9*(VLOOKUP($A14,curves,6,0)-AI$10)*VLOOKUP($A14,curves,3,0),0)</f>
        <v>0</v>
      </c>
      <c r="AL14" s="6">
        <f t="shared" ref="AL14:AL77" si="19">+IF(AND(AL$7&lt;$A14+1,AL$8&gt;$A14-1),AL$9*VLOOKUP($A14,curves,3,0),0)</f>
        <v>0</v>
      </c>
      <c r="AM14" s="4">
        <f t="shared" ref="AM14:AM77" si="20">+IF(AND(AL$7&lt;$A14+1,AL$8&gt;$A14-1),AL$9*(VLOOKUP($A14,curves,6,0)-AL$10)*VLOOKUP($A14,curves,3,0),0)</f>
        <v>0</v>
      </c>
      <c r="AO14" s="6"/>
      <c r="AP14" s="4"/>
    </row>
    <row r="15" spans="1:42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72"/>
      <c r="E15" s="6">
        <f t="shared" si="2"/>
        <v>0</v>
      </c>
      <c r="F15" s="4"/>
      <c r="H15" s="6">
        <f t="shared" si="3"/>
        <v>0</v>
      </c>
      <c r="I15" s="4">
        <f t="shared" si="4"/>
        <v>0</v>
      </c>
      <c r="K15" s="6">
        <f t="shared" si="5"/>
        <v>0</v>
      </c>
      <c r="L15" s="4">
        <f t="shared" si="6"/>
        <v>0</v>
      </c>
      <c r="N15" s="6">
        <f t="shared" si="7"/>
        <v>0</v>
      </c>
      <c r="O15" s="4">
        <f t="shared" si="8"/>
        <v>0</v>
      </c>
      <c r="Q15" s="6"/>
      <c r="R15" s="4"/>
      <c r="T15" s="6">
        <f t="shared" si="9"/>
        <v>0</v>
      </c>
      <c r="U15" s="4">
        <f t="shared" si="10"/>
        <v>0</v>
      </c>
      <c r="W15" s="6">
        <f t="shared" si="11"/>
        <v>0</v>
      </c>
      <c r="X15" s="4">
        <f t="shared" si="12"/>
        <v>0</v>
      </c>
      <c r="Z15" s="6">
        <f t="shared" si="13"/>
        <v>0</v>
      </c>
      <c r="AA15" s="4">
        <f t="shared" si="14"/>
        <v>0</v>
      </c>
      <c r="AC15" s="6"/>
      <c r="AD15" s="4"/>
      <c r="AF15" s="6">
        <f t="shared" si="15"/>
        <v>0</v>
      </c>
      <c r="AG15" s="4">
        <f t="shared" si="16"/>
        <v>0</v>
      </c>
      <c r="AI15" s="6">
        <f t="shared" si="17"/>
        <v>0</v>
      </c>
      <c r="AJ15" s="4">
        <f t="shared" si="18"/>
        <v>0</v>
      </c>
      <c r="AL15" s="6">
        <f t="shared" si="19"/>
        <v>0</v>
      </c>
      <c r="AM15" s="4">
        <f t="shared" si="20"/>
        <v>0</v>
      </c>
      <c r="AO15" s="6"/>
      <c r="AP15" s="4"/>
    </row>
    <row r="16" spans="1:42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72"/>
      <c r="E16" s="6">
        <f t="shared" si="2"/>
        <v>0</v>
      </c>
      <c r="F16" s="4"/>
      <c r="H16" s="6">
        <f t="shared" si="3"/>
        <v>0</v>
      </c>
      <c r="I16" s="4">
        <f t="shared" si="4"/>
        <v>0</v>
      </c>
      <c r="K16" s="6">
        <f t="shared" si="5"/>
        <v>0</v>
      </c>
      <c r="L16" s="4">
        <f t="shared" si="6"/>
        <v>0</v>
      </c>
      <c r="N16" s="6">
        <f t="shared" si="7"/>
        <v>0</v>
      </c>
      <c r="O16" s="4">
        <f t="shared" si="8"/>
        <v>0</v>
      </c>
      <c r="Q16" s="6"/>
      <c r="R16" s="4"/>
      <c r="T16" s="6">
        <f t="shared" si="9"/>
        <v>0</v>
      </c>
      <c r="U16" s="4">
        <f t="shared" si="10"/>
        <v>0</v>
      </c>
      <c r="W16" s="6">
        <f t="shared" si="11"/>
        <v>0</v>
      </c>
      <c r="X16" s="4">
        <f t="shared" si="12"/>
        <v>0</v>
      </c>
      <c r="Z16" s="6">
        <f t="shared" si="13"/>
        <v>0</v>
      </c>
      <c r="AA16" s="4">
        <f t="shared" si="14"/>
        <v>0</v>
      </c>
      <c r="AC16" s="6"/>
      <c r="AD16" s="4"/>
      <c r="AF16" s="6">
        <f t="shared" si="15"/>
        <v>0</v>
      </c>
      <c r="AG16" s="4">
        <f t="shared" si="16"/>
        <v>0</v>
      </c>
      <c r="AI16" s="6">
        <f t="shared" si="17"/>
        <v>0</v>
      </c>
      <c r="AJ16" s="4">
        <f t="shared" si="18"/>
        <v>0</v>
      </c>
      <c r="AL16" s="6">
        <f t="shared" si="19"/>
        <v>0</v>
      </c>
      <c r="AM16" s="4">
        <f t="shared" si="20"/>
        <v>0</v>
      </c>
      <c r="AO16" s="6"/>
      <c r="AP16" s="4"/>
    </row>
    <row r="17" spans="1:4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72"/>
      <c r="E17" s="6">
        <f t="shared" si="2"/>
        <v>0</v>
      </c>
      <c r="F17" s="4"/>
      <c r="H17" s="6">
        <f t="shared" si="3"/>
        <v>0</v>
      </c>
      <c r="I17" s="4">
        <f t="shared" si="4"/>
        <v>0</v>
      </c>
      <c r="K17" s="6">
        <f t="shared" si="5"/>
        <v>0</v>
      </c>
      <c r="L17" s="4">
        <f t="shared" si="6"/>
        <v>0</v>
      </c>
      <c r="N17" s="6">
        <f t="shared" si="7"/>
        <v>0</v>
      </c>
      <c r="O17" s="4">
        <f t="shared" si="8"/>
        <v>0</v>
      </c>
      <c r="Q17" s="6"/>
      <c r="R17" s="4"/>
      <c r="T17" s="6">
        <f t="shared" si="9"/>
        <v>0</v>
      </c>
      <c r="U17" s="4">
        <f t="shared" si="10"/>
        <v>0</v>
      </c>
      <c r="W17" s="6">
        <f t="shared" si="11"/>
        <v>0</v>
      </c>
      <c r="X17" s="4">
        <f t="shared" si="12"/>
        <v>0</v>
      </c>
      <c r="Z17" s="6">
        <f t="shared" si="13"/>
        <v>0</v>
      </c>
      <c r="AA17" s="4">
        <f t="shared" si="14"/>
        <v>0</v>
      </c>
      <c r="AC17" s="6"/>
      <c r="AD17" s="4"/>
      <c r="AF17" s="6">
        <f t="shared" si="15"/>
        <v>0</v>
      </c>
      <c r="AG17" s="4">
        <f t="shared" si="16"/>
        <v>0</v>
      </c>
      <c r="AI17" s="6">
        <f t="shared" si="17"/>
        <v>0</v>
      </c>
      <c r="AJ17" s="4">
        <f t="shared" si="18"/>
        <v>0</v>
      </c>
      <c r="AL17" s="6">
        <f t="shared" si="19"/>
        <v>0</v>
      </c>
      <c r="AM17" s="4">
        <f t="shared" si="20"/>
        <v>0</v>
      </c>
      <c r="AO17" s="6"/>
      <c r="AP17" s="4"/>
    </row>
    <row r="18" spans="1:4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72"/>
      <c r="E18" s="6">
        <f t="shared" si="2"/>
        <v>0</v>
      </c>
      <c r="F18" s="4"/>
      <c r="H18" s="6">
        <f t="shared" si="3"/>
        <v>0</v>
      </c>
      <c r="I18" s="4">
        <f t="shared" si="4"/>
        <v>0</v>
      </c>
      <c r="K18" s="6">
        <f t="shared" si="5"/>
        <v>0</v>
      </c>
      <c r="L18" s="4">
        <f t="shared" si="6"/>
        <v>0</v>
      </c>
      <c r="N18" s="6">
        <f t="shared" si="7"/>
        <v>0</v>
      </c>
      <c r="O18" s="4">
        <f t="shared" si="8"/>
        <v>0</v>
      </c>
      <c r="Q18" s="6"/>
      <c r="R18" s="4"/>
      <c r="T18" s="6">
        <f t="shared" si="9"/>
        <v>0</v>
      </c>
      <c r="U18" s="4">
        <f t="shared" si="10"/>
        <v>0</v>
      </c>
      <c r="W18" s="6">
        <f t="shared" si="11"/>
        <v>0</v>
      </c>
      <c r="X18" s="4">
        <f t="shared" si="12"/>
        <v>0</v>
      </c>
      <c r="Z18" s="6">
        <f t="shared" si="13"/>
        <v>0</v>
      </c>
      <c r="AA18" s="4">
        <f t="shared" si="14"/>
        <v>0</v>
      </c>
      <c r="AC18" s="6"/>
      <c r="AD18" s="4"/>
      <c r="AF18" s="6">
        <f t="shared" si="15"/>
        <v>0</v>
      </c>
      <c r="AG18" s="4">
        <f t="shared" si="16"/>
        <v>0</v>
      </c>
      <c r="AI18" s="6">
        <f t="shared" si="17"/>
        <v>0</v>
      </c>
      <c r="AJ18" s="4">
        <f t="shared" si="18"/>
        <v>0</v>
      </c>
      <c r="AL18" s="6">
        <f t="shared" si="19"/>
        <v>0</v>
      </c>
      <c r="AM18" s="4">
        <f t="shared" si="20"/>
        <v>0</v>
      </c>
      <c r="AO18" s="6"/>
      <c r="AP18" s="4"/>
    </row>
    <row r="19" spans="1:4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72"/>
      <c r="E19" s="6">
        <f t="shared" si="2"/>
        <v>0</v>
      </c>
      <c r="F19" s="4"/>
      <c r="H19" s="6">
        <f t="shared" si="3"/>
        <v>0</v>
      </c>
      <c r="I19" s="4">
        <f t="shared" si="4"/>
        <v>0</v>
      </c>
      <c r="K19" s="6">
        <f t="shared" si="5"/>
        <v>0</v>
      </c>
      <c r="L19" s="4">
        <f t="shared" si="6"/>
        <v>0</v>
      </c>
      <c r="N19" s="6">
        <f t="shared" si="7"/>
        <v>0</v>
      </c>
      <c r="O19" s="4">
        <f t="shared" si="8"/>
        <v>0</v>
      </c>
      <c r="Q19" s="6"/>
      <c r="R19" s="4"/>
      <c r="T19" s="6">
        <f t="shared" si="9"/>
        <v>0</v>
      </c>
      <c r="U19" s="4">
        <f t="shared" si="10"/>
        <v>0</v>
      </c>
      <c r="W19" s="6">
        <f t="shared" si="11"/>
        <v>0</v>
      </c>
      <c r="X19" s="4">
        <f t="shared" si="12"/>
        <v>0</v>
      </c>
      <c r="Z19" s="6">
        <f t="shared" si="13"/>
        <v>0</v>
      </c>
      <c r="AA19" s="4">
        <f t="shared" si="14"/>
        <v>0</v>
      </c>
      <c r="AC19" s="6"/>
      <c r="AD19" s="4"/>
      <c r="AF19" s="6">
        <f t="shared" si="15"/>
        <v>0</v>
      </c>
      <c r="AG19" s="4">
        <f t="shared" si="16"/>
        <v>0</v>
      </c>
      <c r="AI19" s="6">
        <f t="shared" si="17"/>
        <v>0</v>
      </c>
      <c r="AJ19" s="4">
        <f t="shared" si="18"/>
        <v>0</v>
      </c>
      <c r="AL19" s="6">
        <f t="shared" si="19"/>
        <v>0</v>
      </c>
      <c r="AM19" s="4">
        <f t="shared" si="20"/>
        <v>0</v>
      </c>
      <c r="AO19" s="6"/>
      <c r="AP19" s="4"/>
    </row>
    <row r="20" spans="1:4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72"/>
      <c r="E20" s="6">
        <f t="shared" si="2"/>
        <v>0</v>
      </c>
      <c r="F20" s="4"/>
      <c r="H20" s="6">
        <f t="shared" si="3"/>
        <v>0</v>
      </c>
      <c r="I20" s="4">
        <f t="shared" si="4"/>
        <v>0</v>
      </c>
      <c r="K20" s="6">
        <f t="shared" si="5"/>
        <v>0</v>
      </c>
      <c r="L20" s="4">
        <f t="shared" si="6"/>
        <v>0</v>
      </c>
      <c r="N20" s="6">
        <f t="shared" si="7"/>
        <v>0</v>
      </c>
      <c r="O20" s="4">
        <f t="shared" si="8"/>
        <v>0</v>
      </c>
      <c r="Q20" s="6"/>
      <c r="R20" s="4"/>
      <c r="T20" s="6">
        <f t="shared" si="9"/>
        <v>0</v>
      </c>
      <c r="U20" s="4">
        <f t="shared" si="10"/>
        <v>0</v>
      </c>
      <c r="W20" s="6">
        <f t="shared" si="11"/>
        <v>0</v>
      </c>
      <c r="X20" s="4">
        <f t="shared" si="12"/>
        <v>0</v>
      </c>
      <c r="Z20" s="6">
        <f t="shared" si="13"/>
        <v>0</v>
      </c>
      <c r="AA20" s="4">
        <f t="shared" si="14"/>
        <v>0</v>
      </c>
      <c r="AC20" s="6"/>
      <c r="AD20" s="4"/>
      <c r="AF20" s="6">
        <f t="shared" si="15"/>
        <v>0</v>
      </c>
      <c r="AG20" s="4">
        <f t="shared" si="16"/>
        <v>0</v>
      </c>
      <c r="AI20" s="6">
        <f t="shared" si="17"/>
        <v>0</v>
      </c>
      <c r="AJ20" s="4">
        <f t="shared" si="18"/>
        <v>0</v>
      </c>
      <c r="AL20" s="6">
        <f t="shared" si="19"/>
        <v>0</v>
      </c>
      <c r="AM20" s="4">
        <f t="shared" si="20"/>
        <v>0</v>
      </c>
      <c r="AO20" s="6"/>
      <c r="AP20" s="4"/>
    </row>
    <row r="21" spans="1:4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72"/>
      <c r="E21" s="6">
        <f t="shared" si="2"/>
        <v>0</v>
      </c>
      <c r="F21" s="4"/>
      <c r="H21" s="6">
        <f t="shared" si="3"/>
        <v>0</v>
      </c>
      <c r="I21" s="4">
        <f t="shared" si="4"/>
        <v>0</v>
      </c>
      <c r="K21" s="6">
        <f t="shared" si="5"/>
        <v>0</v>
      </c>
      <c r="L21" s="4">
        <f t="shared" si="6"/>
        <v>0</v>
      </c>
      <c r="N21" s="6">
        <f t="shared" si="7"/>
        <v>0</v>
      </c>
      <c r="O21" s="4">
        <f t="shared" si="8"/>
        <v>0</v>
      </c>
      <c r="Q21" s="6"/>
      <c r="R21" s="4"/>
      <c r="T21" s="6">
        <f t="shared" si="9"/>
        <v>0</v>
      </c>
      <c r="U21" s="4">
        <f t="shared" si="10"/>
        <v>0</v>
      </c>
      <c r="W21" s="6">
        <f t="shared" si="11"/>
        <v>0</v>
      </c>
      <c r="X21" s="4">
        <f t="shared" si="12"/>
        <v>0</v>
      </c>
      <c r="Z21" s="6">
        <f t="shared" si="13"/>
        <v>0</v>
      </c>
      <c r="AA21" s="4">
        <f t="shared" si="14"/>
        <v>0</v>
      </c>
      <c r="AC21" s="6"/>
      <c r="AD21" s="4"/>
      <c r="AF21" s="6">
        <f t="shared" si="15"/>
        <v>0</v>
      </c>
      <c r="AG21" s="4">
        <f t="shared" si="16"/>
        <v>0</v>
      </c>
      <c r="AI21" s="6">
        <f t="shared" si="17"/>
        <v>0</v>
      </c>
      <c r="AJ21" s="4">
        <f t="shared" si="18"/>
        <v>0</v>
      </c>
      <c r="AL21" s="6">
        <f t="shared" si="19"/>
        <v>0</v>
      </c>
      <c r="AM21" s="4">
        <f t="shared" si="20"/>
        <v>0</v>
      </c>
      <c r="AO21" s="6"/>
      <c r="AP21" s="4"/>
    </row>
    <row r="22" spans="1:4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72"/>
      <c r="E22" s="6">
        <f t="shared" si="2"/>
        <v>0</v>
      </c>
      <c r="F22" s="4"/>
      <c r="H22" s="6">
        <f t="shared" si="3"/>
        <v>0</v>
      </c>
      <c r="I22" s="4">
        <f t="shared" si="4"/>
        <v>0</v>
      </c>
      <c r="K22" s="6">
        <f t="shared" si="5"/>
        <v>0</v>
      </c>
      <c r="L22" s="4">
        <f t="shared" si="6"/>
        <v>0</v>
      </c>
      <c r="N22" s="6">
        <f t="shared" si="7"/>
        <v>0</v>
      </c>
      <c r="O22" s="4">
        <f t="shared" si="8"/>
        <v>0</v>
      </c>
      <c r="Q22" s="6"/>
      <c r="R22" s="4"/>
      <c r="T22" s="6">
        <f t="shared" si="9"/>
        <v>0</v>
      </c>
      <c r="U22" s="4">
        <f t="shared" si="10"/>
        <v>0</v>
      </c>
      <c r="W22" s="6">
        <f t="shared" si="11"/>
        <v>0</v>
      </c>
      <c r="X22" s="4">
        <f t="shared" si="12"/>
        <v>0</v>
      </c>
      <c r="Z22" s="6">
        <f t="shared" si="13"/>
        <v>0</v>
      </c>
      <c r="AA22" s="4">
        <f t="shared" si="14"/>
        <v>0</v>
      </c>
      <c r="AC22" s="6"/>
      <c r="AD22" s="4"/>
      <c r="AF22" s="6">
        <f t="shared" si="15"/>
        <v>0</v>
      </c>
      <c r="AG22" s="4">
        <f t="shared" si="16"/>
        <v>0</v>
      </c>
      <c r="AI22" s="6">
        <f t="shared" si="17"/>
        <v>0</v>
      </c>
      <c r="AJ22" s="4">
        <f t="shared" si="18"/>
        <v>0</v>
      </c>
      <c r="AL22" s="6">
        <f t="shared" si="19"/>
        <v>0</v>
      </c>
      <c r="AM22" s="4">
        <f t="shared" si="20"/>
        <v>0</v>
      </c>
      <c r="AO22" s="6"/>
      <c r="AP22" s="4"/>
    </row>
    <row r="23" spans="1:4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72"/>
      <c r="E23" s="6">
        <f t="shared" si="2"/>
        <v>0</v>
      </c>
      <c r="F23" s="4"/>
      <c r="H23" s="6">
        <f t="shared" si="3"/>
        <v>0</v>
      </c>
      <c r="I23" s="4">
        <f t="shared" si="4"/>
        <v>0</v>
      </c>
      <c r="K23" s="6">
        <f t="shared" si="5"/>
        <v>0</v>
      </c>
      <c r="L23" s="4">
        <f t="shared" si="6"/>
        <v>0</v>
      </c>
      <c r="N23" s="6">
        <f t="shared" si="7"/>
        <v>0</v>
      </c>
      <c r="O23" s="4">
        <f t="shared" si="8"/>
        <v>0</v>
      </c>
      <c r="Q23" s="6"/>
      <c r="R23" s="4"/>
      <c r="T23" s="6">
        <f t="shared" si="9"/>
        <v>0</v>
      </c>
      <c r="U23" s="4">
        <f t="shared" si="10"/>
        <v>0</v>
      </c>
      <c r="W23" s="6">
        <f t="shared" si="11"/>
        <v>0</v>
      </c>
      <c r="X23" s="4">
        <f t="shared" si="12"/>
        <v>0</v>
      </c>
      <c r="Z23" s="6">
        <f t="shared" si="13"/>
        <v>0</v>
      </c>
      <c r="AA23" s="4">
        <f t="shared" si="14"/>
        <v>0</v>
      </c>
      <c r="AC23" s="6"/>
      <c r="AD23" s="4"/>
      <c r="AF23" s="6">
        <f t="shared" si="15"/>
        <v>0</v>
      </c>
      <c r="AG23" s="4">
        <f t="shared" si="16"/>
        <v>0</v>
      </c>
      <c r="AI23" s="6">
        <f t="shared" si="17"/>
        <v>0</v>
      </c>
      <c r="AJ23" s="4">
        <f t="shared" si="18"/>
        <v>0</v>
      </c>
      <c r="AL23" s="6">
        <f t="shared" si="19"/>
        <v>0</v>
      </c>
      <c r="AM23" s="4">
        <f t="shared" si="20"/>
        <v>0</v>
      </c>
      <c r="AO23" s="6"/>
      <c r="AP23" s="4"/>
    </row>
    <row r="24" spans="1:4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72"/>
      <c r="E24" s="6">
        <f t="shared" si="2"/>
        <v>0</v>
      </c>
      <c r="F24" s="4"/>
      <c r="H24" s="6">
        <f t="shared" si="3"/>
        <v>0</v>
      </c>
      <c r="I24" s="4">
        <f t="shared" si="4"/>
        <v>0</v>
      </c>
      <c r="K24" s="6">
        <f t="shared" si="5"/>
        <v>0</v>
      </c>
      <c r="L24" s="4">
        <f t="shared" si="6"/>
        <v>0</v>
      </c>
      <c r="N24" s="6">
        <f t="shared" si="7"/>
        <v>0</v>
      </c>
      <c r="O24" s="4">
        <f t="shared" si="8"/>
        <v>0</v>
      </c>
      <c r="Q24" s="6"/>
      <c r="R24" s="4"/>
      <c r="T24" s="6">
        <f t="shared" si="9"/>
        <v>0</v>
      </c>
      <c r="U24" s="4">
        <f t="shared" si="10"/>
        <v>0</v>
      </c>
      <c r="W24" s="6">
        <f t="shared" si="11"/>
        <v>0</v>
      </c>
      <c r="X24" s="4">
        <f t="shared" si="12"/>
        <v>0</v>
      </c>
      <c r="Z24" s="6">
        <f t="shared" si="13"/>
        <v>0</v>
      </c>
      <c r="AA24" s="4">
        <f t="shared" si="14"/>
        <v>0</v>
      </c>
      <c r="AC24" s="6"/>
      <c r="AD24" s="4"/>
      <c r="AF24" s="6">
        <f t="shared" si="15"/>
        <v>0</v>
      </c>
      <c r="AG24" s="4">
        <f t="shared" si="16"/>
        <v>0</v>
      </c>
      <c r="AI24" s="6">
        <f t="shared" si="17"/>
        <v>0</v>
      </c>
      <c r="AJ24" s="4">
        <f t="shared" si="18"/>
        <v>0</v>
      </c>
      <c r="AL24" s="6">
        <f t="shared" si="19"/>
        <v>0</v>
      </c>
      <c r="AM24" s="4">
        <f t="shared" si="20"/>
        <v>0</v>
      </c>
      <c r="AO24" s="6"/>
      <c r="AP24" s="4"/>
    </row>
    <row r="25" spans="1:4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72"/>
      <c r="E25" s="6">
        <f t="shared" si="2"/>
        <v>0</v>
      </c>
      <c r="F25" s="4"/>
      <c r="H25" s="6">
        <f t="shared" si="3"/>
        <v>0</v>
      </c>
      <c r="I25" s="4">
        <f t="shared" si="4"/>
        <v>0</v>
      </c>
      <c r="K25" s="6">
        <f t="shared" si="5"/>
        <v>0</v>
      </c>
      <c r="L25" s="4">
        <f t="shared" si="6"/>
        <v>0</v>
      </c>
      <c r="N25" s="6">
        <f t="shared" si="7"/>
        <v>0</v>
      </c>
      <c r="O25" s="4">
        <f t="shared" si="8"/>
        <v>0</v>
      </c>
      <c r="Q25" s="6"/>
      <c r="R25" s="4"/>
      <c r="T25" s="6">
        <f t="shared" si="9"/>
        <v>0</v>
      </c>
      <c r="U25" s="4">
        <f t="shared" si="10"/>
        <v>0</v>
      </c>
      <c r="W25" s="6">
        <f t="shared" si="11"/>
        <v>0</v>
      </c>
      <c r="X25" s="4">
        <f t="shared" si="12"/>
        <v>0</v>
      </c>
      <c r="Z25" s="6">
        <f t="shared" si="13"/>
        <v>0</v>
      </c>
      <c r="AA25" s="4">
        <f t="shared" si="14"/>
        <v>0</v>
      </c>
      <c r="AC25" s="6"/>
      <c r="AD25" s="4"/>
      <c r="AF25" s="6">
        <f t="shared" si="15"/>
        <v>0</v>
      </c>
      <c r="AG25" s="4">
        <f t="shared" si="16"/>
        <v>0</v>
      </c>
      <c r="AI25" s="6">
        <f t="shared" si="17"/>
        <v>0</v>
      </c>
      <c r="AJ25" s="4">
        <f t="shared" si="18"/>
        <v>0</v>
      </c>
      <c r="AL25" s="6">
        <f t="shared" si="19"/>
        <v>0</v>
      </c>
      <c r="AM25" s="4">
        <f t="shared" si="20"/>
        <v>0</v>
      </c>
      <c r="AO25" s="6"/>
      <c r="AP25" s="4"/>
    </row>
    <row r="26" spans="1:4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72"/>
      <c r="E26" s="6">
        <f t="shared" si="2"/>
        <v>0</v>
      </c>
      <c r="F26" s="4"/>
      <c r="H26" s="6">
        <f t="shared" si="3"/>
        <v>0</v>
      </c>
      <c r="I26" s="4">
        <f t="shared" si="4"/>
        <v>0</v>
      </c>
      <c r="K26" s="6">
        <f t="shared" si="5"/>
        <v>0</v>
      </c>
      <c r="L26" s="4">
        <f t="shared" si="6"/>
        <v>0</v>
      </c>
      <c r="N26" s="6">
        <f t="shared" si="7"/>
        <v>0</v>
      </c>
      <c r="O26" s="4">
        <f t="shared" si="8"/>
        <v>0</v>
      </c>
      <c r="Q26" s="6"/>
      <c r="R26" s="4"/>
      <c r="T26" s="6">
        <f t="shared" si="9"/>
        <v>0</v>
      </c>
      <c r="U26" s="4">
        <f t="shared" si="10"/>
        <v>0</v>
      </c>
      <c r="W26" s="6">
        <f t="shared" si="11"/>
        <v>0</v>
      </c>
      <c r="X26" s="4">
        <f t="shared" si="12"/>
        <v>0</v>
      </c>
      <c r="Z26" s="6">
        <f t="shared" si="13"/>
        <v>0</v>
      </c>
      <c r="AA26" s="4">
        <f t="shared" si="14"/>
        <v>0</v>
      </c>
      <c r="AC26" s="6"/>
      <c r="AD26" s="4"/>
      <c r="AF26" s="6">
        <f t="shared" si="15"/>
        <v>0</v>
      </c>
      <c r="AG26" s="4">
        <f t="shared" si="16"/>
        <v>0</v>
      </c>
      <c r="AI26" s="6">
        <f t="shared" si="17"/>
        <v>0</v>
      </c>
      <c r="AJ26" s="4">
        <f t="shared" si="18"/>
        <v>0</v>
      </c>
      <c r="AL26" s="6">
        <f t="shared" si="19"/>
        <v>0</v>
      </c>
      <c r="AM26" s="4">
        <f t="shared" si="20"/>
        <v>0</v>
      </c>
      <c r="AO26" s="6"/>
      <c r="AP26" s="4"/>
    </row>
    <row r="27" spans="1:4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72"/>
      <c r="E27" s="6">
        <f t="shared" si="2"/>
        <v>0</v>
      </c>
      <c r="F27" s="4"/>
      <c r="H27" s="6">
        <f t="shared" si="3"/>
        <v>0</v>
      </c>
      <c r="I27" s="4">
        <f t="shared" si="4"/>
        <v>0</v>
      </c>
      <c r="K27" s="6">
        <f t="shared" si="5"/>
        <v>0</v>
      </c>
      <c r="L27" s="4">
        <f t="shared" si="6"/>
        <v>0</v>
      </c>
      <c r="N27" s="6">
        <f t="shared" si="7"/>
        <v>0</v>
      </c>
      <c r="O27" s="4">
        <f t="shared" si="8"/>
        <v>0</v>
      </c>
      <c r="Q27" s="6"/>
      <c r="R27" s="4"/>
      <c r="T27" s="6">
        <f t="shared" si="9"/>
        <v>0</v>
      </c>
      <c r="U27" s="4">
        <f t="shared" si="10"/>
        <v>0</v>
      </c>
      <c r="W27" s="6">
        <f t="shared" si="11"/>
        <v>0</v>
      </c>
      <c r="X27" s="4">
        <f t="shared" si="12"/>
        <v>0</v>
      </c>
      <c r="Z27" s="6">
        <f t="shared" si="13"/>
        <v>0</v>
      </c>
      <c r="AA27" s="4">
        <f t="shared" si="14"/>
        <v>0</v>
      </c>
      <c r="AC27" s="6"/>
      <c r="AD27" s="4"/>
      <c r="AF27" s="6">
        <f t="shared" si="15"/>
        <v>0</v>
      </c>
      <c r="AG27" s="4">
        <f t="shared" si="16"/>
        <v>0</v>
      </c>
      <c r="AI27" s="6">
        <f t="shared" si="17"/>
        <v>0</v>
      </c>
      <c r="AJ27" s="4">
        <f t="shared" si="18"/>
        <v>0</v>
      </c>
      <c r="AL27" s="6">
        <f t="shared" si="19"/>
        <v>0</v>
      </c>
      <c r="AM27" s="4">
        <f t="shared" si="20"/>
        <v>0</v>
      </c>
      <c r="AO27" s="6"/>
      <c r="AP27" s="4"/>
    </row>
    <row r="28" spans="1:4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72"/>
      <c r="E28" s="6">
        <f t="shared" si="2"/>
        <v>0</v>
      </c>
      <c r="F28" s="4"/>
      <c r="H28" s="6">
        <f t="shared" si="3"/>
        <v>0</v>
      </c>
      <c r="I28" s="4">
        <f t="shared" si="4"/>
        <v>0</v>
      </c>
      <c r="K28" s="6">
        <f t="shared" si="5"/>
        <v>0</v>
      </c>
      <c r="L28" s="4">
        <f t="shared" si="6"/>
        <v>0</v>
      </c>
      <c r="N28" s="6">
        <f t="shared" si="7"/>
        <v>0</v>
      </c>
      <c r="O28" s="4">
        <f t="shared" si="8"/>
        <v>0</v>
      </c>
      <c r="Q28" s="6"/>
      <c r="R28" s="4"/>
      <c r="T28" s="6">
        <f t="shared" si="9"/>
        <v>0</v>
      </c>
      <c r="U28" s="4">
        <f t="shared" si="10"/>
        <v>0</v>
      </c>
      <c r="W28" s="6">
        <f t="shared" si="11"/>
        <v>0</v>
      </c>
      <c r="X28" s="4">
        <f t="shared" si="12"/>
        <v>0</v>
      </c>
      <c r="Z28" s="6">
        <f t="shared" si="13"/>
        <v>0</v>
      </c>
      <c r="AA28" s="4">
        <f t="shared" si="14"/>
        <v>0</v>
      </c>
      <c r="AC28" s="6"/>
      <c r="AD28" s="4"/>
      <c r="AF28" s="6">
        <f t="shared" si="15"/>
        <v>0</v>
      </c>
      <c r="AG28" s="4">
        <f t="shared" si="16"/>
        <v>0</v>
      </c>
      <c r="AI28" s="6">
        <f t="shared" si="17"/>
        <v>0</v>
      </c>
      <c r="AJ28" s="4">
        <f t="shared" si="18"/>
        <v>0</v>
      </c>
      <c r="AL28" s="6">
        <f t="shared" si="19"/>
        <v>0</v>
      </c>
      <c r="AM28" s="4">
        <f t="shared" si="20"/>
        <v>0</v>
      </c>
      <c r="AO28" s="6"/>
      <c r="AP28" s="4"/>
    </row>
    <row r="29" spans="1:4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72"/>
      <c r="E29" s="6">
        <f t="shared" si="2"/>
        <v>0</v>
      </c>
      <c r="F29" s="4"/>
      <c r="H29" s="6">
        <f t="shared" si="3"/>
        <v>0</v>
      </c>
      <c r="I29" s="4">
        <f t="shared" si="4"/>
        <v>0</v>
      </c>
      <c r="K29" s="6">
        <f t="shared" si="5"/>
        <v>0</v>
      </c>
      <c r="L29" s="4">
        <f t="shared" si="6"/>
        <v>0</v>
      </c>
      <c r="N29" s="6">
        <f t="shared" si="7"/>
        <v>0</v>
      </c>
      <c r="O29" s="4">
        <f t="shared" si="8"/>
        <v>0</v>
      </c>
      <c r="Q29" s="6"/>
      <c r="R29" s="4"/>
      <c r="T29" s="6">
        <f t="shared" si="9"/>
        <v>0</v>
      </c>
      <c r="U29" s="4">
        <f t="shared" si="10"/>
        <v>0</v>
      </c>
      <c r="W29" s="6">
        <f t="shared" si="11"/>
        <v>0</v>
      </c>
      <c r="X29" s="4">
        <f t="shared" si="12"/>
        <v>0</v>
      </c>
      <c r="Z29" s="6">
        <f t="shared" si="13"/>
        <v>0</v>
      </c>
      <c r="AA29" s="4">
        <f t="shared" si="14"/>
        <v>0</v>
      </c>
      <c r="AC29" s="6"/>
      <c r="AD29" s="4"/>
      <c r="AF29" s="6">
        <f t="shared" si="15"/>
        <v>0</v>
      </c>
      <c r="AG29" s="4">
        <f t="shared" si="16"/>
        <v>0</v>
      </c>
      <c r="AI29" s="6">
        <f t="shared" si="17"/>
        <v>0</v>
      </c>
      <c r="AJ29" s="4">
        <f t="shared" si="18"/>
        <v>0</v>
      </c>
      <c r="AL29" s="6">
        <f t="shared" si="19"/>
        <v>0</v>
      </c>
      <c r="AM29" s="4">
        <f t="shared" si="20"/>
        <v>0</v>
      </c>
      <c r="AO29" s="6"/>
      <c r="AP29" s="4"/>
    </row>
    <row r="30" spans="1:4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72"/>
      <c r="E30" s="6">
        <f t="shared" si="2"/>
        <v>0</v>
      </c>
      <c r="F30" s="4"/>
      <c r="H30" s="6">
        <f t="shared" si="3"/>
        <v>0</v>
      </c>
      <c r="I30" s="4">
        <f t="shared" si="4"/>
        <v>0</v>
      </c>
      <c r="K30" s="6">
        <f t="shared" si="5"/>
        <v>0</v>
      </c>
      <c r="L30" s="4">
        <f t="shared" si="6"/>
        <v>0</v>
      </c>
      <c r="N30" s="6">
        <f t="shared" si="7"/>
        <v>0</v>
      </c>
      <c r="O30" s="4">
        <f t="shared" si="8"/>
        <v>0</v>
      </c>
      <c r="Q30" s="6"/>
      <c r="R30" s="4"/>
      <c r="T30" s="6">
        <f t="shared" si="9"/>
        <v>0</v>
      </c>
      <c r="U30" s="4">
        <f t="shared" si="10"/>
        <v>0</v>
      </c>
      <c r="W30" s="6">
        <f t="shared" si="11"/>
        <v>0</v>
      </c>
      <c r="X30" s="4">
        <f t="shared" si="12"/>
        <v>0</v>
      </c>
      <c r="Z30" s="6">
        <f t="shared" si="13"/>
        <v>0</v>
      </c>
      <c r="AA30" s="4">
        <f t="shared" si="14"/>
        <v>0</v>
      </c>
      <c r="AC30" s="6"/>
      <c r="AD30" s="4"/>
      <c r="AF30" s="6">
        <f t="shared" si="15"/>
        <v>0</v>
      </c>
      <c r="AG30" s="4">
        <f t="shared" si="16"/>
        <v>0</v>
      </c>
      <c r="AI30" s="6">
        <f t="shared" si="17"/>
        <v>0</v>
      </c>
      <c r="AJ30" s="4">
        <f t="shared" si="18"/>
        <v>0</v>
      </c>
      <c r="AL30" s="6">
        <f t="shared" si="19"/>
        <v>0</v>
      </c>
      <c r="AM30" s="4">
        <f t="shared" si="20"/>
        <v>0</v>
      </c>
      <c r="AO30" s="6"/>
      <c r="AP30" s="4"/>
    </row>
    <row r="31" spans="1:4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72"/>
      <c r="E31" s="6">
        <f t="shared" si="2"/>
        <v>0</v>
      </c>
      <c r="F31" s="4"/>
      <c r="H31" s="6">
        <f t="shared" si="3"/>
        <v>0</v>
      </c>
      <c r="I31" s="4">
        <f t="shared" si="4"/>
        <v>0</v>
      </c>
      <c r="K31" s="6">
        <f t="shared" si="5"/>
        <v>0</v>
      </c>
      <c r="L31" s="4">
        <f t="shared" si="6"/>
        <v>0</v>
      </c>
      <c r="N31" s="6">
        <f t="shared" si="7"/>
        <v>0</v>
      </c>
      <c r="O31" s="4">
        <f t="shared" si="8"/>
        <v>0</v>
      </c>
      <c r="Q31" s="6"/>
      <c r="R31" s="4"/>
      <c r="T31" s="6">
        <f t="shared" si="9"/>
        <v>0</v>
      </c>
      <c r="U31" s="4">
        <f t="shared" si="10"/>
        <v>0</v>
      </c>
      <c r="W31" s="6">
        <f t="shared" si="11"/>
        <v>0</v>
      </c>
      <c r="X31" s="4">
        <f t="shared" si="12"/>
        <v>0</v>
      </c>
      <c r="Z31" s="6">
        <f t="shared" si="13"/>
        <v>0</v>
      </c>
      <c r="AA31" s="4">
        <f t="shared" si="14"/>
        <v>0</v>
      </c>
      <c r="AC31" s="6"/>
      <c r="AD31" s="4"/>
      <c r="AF31" s="6">
        <f t="shared" si="15"/>
        <v>0</v>
      </c>
      <c r="AG31" s="4">
        <f t="shared" si="16"/>
        <v>0</v>
      </c>
      <c r="AI31" s="6">
        <f t="shared" si="17"/>
        <v>0</v>
      </c>
      <c r="AJ31" s="4">
        <f t="shared" si="18"/>
        <v>0</v>
      </c>
      <c r="AL31" s="6">
        <f t="shared" si="19"/>
        <v>0</v>
      </c>
      <c r="AM31" s="4">
        <f t="shared" si="20"/>
        <v>0</v>
      </c>
      <c r="AO31" s="6"/>
      <c r="AP31" s="4"/>
    </row>
    <row r="32" spans="1:4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72"/>
      <c r="E32" s="6">
        <f t="shared" si="2"/>
        <v>0</v>
      </c>
      <c r="F32" s="4"/>
      <c r="H32" s="6">
        <f t="shared" si="3"/>
        <v>0</v>
      </c>
      <c r="I32" s="4">
        <f t="shared" si="4"/>
        <v>0</v>
      </c>
      <c r="K32" s="6">
        <f t="shared" si="5"/>
        <v>0</v>
      </c>
      <c r="L32" s="4">
        <f t="shared" si="6"/>
        <v>0</v>
      </c>
      <c r="N32" s="6">
        <f t="shared" si="7"/>
        <v>0</v>
      </c>
      <c r="O32" s="4">
        <f t="shared" si="8"/>
        <v>0</v>
      </c>
      <c r="Q32" s="6"/>
      <c r="R32" s="4"/>
      <c r="T32" s="6">
        <f t="shared" si="9"/>
        <v>0</v>
      </c>
      <c r="U32" s="4">
        <f t="shared" si="10"/>
        <v>0</v>
      </c>
      <c r="W32" s="6">
        <f t="shared" si="11"/>
        <v>0</v>
      </c>
      <c r="X32" s="4">
        <f t="shared" si="12"/>
        <v>0</v>
      </c>
      <c r="Z32" s="6">
        <f t="shared" si="13"/>
        <v>0</v>
      </c>
      <c r="AA32" s="4">
        <f t="shared" si="14"/>
        <v>0</v>
      </c>
      <c r="AC32" s="6"/>
      <c r="AD32" s="4"/>
      <c r="AF32" s="6">
        <f t="shared" si="15"/>
        <v>0</v>
      </c>
      <c r="AG32" s="4">
        <f t="shared" si="16"/>
        <v>0</v>
      </c>
      <c r="AI32" s="6">
        <f t="shared" si="17"/>
        <v>0</v>
      </c>
      <c r="AJ32" s="4">
        <f t="shared" si="18"/>
        <v>0</v>
      </c>
      <c r="AL32" s="6">
        <f t="shared" si="19"/>
        <v>0</v>
      </c>
      <c r="AM32" s="4">
        <f t="shared" si="20"/>
        <v>0</v>
      </c>
      <c r="AO32" s="6"/>
      <c r="AP32" s="4"/>
    </row>
    <row r="33" spans="1:4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72"/>
      <c r="E33" s="6">
        <f t="shared" si="2"/>
        <v>0</v>
      </c>
      <c r="F33" s="4"/>
      <c r="H33" s="6">
        <f t="shared" si="3"/>
        <v>0</v>
      </c>
      <c r="I33" s="4">
        <f t="shared" si="4"/>
        <v>0</v>
      </c>
      <c r="K33" s="6">
        <f t="shared" si="5"/>
        <v>0</v>
      </c>
      <c r="L33" s="4">
        <f t="shared" si="6"/>
        <v>0</v>
      </c>
      <c r="N33" s="6">
        <f t="shared" si="7"/>
        <v>0</v>
      </c>
      <c r="O33" s="4">
        <f t="shared" si="8"/>
        <v>0</v>
      </c>
      <c r="Q33" s="6"/>
      <c r="R33" s="4"/>
      <c r="T33" s="6">
        <f t="shared" si="9"/>
        <v>0</v>
      </c>
      <c r="U33" s="4">
        <f t="shared" si="10"/>
        <v>0</v>
      </c>
      <c r="W33" s="6">
        <f t="shared" si="11"/>
        <v>0</v>
      </c>
      <c r="X33" s="4">
        <f t="shared" si="12"/>
        <v>0</v>
      </c>
      <c r="Z33" s="6">
        <f t="shared" si="13"/>
        <v>0</v>
      </c>
      <c r="AA33" s="4">
        <f t="shared" si="14"/>
        <v>0</v>
      </c>
      <c r="AC33" s="6"/>
      <c r="AD33" s="4"/>
      <c r="AF33" s="6">
        <f t="shared" si="15"/>
        <v>0</v>
      </c>
      <c r="AG33" s="4">
        <f t="shared" si="16"/>
        <v>0</v>
      </c>
      <c r="AI33" s="6">
        <f t="shared" si="17"/>
        <v>0</v>
      </c>
      <c r="AJ33" s="4">
        <f t="shared" si="18"/>
        <v>0</v>
      </c>
      <c r="AL33" s="6">
        <f t="shared" si="19"/>
        <v>0</v>
      </c>
      <c r="AM33" s="4">
        <f t="shared" si="20"/>
        <v>0</v>
      </c>
      <c r="AO33" s="6"/>
      <c r="AP33" s="4"/>
    </row>
    <row r="34" spans="1:4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72"/>
      <c r="E34" s="6">
        <f t="shared" si="2"/>
        <v>0</v>
      </c>
      <c r="F34" s="4"/>
      <c r="H34" s="6">
        <f t="shared" si="3"/>
        <v>0</v>
      </c>
      <c r="I34" s="4">
        <f t="shared" si="4"/>
        <v>0</v>
      </c>
      <c r="K34" s="6">
        <f t="shared" si="5"/>
        <v>0</v>
      </c>
      <c r="L34" s="4">
        <f t="shared" si="6"/>
        <v>0</v>
      </c>
      <c r="N34" s="6">
        <f t="shared" si="7"/>
        <v>0</v>
      </c>
      <c r="O34" s="4">
        <f t="shared" si="8"/>
        <v>0</v>
      </c>
      <c r="Q34" s="6"/>
      <c r="R34" s="4"/>
      <c r="T34" s="6">
        <f t="shared" si="9"/>
        <v>0</v>
      </c>
      <c r="U34" s="4">
        <f t="shared" si="10"/>
        <v>0</v>
      </c>
      <c r="W34" s="6">
        <f t="shared" si="11"/>
        <v>0</v>
      </c>
      <c r="X34" s="4">
        <f t="shared" si="12"/>
        <v>0</v>
      </c>
      <c r="Z34" s="6">
        <f t="shared" si="13"/>
        <v>0</v>
      </c>
      <c r="AA34" s="4">
        <f t="shared" si="14"/>
        <v>0</v>
      </c>
      <c r="AC34" s="6"/>
      <c r="AD34" s="4"/>
      <c r="AF34" s="6">
        <f t="shared" si="15"/>
        <v>0</v>
      </c>
      <c r="AG34" s="4">
        <f t="shared" si="16"/>
        <v>0</v>
      </c>
      <c r="AI34" s="6">
        <f t="shared" si="17"/>
        <v>0</v>
      </c>
      <c r="AJ34" s="4">
        <f t="shared" si="18"/>
        <v>0</v>
      </c>
      <c r="AL34" s="6">
        <f t="shared" si="19"/>
        <v>0</v>
      </c>
      <c r="AM34" s="4">
        <f t="shared" si="20"/>
        <v>0</v>
      </c>
      <c r="AO34" s="6"/>
      <c r="AP34" s="4"/>
    </row>
    <row r="35" spans="1:42" x14ac:dyDescent="0.2">
      <c r="A35" s="15">
        <f>+curves!A24</f>
        <v>37347</v>
      </c>
      <c r="B35" s="6">
        <f t="shared" ca="1" si="0"/>
        <v>996280.03928088432</v>
      </c>
      <c r="C35" s="4">
        <f t="shared" ca="1" si="1"/>
        <v>2074287.2949397808</v>
      </c>
      <c r="D35" s="72"/>
      <c r="E35" s="6">
        <f t="shared" ca="1" si="2"/>
        <v>1141704.6718589135</v>
      </c>
      <c r="F35" s="4">
        <f ca="1">-G35*1000*VLOOKUP(A35,curves,3,0)</f>
        <v>-873204.10061638104</v>
      </c>
      <c r="G35" s="54">
        <v>992.72123590408228</v>
      </c>
      <c r="H35" s="6">
        <f t="shared" ca="1" si="3"/>
        <v>1141704.6718589135</v>
      </c>
      <c r="I35" s="4">
        <f t="shared" ca="1" si="4"/>
        <v>2543718.0089016589</v>
      </c>
      <c r="K35" s="6">
        <f t="shared" ca="1" si="5"/>
        <v>-119878.99054518592</v>
      </c>
      <c r="L35" s="4">
        <f t="shared" ca="1" si="6"/>
        <v>-386969.38147986011</v>
      </c>
      <c r="N35" s="6">
        <f t="shared" ca="1" si="7"/>
        <v>-25545.642032843192</v>
      </c>
      <c r="O35" s="4">
        <f t="shared" ca="1" si="8"/>
        <v>-82461.33248201781</v>
      </c>
      <c r="Q35" s="6"/>
      <c r="R35" s="4"/>
      <c r="T35" s="6">
        <f t="shared" si="9"/>
        <v>0</v>
      </c>
      <c r="U35" s="4">
        <f t="shared" si="10"/>
        <v>0</v>
      </c>
      <c r="W35" s="6">
        <f t="shared" si="11"/>
        <v>0</v>
      </c>
      <c r="X35" s="4">
        <f t="shared" si="12"/>
        <v>0</v>
      </c>
      <c r="Z35" s="6">
        <f t="shared" si="13"/>
        <v>0</v>
      </c>
      <c r="AA35" s="4">
        <f t="shared" si="14"/>
        <v>0</v>
      </c>
      <c r="AC35" s="6"/>
      <c r="AD35" s="4"/>
      <c r="AF35" s="6">
        <f t="shared" si="15"/>
        <v>0</v>
      </c>
      <c r="AG35" s="4">
        <f t="shared" si="16"/>
        <v>0</v>
      </c>
      <c r="AI35" s="6">
        <f t="shared" si="17"/>
        <v>0</v>
      </c>
      <c r="AJ35" s="4">
        <f t="shared" si="18"/>
        <v>0</v>
      </c>
      <c r="AL35" s="6">
        <f t="shared" si="19"/>
        <v>0</v>
      </c>
      <c r="AM35" s="4">
        <f t="shared" si="20"/>
        <v>0</v>
      </c>
      <c r="AO35" s="6"/>
      <c r="AP35" s="4"/>
    </row>
    <row r="36" spans="1:42" x14ac:dyDescent="0.2">
      <c r="A36" s="15">
        <f>+curves!A25</f>
        <v>37377</v>
      </c>
      <c r="B36" s="6">
        <f t="shared" ca="1" si="0"/>
        <v>990388.70639276481</v>
      </c>
      <c r="C36" s="4">
        <f t="shared" ca="1" si="1"/>
        <v>1991703.7509892613</v>
      </c>
      <c r="D36" s="72"/>
      <c r="E36" s="6">
        <f t="shared" ca="1" si="2"/>
        <v>1134953.3950926971</v>
      </c>
      <c r="F36" s="4">
        <f t="shared" ref="F36:F99" ca="1" si="21">-G36*1000*VLOOKUP(A36,curves,3,0)</f>
        <v>-868500.2110779807</v>
      </c>
      <c r="G36" s="54">
        <v>993.2469129106729</v>
      </c>
      <c r="H36" s="6">
        <f t="shared" ca="1" si="3"/>
        <v>1134953.3950926971</v>
      </c>
      <c r="I36" s="4">
        <f t="shared" ca="1" si="4"/>
        <v>2448094.4732149476</v>
      </c>
      <c r="K36" s="6">
        <f t="shared" ca="1" si="5"/>
        <v>-119170.1064847332</v>
      </c>
      <c r="L36" s="4">
        <f t="shared" ca="1" si="6"/>
        <v>-376220.02617230272</v>
      </c>
      <c r="N36" s="6">
        <f t="shared" ca="1" si="7"/>
        <v>-25394.582215199101</v>
      </c>
      <c r="O36" s="4">
        <f t="shared" ca="1" si="8"/>
        <v>-80170.696053383552</v>
      </c>
      <c r="Q36" s="6"/>
      <c r="R36" s="4"/>
      <c r="T36" s="6">
        <f t="shared" si="9"/>
        <v>0</v>
      </c>
      <c r="U36" s="4">
        <f t="shared" si="10"/>
        <v>0</v>
      </c>
      <c r="W36" s="6">
        <f t="shared" si="11"/>
        <v>0</v>
      </c>
      <c r="X36" s="4">
        <f t="shared" si="12"/>
        <v>0</v>
      </c>
      <c r="Z36" s="6">
        <f t="shared" si="13"/>
        <v>0</v>
      </c>
      <c r="AA36" s="4">
        <f t="shared" si="14"/>
        <v>0</v>
      </c>
      <c r="AC36" s="6"/>
      <c r="AD36" s="4"/>
      <c r="AF36" s="6">
        <f t="shared" si="15"/>
        <v>0</v>
      </c>
      <c r="AG36" s="4">
        <f t="shared" si="16"/>
        <v>0</v>
      </c>
      <c r="AI36" s="6">
        <f t="shared" si="17"/>
        <v>0</v>
      </c>
      <c r="AJ36" s="4">
        <f t="shared" si="18"/>
        <v>0</v>
      </c>
      <c r="AL36" s="6">
        <f t="shared" si="19"/>
        <v>0</v>
      </c>
      <c r="AM36" s="4">
        <f t="shared" si="20"/>
        <v>0</v>
      </c>
      <c r="AO36" s="6"/>
      <c r="AP36" s="4"/>
    </row>
    <row r="37" spans="1:42" x14ac:dyDescent="0.2">
      <c r="A37" s="15">
        <f>+curves!A26</f>
        <v>37408</v>
      </c>
      <c r="B37" s="6">
        <f t="shared" ca="1" si="0"/>
        <v>984333.37878790405</v>
      </c>
      <c r="C37" s="4">
        <f t="shared" ca="1" si="1"/>
        <v>1951964.9565371592</v>
      </c>
      <c r="D37" s="72"/>
      <c r="E37" s="6">
        <f t="shared" ca="1" si="2"/>
        <v>1128014.1856901923</v>
      </c>
      <c r="F37" s="4">
        <f t="shared" ca="1" si="21"/>
        <v>-863647.43842258025</v>
      </c>
      <c r="G37" s="54">
        <v>993.77313438513067</v>
      </c>
      <c r="H37" s="6">
        <f t="shared" ca="1" si="3"/>
        <v>1128014.1856901923</v>
      </c>
      <c r="I37" s="4">
        <f t="shared" ca="1" si="4"/>
        <v>2401542.2013344192</v>
      </c>
      <c r="K37" s="6">
        <f t="shared" ca="1" si="5"/>
        <v>-118441.4894974702</v>
      </c>
      <c r="L37" s="4">
        <f t="shared" ca="1" si="6"/>
        <v>-370603.42063758423</v>
      </c>
      <c r="N37" s="6">
        <f t="shared" ca="1" si="7"/>
        <v>-25239.317404818055</v>
      </c>
      <c r="O37" s="4">
        <f t="shared" ca="1" si="8"/>
        <v>-78973.824159675685</v>
      </c>
      <c r="Q37" s="6"/>
      <c r="R37" s="4"/>
      <c r="T37" s="6">
        <f t="shared" si="9"/>
        <v>0</v>
      </c>
      <c r="U37" s="4">
        <f t="shared" si="10"/>
        <v>0</v>
      </c>
      <c r="W37" s="6">
        <f t="shared" si="11"/>
        <v>0</v>
      </c>
      <c r="X37" s="4">
        <f t="shared" si="12"/>
        <v>0</v>
      </c>
      <c r="Z37" s="6">
        <f t="shared" si="13"/>
        <v>0</v>
      </c>
      <c r="AA37" s="4">
        <f t="shared" si="14"/>
        <v>0</v>
      </c>
      <c r="AC37" s="6"/>
      <c r="AD37" s="4"/>
      <c r="AF37" s="6">
        <f t="shared" si="15"/>
        <v>0</v>
      </c>
      <c r="AG37" s="4">
        <f t="shared" si="16"/>
        <v>0</v>
      </c>
      <c r="AI37" s="6">
        <f t="shared" si="17"/>
        <v>0</v>
      </c>
      <c r="AJ37" s="4">
        <f t="shared" si="18"/>
        <v>0</v>
      </c>
      <c r="AL37" s="6">
        <f t="shared" si="19"/>
        <v>0</v>
      </c>
      <c r="AM37" s="4">
        <f t="shared" si="20"/>
        <v>0</v>
      </c>
      <c r="AO37" s="6"/>
      <c r="AP37" s="4"/>
    </row>
    <row r="38" spans="1:42" x14ac:dyDescent="0.2">
      <c r="A38" s="15">
        <f>+curves!A27</f>
        <v>37438</v>
      </c>
      <c r="B38" s="6">
        <f t="shared" ca="1" si="0"/>
        <v>978512.63913252554</v>
      </c>
      <c r="C38" s="4">
        <f t="shared" ca="1" si="1"/>
        <v>1931615.6276101391</v>
      </c>
      <c r="D38" s="72"/>
      <c r="E38" s="6">
        <f t="shared" ca="1" si="2"/>
        <v>1121343.8064833411</v>
      </c>
      <c r="F38" s="4">
        <f t="shared" ca="1" si="21"/>
        <v>-858995.44493374822</v>
      </c>
      <c r="G38" s="54">
        <v>994.29990089137834</v>
      </c>
      <c r="H38" s="6">
        <f t="shared" ca="1" si="3"/>
        <v>1121343.8064833411</v>
      </c>
      <c r="I38" s="4">
        <f t="shared" ca="1" si="4"/>
        <v>2377248.8697446836</v>
      </c>
      <c r="K38" s="6">
        <f t="shared" ca="1" si="5"/>
        <v>-117741.09968075082</v>
      </c>
      <c r="L38" s="4">
        <f t="shared" ca="1" si="6"/>
        <v>-367352.23100394255</v>
      </c>
      <c r="N38" s="6">
        <f t="shared" ca="1" si="7"/>
        <v>-25090.06767006476</v>
      </c>
      <c r="O38" s="4">
        <f t="shared" ca="1" si="8"/>
        <v>-78281.011130602055</v>
      </c>
      <c r="Q38" s="6"/>
      <c r="R38" s="4"/>
      <c r="T38" s="6">
        <f t="shared" si="9"/>
        <v>0</v>
      </c>
      <c r="U38" s="4">
        <f t="shared" si="10"/>
        <v>0</v>
      </c>
      <c r="W38" s="6">
        <f t="shared" si="11"/>
        <v>0</v>
      </c>
      <c r="X38" s="4">
        <f t="shared" si="12"/>
        <v>0</v>
      </c>
      <c r="Z38" s="6">
        <f t="shared" si="13"/>
        <v>0</v>
      </c>
      <c r="AA38" s="4">
        <f t="shared" si="14"/>
        <v>0</v>
      </c>
      <c r="AC38" s="6"/>
      <c r="AD38" s="4"/>
      <c r="AF38" s="6">
        <f t="shared" si="15"/>
        <v>0</v>
      </c>
      <c r="AG38" s="4">
        <f t="shared" si="16"/>
        <v>0</v>
      </c>
      <c r="AI38" s="6">
        <f t="shared" si="17"/>
        <v>0</v>
      </c>
      <c r="AJ38" s="4">
        <f t="shared" si="18"/>
        <v>0</v>
      </c>
      <c r="AL38" s="6">
        <f t="shared" si="19"/>
        <v>0</v>
      </c>
      <c r="AM38" s="4">
        <f t="shared" si="20"/>
        <v>0</v>
      </c>
      <c r="AO38" s="6"/>
      <c r="AP38" s="4"/>
    </row>
    <row r="39" spans="1:42" x14ac:dyDescent="0.2">
      <c r="A39" s="15">
        <f>+curves!A28</f>
        <v>37469</v>
      </c>
      <c r="B39" s="6">
        <f t="shared" ca="1" si="0"/>
        <v>972544.28380784253</v>
      </c>
      <c r="C39" s="4">
        <f t="shared" ca="1" si="1"/>
        <v>1915943.7238469224</v>
      </c>
      <c r="D39" s="72"/>
      <c r="E39" s="6">
        <f t="shared" ca="1" si="2"/>
        <v>1114504.2644983155</v>
      </c>
      <c r="F39" s="4">
        <f t="shared" ca="1" si="21"/>
        <v>-854208.85143956728</v>
      </c>
      <c r="G39" s="54">
        <v>994.82721299393802</v>
      </c>
      <c r="H39" s="6">
        <f t="shared" ca="1" si="3"/>
        <v>1114504.2644983155</v>
      </c>
      <c r="I39" s="4">
        <f t="shared" ca="1" si="4"/>
        <v>2358291.0236784359</v>
      </c>
      <c r="K39" s="6">
        <f t="shared" ca="1" si="5"/>
        <v>-117022.94777232314</v>
      </c>
      <c r="L39" s="4">
        <f t="shared" ca="1" si="6"/>
        <v>-364643.50525855884</v>
      </c>
      <c r="N39" s="6">
        <f t="shared" ca="1" si="7"/>
        <v>-24937.032918149813</v>
      </c>
      <c r="O39" s="4">
        <f t="shared" ca="1" si="8"/>
        <v>-77703.794572954823</v>
      </c>
      <c r="Q39" s="6"/>
      <c r="R39" s="4"/>
      <c r="T39" s="6">
        <f t="shared" si="9"/>
        <v>0</v>
      </c>
      <c r="U39" s="4">
        <f t="shared" si="10"/>
        <v>0</v>
      </c>
      <c r="W39" s="6">
        <f t="shared" si="11"/>
        <v>0</v>
      </c>
      <c r="X39" s="4">
        <f t="shared" si="12"/>
        <v>0</v>
      </c>
      <c r="Z39" s="6">
        <f t="shared" si="13"/>
        <v>0</v>
      </c>
      <c r="AA39" s="4">
        <f t="shared" si="14"/>
        <v>0</v>
      </c>
      <c r="AC39" s="6"/>
      <c r="AD39" s="4"/>
      <c r="AF39" s="6">
        <f t="shared" si="15"/>
        <v>0</v>
      </c>
      <c r="AG39" s="4">
        <f t="shared" si="16"/>
        <v>0</v>
      </c>
      <c r="AI39" s="6">
        <f t="shared" si="17"/>
        <v>0</v>
      </c>
      <c r="AJ39" s="4">
        <f t="shared" si="18"/>
        <v>0</v>
      </c>
      <c r="AL39" s="6">
        <f t="shared" si="19"/>
        <v>0</v>
      </c>
      <c r="AM39" s="4">
        <f t="shared" si="20"/>
        <v>0</v>
      </c>
      <c r="AO39" s="6"/>
      <c r="AP39" s="4"/>
    </row>
    <row r="40" spans="1:42" x14ac:dyDescent="0.2">
      <c r="A40" s="15">
        <f>+curves!A29</f>
        <v>37500</v>
      </c>
      <c r="B40" s="6">
        <f t="shared" ca="1" si="0"/>
        <v>966609.90165240574</v>
      </c>
      <c r="C40" s="4">
        <f t="shared" ca="1" si="1"/>
        <v>1888787.0404570454</v>
      </c>
      <c r="D40" s="72"/>
      <c r="E40" s="6">
        <f t="shared" ca="1" si="2"/>
        <v>1107703.6546654126</v>
      </c>
      <c r="F40" s="4">
        <f t="shared" ca="1" si="21"/>
        <v>-849447.02206375648</v>
      </c>
      <c r="G40" s="54">
        <v>995.35507125790912</v>
      </c>
      <c r="H40" s="6">
        <f t="shared" ca="1" si="3"/>
        <v>1107703.6546654126</v>
      </c>
      <c r="I40" s="4">
        <f t="shared" ca="1" si="4"/>
        <v>2326177.6747973668</v>
      </c>
      <c r="K40" s="6">
        <f t="shared" ca="1" si="5"/>
        <v>-116308.88373986832</v>
      </c>
      <c r="L40" s="4">
        <f t="shared" ca="1" si="6"/>
        <v>-360557.53959359182</v>
      </c>
      <c r="N40" s="6">
        <f t="shared" ca="1" si="7"/>
        <v>-24784.869273138611</v>
      </c>
      <c r="O40" s="4">
        <f t="shared" ca="1" si="8"/>
        <v>-76833.094746729694</v>
      </c>
      <c r="Q40" s="6"/>
      <c r="R40" s="4"/>
      <c r="T40" s="6">
        <f t="shared" si="9"/>
        <v>0</v>
      </c>
      <c r="U40" s="4">
        <f t="shared" si="10"/>
        <v>0</v>
      </c>
      <c r="W40" s="6">
        <f t="shared" si="11"/>
        <v>0</v>
      </c>
      <c r="X40" s="4">
        <f t="shared" si="12"/>
        <v>0</v>
      </c>
      <c r="Z40" s="6">
        <f t="shared" si="13"/>
        <v>0</v>
      </c>
      <c r="AA40" s="4">
        <f t="shared" si="14"/>
        <v>0</v>
      </c>
      <c r="AC40" s="6"/>
      <c r="AD40" s="4"/>
      <c r="AF40" s="6">
        <f t="shared" si="15"/>
        <v>0</v>
      </c>
      <c r="AG40" s="4">
        <f t="shared" si="16"/>
        <v>0</v>
      </c>
      <c r="AI40" s="6">
        <f t="shared" si="17"/>
        <v>0</v>
      </c>
      <c r="AJ40" s="4">
        <f t="shared" si="18"/>
        <v>0</v>
      </c>
      <c r="AL40" s="6">
        <f t="shared" si="19"/>
        <v>0</v>
      </c>
      <c r="AM40" s="4">
        <f t="shared" si="20"/>
        <v>0</v>
      </c>
      <c r="AO40" s="6"/>
      <c r="AP40" s="4"/>
    </row>
    <row r="41" spans="1:42" x14ac:dyDescent="0.2">
      <c r="A41" s="15">
        <f>+curves!A30</f>
        <v>37530</v>
      </c>
      <c r="B41" s="6">
        <f t="shared" ca="1" si="0"/>
        <v>960907.5105104543</v>
      </c>
      <c r="C41" s="4">
        <f t="shared" ca="1" si="1"/>
        <v>1893018.9037269922</v>
      </c>
      <c r="D41" s="72"/>
      <c r="E41" s="6">
        <f t="shared" ca="1" si="2"/>
        <v>1101168.8990235832</v>
      </c>
      <c r="F41" s="4">
        <f t="shared" ca="1" si="21"/>
        <v>-844884.10466239275</v>
      </c>
      <c r="G41" s="54">
        <v>995.88347624896835</v>
      </c>
      <c r="H41" s="6">
        <f t="shared" ca="1" si="3"/>
        <v>1101168.8990235832</v>
      </c>
      <c r="I41" s="4">
        <f t="shared" ca="1" si="4"/>
        <v>2330073.3903339021</v>
      </c>
      <c r="K41" s="6">
        <f t="shared" ca="1" si="5"/>
        <v>-115622.73439747623</v>
      </c>
      <c r="L41" s="4">
        <f t="shared" ca="1" si="6"/>
        <v>-360280.44038253592</v>
      </c>
      <c r="N41" s="6">
        <f t="shared" ca="1" si="7"/>
        <v>-24638.654115652676</v>
      </c>
      <c r="O41" s="4">
        <f t="shared" ca="1" si="8"/>
        <v>-76774.046224373742</v>
      </c>
      <c r="Q41" s="6"/>
      <c r="R41" s="4"/>
      <c r="T41" s="6">
        <f t="shared" si="9"/>
        <v>0</v>
      </c>
      <c r="U41" s="4">
        <f t="shared" si="10"/>
        <v>0</v>
      </c>
      <c r="W41" s="6">
        <f t="shared" si="11"/>
        <v>0</v>
      </c>
      <c r="X41" s="4">
        <f t="shared" si="12"/>
        <v>0</v>
      </c>
      <c r="Z41" s="6">
        <f t="shared" si="13"/>
        <v>0</v>
      </c>
      <c r="AA41" s="4">
        <f t="shared" si="14"/>
        <v>0</v>
      </c>
      <c r="AC41" s="6"/>
      <c r="AD41" s="4"/>
      <c r="AF41" s="6">
        <f t="shared" si="15"/>
        <v>0</v>
      </c>
      <c r="AG41" s="4">
        <f t="shared" si="16"/>
        <v>0</v>
      </c>
      <c r="AI41" s="6">
        <f t="shared" si="17"/>
        <v>0</v>
      </c>
      <c r="AJ41" s="4">
        <f t="shared" si="18"/>
        <v>0</v>
      </c>
      <c r="AL41" s="6">
        <f t="shared" si="19"/>
        <v>0</v>
      </c>
      <c r="AM41" s="4">
        <f t="shared" si="20"/>
        <v>0</v>
      </c>
      <c r="AO41" s="6"/>
      <c r="AP41" s="4"/>
    </row>
    <row r="42" spans="1:42" x14ac:dyDescent="0.2">
      <c r="A42" s="15">
        <f>+curves!A31</f>
        <v>37561</v>
      </c>
      <c r="B42" s="6">
        <f t="shared" ca="1" si="0"/>
        <v>955061.04557739163</v>
      </c>
      <c r="C42" s="4">
        <f t="shared" ca="1" si="1"/>
        <v>1975097.1610044118</v>
      </c>
      <c r="D42" s="72"/>
      <c r="E42" s="6">
        <f t="shared" ca="1" si="2"/>
        <v>1094469.0394813255</v>
      </c>
      <c r="F42" s="4">
        <f t="shared" ca="1" si="21"/>
        <v>-840189.58312213281</v>
      </c>
      <c r="G42" s="54">
        <v>996.41242853339611</v>
      </c>
      <c r="H42" s="6">
        <f t="shared" ca="1" si="3"/>
        <v>1094469.0394813255</v>
      </c>
      <c r="I42" s="4">
        <f t="shared" ca="1" si="4"/>
        <v>2423154.453411655</v>
      </c>
      <c r="K42" s="6">
        <f t="shared" ca="1" si="5"/>
        <v>-114919.24914553919</v>
      </c>
      <c r="L42" s="4">
        <f t="shared" ca="1" si="6"/>
        <v>-369350.46675376297</v>
      </c>
      <c r="N42" s="6">
        <f t="shared" ca="1" si="7"/>
        <v>-24488.74475839466</v>
      </c>
      <c r="O42" s="4">
        <f t="shared" ca="1" si="8"/>
        <v>-78706.825653480453</v>
      </c>
      <c r="Q42" s="6"/>
      <c r="R42" s="4"/>
      <c r="T42" s="6">
        <f t="shared" si="9"/>
        <v>0</v>
      </c>
      <c r="U42" s="4">
        <f t="shared" si="10"/>
        <v>0</v>
      </c>
      <c r="W42" s="6">
        <f t="shared" si="11"/>
        <v>0</v>
      </c>
      <c r="X42" s="4">
        <f t="shared" si="12"/>
        <v>0</v>
      </c>
      <c r="Z42" s="6">
        <f t="shared" si="13"/>
        <v>0</v>
      </c>
      <c r="AA42" s="4">
        <f t="shared" si="14"/>
        <v>0</v>
      </c>
      <c r="AC42" s="6"/>
      <c r="AD42" s="4"/>
      <c r="AF42" s="6">
        <f t="shared" si="15"/>
        <v>0</v>
      </c>
      <c r="AG42" s="4">
        <f t="shared" si="16"/>
        <v>0</v>
      </c>
      <c r="AI42" s="6">
        <f t="shared" si="17"/>
        <v>0</v>
      </c>
      <c r="AJ42" s="4">
        <f t="shared" si="18"/>
        <v>0</v>
      </c>
      <c r="AL42" s="6">
        <f t="shared" si="19"/>
        <v>0</v>
      </c>
      <c r="AM42" s="4">
        <f t="shared" si="20"/>
        <v>0</v>
      </c>
      <c r="AO42" s="6"/>
      <c r="AP42" s="4"/>
    </row>
    <row r="43" spans="1:42" x14ac:dyDescent="0.2">
      <c r="A43" s="15">
        <f>+curves!A32</f>
        <v>37591</v>
      </c>
      <c r="B43" s="6">
        <f t="shared" ca="1" si="0"/>
        <v>949436.21645754261</v>
      </c>
      <c r="C43" s="4">
        <f t="shared" ca="1" si="1"/>
        <v>2058408.4539344325</v>
      </c>
      <c r="D43" s="72"/>
      <c r="E43" s="6">
        <f t="shared" ca="1" si="2"/>
        <v>1088023.1674058647</v>
      </c>
      <c r="F43" s="4">
        <f t="shared" ca="1" si="21"/>
        <v>-835685.14186745882</v>
      </c>
      <c r="G43" s="54">
        <v>996.9419286780369</v>
      </c>
      <c r="H43" s="6">
        <f t="shared" ca="1" si="3"/>
        <v>1088023.1674058647</v>
      </c>
      <c r="I43" s="4">
        <f t="shared" ca="1" si="4"/>
        <v>2517685.6093771714</v>
      </c>
      <c r="K43" s="6">
        <f t="shared" ca="1" si="5"/>
        <v>-114242.43257761578</v>
      </c>
      <c r="L43" s="4">
        <f t="shared" ca="1" si="6"/>
        <v>-378599.42156221875</v>
      </c>
      <c r="N43" s="6">
        <f t="shared" ca="1" si="7"/>
        <v>-24344.518370706221</v>
      </c>
      <c r="O43" s="4">
        <f t="shared" ca="1" si="8"/>
        <v>-80677.733880520434</v>
      </c>
      <c r="Q43" s="6"/>
      <c r="R43" s="4"/>
      <c r="T43" s="6">
        <f t="shared" si="9"/>
        <v>0</v>
      </c>
      <c r="U43" s="4">
        <f t="shared" si="10"/>
        <v>0</v>
      </c>
      <c r="W43" s="6">
        <f t="shared" si="11"/>
        <v>0</v>
      </c>
      <c r="X43" s="4">
        <f t="shared" si="12"/>
        <v>0</v>
      </c>
      <c r="Z43" s="6">
        <f t="shared" si="13"/>
        <v>0</v>
      </c>
      <c r="AA43" s="4">
        <f t="shared" si="14"/>
        <v>0</v>
      </c>
      <c r="AC43" s="6"/>
      <c r="AD43" s="4"/>
      <c r="AF43" s="6">
        <f t="shared" si="15"/>
        <v>0</v>
      </c>
      <c r="AG43" s="4">
        <f t="shared" si="16"/>
        <v>0</v>
      </c>
      <c r="AI43" s="6">
        <f t="shared" si="17"/>
        <v>0</v>
      </c>
      <c r="AJ43" s="4">
        <f t="shared" si="18"/>
        <v>0</v>
      </c>
      <c r="AL43" s="6">
        <f t="shared" si="19"/>
        <v>0</v>
      </c>
      <c r="AM43" s="4">
        <f t="shared" si="20"/>
        <v>0</v>
      </c>
      <c r="AO43" s="6"/>
      <c r="AP43" s="4"/>
    </row>
    <row r="44" spans="1:42" x14ac:dyDescent="0.2">
      <c r="A44" s="15">
        <f>+curves!A33</f>
        <v>37622</v>
      </c>
      <c r="B44" s="6">
        <f t="shared" ca="1" si="0"/>
        <v>3884001.81689366</v>
      </c>
      <c r="C44" s="4">
        <f t="shared" ca="1" si="1"/>
        <v>8749019.720711207</v>
      </c>
      <c r="D44" s="72"/>
      <c r="E44" s="6">
        <f t="shared" ca="1" si="2"/>
        <v>1081391.25395794</v>
      </c>
      <c r="F44" s="4">
        <f t="shared" ca="1" si="21"/>
        <v>-913830.31786540512</v>
      </c>
      <c r="G44" s="54">
        <v>1096.8520052285619</v>
      </c>
      <c r="H44" s="6">
        <f t="shared" ca="1" si="3"/>
        <v>1081391.25395794</v>
      </c>
      <c r="I44" s="4">
        <f t="shared" ca="1" si="4"/>
        <v>2518560.2304680427</v>
      </c>
      <c r="K44" s="6">
        <f t="shared" ca="1" si="5"/>
        <v>-113546.08166558371</v>
      </c>
      <c r="L44" s="4">
        <f t="shared" ca="1" si="6"/>
        <v>-377994.90586472821</v>
      </c>
      <c r="N44" s="6">
        <f t="shared" ca="1" si="7"/>
        <v>-24196.129307308911</v>
      </c>
      <c r="O44" s="4">
        <f t="shared" ca="1" si="8"/>
        <v>-80548.914464031361</v>
      </c>
      <c r="Q44" s="6"/>
      <c r="R44" s="4"/>
      <c r="T44" s="6">
        <f t="shared" ca="1" si="9"/>
        <v>3099431.0737698502</v>
      </c>
      <c r="U44" s="4">
        <f t="shared" ca="1" si="10"/>
        <v>7218574.9708099822</v>
      </c>
      <c r="W44" s="6">
        <f t="shared" ca="1" si="11"/>
        <v>-83684.638991785949</v>
      </c>
      <c r="X44" s="4">
        <f t="shared" ca="1" si="12"/>
        <v>-278586.16320365545</v>
      </c>
      <c r="Z44" s="6">
        <f t="shared" ca="1" si="13"/>
        <v>-75393.660869451618</v>
      </c>
      <c r="AA44" s="4">
        <f t="shared" ca="1" si="14"/>
        <v>-250985.49703440443</v>
      </c>
      <c r="AC44" s="6"/>
      <c r="AD44" s="4"/>
      <c r="AF44" s="6">
        <f t="shared" si="15"/>
        <v>0</v>
      </c>
      <c r="AG44" s="4">
        <f t="shared" si="16"/>
        <v>0</v>
      </c>
      <c r="AI44" s="6">
        <f t="shared" si="17"/>
        <v>0</v>
      </c>
      <c r="AJ44" s="4">
        <f t="shared" si="18"/>
        <v>0</v>
      </c>
      <c r="AL44" s="6">
        <f t="shared" si="19"/>
        <v>0</v>
      </c>
      <c r="AM44" s="4">
        <f t="shared" si="20"/>
        <v>0</v>
      </c>
      <c r="AO44" s="6"/>
      <c r="AP44" s="4"/>
    </row>
    <row r="45" spans="1:42" x14ac:dyDescent="0.2">
      <c r="A45" s="15">
        <f>+curves!A34</f>
        <v>37653</v>
      </c>
      <c r="B45" s="6">
        <f t="shared" ca="1" si="0"/>
        <v>3860276.2509243768</v>
      </c>
      <c r="C45" s="4">
        <f t="shared" ca="1" si="1"/>
        <v>8213041.4850591561</v>
      </c>
      <c r="D45" s="72"/>
      <c r="E45" s="6">
        <f t="shared" ca="1" si="2"/>
        <v>1074785.5362616223</v>
      </c>
      <c r="F45" s="4">
        <f t="shared" ca="1" si="21"/>
        <v>-908772.74668376194</v>
      </c>
      <c r="G45" s="54">
        <v>1097.4855352644877</v>
      </c>
      <c r="H45" s="6">
        <f t="shared" ca="1" si="3"/>
        <v>1074785.5362616223</v>
      </c>
      <c r="I45" s="4">
        <f t="shared" ca="1" si="4"/>
        <v>2368827.3219206156</v>
      </c>
      <c r="K45" s="6">
        <f t="shared" ca="1" si="5"/>
        <v>-112852.48130747033</v>
      </c>
      <c r="L45" s="4">
        <f t="shared" ca="1" si="6"/>
        <v>-361579.35010913498</v>
      </c>
      <c r="N45" s="6">
        <f t="shared" ca="1" si="7"/>
        <v>-24048.326373853801</v>
      </c>
      <c r="O45" s="4">
        <f t="shared" ca="1" si="8"/>
        <v>-77050.837701827579</v>
      </c>
      <c r="Q45" s="6"/>
      <c r="R45" s="4"/>
      <c r="T45" s="6">
        <f t="shared" ca="1" si="9"/>
        <v>3080498.0866409242</v>
      </c>
      <c r="U45" s="4">
        <f t="shared" ca="1" si="10"/>
        <v>6789417.7829565974</v>
      </c>
      <c r="W45" s="6">
        <f t="shared" ca="1" si="11"/>
        <v>-83173.448339304945</v>
      </c>
      <c r="X45" s="4">
        <f t="shared" ca="1" si="12"/>
        <v>-266487.72847913305</v>
      </c>
      <c r="Z45" s="6">
        <f t="shared" ca="1" si="13"/>
        <v>-74933.115957540474</v>
      </c>
      <c r="AA45" s="4">
        <f t="shared" ca="1" si="14"/>
        <v>-240085.70352795973</v>
      </c>
      <c r="AC45" s="6"/>
      <c r="AD45" s="4"/>
      <c r="AF45" s="6">
        <f t="shared" si="15"/>
        <v>0</v>
      </c>
      <c r="AG45" s="4">
        <f t="shared" si="16"/>
        <v>0</v>
      </c>
      <c r="AI45" s="6">
        <f t="shared" si="17"/>
        <v>0</v>
      </c>
      <c r="AJ45" s="4">
        <f t="shared" si="18"/>
        <v>0</v>
      </c>
      <c r="AL45" s="6">
        <f t="shared" si="19"/>
        <v>0</v>
      </c>
      <c r="AM45" s="4">
        <f t="shared" si="20"/>
        <v>0</v>
      </c>
      <c r="AO45" s="6"/>
      <c r="AP45" s="4"/>
    </row>
    <row r="46" spans="1:42" x14ac:dyDescent="0.2">
      <c r="A46" s="15">
        <f>+curves!A35</f>
        <v>37681</v>
      </c>
      <c r="B46" s="6">
        <f t="shared" ca="1" si="0"/>
        <v>3838963.7229612651</v>
      </c>
      <c r="C46" s="4">
        <f t="shared" ca="1" si="1"/>
        <v>7641759.3747107619</v>
      </c>
      <c r="D46" s="72"/>
      <c r="E46" s="6">
        <f t="shared" ca="1" si="2"/>
        <v>1068851.6612467347</v>
      </c>
      <c r="F46" s="4">
        <f t="shared" ca="1" si="21"/>
        <v>-904277.6643472166</v>
      </c>
      <c r="G46" s="54">
        <v>1098.1197214766187</v>
      </c>
      <c r="H46" s="6">
        <f t="shared" ca="1" si="3"/>
        <v>1068851.6612467347</v>
      </c>
      <c r="I46" s="4">
        <f t="shared" ca="1" si="4"/>
        <v>2209316.3837970006</v>
      </c>
      <c r="K46" s="6">
        <f t="shared" ca="1" si="5"/>
        <v>-112229.42443090714</v>
      </c>
      <c r="L46" s="4">
        <f t="shared" ca="1" si="6"/>
        <v>-344207.6447295922</v>
      </c>
      <c r="N46" s="6">
        <f t="shared" ca="1" si="7"/>
        <v>-23915.555920395691</v>
      </c>
      <c r="O46" s="4">
        <f t="shared" ca="1" si="8"/>
        <v>-73349.010007853576</v>
      </c>
      <c r="Q46" s="6"/>
      <c r="R46" s="4"/>
      <c r="T46" s="6">
        <f t="shared" ca="1" si="9"/>
        <v>3063490.7023647013</v>
      </c>
      <c r="U46" s="4">
        <f t="shared" ca="1" si="10"/>
        <v>6332235.2817878369</v>
      </c>
      <c r="W46" s="6">
        <f t="shared" ca="1" si="11"/>
        <v>-82714.248963846927</v>
      </c>
      <c r="X46" s="4">
        <f t="shared" ca="1" si="12"/>
        <v>-253684.60157211852</v>
      </c>
      <c r="Z46" s="6">
        <f t="shared" ca="1" si="13"/>
        <v>-74519.411335021359</v>
      </c>
      <c r="AA46" s="4">
        <f t="shared" ca="1" si="14"/>
        <v>-228551.03456451051</v>
      </c>
      <c r="AC46" s="6"/>
      <c r="AD46" s="4"/>
      <c r="AF46" s="6">
        <f t="shared" si="15"/>
        <v>0</v>
      </c>
      <c r="AG46" s="4">
        <f t="shared" si="16"/>
        <v>0</v>
      </c>
      <c r="AI46" s="6">
        <f t="shared" si="17"/>
        <v>0</v>
      </c>
      <c r="AJ46" s="4">
        <f t="shared" si="18"/>
        <v>0</v>
      </c>
      <c r="AL46" s="6">
        <f t="shared" si="19"/>
        <v>0</v>
      </c>
      <c r="AM46" s="4">
        <f t="shared" si="20"/>
        <v>0</v>
      </c>
      <c r="AO46" s="6"/>
      <c r="AP46" s="4"/>
    </row>
    <row r="47" spans="1:42" x14ac:dyDescent="0.2">
      <c r="A47" s="15">
        <f>+curves!A36</f>
        <v>37712</v>
      </c>
      <c r="B47" s="6">
        <f t="shared" ca="1" si="0"/>
        <v>3815590.0253714435</v>
      </c>
      <c r="C47" s="4">
        <f t="shared" ca="1" si="1"/>
        <v>7049602.8167775851</v>
      </c>
      <c r="D47" s="72"/>
      <c r="E47" s="6">
        <f t="shared" ca="1" si="2"/>
        <v>1062343.9114211937</v>
      </c>
      <c r="F47" s="4">
        <f t="shared" ca="1" si="21"/>
        <v>-899291.52692831738</v>
      </c>
      <c r="G47" s="54">
        <v>1098.7545645446012</v>
      </c>
      <c r="H47" s="6">
        <f t="shared" ca="1" si="3"/>
        <v>1062343.9114211937</v>
      </c>
      <c r="I47" s="4">
        <f t="shared" ca="1" si="4"/>
        <v>2043949.685574377</v>
      </c>
      <c r="K47" s="6">
        <f t="shared" ca="1" si="5"/>
        <v>-111546.11069922533</v>
      </c>
      <c r="L47" s="4">
        <f t="shared" ca="1" si="6"/>
        <v>-326160.82768453489</v>
      </c>
      <c r="N47" s="6">
        <f t="shared" ca="1" si="7"/>
        <v>-23769.945018049209</v>
      </c>
      <c r="O47" s="4">
        <f t="shared" ca="1" si="8"/>
        <v>-69503.319232775902</v>
      </c>
      <c r="Q47" s="6"/>
      <c r="R47" s="4"/>
      <c r="T47" s="6">
        <f t="shared" ca="1" si="9"/>
        <v>3044838.5059873234</v>
      </c>
      <c r="U47" s="4">
        <f t="shared" ca="1" si="10"/>
        <v>5858269.285519612</v>
      </c>
      <c r="W47" s="6">
        <f t="shared" ca="1" si="11"/>
        <v>-82210.63966165774</v>
      </c>
      <c r="X47" s="4">
        <f t="shared" ca="1" si="12"/>
        <v>-240383.91037068723</v>
      </c>
      <c r="Z47" s="6">
        <f t="shared" ca="1" si="13"/>
        <v>-74065.696658141649</v>
      </c>
      <c r="AA47" s="4">
        <f t="shared" ca="1" si="14"/>
        <v>-216568.09702840619</v>
      </c>
      <c r="AC47" s="6"/>
      <c r="AD47" s="4"/>
      <c r="AF47" s="6">
        <f t="shared" si="15"/>
        <v>0</v>
      </c>
      <c r="AG47" s="4">
        <f t="shared" si="16"/>
        <v>0</v>
      </c>
      <c r="AI47" s="6">
        <f t="shared" si="17"/>
        <v>0</v>
      </c>
      <c r="AJ47" s="4">
        <f t="shared" si="18"/>
        <v>0</v>
      </c>
      <c r="AL47" s="6">
        <f t="shared" si="19"/>
        <v>0</v>
      </c>
      <c r="AM47" s="4">
        <f t="shared" si="20"/>
        <v>0</v>
      </c>
      <c r="AO47" s="6"/>
      <c r="AP47" s="4"/>
    </row>
    <row r="48" spans="1:42" x14ac:dyDescent="0.2">
      <c r="A48" s="15">
        <f>+curves!A37</f>
        <v>37742</v>
      </c>
      <c r="B48" s="6">
        <f t="shared" ca="1" si="0"/>
        <v>3793229.368420003</v>
      </c>
      <c r="C48" s="4">
        <f t="shared" ca="1" si="1"/>
        <v>6913459.0093119135</v>
      </c>
      <c r="D48" s="72"/>
      <c r="E48" s="6">
        <f t="shared" ca="1" si="2"/>
        <v>1056118.2143180496</v>
      </c>
      <c r="F48" s="4">
        <f t="shared" ca="1" si="21"/>
        <v>-894538.45879873284</v>
      </c>
      <c r="G48" s="54">
        <v>1099.3900651487565</v>
      </c>
      <c r="H48" s="6">
        <f t="shared" ca="1" si="3"/>
        <v>1056118.2143180496</v>
      </c>
      <c r="I48" s="4">
        <f t="shared" ca="1" si="4"/>
        <v>2005568.4889899765</v>
      </c>
      <c r="K48" s="6">
        <f t="shared" ca="1" si="5"/>
        <v>-110892.4125033952</v>
      </c>
      <c r="L48" s="4">
        <f t="shared" ca="1" si="6"/>
        <v>-321477.10384734272</v>
      </c>
      <c r="N48" s="6">
        <f t="shared" ca="1" si="7"/>
        <v>-23630.64504536636</v>
      </c>
      <c r="O48" s="4">
        <f t="shared" ca="1" si="8"/>
        <v>-68505.239986517088</v>
      </c>
      <c r="Q48" s="6"/>
      <c r="R48" s="4"/>
      <c r="T48" s="6">
        <f t="shared" ca="1" si="9"/>
        <v>3026994.7154196273</v>
      </c>
      <c r="U48" s="4">
        <f t="shared" ca="1" si="10"/>
        <v>5748262.9645818742</v>
      </c>
      <c r="W48" s="6">
        <f t="shared" ca="1" si="11"/>
        <v>-81728.85731632993</v>
      </c>
      <c r="X48" s="4">
        <f t="shared" ca="1" si="12"/>
        <v>-236931.95736004051</v>
      </c>
      <c r="Z48" s="6">
        <f t="shared" ca="1" si="13"/>
        <v>-73631.646452582441</v>
      </c>
      <c r="AA48" s="4">
        <f t="shared" ca="1" si="14"/>
        <v>-213458.14306603651</v>
      </c>
      <c r="AC48" s="6"/>
      <c r="AD48" s="4"/>
      <c r="AF48" s="6">
        <f t="shared" si="15"/>
        <v>0</v>
      </c>
      <c r="AG48" s="4">
        <f t="shared" si="16"/>
        <v>0</v>
      </c>
      <c r="AI48" s="6">
        <f t="shared" si="17"/>
        <v>0</v>
      </c>
      <c r="AJ48" s="4">
        <f t="shared" si="18"/>
        <v>0</v>
      </c>
      <c r="AL48" s="6">
        <f t="shared" si="19"/>
        <v>0</v>
      </c>
      <c r="AM48" s="4">
        <f t="shared" si="20"/>
        <v>0</v>
      </c>
      <c r="AO48" s="6"/>
      <c r="AP48" s="4"/>
    </row>
    <row r="49" spans="1:42" x14ac:dyDescent="0.2">
      <c r="A49" s="15">
        <f>+curves!A38</f>
        <v>37773</v>
      </c>
      <c r="B49" s="6">
        <f t="shared" ca="1" si="0"/>
        <v>3770265.572620132</v>
      </c>
      <c r="C49" s="4">
        <f t="shared" ca="1" si="1"/>
        <v>6890457.0123319812</v>
      </c>
      <c r="D49" s="72"/>
      <c r="E49" s="6">
        <f t="shared" ca="1" si="2"/>
        <v>1049724.5901370195</v>
      </c>
      <c r="F49" s="4">
        <f t="shared" ca="1" si="21"/>
        <v>-889637.50920436822</v>
      </c>
      <c r="G49" s="54">
        <v>1100.0262239701246</v>
      </c>
      <c r="H49" s="6">
        <f t="shared" ca="1" si="3"/>
        <v>1049724.5901370195</v>
      </c>
      <c r="I49" s="4">
        <f t="shared" ca="1" si="4"/>
        <v>1998675.6196208855</v>
      </c>
      <c r="K49" s="6">
        <f t="shared" ca="1" si="5"/>
        <v>-110221.08196438703</v>
      </c>
      <c r="L49" s="4">
        <f t="shared" ca="1" si="6"/>
        <v>-320082.02202457999</v>
      </c>
      <c r="N49" s="6">
        <f t="shared" ca="1" si="7"/>
        <v>-23487.587704315811</v>
      </c>
      <c r="O49" s="4">
        <f t="shared" ca="1" si="8"/>
        <v>-68207.954693333129</v>
      </c>
      <c r="Q49" s="6"/>
      <c r="R49" s="4"/>
      <c r="T49" s="6">
        <f t="shared" ca="1" si="9"/>
        <v>3008669.6204198655</v>
      </c>
      <c r="U49" s="4">
        <f t="shared" ca="1" si="10"/>
        <v>5728506.9572794251</v>
      </c>
      <c r="W49" s="6">
        <f t="shared" ca="1" si="11"/>
        <v>-81234.079751336365</v>
      </c>
      <c r="X49" s="4">
        <f t="shared" ca="1" si="12"/>
        <v>-235903.7675978808</v>
      </c>
      <c r="Z49" s="6">
        <f t="shared" ca="1" si="13"/>
        <v>-73185.888516713225</v>
      </c>
      <c r="AA49" s="4">
        <f t="shared" ca="1" si="14"/>
        <v>-212531.82025253525</v>
      </c>
      <c r="AC49" s="6"/>
      <c r="AD49" s="4"/>
      <c r="AF49" s="6">
        <f t="shared" si="15"/>
        <v>0</v>
      </c>
      <c r="AG49" s="4">
        <f t="shared" si="16"/>
        <v>0</v>
      </c>
      <c r="AI49" s="6">
        <f t="shared" si="17"/>
        <v>0</v>
      </c>
      <c r="AJ49" s="4">
        <f t="shared" si="18"/>
        <v>0</v>
      </c>
      <c r="AL49" s="6">
        <f t="shared" si="19"/>
        <v>0</v>
      </c>
      <c r="AM49" s="4">
        <f t="shared" si="20"/>
        <v>0</v>
      </c>
      <c r="AO49" s="6"/>
      <c r="AP49" s="4"/>
    </row>
    <row r="50" spans="1:42" x14ac:dyDescent="0.2">
      <c r="A50" s="15">
        <f>+curves!A39</f>
        <v>37803</v>
      </c>
      <c r="B50" s="6">
        <f t="shared" ca="1" si="0"/>
        <v>3748171.7999122241</v>
      </c>
      <c r="C50" s="4">
        <f t="shared" ca="1" si="1"/>
        <v>7093710.0711660376</v>
      </c>
      <c r="D50" s="72"/>
      <c r="E50" s="6">
        <f t="shared" ca="1" si="2"/>
        <v>1043573.1994581204</v>
      </c>
      <c r="F50" s="4">
        <f t="shared" ca="1" si="21"/>
        <v>-884936.23278639838</v>
      </c>
      <c r="G50" s="54">
        <v>1100.663041690467</v>
      </c>
      <c r="H50" s="6">
        <f t="shared" ca="1" si="3"/>
        <v>1043573.1994581204</v>
      </c>
      <c r="I50" s="4">
        <f t="shared" ca="1" si="4"/>
        <v>2054795.6297330393</v>
      </c>
      <c r="K50" s="6">
        <f t="shared" ca="1" si="5"/>
        <v>-109575.18594310264</v>
      </c>
      <c r="L50" s="4">
        <f t="shared" ca="1" si="6"/>
        <v>-325328.72706507175</v>
      </c>
      <c r="N50" s="6">
        <f t="shared" ca="1" si="7"/>
        <v>-23349.950337875445</v>
      </c>
      <c r="O50" s="4">
        <f t="shared" ca="1" si="8"/>
        <v>-69326.002553152211</v>
      </c>
      <c r="Q50" s="6"/>
      <c r="R50" s="4"/>
      <c r="T50" s="6">
        <f t="shared" ca="1" si="9"/>
        <v>2991038.8033152362</v>
      </c>
      <c r="U50" s="4">
        <f t="shared" ca="1" si="10"/>
        <v>5889355.4037277009</v>
      </c>
      <c r="W50" s="6">
        <f t="shared" ca="1" si="11"/>
        <v>-80758.047689511382</v>
      </c>
      <c r="X50" s="4">
        <f t="shared" ca="1" si="12"/>
        <v>-239770.64359015931</v>
      </c>
      <c r="Z50" s="6">
        <f t="shared" ca="1" si="13"/>
        <v>-72757.018890643129</v>
      </c>
      <c r="AA50" s="4">
        <f t="shared" ca="1" si="14"/>
        <v>-216015.58908631949</v>
      </c>
      <c r="AC50" s="6"/>
      <c r="AD50" s="4"/>
      <c r="AF50" s="6">
        <f t="shared" si="15"/>
        <v>0</v>
      </c>
      <c r="AG50" s="4">
        <f t="shared" si="16"/>
        <v>0</v>
      </c>
      <c r="AI50" s="6">
        <f t="shared" si="17"/>
        <v>0</v>
      </c>
      <c r="AJ50" s="4">
        <f t="shared" si="18"/>
        <v>0</v>
      </c>
      <c r="AL50" s="6">
        <f t="shared" si="19"/>
        <v>0</v>
      </c>
      <c r="AM50" s="4">
        <f t="shared" si="20"/>
        <v>0</v>
      </c>
      <c r="AO50" s="6"/>
      <c r="AP50" s="4"/>
    </row>
    <row r="51" spans="1:42" x14ac:dyDescent="0.2">
      <c r="A51" s="15">
        <f>+curves!A40</f>
        <v>37834</v>
      </c>
      <c r="B51" s="6">
        <f t="shared" ca="1" si="0"/>
        <v>3725470.6262714104</v>
      </c>
      <c r="C51" s="4">
        <f t="shared" ca="1" si="1"/>
        <v>7039569.9018396866</v>
      </c>
      <c r="D51" s="72"/>
      <c r="E51" s="6">
        <f t="shared" ca="1" si="2"/>
        <v>1037252.6950435808</v>
      </c>
      <c r="F51" s="4">
        <f t="shared" ca="1" si="21"/>
        <v>-880085.95823143702</v>
      </c>
      <c r="G51" s="54">
        <v>1101.3005189922203</v>
      </c>
      <c r="H51" s="6">
        <f t="shared" ca="1" si="3"/>
        <v>1037252.6950435808</v>
      </c>
      <c r="I51" s="4">
        <f t="shared" ca="1" si="4"/>
        <v>2039238.79845568</v>
      </c>
      <c r="K51" s="6">
        <f t="shared" ca="1" si="5"/>
        <v>-108911.53297957599</v>
      </c>
      <c r="L51" s="4">
        <f t="shared" ca="1" si="6"/>
        <v>-323031.60681742238</v>
      </c>
      <c r="N51" s="6">
        <f t="shared" ca="1" si="7"/>
        <v>-23208.529051600122</v>
      </c>
      <c r="O51" s="4">
        <f t="shared" ca="1" si="8"/>
        <v>-68836.497167045978</v>
      </c>
      <c r="Q51" s="6"/>
      <c r="R51" s="4"/>
      <c r="T51" s="6">
        <f t="shared" ca="1" si="9"/>
        <v>2972923.2806377378</v>
      </c>
      <c r="U51" s="4">
        <f t="shared" ca="1" si="10"/>
        <v>5844767.1697337935</v>
      </c>
      <c r="W51" s="6">
        <f t="shared" ca="1" si="11"/>
        <v>-80268.928577218918</v>
      </c>
      <c r="X51" s="4">
        <f t="shared" ca="1" si="12"/>
        <v>-238077.64216003133</v>
      </c>
      <c r="Z51" s="6">
        <f t="shared" ca="1" si="13"/>
        <v>-72316.358801512979</v>
      </c>
      <c r="AA51" s="4">
        <f t="shared" ca="1" si="14"/>
        <v>-214490.32020528754</v>
      </c>
      <c r="AC51" s="6"/>
      <c r="AD51" s="4"/>
      <c r="AF51" s="6">
        <f t="shared" si="15"/>
        <v>0</v>
      </c>
      <c r="AG51" s="4">
        <f t="shared" si="16"/>
        <v>0</v>
      </c>
      <c r="AI51" s="6">
        <f t="shared" si="17"/>
        <v>0</v>
      </c>
      <c r="AJ51" s="4">
        <f t="shared" si="18"/>
        <v>0</v>
      </c>
      <c r="AL51" s="6">
        <f t="shared" si="19"/>
        <v>0</v>
      </c>
      <c r="AM51" s="4">
        <f t="shared" si="20"/>
        <v>0</v>
      </c>
      <c r="AO51" s="6"/>
      <c r="AP51" s="4"/>
    </row>
    <row r="52" spans="1:42" x14ac:dyDescent="0.2">
      <c r="A52" s="15">
        <f>+curves!A41</f>
        <v>37865</v>
      </c>
      <c r="B52" s="6">
        <f t="shared" ca="1" si="0"/>
        <v>3702910.4722093823</v>
      </c>
      <c r="C52" s="4">
        <f t="shared" ca="1" si="1"/>
        <v>6937694.1479485221</v>
      </c>
      <c r="D52" s="72"/>
      <c r="E52" s="6">
        <f t="shared" ca="1" si="2"/>
        <v>1030971.4535713168</v>
      </c>
      <c r="F52" s="4">
        <f t="shared" ca="1" si="21"/>
        <v>-875263.33272103337</v>
      </c>
      <c r="G52" s="54">
        <v>1101.938656558543</v>
      </c>
      <c r="H52" s="6">
        <f t="shared" ca="1" si="3"/>
        <v>1030971.4535713168</v>
      </c>
      <c r="I52" s="4">
        <f t="shared" ca="1" si="4"/>
        <v>2010394.3344640674</v>
      </c>
      <c r="K52" s="6">
        <f t="shared" ca="1" si="5"/>
        <v>-108252.00262498826</v>
      </c>
      <c r="L52" s="4">
        <f t="shared" ca="1" si="6"/>
        <v>-319343.40774371533</v>
      </c>
      <c r="N52" s="6">
        <f t="shared" ca="1" si="7"/>
        <v>-23067.986273658214</v>
      </c>
      <c r="O52" s="4">
        <f t="shared" ca="1" si="8"/>
        <v>-68050.55950729172</v>
      </c>
      <c r="Q52" s="6"/>
      <c r="R52" s="4"/>
      <c r="T52" s="6">
        <f t="shared" ca="1" si="9"/>
        <v>2954920.2914978387</v>
      </c>
      <c r="U52" s="4">
        <f t="shared" ca="1" si="10"/>
        <v>5762094.5684207845</v>
      </c>
      <c r="W52" s="6">
        <f t="shared" ca="1" si="11"/>
        <v>-79782.847870441634</v>
      </c>
      <c r="X52" s="4">
        <f t="shared" ca="1" si="12"/>
        <v>-235359.40121780284</v>
      </c>
      <c r="Z52" s="6">
        <f t="shared" ca="1" si="13"/>
        <v>-71878.436090684932</v>
      </c>
      <c r="AA52" s="4">
        <f t="shared" ca="1" si="14"/>
        <v>-212041.38646752053</v>
      </c>
      <c r="AC52" s="6"/>
      <c r="AD52" s="4"/>
      <c r="AF52" s="6">
        <f t="shared" si="15"/>
        <v>0</v>
      </c>
      <c r="AG52" s="4">
        <f t="shared" si="16"/>
        <v>0</v>
      </c>
      <c r="AI52" s="6">
        <f t="shared" si="17"/>
        <v>0</v>
      </c>
      <c r="AJ52" s="4">
        <f t="shared" si="18"/>
        <v>0</v>
      </c>
      <c r="AL52" s="6">
        <f t="shared" si="19"/>
        <v>0</v>
      </c>
      <c r="AM52" s="4">
        <f t="shared" si="20"/>
        <v>0</v>
      </c>
      <c r="AO52" s="6"/>
      <c r="AP52" s="4"/>
    </row>
    <row r="53" spans="1:42" x14ac:dyDescent="0.2">
      <c r="A53" s="15">
        <f>+curves!A42</f>
        <v>37895</v>
      </c>
      <c r="B53" s="6">
        <f t="shared" ca="1" si="0"/>
        <v>3681208.9801090113</v>
      </c>
      <c r="C53" s="4">
        <f t="shared" ca="1" si="1"/>
        <v>6955934.038511849</v>
      </c>
      <c r="D53" s="72"/>
      <c r="E53" s="6">
        <f t="shared" ca="1" si="2"/>
        <v>1024929.2824134394</v>
      </c>
      <c r="F53" s="4">
        <f t="shared" ca="1" si="21"/>
        <v>-870638.13382224843</v>
      </c>
      <c r="G53" s="54">
        <v>1102.5774550733174</v>
      </c>
      <c r="H53" s="6">
        <f t="shared" ca="1" si="3"/>
        <v>1024929.2824134394</v>
      </c>
      <c r="I53" s="4">
        <f t="shared" ca="1" si="4"/>
        <v>2015010.9692248218</v>
      </c>
      <c r="K53" s="6">
        <f t="shared" ca="1" si="5"/>
        <v>-107617.57465341112</v>
      </c>
      <c r="L53" s="4">
        <f t="shared" ca="1" si="6"/>
        <v>-319193.72642201744</v>
      </c>
      <c r="N53" s="6">
        <f t="shared" ca="1" si="7"/>
        <v>-22932.792694000706</v>
      </c>
      <c r="O53" s="4">
        <f t="shared" ca="1" si="8"/>
        <v>-68018.663130406101</v>
      </c>
      <c r="Q53" s="6"/>
      <c r="R53" s="4"/>
      <c r="T53" s="6">
        <f t="shared" ca="1" si="9"/>
        <v>2937602.5140780392</v>
      </c>
      <c r="U53" s="4">
        <f t="shared" ca="1" si="10"/>
        <v>5775326.5426774258</v>
      </c>
      <c r="W53" s="6">
        <f t="shared" ca="1" si="11"/>
        <v>-79315.267880107058</v>
      </c>
      <c r="X53" s="4">
        <f t="shared" ca="1" si="12"/>
        <v>-235249.08453239754</v>
      </c>
      <c r="Z53" s="6">
        <f t="shared" ca="1" si="13"/>
        <v>-71457.18115494831</v>
      </c>
      <c r="AA53" s="4">
        <f t="shared" ca="1" si="14"/>
        <v>-211941.9993055767</v>
      </c>
      <c r="AC53" s="6"/>
      <c r="AD53" s="4"/>
      <c r="AF53" s="6">
        <f t="shared" si="15"/>
        <v>0</v>
      </c>
      <c r="AG53" s="4">
        <f t="shared" si="16"/>
        <v>0</v>
      </c>
      <c r="AI53" s="6">
        <f t="shared" si="17"/>
        <v>0</v>
      </c>
      <c r="AJ53" s="4">
        <f t="shared" si="18"/>
        <v>0</v>
      </c>
      <c r="AL53" s="6">
        <f t="shared" si="19"/>
        <v>0</v>
      </c>
      <c r="AM53" s="4">
        <f t="shared" si="20"/>
        <v>0</v>
      </c>
      <c r="AO53" s="6"/>
      <c r="AP53" s="4"/>
    </row>
    <row r="54" spans="1:42" x14ac:dyDescent="0.2">
      <c r="A54" s="15">
        <f>+curves!A43</f>
        <v>37926</v>
      </c>
      <c r="B54" s="6">
        <f t="shared" ca="1" si="0"/>
        <v>3658917.7946678703</v>
      </c>
      <c r="C54" s="4">
        <f t="shared" ca="1" si="1"/>
        <v>7272387.0334275244</v>
      </c>
      <c r="D54" s="72"/>
      <c r="E54" s="6">
        <f t="shared" ca="1" si="2"/>
        <v>1018722.9277017716</v>
      </c>
      <c r="F54" s="4">
        <f t="shared" ca="1" si="21"/>
        <v>-865867.95844914869</v>
      </c>
      <c r="G54" s="54">
        <v>1103.2169152211022</v>
      </c>
      <c r="H54" s="6">
        <f t="shared" ca="1" si="3"/>
        <v>1018722.9277017716</v>
      </c>
      <c r="I54" s="4">
        <f t="shared" ca="1" si="4"/>
        <v>2102644.1227764571</v>
      </c>
      <c r="K54" s="6">
        <f t="shared" ca="1" si="5"/>
        <v>-106965.90740868602</v>
      </c>
      <c r="L54" s="4">
        <f t="shared" ca="1" si="6"/>
        <v>-327743.54030021402</v>
      </c>
      <c r="N54" s="6">
        <f t="shared" ca="1" si="7"/>
        <v>-22793.925507327142</v>
      </c>
      <c r="O54" s="4">
        <f t="shared" ca="1" si="8"/>
        <v>-69840.58775445036</v>
      </c>
      <c r="Q54" s="6"/>
      <c r="R54" s="4"/>
      <c r="T54" s="6">
        <f t="shared" ca="1" si="9"/>
        <v>2919814.1617330615</v>
      </c>
      <c r="U54" s="4">
        <f t="shared" ca="1" si="10"/>
        <v>6026496.4298170405</v>
      </c>
      <c r="W54" s="6">
        <f t="shared" ca="1" si="11"/>
        <v>-78834.982366792668</v>
      </c>
      <c r="X54" s="4">
        <f t="shared" ca="1" si="12"/>
        <v>-241550.38597185278</v>
      </c>
      <c r="Z54" s="6">
        <f t="shared" ca="1" si="13"/>
        <v>-71024.479484156735</v>
      </c>
      <c r="AA54" s="4">
        <f t="shared" ca="1" si="14"/>
        <v>-217619.00513945625</v>
      </c>
      <c r="AC54" s="6"/>
      <c r="AD54" s="4"/>
      <c r="AF54" s="6">
        <f t="shared" si="15"/>
        <v>0</v>
      </c>
      <c r="AG54" s="4">
        <f t="shared" si="16"/>
        <v>0</v>
      </c>
      <c r="AI54" s="6">
        <f t="shared" si="17"/>
        <v>0</v>
      </c>
      <c r="AJ54" s="4">
        <f t="shared" si="18"/>
        <v>0</v>
      </c>
      <c r="AL54" s="6">
        <f t="shared" si="19"/>
        <v>0</v>
      </c>
      <c r="AM54" s="4">
        <f t="shared" si="20"/>
        <v>0</v>
      </c>
      <c r="AO54" s="6"/>
      <c r="AP54" s="4"/>
    </row>
    <row r="55" spans="1:42" x14ac:dyDescent="0.2">
      <c r="A55" s="15">
        <f>+curves!A44</f>
        <v>37956</v>
      </c>
      <c r="B55" s="6">
        <f t="shared" ca="1" si="0"/>
        <v>3637477.2295392165</v>
      </c>
      <c r="C55" s="4">
        <f t="shared" ca="1" si="1"/>
        <v>7593519.9460519496</v>
      </c>
      <c r="D55" s="72"/>
      <c r="E55" s="6">
        <f t="shared" ca="1" si="2"/>
        <v>1012753.404333066</v>
      </c>
      <c r="F55" s="4">
        <f t="shared" ca="1" si="21"/>
        <v>-861293.59709971154</v>
      </c>
      <c r="G55" s="54">
        <v>1103.8570376871817</v>
      </c>
      <c r="H55" s="6">
        <f t="shared" ca="1" si="3"/>
        <v>1012753.404333066</v>
      </c>
      <c r="I55" s="4">
        <f t="shared" ca="1" si="4"/>
        <v>2191598.3669767547</v>
      </c>
      <c r="K55" s="6">
        <f t="shared" ca="1" si="5"/>
        <v>-106339.10745497192</v>
      </c>
      <c r="L55" s="4">
        <f t="shared" ca="1" si="6"/>
        <v>-336456.93598753121</v>
      </c>
      <c r="N55" s="6">
        <f t="shared" ca="1" si="7"/>
        <v>-22660.357421952351</v>
      </c>
      <c r="O55" s="4">
        <f t="shared" ca="1" si="8"/>
        <v>-71697.370883057243</v>
      </c>
      <c r="Q55" s="6"/>
      <c r="R55" s="4"/>
      <c r="T55" s="6">
        <f t="shared" ca="1" si="9"/>
        <v>2902704.6038770657</v>
      </c>
      <c r="U55" s="4">
        <f t="shared" ca="1" si="10"/>
        <v>6281452.7627899703</v>
      </c>
      <c r="W55" s="6">
        <f t="shared" ca="1" si="11"/>
        <v>-78373.024304680774</v>
      </c>
      <c r="X55" s="4">
        <f t="shared" ca="1" si="12"/>
        <v>-247972.24890000999</v>
      </c>
      <c r="Z55" s="6">
        <f t="shared" ca="1" si="13"/>
        <v>-70608.289489309624</v>
      </c>
      <c r="AA55" s="4">
        <f t="shared" ca="1" si="14"/>
        <v>-223404.62794417568</v>
      </c>
      <c r="AC55" s="6"/>
      <c r="AD55" s="4"/>
      <c r="AF55" s="6">
        <f t="shared" si="15"/>
        <v>0</v>
      </c>
      <c r="AG55" s="4">
        <f t="shared" si="16"/>
        <v>0</v>
      </c>
      <c r="AI55" s="6">
        <f t="shared" si="17"/>
        <v>0</v>
      </c>
      <c r="AJ55" s="4">
        <f t="shared" si="18"/>
        <v>0</v>
      </c>
      <c r="AL55" s="6">
        <f t="shared" si="19"/>
        <v>0</v>
      </c>
      <c r="AM55" s="4">
        <f t="shared" si="20"/>
        <v>0</v>
      </c>
      <c r="AO55" s="6"/>
      <c r="AP55" s="4"/>
    </row>
    <row r="56" spans="1:42" x14ac:dyDescent="0.2">
      <c r="A56" s="15">
        <f>+curves!A45</f>
        <v>37987</v>
      </c>
      <c r="B56" s="6">
        <f t="shared" ca="1" si="0"/>
        <v>3751308.9731778977</v>
      </c>
      <c r="C56" s="4">
        <f t="shared" ca="1" si="1"/>
        <v>3360123.5967162387</v>
      </c>
      <c r="D56" s="72"/>
      <c r="E56" s="6">
        <f t="shared" si="2"/>
        <v>0</v>
      </c>
      <c r="F56" s="4">
        <f t="shared" ca="1" si="21"/>
        <v>-860433.90208172018</v>
      </c>
      <c r="G56" s="54">
        <v>1109.4950550288384</v>
      </c>
      <c r="H56" s="6">
        <f t="shared" si="3"/>
        <v>0</v>
      </c>
      <c r="I56" s="4">
        <f t="shared" si="4"/>
        <v>0</v>
      </c>
      <c r="K56" s="6">
        <f t="shared" si="5"/>
        <v>0</v>
      </c>
      <c r="L56" s="4">
        <f t="shared" si="6"/>
        <v>0</v>
      </c>
      <c r="N56" s="6">
        <f t="shared" si="7"/>
        <v>0</v>
      </c>
      <c r="O56" s="4">
        <f t="shared" si="8"/>
        <v>0</v>
      </c>
      <c r="Q56" s="6"/>
      <c r="R56" s="4"/>
      <c r="T56" s="6">
        <f t="shared" si="9"/>
        <v>0</v>
      </c>
      <c r="U56" s="4">
        <f t="shared" si="10"/>
        <v>0</v>
      </c>
      <c r="W56" s="6">
        <f t="shared" si="11"/>
        <v>0</v>
      </c>
      <c r="X56" s="4">
        <f t="shared" si="12"/>
        <v>0</v>
      </c>
      <c r="Z56" s="6">
        <f t="shared" si="13"/>
        <v>0</v>
      </c>
      <c r="AA56" s="4">
        <f t="shared" si="14"/>
        <v>0</v>
      </c>
      <c r="AC56" s="6"/>
      <c r="AD56" s="4"/>
      <c r="AF56" s="6">
        <f t="shared" ca="1" si="15"/>
        <v>3890400.4975132374</v>
      </c>
      <c r="AG56" s="4">
        <f t="shared" ca="1" si="16"/>
        <v>3816482.8880604873</v>
      </c>
      <c r="AI56" s="6">
        <f t="shared" ca="1" si="17"/>
        <v>-42904.114766675484</v>
      </c>
      <c r="AJ56" s="4">
        <f t="shared" ca="1" si="18"/>
        <v>-140768.40054946227</v>
      </c>
      <c r="AL56" s="6">
        <f t="shared" ca="1" si="19"/>
        <v>-96187.40956866405</v>
      </c>
      <c r="AM56" s="4">
        <f t="shared" ca="1" si="20"/>
        <v>-315590.89079478674</v>
      </c>
      <c r="AO56" s="6"/>
      <c r="AP56" s="4"/>
    </row>
    <row r="57" spans="1:42" x14ac:dyDescent="0.2">
      <c r="A57" s="15">
        <f>+curves!A46</f>
        <v>38018</v>
      </c>
      <c r="B57" s="6">
        <f t="shared" ca="1" si="0"/>
        <v>3728434.4740017527</v>
      </c>
      <c r="C57" s="4">
        <f t="shared" ca="1" si="1"/>
        <v>2888493.8721106146</v>
      </c>
      <c r="D57" s="72"/>
      <c r="E57" s="6">
        <f t="shared" si="2"/>
        <v>0</v>
      </c>
      <c r="F57" s="4">
        <f t="shared" ca="1" si="21"/>
        <v>-855685.61341916607</v>
      </c>
      <c r="G57" s="54">
        <v>1110.1416800532083</v>
      </c>
      <c r="H57" s="6">
        <f t="shared" si="3"/>
        <v>0</v>
      </c>
      <c r="I57" s="4">
        <f t="shared" si="4"/>
        <v>0</v>
      </c>
      <c r="K57" s="6">
        <f t="shared" si="5"/>
        <v>0</v>
      </c>
      <c r="L57" s="4">
        <f t="shared" si="6"/>
        <v>0</v>
      </c>
      <c r="N57" s="6">
        <f t="shared" si="7"/>
        <v>0</v>
      </c>
      <c r="O57" s="4">
        <f t="shared" si="8"/>
        <v>0</v>
      </c>
      <c r="Q57" s="6"/>
      <c r="R57" s="4"/>
      <c r="T57" s="6">
        <f t="shared" si="9"/>
        <v>0</v>
      </c>
      <c r="U57" s="4">
        <f t="shared" si="10"/>
        <v>0</v>
      </c>
      <c r="W57" s="6">
        <f t="shared" si="11"/>
        <v>0</v>
      </c>
      <c r="X57" s="4">
        <f t="shared" si="12"/>
        <v>0</v>
      </c>
      <c r="Z57" s="6">
        <f t="shared" si="13"/>
        <v>0</v>
      </c>
      <c r="AA57" s="4">
        <f t="shared" si="14"/>
        <v>0</v>
      </c>
      <c r="AC57" s="6"/>
      <c r="AD57" s="4"/>
      <c r="AF57" s="6">
        <f t="shared" ca="1" si="15"/>
        <v>3866677.8546673581</v>
      </c>
      <c r="AG57" s="4">
        <f t="shared" ca="1" si="16"/>
        <v>3325342.9550139275</v>
      </c>
      <c r="AI57" s="6">
        <f t="shared" ca="1" si="17"/>
        <v>-42642.496716842565</v>
      </c>
      <c r="AJ57" s="4">
        <f t="shared" ca="1" si="18"/>
        <v>-134750.28962522247</v>
      </c>
      <c r="AL57" s="6">
        <f t="shared" ca="1" si="19"/>
        <v>-95600.883948762901</v>
      </c>
      <c r="AM57" s="4">
        <f t="shared" ca="1" si="20"/>
        <v>-302098.79327809071</v>
      </c>
      <c r="AO57" s="6"/>
      <c r="AP57" s="4"/>
    </row>
    <row r="58" spans="1:42" x14ac:dyDescent="0.2">
      <c r="A58" s="15">
        <f>+curves!A47</f>
        <v>38047</v>
      </c>
      <c r="B58" s="6">
        <f t="shared" ca="1" si="0"/>
        <v>3707157.9506573062</v>
      </c>
      <c r="C58" s="4">
        <f t="shared" ca="1" si="1"/>
        <v>2375251.3521862593</v>
      </c>
      <c r="D58" s="72"/>
      <c r="E58" s="6">
        <f t="shared" si="2"/>
        <v>0</v>
      </c>
      <c r="F58" s="4">
        <f t="shared" ca="1" si="21"/>
        <v>-851298.67569003371</v>
      </c>
      <c r="G58" s="54">
        <v>1110.7889748168654</v>
      </c>
      <c r="H58" s="6">
        <f t="shared" si="3"/>
        <v>0</v>
      </c>
      <c r="I58" s="4">
        <f t="shared" si="4"/>
        <v>0</v>
      </c>
      <c r="K58" s="6">
        <f t="shared" si="5"/>
        <v>0</v>
      </c>
      <c r="L58" s="4">
        <f t="shared" si="6"/>
        <v>0</v>
      </c>
      <c r="N58" s="6">
        <f t="shared" si="7"/>
        <v>0</v>
      </c>
      <c r="O58" s="4">
        <f t="shared" si="8"/>
        <v>0</v>
      </c>
      <c r="Q58" s="6"/>
      <c r="R58" s="4"/>
      <c r="T58" s="6">
        <f t="shared" si="9"/>
        <v>0</v>
      </c>
      <c r="U58" s="4">
        <f t="shared" si="10"/>
        <v>0</v>
      </c>
      <c r="W58" s="6">
        <f t="shared" si="11"/>
        <v>0</v>
      </c>
      <c r="X58" s="4">
        <f t="shared" si="12"/>
        <v>0</v>
      </c>
      <c r="Z58" s="6">
        <f t="shared" si="13"/>
        <v>0</v>
      </c>
      <c r="AA58" s="4">
        <f t="shared" si="14"/>
        <v>0</v>
      </c>
      <c r="AC58" s="6"/>
      <c r="AD58" s="4"/>
      <c r="AF58" s="6">
        <f t="shared" ca="1" si="15"/>
        <v>3844612.4376098914</v>
      </c>
      <c r="AG58" s="4">
        <f t="shared" ca="1" si="16"/>
        <v>2791188.6297047832</v>
      </c>
      <c r="AI58" s="6">
        <f t="shared" ca="1" si="17"/>
        <v>-42399.15488444941</v>
      </c>
      <c r="AJ58" s="4">
        <f t="shared" ca="1" si="18"/>
        <v>-128299.84268034392</v>
      </c>
      <c r="AL58" s="6">
        <f t="shared" ca="1" si="19"/>
        <v>-95055.332068136064</v>
      </c>
      <c r="AM58" s="4">
        <f t="shared" ca="1" si="20"/>
        <v>-287637.43483817979</v>
      </c>
      <c r="AO58" s="6"/>
      <c r="AP58" s="4"/>
    </row>
    <row r="59" spans="1:42" x14ac:dyDescent="0.2">
      <c r="A59" s="15">
        <f>+curves!A48</f>
        <v>38078</v>
      </c>
      <c r="B59" s="6">
        <f t="shared" ca="1" si="0"/>
        <v>3684483.9184518466</v>
      </c>
      <c r="C59" s="4">
        <f t="shared" ca="1" si="1"/>
        <v>1844895.8908989909</v>
      </c>
      <c r="D59" s="72"/>
      <c r="E59" s="6">
        <f t="shared" si="2"/>
        <v>0</v>
      </c>
      <c r="F59" s="4">
        <f t="shared" ca="1" si="21"/>
        <v>-846585.44829360512</v>
      </c>
      <c r="G59" s="54">
        <v>1111.4369400135047</v>
      </c>
      <c r="H59" s="6">
        <f t="shared" si="3"/>
        <v>0</v>
      </c>
      <c r="I59" s="4">
        <f t="shared" si="4"/>
        <v>0</v>
      </c>
      <c r="K59" s="6">
        <f t="shared" si="5"/>
        <v>0</v>
      </c>
      <c r="L59" s="4">
        <f t="shared" si="6"/>
        <v>0</v>
      </c>
      <c r="N59" s="6">
        <f t="shared" si="7"/>
        <v>0</v>
      </c>
      <c r="O59" s="4">
        <f t="shared" si="8"/>
        <v>0</v>
      </c>
      <c r="Q59" s="6"/>
      <c r="R59" s="4"/>
      <c r="T59" s="6">
        <f t="shared" si="9"/>
        <v>0</v>
      </c>
      <c r="U59" s="4">
        <f t="shared" si="10"/>
        <v>0</v>
      </c>
      <c r="W59" s="6">
        <f t="shared" si="11"/>
        <v>0</v>
      </c>
      <c r="X59" s="4">
        <f t="shared" si="12"/>
        <v>0</v>
      </c>
      <c r="Z59" s="6">
        <f t="shared" si="13"/>
        <v>0</v>
      </c>
      <c r="AA59" s="4">
        <f t="shared" si="14"/>
        <v>0</v>
      </c>
      <c r="AC59" s="6"/>
      <c r="AD59" s="4"/>
      <c r="AF59" s="6">
        <f t="shared" ca="1" si="15"/>
        <v>3821097.6946752346</v>
      </c>
      <c r="AG59" s="4">
        <f t="shared" ca="1" si="16"/>
        <v>2239163.2490796885</v>
      </c>
      <c r="AI59" s="6">
        <f t="shared" ca="1" si="17"/>
        <v>-42139.829596417425</v>
      </c>
      <c r="AJ59" s="4">
        <f t="shared" ca="1" si="18"/>
        <v>-121615.5482152607</v>
      </c>
      <c r="AL59" s="6">
        <f t="shared" ca="1" si="19"/>
        <v>-94473.946626970443</v>
      </c>
      <c r="AM59" s="4">
        <f t="shared" ca="1" si="20"/>
        <v>-272651.8099654367</v>
      </c>
      <c r="AO59" s="6"/>
      <c r="AP59" s="4"/>
    </row>
    <row r="60" spans="1:42" x14ac:dyDescent="0.2">
      <c r="A60" s="15">
        <f>+curves!A49</f>
        <v>38108</v>
      </c>
      <c r="B60" s="6">
        <f t="shared" ca="1" si="0"/>
        <v>3662603.5956536904</v>
      </c>
      <c r="C60" s="4">
        <f t="shared" ca="1" si="1"/>
        <v>1746037.4828201425</v>
      </c>
      <c r="D60" s="72"/>
      <c r="E60" s="6">
        <f t="shared" si="2"/>
        <v>0</v>
      </c>
      <c r="F60" s="4">
        <f t="shared" ca="1" si="21"/>
        <v>-842049.13170511741</v>
      </c>
      <c r="G60" s="54">
        <v>1112.0855763375087</v>
      </c>
      <c r="H60" s="6">
        <f t="shared" si="3"/>
        <v>0</v>
      </c>
      <c r="I60" s="4">
        <f t="shared" si="4"/>
        <v>0</v>
      </c>
      <c r="K60" s="6">
        <f t="shared" si="5"/>
        <v>0</v>
      </c>
      <c r="L60" s="4">
        <f t="shared" si="6"/>
        <v>0</v>
      </c>
      <c r="N60" s="6">
        <f t="shared" si="7"/>
        <v>0</v>
      </c>
      <c r="O60" s="4">
        <f t="shared" si="8"/>
        <v>0</v>
      </c>
      <c r="Q60" s="6"/>
      <c r="R60" s="4"/>
      <c r="T60" s="6">
        <f t="shared" si="9"/>
        <v>0</v>
      </c>
      <c r="U60" s="4">
        <f t="shared" si="10"/>
        <v>0</v>
      </c>
      <c r="W60" s="6">
        <f t="shared" si="11"/>
        <v>0</v>
      </c>
      <c r="X60" s="4">
        <f t="shared" si="12"/>
        <v>0</v>
      </c>
      <c r="Z60" s="6">
        <f t="shared" si="13"/>
        <v>0</v>
      </c>
      <c r="AA60" s="4">
        <f t="shared" si="14"/>
        <v>0</v>
      </c>
      <c r="AC60" s="6"/>
      <c r="AD60" s="4"/>
      <c r="AF60" s="6">
        <f t="shared" ca="1" si="15"/>
        <v>3798406.0904090079</v>
      </c>
      <c r="AG60" s="4">
        <f t="shared" ca="1" si="16"/>
        <v>2134704.2228098614</v>
      </c>
      <c r="AI60" s="6">
        <f t="shared" ca="1" si="17"/>
        <v>-41889.582046248623</v>
      </c>
      <c r="AJ60" s="4">
        <f t="shared" ca="1" si="18"/>
        <v>-119887.98381636353</v>
      </c>
      <c r="AL60" s="6">
        <f t="shared" ca="1" si="19"/>
        <v>-93912.912709068987</v>
      </c>
      <c r="AM60" s="4">
        <f t="shared" ca="1" si="20"/>
        <v>-268778.75617335539</v>
      </c>
      <c r="AO60" s="6"/>
      <c r="AP60" s="4"/>
    </row>
    <row r="61" spans="1:42" x14ac:dyDescent="0.2">
      <c r="A61" s="15">
        <f>+curves!A50</f>
        <v>38139</v>
      </c>
      <c r="B61" s="6">
        <f t="shared" ca="1" si="0"/>
        <v>3640120.6612405949</v>
      </c>
      <c r="C61" s="4">
        <f t="shared" ca="1" si="1"/>
        <v>1757160.1355620702</v>
      </c>
      <c r="D61" s="72"/>
      <c r="E61" s="6">
        <f t="shared" si="2"/>
        <v>0</v>
      </c>
      <c r="F61" s="4">
        <f t="shared" ca="1" si="21"/>
        <v>-837368.82868552289</v>
      </c>
      <c r="G61" s="54">
        <v>1112.7348844839953</v>
      </c>
      <c r="H61" s="6">
        <f t="shared" si="3"/>
        <v>0</v>
      </c>
      <c r="I61" s="4">
        <f t="shared" si="4"/>
        <v>0</v>
      </c>
      <c r="K61" s="6">
        <f t="shared" si="5"/>
        <v>0</v>
      </c>
      <c r="L61" s="4">
        <f t="shared" si="6"/>
        <v>0</v>
      </c>
      <c r="N61" s="6">
        <f t="shared" si="7"/>
        <v>0</v>
      </c>
      <c r="O61" s="4">
        <f t="shared" si="8"/>
        <v>0</v>
      </c>
      <c r="Q61" s="6"/>
      <c r="R61" s="4"/>
      <c r="T61" s="6">
        <f t="shared" si="9"/>
        <v>0</v>
      </c>
      <c r="U61" s="4">
        <f t="shared" si="10"/>
        <v>0</v>
      </c>
      <c r="W61" s="6">
        <f t="shared" si="11"/>
        <v>0</v>
      </c>
      <c r="X61" s="4">
        <f t="shared" si="12"/>
        <v>0</v>
      </c>
      <c r="Z61" s="6">
        <f t="shared" si="13"/>
        <v>0</v>
      </c>
      <c r="AA61" s="4">
        <f t="shared" si="14"/>
        <v>0</v>
      </c>
      <c r="AC61" s="6"/>
      <c r="AD61" s="4"/>
      <c r="AF61" s="6">
        <f t="shared" ca="1" si="15"/>
        <v>3775089.530815633</v>
      </c>
      <c r="AG61" s="4">
        <f t="shared" ca="1" si="16"/>
        <v>2144250.8535032799</v>
      </c>
      <c r="AI61" s="6">
        <f t="shared" ca="1" si="17"/>
        <v>-41632.442363740971</v>
      </c>
      <c r="AJ61" s="4">
        <f t="shared" ca="1" si="18"/>
        <v>-119401.84469920909</v>
      </c>
      <c r="AL61" s="6">
        <f t="shared" ca="1" si="19"/>
        <v>-93336.427211297312</v>
      </c>
      <c r="AM61" s="4">
        <f t="shared" ca="1" si="20"/>
        <v>-267688.8732420007</v>
      </c>
      <c r="AO61" s="6"/>
      <c r="AP61" s="4"/>
    </row>
    <row r="62" spans="1:42" x14ac:dyDescent="0.2">
      <c r="A62" s="15">
        <f>+curves!A51</f>
        <v>38169</v>
      </c>
      <c r="B62" s="6">
        <f t="shared" ca="1" si="0"/>
        <v>3618485.004376594</v>
      </c>
      <c r="C62" s="4">
        <f t="shared" ca="1" si="1"/>
        <v>1981917.6900867552</v>
      </c>
      <c r="D62" s="72"/>
      <c r="E62" s="6">
        <f t="shared" si="2"/>
        <v>0</v>
      </c>
      <c r="F62" s="4">
        <f t="shared" ca="1" si="21"/>
        <v>-832878.01324036939</v>
      </c>
      <c r="G62" s="54">
        <v>1113.3848651488172</v>
      </c>
      <c r="H62" s="6">
        <f t="shared" si="3"/>
        <v>0</v>
      </c>
      <c r="I62" s="4">
        <f t="shared" si="4"/>
        <v>0</v>
      </c>
      <c r="K62" s="6">
        <f t="shared" si="5"/>
        <v>0</v>
      </c>
      <c r="L62" s="4">
        <f t="shared" si="6"/>
        <v>0</v>
      </c>
      <c r="N62" s="6">
        <f t="shared" si="7"/>
        <v>0</v>
      </c>
      <c r="O62" s="4">
        <f t="shared" si="8"/>
        <v>0</v>
      </c>
      <c r="Q62" s="6"/>
      <c r="R62" s="4"/>
      <c r="T62" s="6">
        <f t="shared" si="9"/>
        <v>0</v>
      </c>
      <c r="U62" s="4">
        <f t="shared" si="10"/>
        <v>0</v>
      </c>
      <c r="W62" s="6">
        <f t="shared" si="11"/>
        <v>0</v>
      </c>
      <c r="X62" s="4">
        <f t="shared" si="12"/>
        <v>0</v>
      </c>
      <c r="Z62" s="6">
        <f t="shared" si="13"/>
        <v>0</v>
      </c>
      <c r="AA62" s="4">
        <f t="shared" si="14"/>
        <v>0</v>
      </c>
      <c r="AC62" s="6"/>
      <c r="AD62" s="4"/>
      <c r="AF62" s="6">
        <f t="shared" ca="1" si="15"/>
        <v>3752651.664239042</v>
      </c>
      <c r="AG62" s="4">
        <f t="shared" ca="1" si="16"/>
        <v>2375428.5034633153</v>
      </c>
      <c r="AI62" s="6">
        <f t="shared" ca="1" si="17"/>
        <v>-41384.993083561007</v>
      </c>
      <c r="AJ62" s="4">
        <f t="shared" ca="1" si="18"/>
        <v>-121382.18471408445</v>
      </c>
      <c r="AL62" s="6">
        <f t="shared" ca="1" si="19"/>
        <v>-92781.666778887025</v>
      </c>
      <c r="AM62" s="4">
        <f t="shared" ca="1" si="20"/>
        <v>-272128.62866247568</v>
      </c>
      <c r="AO62" s="6"/>
      <c r="AP62" s="4"/>
    </row>
    <row r="63" spans="1:42" x14ac:dyDescent="0.2">
      <c r="A63" s="15">
        <f>+curves!A52</f>
        <v>38200</v>
      </c>
      <c r="B63" s="6">
        <f t="shared" ca="1" si="0"/>
        <v>3596253.6003020536</v>
      </c>
      <c r="C63" s="4">
        <f t="shared" ca="1" si="1"/>
        <v>1958952.3379893498</v>
      </c>
      <c r="D63" s="72"/>
      <c r="E63" s="6">
        <f t="shared" si="2"/>
        <v>0</v>
      </c>
      <c r="F63" s="4">
        <f t="shared" ca="1" si="21"/>
        <v>-828244.67878893821</v>
      </c>
      <c r="G63" s="54">
        <v>1114.035519028517</v>
      </c>
      <c r="H63" s="6">
        <f t="shared" si="3"/>
        <v>0</v>
      </c>
      <c r="I63" s="4">
        <f t="shared" si="4"/>
        <v>0</v>
      </c>
      <c r="K63" s="6">
        <f t="shared" si="5"/>
        <v>0</v>
      </c>
      <c r="L63" s="4">
        <f t="shared" si="6"/>
        <v>0</v>
      </c>
      <c r="N63" s="6">
        <f t="shared" si="7"/>
        <v>0</v>
      </c>
      <c r="O63" s="4">
        <f t="shared" si="8"/>
        <v>0</v>
      </c>
      <c r="Q63" s="6"/>
      <c r="R63" s="4"/>
      <c r="T63" s="6">
        <f t="shared" si="9"/>
        <v>0</v>
      </c>
      <c r="U63" s="4">
        <f t="shared" si="10"/>
        <v>0</v>
      </c>
      <c r="W63" s="6">
        <f t="shared" si="11"/>
        <v>0</v>
      </c>
      <c r="X63" s="4">
        <f t="shared" si="12"/>
        <v>0</v>
      </c>
      <c r="Z63" s="6">
        <f t="shared" si="13"/>
        <v>0</v>
      </c>
      <c r="AA63" s="4">
        <f t="shared" si="14"/>
        <v>0</v>
      </c>
      <c r="AC63" s="6"/>
      <c r="AD63" s="4"/>
      <c r="AF63" s="6">
        <f t="shared" ca="1" si="15"/>
        <v>3729595.9612589856</v>
      </c>
      <c r="AG63" s="4">
        <f t="shared" ca="1" si="16"/>
        <v>2349645.4555931608</v>
      </c>
      <c r="AI63" s="6">
        <f t="shared" ca="1" si="17"/>
        <v>-41130.73017995635</v>
      </c>
      <c r="AJ63" s="4">
        <f t="shared" ca="1" si="18"/>
        <v>-120513.0394272721</v>
      </c>
      <c r="AL63" s="6">
        <f t="shared" ca="1" si="19"/>
        <v>-92211.63077697574</v>
      </c>
      <c r="AM63" s="4">
        <f t="shared" ca="1" si="20"/>
        <v>-270180.07817653887</v>
      </c>
      <c r="AO63" s="6"/>
      <c r="AP63" s="4"/>
    </row>
    <row r="64" spans="1:42" x14ac:dyDescent="0.2">
      <c r="A64" s="15">
        <f>+curves!A53</f>
        <v>38231</v>
      </c>
      <c r="B64" s="6">
        <f t="shared" ca="1" si="0"/>
        <v>3574149.0387309976</v>
      </c>
      <c r="C64" s="4">
        <f t="shared" ca="1" si="1"/>
        <v>1886151.0009331293</v>
      </c>
      <c r="D64" s="72"/>
      <c r="E64" s="6">
        <f t="shared" si="2"/>
        <v>0</v>
      </c>
      <c r="F64" s="4">
        <f t="shared" ca="1" si="21"/>
        <v>-823635.09138848516</v>
      </c>
      <c r="G64" s="54">
        <v>1114.6868468203745</v>
      </c>
      <c r="H64" s="6">
        <f t="shared" si="3"/>
        <v>0</v>
      </c>
      <c r="I64" s="4">
        <f t="shared" si="4"/>
        <v>0</v>
      </c>
      <c r="K64" s="6">
        <f t="shared" si="5"/>
        <v>0</v>
      </c>
      <c r="L64" s="4">
        <f t="shared" si="6"/>
        <v>0</v>
      </c>
      <c r="N64" s="6">
        <f t="shared" si="7"/>
        <v>0</v>
      </c>
      <c r="O64" s="4">
        <f t="shared" si="8"/>
        <v>0</v>
      </c>
      <c r="Q64" s="6"/>
      <c r="R64" s="4"/>
      <c r="T64" s="6">
        <f t="shared" si="9"/>
        <v>0</v>
      </c>
      <c r="U64" s="4">
        <f t="shared" si="10"/>
        <v>0</v>
      </c>
      <c r="W64" s="6">
        <f t="shared" si="11"/>
        <v>0</v>
      </c>
      <c r="X64" s="4">
        <f t="shared" si="12"/>
        <v>0</v>
      </c>
      <c r="Z64" s="6">
        <f t="shared" si="13"/>
        <v>0</v>
      </c>
      <c r="AA64" s="4">
        <f t="shared" si="14"/>
        <v>0</v>
      </c>
      <c r="AC64" s="6"/>
      <c r="AD64" s="4"/>
      <c r="AF64" s="6">
        <f t="shared" ca="1" si="15"/>
        <v>3706671.803865334</v>
      </c>
      <c r="AG64" s="4">
        <f t="shared" ca="1" si="16"/>
        <v>2272189.8157694512</v>
      </c>
      <c r="AI64" s="6">
        <f t="shared" ca="1" si="17"/>
        <v>-40877.917987387678</v>
      </c>
      <c r="AJ64" s="4">
        <f t="shared" ca="1" si="18"/>
        <v>-119077.37509726032</v>
      </c>
      <c r="AL64" s="6">
        <f t="shared" ca="1" si="19"/>
        <v>-91644.847146948669</v>
      </c>
      <c r="AM64" s="4">
        <f t="shared" ca="1" si="20"/>
        <v>-266961.43973906146</v>
      </c>
      <c r="AO64" s="6"/>
      <c r="AP64" s="4"/>
    </row>
    <row r="65" spans="1:42" x14ac:dyDescent="0.2">
      <c r="A65" s="15">
        <f>+curves!A54</f>
        <v>38261</v>
      </c>
      <c r="B65" s="6">
        <f t="shared" ca="1" si="0"/>
        <v>3552877.6774047026</v>
      </c>
      <c r="C65" s="4">
        <f t="shared" ca="1" si="1"/>
        <v>1928218.8369257632</v>
      </c>
      <c r="D65" s="72"/>
      <c r="E65" s="6">
        <f t="shared" si="2"/>
        <v>0</v>
      </c>
      <c r="F65" s="4">
        <f t="shared" ca="1" si="21"/>
        <v>-819212.16345714254</v>
      </c>
      <c r="G65" s="54">
        <v>1115.3388492224071</v>
      </c>
      <c r="H65" s="6">
        <f t="shared" si="3"/>
        <v>0</v>
      </c>
      <c r="I65" s="4">
        <f t="shared" si="4"/>
        <v>0</v>
      </c>
      <c r="K65" s="6">
        <f t="shared" si="5"/>
        <v>0</v>
      </c>
      <c r="L65" s="4">
        <f t="shared" si="6"/>
        <v>0</v>
      </c>
      <c r="N65" s="6">
        <f t="shared" si="7"/>
        <v>0</v>
      </c>
      <c r="O65" s="4">
        <f t="shared" si="8"/>
        <v>0</v>
      </c>
      <c r="Q65" s="6"/>
      <c r="R65" s="4"/>
      <c r="T65" s="6">
        <f t="shared" si="9"/>
        <v>0</v>
      </c>
      <c r="U65" s="4">
        <f t="shared" si="10"/>
        <v>0</v>
      </c>
      <c r="W65" s="6">
        <f t="shared" si="11"/>
        <v>0</v>
      </c>
      <c r="X65" s="4">
        <f t="shared" si="12"/>
        <v>0</v>
      </c>
      <c r="Z65" s="6">
        <f t="shared" si="13"/>
        <v>0</v>
      </c>
      <c r="AA65" s="4">
        <f t="shared" si="14"/>
        <v>0</v>
      </c>
      <c r="AC65" s="6"/>
      <c r="AD65" s="4"/>
      <c r="AF65" s="6">
        <f t="shared" ca="1" si="15"/>
        <v>3684611.7402240024</v>
      </c>
      <c r="AG65" s="4">
        <f t="shared" ca="1" si="16"/>
        <v>2313936.1728606736</v>
      </c>
      <c r="AI65" s="6">
        <f t="shared" ca="1" si="17"/>
        <v>-40634.635193538343</v>
      </c>
      <c r="AJ65" s="4">
        <f t="shared" ca="1" si="18"/>
        <v>-118978.21184668026</v>
      </c>
      <c r="AL65" s="6">
        <f t="shared" ca="1" si="19"/>
        <v>-91099.4276257616</v>
      </c>
      <c r="AM65" s="4">
        <f t="shared" ca="1" si="20"/>
        <v>-266739.12408823002</v>
      </c>
      <c r="AO65" s="6"/>
      <c r="AP65" s="4"/>
    </row>
    <row r="66" spans="1:42" x14ac:dyDescent="0.2">
      <c r="A66" s="15">
        <f>+curves!A55</f>
        <v>38292</v>
      </c>
      <c r="B66" s="6">
        <f t="shared" ca="1" si="0"/>
        <v>3531020.7866972415</v>
      </c>
      <c r="C66" s="4">
        <f t="shared" ca="1" si="1"/>
        <v>2244741.5918192067</v>
      </c>
      <c r="D66" s="72"/>
      <c r="E66" s="6">
        <f t="shared" si="2"/>
        <v>0</v>
      </c>
      <c r="F66" s="4">
        <f t="shared" ca="1" si="21"/>
        <v>-814648.90556255763</v>
      </c>
      <c r="G66" s="54">
        <v>1115.9915269333187</v>
      </c>
      <c r="H66" s="6">
        <f t="shared" si="3"/>
        <v>0</v>
      </c>
      <c r="I66" s="4">
        <f t="shared" si="4"/>
        <v>0</v>
      </c>
      <c r="K66" s="6">
        <f t="shared" si="5"/>
        <v>0</v>
      </c>
      <c r="L66" s="4">
        <f t="shared" si="6"/>
        <v>0</v>
      </c>
      <c r="N66" s="6">
        <f t="shared" si="7"/>
        <v>0</v>
      </c>
      <c r="O66" s="4">
        <f t="shared" si="8"/>
        <v>0</v>
      </c>
      <c r="Q66" s="6"/>
      <c r="R66" s="4"/>
      <c r="T66" s="6">
        <f t="shared" si="9"/>
        <v>0</v>
      </c>
      <c r="U66" s="4">
        <f t="shared" si="10"/>
        <v>0</v>
      </c>
      <c r="W66" s="6">
        <f t="shared" si="11"/>
        <v>0</v>
      </c>
      <c r="X66" s="4">
        <f t="shared" si="12"/>
        <v>0</v>
      </c>
      <c r="Z66" s="6">
        <f t="shared" si="13"/>
        <v>0</v>
      </c>
      <c r="AA66" s="4">
        <f t="shared" si="14"/>
        <v>0</v>
      </c>
      <c r="AC66" s="6"/>
      <c r="AD66" s="4"/>
      <c r="AF66" s="6">
        <f t="shared" ca="1" si="15"/>
        <v>3661944.4368665922</v>
      </c>
      <c r="AG66" s="4">
        <f t="shared" ca="1" si="16"/>
        <v>2640261.938980815</v>
      </c>
      <c r="AI66" s="6">
        <f t="shared" ca="1" si="17"/>
        <v>-40384.655638652155</v>
      </c>
      <c r="AJ66" s="4">
        <f t="shared" ca="1" si="18"/>
        <v>-122002.04468436817</v>
      </c>
      <c r="AL66" s="6">
        <f t="shared" ca="1" si="19"/>
        <v>-90538.994530698503</v>
      </c>
      <c r="AM66" s="4">
        <f t="shared" ca="1" si="20"/>
        <v>-273518.30247724021</v>
      </c>
      <c r="AO66" s="6"/>
      <c r="AP66" s="4"/>
    </row>
    <row r="67" spans="1:42" x14ac:dyDescent="0.2">
      <c r="A67" s="15">
        <f>+curves!A56</f>
        <v>38322</v>
      </c>
      <c r="B67" s="6">
        <f t="shared" ca="1" si="0"/>
        <v>3509987.8798083817</v>
      </c>
      <c r="C67" s="4">
        <f t="shared" ca="1" si="1"/>
        <v>2571839.3702953099</v>
      </c>
      <c r="D67" s="72"/>
      <c r="E67" s="6">
        <f t="shared" si="2"/>
        <v>0</v>
      </c>
      <c r="F67" s="4">
        <f t="shared" ca="1" si="21"/>
        <v>-810270.45404851565</v>
      </c>
      <c r="G67" s="54">
        <v>1116.6448806525839</v>
      </c>
      <c r="H67" s="6">
        <f t="shared" si="3"/>
        <v>0</v>
      </c>
      <c r="I67" s="4">
        <f t="shared" si="4"/>
        <v>0</v>
      </c>
      <c r="K67" s="6">
        <f t="shared" si="5"/>
        <v>0</v>
      </c>
      <c r="L67" s="4">
        <f t="shared" si="6"/>
        <v>0</v>
      </c>
      <c r="N67" s="6">
        <f t="shared" si="7"/>
        <v>0</v>
      </c>
      <c r="O67" s="4">
        <f t="shared" si="8"/>
        <v>0</v>
      </c>
      <c r="Q67" s="6"/>
      <c r="R67" s="4"/>
      <c r="T67" s="6">
        <f t="shared" si="9"/>
        <v>0</v>
      </c>
      <c r="U67" s="4">
        <f t="shared" si="10"/>
        <v>0</v>
      </c>
      <c r="W67" s="6">
        <f t="shared" si="11"/>
        <v>0</v>
      </c>
      <c r="X67" s="4">
        <f t="shared" si="12"/>
        <v>0</v>
      </c>
      <c r="Z67" s="6">
        <f t="shared" si="13"/>
        <v>0</v>
      </c>
      <c r="AA67" s="4">
        <f t="shared" si="14"/>
        <v>0</v>
      </c>
      <c r="AC67" s="6"/>
      <c r="AD67" s="4"/>
      <c r="AF67" s="6">
        <f t="shared" ca="1" si="15"/>
        <v>3640131.6691074888</v>
      </c>
      <c r="AG67" s="4">
        <f t="shared" ca="1" si="16"/>
        <v>2977627.7053299262</v>
      </c>
      <c r="AI67" s="6">
        <f t="shared" ca="1" si="17"/>
        <v>-40144.100073251211</v>
      </c>
      <c r="AJ67" s="4">
        <f t="shared" ca="1" si="18"/>
        <v>-125169.30402839728</v>
      </c>
      <c r="AL67" s="6">
        <f t="shared" ca="1" si="19"/>
        <v>-89999.689225855953</v>
      </c>
      <c r="AM67" s="4">
        <f t="shared" ca="1" si="20"/>
        <v>-280619.03100621881</v>
      </c>
      <c r="AO67" s="6"/>
      <c r="AP67" s="4"/>
    </row>
    <row r="68" spans="1:42" x14ac:dyDescent="0.2">
      <c r="A68" s="15">
        <f>+curves!A57</f>
        <v>38353</v>
      </c>
      <c r="B68" s="6">
        <f t="shared" ca="1" si="0"/>
        <v>3488376.1298318319</v>
      </c>
      <c r="C68" s="4">
        <f t="shared" ca="1" si="1"/>
        <v>3096702.3025051821</v>
      </c>
      <c r="D68" s="72"/>
      <c r="E68" s="6">
        <f t="shared" si="2"/>
        <v>0</v>
      </c>
      <c r="F68" s="4">
        <f t="shared" ca="1" si="21"/>
        <v>-805753.10631635785</v>
      </c>
      <c r="G68" s="54">
        <v>1117.2989110803394</v>
      </c>
      <c r="H68" s="6">
        <f t="shared" si="3"/>
        <v>0</v>
      </c>
      <c r="I68" s="4">
        <f t="shared" si="4"/>
        <v>0</v>
      </c>
      <c r="K68" s="6">
        <f t="shared" si="5"/>
        <v>0</v>
      </c>
      <c r="L68" s="4">
        <f t="shared" si="6"/>
        <v>0</v>
      </c>
      <c r="N68" s="6">
        <f t="shared" si="7"/>
        <v>0</v>
      </c>
      <c r="O68" s="4">
        <f t="shared" si="8"/>
        <v>0</v>
      </c>
      <c r="Q68" s="6"/>
      <c r="R68" s="4"/>
      <c r="T68" s="6">
        <f t="shared" si="9"/>
        <v>0</v>
      </c>
      <c r="U68" s="4">
        <f t="shared" si="10"/>
        <v>0</v>
      </c>
      <c r="W68" s="6">
        <f t="shared" si="11"/>
        <v>0</v>
      </c>
      <c r="X68" s="4">
        <f t="shared" si="12"/>
        <v>0</v>
      </c>
      <c r="Z68" s="6">
        <f t="shared" si="13"/>
        <v>0</v>
      </c>
      <c r="AA68" s="4">
        <f t="shared" si="14"/>
        <v>0</v>
      </c>
      <c r="AC68" s="6"/>
      <c r="AD68" s="4"/>
      <c r="AF68" s="6">
        <f t="shared" ca="1" si="15"/>
        <v>3617718.595841046</v>
      </c>
      <c r="AG68" s="4">
        <f t="shared" ca="1" si="16"/>
        <v>3520040.1937533394</v>
      </c>
      <c r="AI68" s="6">
        <f t="shared" ca="1" si="17"/>
        <v>-39896.924218654225</v>
      </c>
      <c r="AJ68" s="4">
        <f t="shared" ca="1" si="18"/>
        <v>-130582.63296765529</v>
      </c>
      <c r="AL68" s="6">
        <f t="shared" ca="1" si="19"/>
        <v>-89445.541790559801</v>
      </c>
      <c r="AM68" s="4">
        <f t="shared" ca="1" si="20"/>
        <v>-292755.25828050222</v>
      </c>
      <c r="AO68" s="6"/>
      <c r="AP68" s="4"/>
    </row>
    <row r="69" spans="1:42" x14ac:dyDescent="0.2">
      <c r="A69" s="15">
        <f>+curves!A58</f>
        <v>38384</v>
      </c>
      <c r="B69" s="6">
        <f t="shared" ca="1" si="0"/>
        <v>3466887.9972652406</v>
      </c>
      <c r="C69" s="4">
        <f t="shared" ca="1" si="1"/>
        <v>2672000.9553489028</v>
      </c>
      <c r="D69" s="72"/>
      <c r="E69" s="6">
        <f t="shared" si="2"/>
        <v>0</v>
      </c>
      <c r="F69" s="4">
        <f t="shared" ca="1" si="21"/>
        <v>-801258.97001475235</v>
      </c>
      <c r="G69" s="54">
        <v>1117.9536189175142</v>
      </c>
      <c r="H69" s="6">
        <f t="shared" si="3"/>
        <v>0</v>
      </c>
      <c r="I69" s="4">
        <f t="shared" si="4"/>
        <v>0</v>
      </c>
      <c r="K69" s="6">
        <f t="shared" si="5"/>
        <v>0</v>
      </c>
      <c r="L69" s="4">
        <f t="shared" si="6"/>
        <v>0</v>
      </c>
      <c r="N69" s="6">
        <f t="shared" si="7"/>
        <v>0</v>
      </c>
      <c r="O69" s="4">
        <f t="shared" si="8"/>
        <v>0</v>
      </c>
      <c r="Q69" s="6"/>
      <c r="R69" s="4"/>
      <c r="T69" s="6">
        <f t="shared" si="9"/>
        <v>0</v>
      </c>
      <c r="U69" s="4">
        <f t="shared" si="10"/>
        <v>0</v>
      </c>
      <c r="W69" s="6">
        <f t="shared" si="11"/>
        <v>0</v>
      </c>
      <c r="X69" s="4">
        <f t="shared" si="12"/>
        <v>0</v>
      </c>
      <c r="Z69" s="6">
        <f t="shared" si="13"/>
        <v>0</v>
      </c>
      <c r="AA69" s="4">
        <f t="shared" si="14"/>
        <v>0</v>
      </c>
      <c r="AC69" s="6"/>
      <c r="AD69" s="4"/>
      <c r="AF69" s="6">
        <f t="shared" ca="1" si="15"/>
        <v>3595433.7234870424</v>
      </c>
      <c r="AG69" s="4">
        <f t="shared" ca="1" si="16"/>
        <v>3077691.2673049094</v>
      </c>
      <c r="AI69" s="6">
        <f t="shared" ca="1" si="17"/>
        <v>-39651.162189359799</v>
      </c>
      <c r="AJ69" s="4">
        <f t="shared" ca="1" si="18"/>
        <v>-125139.06786961952</v>
      </c>
      <c r="AL69" s="6">
        <f t="shared" ca="1" si="19"/>
        <v>-88894.564032442067</v>
      </c>
      <c r="AM69" s="4">
        <f t="shared" ca="1" si="20"/>
        <v>-280551.24408638716</v>
      </c>
      <c r="AO69" s="6"/>
      <c r="AP69" s="4"/>
    </row>
    <row r="70" spans="1:42" x14ac:dyDescent="0.2">
      <c r="A70" s="15">
        <f>+curves!A59</f>
        <v>38412</v>
      </c>
      <c r="B70" s="6">
        <f t="shared" ca="1" si="0"/>
        <v>3447585.0769913504</v>
      </c>
      <c r="C70" s="4">
        <f t="shared" ca="1" si="1"/>
        <v>2205490.1577696335</v>
      </c>
      <c r="D70" s="72"/>
      <c r="E70" s="6">
        <f t="shared" si="2"/>
        <v>0</v>
      </c>
      <c r="F70" s="4">
        <f t="shared" ca="1" si="21"/>
        <v>-797264.83707806643</v>
      </c>
      <c r="G70" s="54">
        <v>1118.6090048657327</v>
      </c>
      <c r="H70" s="6">
        <f t="shared" si="3"/>
        <v>0</v>
      </c>
      <c r="I70" s="4">
        <f t="shared" si="4"/>
        <v>0</v>
      </c>
      <c r="K70" s="6">
        <f t="shared" si="5"/>
        <v>0</v>
      </c>
      <c r="L70" s="4">
        <f t="shared" si="6"/>
        <v>0</v>
      </c>
      <c r="N70" s="6">
        <f t="shared" si="7"/>
        <v>0</v>
      </c>
      <c r="O70" s="4">
        <f t="shared" si="8"/>
        <v>0</v>
      </c>
      <c r="Q70" s="6"/>
      <c r="R70" s="4"/>
      <c r="T70" s="6">
        <f t="shared" si="9"/>
        <v>0</v>
      </c>
      <c r="U70" s="4">
        <f t="shared" si="10"/>
        <v>0</v>
      </c>
      <c r="W70" s="6">
        <f t="shared" si="11"/>
        <v>0</v>
      </c>
      <c r="X70" s="4">
        <f t="shared" si="12"/>
        <v>0</v>
      </c>
      <c r="Z70" s="6">
        <f t="shared" si="13"/>
        <v>0</v>
      </c>
      <c r="AA70" s="4">
        <f t="shared" si="14"/>
        <v>0</v>
      </c>
      <c r="AC70" s="6"/>
      <c r="AD70" s="4"/>
      <c r="AF70" s="6">
        <f t="shared" ca="1" si="15"/>
        <v>3575415.0870126965</v>
      </c>
      <c r="AG70" s="4">
        <f t="shared" ca="1" si="16"/>
        <v>2592175.9380842051</v>
      </c>
      <c r="AI70" s="6">
        <f t="shared" ca="1" si="17"/>
        <v>-39430.392662593418</v>
      </c>
      <c r="AJ70" s="4">
        <f t="shared" ca="1" si="18"/>
        <v>-119276.9378043451</v>
      </c>
      <c r="AL70" s="6">
        <f t="shared" ca="1" si="19"/>
        <v>-88399.617358752585</v>
      </c>
      <c r="AM70" s="4">
        <f t="shared" ca="1" si="20"/>
        <v>-267408.84251022653</v>
      </c>
      <c r="AO70" s="6"/>
      <c r="AP70" s="4"/>
    </row>
    <row r="71" spans="1:42" x14ac:dyDescent="0.2">
      <c r="A71" s="15">
        <f>+curves!A60</f>
        <v>38443</v>
      </c>
      <c r="B71" s="6">
        <f t="shared" ca="1" si="0"/>
        <v>3426330.4379587355</v>
      </c>
      <c r="C71" s="4">
        <f t="shared" ca="1" si="1"/>
        <v>1722485.8637230266</v>
      </c>
      <c r="D71" s="72"/>
      <c r="E71" s="6">
        <f t="shared" si="2"/>
        <v>0</v>
      </c>
      <c r="F71" s="4">
        <f t="shared" ca="1" si="21"/>
        <v>-792814.34876483504</v>
      </c>
      <c r="G71" s="54">
        <v>1119.265069627314</v>
      </c>
      <c r="H71" s="6">
        <f t="shared" si="3"/>
        <v>0</v>
      </c>
      <c r="I71" s="4">
        <f t="shared" si="4"/>
        <v>0</v>
      </c>
      <c r="K71" s="6">
        <f t="shared" si="5"/>
        <v>0</v>
      </c>
      <c r="L71" s="4">
        <f t="shared" si="6"/>
        <v>0</v>
      </c>
      <c r="N71" s="6">
        <f t="shared" si="7"/>
        <v>0</v>
      </c>
      <c r="O71" s="4">
        <f t="shared" si="8"/>
        <v>0</v>
      </c>
      <c r="Q71" s="6"/>
      <c r="R71" s="4"/>
      <c r="T71" s="6">
        <f t="shared" si="9"/>
        <v>0</v>
      </c>
      <c r="U71" s="4">
        <f t="shared" si="10"/>
        <v>0</v>
      </c>
      <c r="W71" s="6">
        <f t="shared" si="11"/>
        <v>0</v>
      </c>
      <c r="X71" s="4">
        <f t="shared" si="12"/>
        <v>0</v>
      </c>
      <c r="Z71" s="6">
        <f t="shared" si="13"/>
        <v>0</v>
      </c>
      <c r="AA71" s="4">
        <f t="shared" si="14"/>
        <v>0</v>
      </c>
      <c r="AC71" s="6"/>
      <c r="AD71" s="4"/>
      <c r="AF71" s="6">
        <f t="shared" ca="1" si="15"/>
        <v>3553372.3656964353</v>
      </c>
      <c r="AG71" s="4">
        <f t="shared" ca="1" si="16"/>
        <v>2089382.9510295042</v>
      </c>
      <c r="AI71" s="6">
        <f t="shared" ca="1" si="17"/>
        <v>-39187.301123373429</v>
      </c>
      <c r="AJ71" s="4">
        <f t="shared" ca="1" si="18"/>
        <v>-113172.92564430246</v>
      </c>
      <c r="AL71" s="6">
        <f t="shared" ca="1" si="19"/>
        <v>-87854.626614326553</v>
      </c>
      <c r="AM71" s="4">
        <f t="shared" ca="1" si="20"/>
        <v>-253724.16166217506</v>
      </c>
      <c r="AO71" s="6"/>
      <c r="AP71" s="4"/>
    </row>
    <row r="72" spans="1:42" x14ac:dyDescent="0.2">
      <c r="A72" s="15">
        <f>+curves!A61</f>
        <v>38473</v>
      </c>
      <c r="B72" s="6">
        <f t="shared" ca="1" si="0"/>
        <v>3405877.3652443741</v>
      </c>
      <c r="C72" s="4">
        <f t="shared" ca="1" si="1"/>
        <v>1633868.5094831407</v>
      </c>
      <c r="D72" s="72"/>
      <c r="E72" s="6">
        <f t="shared" si="2"/>
        <v>0</v>
      </c>
      <c r="F72" s="4">
        <f t="shared" ca="1" si="21"/>
        <v>-788544.15551905974</v>
      </c>
      <c r="G72" s="54">
        <v>1119.921813905368</v>
      </c>
      <c r="H72" s="6">
        <f t="shared" si="3"/>
        <v>0</v>
      </c>
      <c r="I72" s="4">
        <f t="shared" si="4"/>
        <v>0</v>
      </c>
      <c r="K72" s="6">
        <f t="shared" si="5"/>
        <v>0</v>
      </c>
      <c r="L72" s="4">
        <f t="shared" si="6"/>
        <v>0</v>
      </c>
      <c r="N72" s="6">
        <f t="shared" si="7"/>
        <v>0</v>
      </c>
      <c r="O72" s="4">
        <f t="shared" si="8"/>
        <v>0</v>
      </c>
      <c r="Q72" s="6"/>
      <c r="R72" s="4"/>
      <c r="T72" s="6">
        <f t="shared" si="9"/>
        <v>0</v>
      </c>
      <c r="U72" s="4">
        <f t="shared" si="10"/>
        <v>0</v>
      </c>
      <c r="W72" s="6">
        <f t="shared" si="11"/>
        <v>0</v>
      </c>
      <c r="X72" s="4">
        <f t="shared" si="12"/>
        <v>0</v>
      </c>
      <c r="Z72" s="6">
        <f t="shared" si="13"/>
        <v>0</v>
      </c>
      <c r="AA72" s="4">
        <f t="shared" si="14"/>
        <v>0</v>
      </c>
      <c r="AC72" s="6"/>
      <c r="AD72" s="4"/>
      <c r="AF72" s="6">
        <f t="shared" ca="1" si="15"/>
        <v>3532160.9312791266</v>
      </c>
      <c r="AG72" s="4">
        <f t="shared" ca="1" si="16"/>
        <v>1995670.9261727061</v>
      </c>
      <c r="AI72" s="6">
        <f t="shared" ca="1" si="17"/>
        <v>-38953.377182332464</v>
      </c>
      <c r="AJ72" s="4">
        <f t="shared" ca="1" si="18"/>
        <v>-111601.4256273825</v>
      </c>
      <c r="AL72" s="6">
        <f t="shared" ca="1" si="19"/>
        <v>-87330.188852419858</v>
      </c>
      <c r="AM72" s="4">
        <f t="shared" ca="1" si="20"/>
        <v>-250200.99106218285</v>
      </c>
      <c r="AO72" s="6"/>
      <c r="AP72" s="4"/>
    </row>
    <row r="73" spans="1:42" x14ac:dyDescent="0.2">
      <c r="A73" s="15">
        <f>+curves!A62</f>
        <v>38504</v>
      </c>
      <c r="B73" s="6">
        <f t="shared" ca="1" si="0"/>
        <v>3384861.7016210305</v>
      </c>
      <c r="C73" s="4">
        <f t="shared" ca="1" si="1"/>
        <v>1647480.9009483396</v>
      </c>
      <c r="D73" s="72"/>
      <c r="E73" s="6">
        <f t="shared" si="2"/>
        <v>0</v>
      </c>
      <c r="F73" s="4">
        <f t="shared" ca="1" si="21"/>
        <v>-784138.55443629622</v>
      </c>
      <c r="G73" s="54">
        <v>1120.5792384037015</v>
      </c>
      <c r="H73" s="6">
        <f t="shared" si="3"/>
        <v>0</v>
      </c>
      <c r="I73" s="4">
        <f t="shared" si="4"/>
        <v>0</v>
      </c>
      <c r="K73" s="6">
        <f t="shared" si="5"/>
        <v>0</v>
      </c>
      <c r="L73" s="4">
        <f t="shared" si="6"/>
        <v>0</v>
      </c>
      <c r="N73" s="6">
        <f t="shared" si="7"/>
        <v>0</v>
      </c>
      <c r="O73" s="4">
        <f t="shared" si="8"/>
        <v>0</v>
      </c>
      <c r="Q73" s="6"/>
      <c r="R73" s="4"/>
      <c r="T73" s="6">
        <f t="shared" si="9"/>
        <v>0</v>
      </c>
      <c r="U73" s="4">
        <f t="shared" si="10"/>
        <v>0</v>
      </c>
      <c r="W73" s="6">
        <f t="shared" si="11"/>
        <v>0</v>
      </c>
      <c r="X73" s="4">
        <f t="shared" si="12"/>
        <v>0</v>
      </c>
      <c r="Z73" s="6">
        <f t="shared" si="13"/>
        <v>0</v>
      </c>
      <c r="AA73" s="4">
        <f t="shared" si="14"/>
        <v>0</v>
      </c>
      <c r="AC73" s="6"/>
      <c r="AD73" s="4"/>
      <c r="AF73" s="6">
        <f t="shared" ca="1" si="15"/>
        <v>3510366.0461335918</v>
      </c>
      <c r="AG73" s="4">
        <f t="shared" ca="1" si="16"/>
        <v>2007929.3783884149</v>
      </c>
      <c r="AI73" s="6">
        <f t="shared" ca="1" si="17"/>
        <v>-38713.018829970482</v>
      </c>
      <c r="AJ73" s="4">
        <f t="shared" ca="1" si="18"/>
        <v>-111183.79007967521</v>
      </c>
      <c r="AL73" s="6">
        <f t="shared" ca="1" si="19"/>
        <v>-86791.325682590541</v>
      </c>
      <c r="AM73" s="4">
        <f t="shared" ca="1" si="20"/>
        <v>-249264.68736039998</v>
      </c>
      <c r="AO73" s="6"/>
      <c r="AP73" s="4"/>
    </row>
    <row r="74" spans="1:42" x14ac:dyDescent="0.2">
      <c r="A74" s="15">
        <f>+curves!A63</f>
        <v>38534</v>
      </c>
      <c r="B74" s="6">
        <f t="shared" ca="1" si="0"/>
        <v>3364702.7114240928</v>
      </c>
      <c r="C74" s="4">
        <f t="shared" ca="1" si="1"/>
        <v>1856374.7874460081</v>
      </c>
      <c r="D74" s="72"/>
      <c r="E74" s="6">
        <f t="shared" si="2"/>
        <v>0</v>
      </c>
      <c r="F74" s="4">
        <f t="shared" ca="1" si="21"/>
        <v>-779926.28824876947</v>
      </c>
      <c r="G74" s="54">
        <v>1121.2373438268178</v>
      </c>
      <c r="H74" s="6">
        <f t="shared" si="3"/>
        <v>0</v>
      </c>
      <c r="I74" s="4">
        <f t="shared" si="4"/>
        <v>0</v>
      </c>
      <c r="K74" s="6">
        <f t="shared" si="5"/>
        <v>0</v>
      </c>
      <c r="L74" s="4">
        <f t="shared" si="6"/>
        <v>0</v>
      </c>
      <c r="N74" s="6">
        <f t="shared" si="7"/>
        <v>0</v>
      </c>
      <c r="O74" s="4">
        <f t="shared" si="8"/>
        <v>0</v>
      </c>
      <c r="Q74" s="6"/>
      <c r="R74" s="4"/>
      <c r="T74" s="6">
        <f t="shared" si="9"/>
        <v>0</v>
      </c>
      <c r="U74" s="4">
        <f t="shared" si="10"/>
        <v>0</v>
      </c>
      <c r="W74" s="6">
        <f t="shared" si="11"/>
        <v>0</v>
      </c>
      <c r="X74" s="4">
        <f t="shared" si="12"/>
        <v>0</v>
      </c>
      <c r="Z74" s="6">
        <f t="shared" si="13"/>
        <v>0</v>
      </c>
      <c r="AA74" s="4">
        <f t="shared" si="14"/>
        <v>0</v>
      </c>
      <c r="AC74" s="6"/>
      <c r="AD74" s="4"/>
      <c r="AF74" s="6">
        <f t="shared" ca="1" si="15"/>
        <v>3489459.5982637182</v>
      </c>
      <c r="AG74" s="4">
        <f t="shared" ca="1" si="16"/>
        <v>2222785.7640939886</v>
      </c>
      <c r="AI74" s="6">
        <f t="shared" ca="1" si="17"/>
        <v>-38482.458341571939</v>
      </c>
      <c r="AJ74" s="4">
        <f t="shared" ca="1" si="18"/>
        <v>-113022.98014919678</v>
      </c>
      <c r="AL74" s="6">
        <f t="shared" ca="1" si="19"/>
        <v>-86274.428498053661</v>
      </c>
      <c r="AM74" s="4">
        <f t="shared" ca="1" si="20"/>
        <v>-253387.99649878358</v>
      </c>
      <c r="AO74" s="6"/>
      <c r="AP74" s="4"/>
    </row>
    <row r="75" spans="1:42" x14ac:dyDescent="0.2">
      <c r="A75" s="15">
        <f>+curves!A64</f>
        <v>38565</v>
      </c>
      <c r="B75" s="6">
        <f t="shared" ca="1" si="0"/>
        <v>3344011.4268813217</v>
      </c>
      <c r="C75" s="4">
        <f t="shared" ca="1" si="1"/>
        <v>1834926.9514617985</v>
      </c>
      <c r="D75" s="72"/>
      <c r="E75" s="6">
        <f t="shared" si="2"/>
        <v>0</v>
      </c>
      <c r="F75" s="4">
        <f t="shared" ca="1" si="21"/>
        <v>-775585.5515613344</v>
      </c>
      <c r="G75" s="54">
        <v>1121.896130880014</v>
      </c>
      <c r="H75" s="6">
        <f t="shared" si="3"/>
        <v>0</v>
      </c>
      <c r="I75" s="4">
        <f t="shared" si="4"/>
        <v>0</v>
      </c>
      <c r="K75" s="6">
        <f t="shared" si="5"/>
        <v>0</v>
      </c>
      <c r="L75" s="4">
        <f t="shared" si="6"/>
        <v>0</v>
      </c>
      <c r="N75" s="6">
        <f t="shared" si="7"/>
        <v>0</v>
      </c>
      <c r="O75" s="4">
        <f t="shared" si="8"/>
        <v>0</v>
      </c>
      <c r="Q75" s="6"/>
      <c r="R75" s="4"/>
      <c r="T75" s="6">
        <f t="shared" si="9"/>
        <v>0</v>
      </c>
      <c r="U75" s="4">
        <f t="shared" si="10"/>
        <v>0</v>
      </c>
      <c r="W75" s="6">
        <f t="shared" si="11"/>
        <v>0</v>
      </c>
      <c r="X75" s="4">
        <f t="shared" si="12"/>
        <v>0</v>
      </c>
      <c r="Z75" s="6">
        <f t="shared" si="13"/>
        <v>0</v>
      </c>
      <c r="AA75" s="4">
        <f t="shared" si="14"/>
        <v>0</v>
      </c>
      <c r="AC75" s="6"/>
      <c r="AD75" s="4"/>
      <c r="AF75" s="6">
        <f t="shared" ca="1" si="15"/>
        <v>3468001.1195686962</v>
      </c>
      <c r="AG75" s="4">
        <f t="shared" ca="1" si="16"/>
        <v>2198712.7098065545</v>
      </c>
      <c r="AI75" s="6">
        <f t="shared" ca="1" si="17"/>
        <v>-38245.809946827496</v>
      </c>
      <c r="AJ75" s="4">
        <f t="shared" ca="1" si="18"/>
        <v>-112213.20638399187</v>
      </c>
      <c r="AL75" s="6">
        <f t="shared" ca="1" si="19"/>
        <v>-85743.882740546716</v>
      </c>
      <c r="AM75" s="4">
        <f t="shared" ca="1" si="20"/>
        <v>-251572.5519607641</v>
      </c>
      <c r="AO75" s="6"/>
      <c r="AP75" s="4"/>
    </row>
    <row r="76" spans="1:42" x14ac:dyDescent="0.2">
      <c r="A76" s="15">
        <f>+curves!A65</f>
        <v>38596</v>
      </c>
      <c r="B76" s="6">
        <f t="shared" ca="1" si="0"/>
        <v>3323441.193118385</v>
      </c>
      <c r="C76" s="4">
        <f t="shared" ca="1" si="1"/>
        <v>1763817.7051558867</v>
      </c>
      <c r="D76" s="72"/>
      <c r="E76" s="6">
        <f t="shared" si="2"/>
        <v>0</v>
      </c>
      <c r="F76" s="4">
        <f t="shared" ca="1" si="21"/>
        <v>-771267.73979058</v>
      </c>
      <c r="G76" s="54">
        <v>1122.5556002692854</v>
      </c>
      <c r="H76" s="6">
        <f t="shared" si="3"/>
        <v>0</v>
      </c>
      <c r="I76" s="4">
        <f t="shared" si="4"/>
        <v>0</v>
      </c>
      <c r="K76" s="6">
        <f t="shared" si="5"/>
        <v>0</v>
      </c>
      <c r="L76" s="4">
        <f t="shared" si="6"/>
        <v>0</v>
      </c>
      <c r="N76" s="6">
        <f t="shared" si="7"/>
        <v>0</v>
      </c>
      <c r="O76" s="4">
        <f t="shared" si="8"/>
        <v>0</v>
      </c>
      <c r="Q76" s="6"/>
      <c r="R76" s="4"/>
      <c r="T76" s="6">
        <f t="shared" si="9"/>
        <v>0</v>
      </c>
      <c r="U76" s="4">
        <f t="shared" si="10"/>
        <v>0</v>
      </c>
      <c r="W76" s="6">
        <f t="shared" si="11"/>
        <v>0</v>
      </c>
      <c r="X76" s="4">
        <f t="shared" si="12"/>
        <v>0</v>
      </c>
      <c r="Z76" s="6">
        <f t="shared" si="13"/>
        <v>0</v>
      </c>
      <c r="AA76" s="4">
        <f t="shared" si="14"/>
        <v>0</v>
      </c>
      <c r="AC76" s="6"/>
      <c r="AD76" s="4"/>
      <c r="AF76" s="6">
        <f t="shared" ca="1" si="15"/>
        <v>3446668.1799901417</v>
      </c>
      <c r="AG76" s="4">
        <f t="shared" ca="1" si="16"/>
        <v>2123147.5988739291</v>
      </c>
      <c r="AI76" s="6">
        <f t="shared" ca="1" si="17"/>
        <v>-38010.546022567287</v>
      </c>
      <c r="AJ76" s="4">
        <f t="shared" ca="1" si="18"/>
        <v>-110838.75220180623</v>
      </c>
      <c r="AL76" s="6">
        <f t="shared" ca="1" si="19"/>
        <v>-85216.44084918937</v>
      </c>
      <c r="AM76" s="4">
        <f t="shared" ca="1" si="20"/>
        <v>-248491.14151623624</v>
      </c>
      <c r="AO76" s="6"/>
      <c r="AP76" s="4"/>
    </row>
    <row r="77" spans="1:42" x14ac:dyDescent="0.2">
      <c r="A77" s="15">
        <f>+curves!A66</f>
        <v>38626</v>
      </c>
      <c r="B77" s="6">
        <f t="shared" ref="B77:B140" ca="1" si="22">+SUMIF($H$11:$CM$11,"POS",$H77:$CM77)</f>
        <v>3303649.1423667129</v>
      </c>
      <c r="C77" s="4">
        <f t="shared" ref="C77:C140" ca="1" si="23">+SUMIF($H$11:$CM$11,"P&amp;l",$H77:$CM77)</f>
        <v>1799564.750047721</v>
      </c>
      <c r="D77" s="72"/>
      <c r="E77" s="6">
        <f t="shared" si="2"/>
        <v>0</v>
      </c>
      <c r="F77" s="4">
        <f t="shared" ca="1" si="21"/>
        <v>-767125.48393904872</v>
      </c>
      <c r="G77" s="54">
        <v>1123.2157527013278</v>
      </c>
      <c r="H77" s="6">
        <f t="shared" si="3"/>
        <v>0</v>
      </c>
      <c r="I77" s="4">
        <f t="shared" si="4"/>
        <v>0</v>
      </c>
      <c r="K77" s="6">
        <f t="shared" si="5"/>
        <v>0</v>
      </c>
      <c r="L77" s="4">
        <f t="shared" si="6"/>
        <v>0</v>
      </c>
      <c r="N77" s="6">
        <f t="shared" si="7"/>
        <v>0</v>
      </c>
      <c r="O77" s="4">
        <f t="shared" si="8"/>
        <v>0</v>
      </c>
      <c r="Q77" s="6"/>
      <c r="R77" s="4"/>
      <c r="T77" s="6">
        <f t="shared" si="9"/>
        <v>0</v>
      </c>
      <c r="U77" s="4">
        <f t="shared" si="10"/>
        <v>0</v>
      </c>
      <c r="W77" s="6">
        <f t="shared" si="11"/>
        <v>0</v>
      </c>
      <c r="X77" s="4">
        <f t="shared" si="12"/>
        <v>0</v>
      </c>
      <c r="Z77" s="6">
        <f t="shared" si="13"/>
        <v>0</v>
      </c>
      <c r="AA77" s="4">
        <f t="shared" si="14"/>
        <v>0</v>
      </c>
      <c r="AC77" s="6"/>
      <c r="AD77" s="4"/>
      <c r="AF77" s="6">
        <f t="shared" ca="1" si="15"/>
        <v>3426142.2769942381</v>
      </c>
      <c r="AG77" s="4">
        <f t="shared" ca="1" si="16"/>
        <v>2158469.6345063695</v>
      </c>
      <c r="AI77" s="6">
        <f t="shared" ca="1" si="17"/>
        <v>-37784.182259147856</v>
      </c>
      <c r="AJ77" s="4">
        <f t="shared" ca="1" si="18"/>
        <v>-110707.65401930323</v>
      </c>
      <c r="AL77" s="6">
        <f t="shared" ca="1" si="19"/>
        <v>-84708.952368377257</v>
      </c>
      <c r="AM77" s="4">
        <f t="shared" ca="1" si="20"/>
        <v>-248197.23043934532</v>
      </c>
      <c r="AO77" s="6"/>
      <c r="AP77" s="4"/>
    </row>
    <row r="78" spans="1:42" x14ac:dyDescent="0.2">
      <c r="A78" s="15">
        <f>+curves!A67</f>
        <v>38657</v>
      </c>
      <c r="B78" s="6">
        <f t="shared" ca="1" si="22"/>
        <v>3283315.1575351278</v>
      </c>
      <c r="C78" s="4">
        <f t="shared" ca="1" si="23"/>
        <v>2077420.1496047108</v>
      </c>
      <c r="D78" s="72"/>
      <c r="E78" s="6">
        <f t="shared" ref="E78:E141" si="24">+IF(AND($H$7&lt;$A78+1,$H$8&gt;$A78-1),$H$9*VLOOKUP($A78,curves,3,0),0)</f>
        <v>0</v>
      </c>
      <c r="F78" s="4">
        <f t="shared" ca="1" si="21"/>
        <v>-762852.37591851514</v>
      </c>
      <c r="G78" s="54">
        <v>1123.8765888836313</v>
      </c>
      <c r="H78" s="6">
        <f t="shared" ref="H78:H141" si="25">+IF(AND($H$7&lt;$A78+1,$H$8&gt;$A78-1),$H$9*VLOOKUP($A78,curves,3,0),0)</f>
        <v>0</v>
      </c>
      <c r="I78" s="4">
        <f t="shared" ref="I78:I141" si="26">+IF(AND(H$7&lt;$A78+1,H$8&gt;$A78-1),H$9*(VLOOKUP($A78,curves,6,0)-H$10)*VLOOKUP($A78,curves,3,0),0)</f>
        <v>0</v>
      </c>
      <c r="K78" s="6">
        <f t="shared" ref="K78:K141" si="27">+IF(AND(K$7&lt;$A78+1,K$8&gt;$A78-1),K$9*VLOOKUP($A78,curves,3,0),0)</f>
        <v>0</v>
      </c>
      <c r="L78" s="4">
        <f t="shared" ref="L78:L141" si="28">+IF(AND(K$7&lt;$A78+1,K$8&gt;$A78-1),K$9*(VLOOKUP($A78,curves,6,0)-K$10)*VLOOKUP($A78,curves,3,0),0)</f>
        <v>0</v>
      </c>
      <c r="N78" s="6">
        <f t="shared" ref="N78:N141" si="29">+IF(AND(N$7&lt;$A78+1,N$8&gt;$A78-1),N$9*VLOOKUP($A78,curves,3,0),0)</f>
        <v>0</v>
      </c>
      <c r="O78" s="4">
        <f t="shared" ref="O78:O141" si="30">+IF(AND(N$7&lt;$A78+1,N$8&gt;$A78-1),N$9*(VLOOKUP($A78,curves,6,0)-N$10)*VLOOKUP($A78,curves,3,0),0)</f>
        <v>0</v>
      </c>
      <c r="Q78" s="6"/>
      <c r="R78" s="4"/>
      <c r="T78" s="6">
        <f t="shared" ref="T78:T141" si="31">+IF(AND(T$7&lt;$A78+1,T$8&gt;$A78-1),T$9*VLOOKUP($A78,curves,3,0),0)</f>
        <v>0</v>
      </c>
      <c r="U78" s="4">
        <f t="shared" ref="U78:U141" si="32">+IF(AND(T$7&lt;$A78+1,T$8&gt;$A78-1),T$9*(VLOOKUP($A78,curves,6,0)-T$10)*VLOOKUP($A78,curves,3,0),0)</f>
        <v>0</v>
      </c>
      <c r="W78" s="6">
        <f t="shared" ref="W78:W141" si="33">+IF(AND(W$7&lt;$A78+1,W$8&gt;$A78-1),W$9*VLOOKUP($A78,curves,3,0),0)</f>
        <v>0</v>
      </c>
      <c r="X78" s="4">
        <f t="shared" ref="X78:X141" si="34">+IF(AND(W$7&lt;$A78+1,W$8&gt;$A78-1),W$9*(VLOOKUP($A78,curves,6,0)-W$10)*VLOOKUP($A78,curves,3,0),0)</f>
        <v>0</v>
      </c>
      <c r="Z78" s="6">
        <f t="shared" ref="Z78:Z141" si="35">+IF(AND(Z$7&lt;$A78+1,Z$8&gt;$A78-1),Z$9*VLOOKUP($A78,curves,3,0),0)</f>
        <v>0</v>
      </c>
      <c r="AA78" s="4">
        <f t="shared" ref="AA78:AA141" si="36">+IF(AND(Z$7&lt;$A78+1,Z$8&gt;$A78-1),Z$9*(VLOOKUP($A78,curves,6,0)-Z$10)*VLOOKUP($A78,curves,3,0),0)</f>
        <v>0</v>
      </c>
      <c r="AC78" s="6"/>
      <c r="AD78" s="4"/>
      <c r="AF78" s="6">
        <f t="shared" ref="AF78:AF141" ca="1" si="37">+IF(AND(AF$7&lt;$A78+1,AF$8&gt;$A78-1),AF$9*VLOOKUP($A78,curves,3,0),0)</f>
        <v>3405054.3460157858</v>
      </c>
      <c r="AG78" s="4">
        <f t="shared" ref="AG78:AG141" ca="1" si="38">+IF(AND(AF$7&lt;$A78+1,AF$8&gt;$A78-1),AF$9*(VLOOKUP($A78,curves,6,0)-AF$10)*VLOOKUP($A78,curves,3,0),0)</f>
        <v>2444829.0204393356</v>
      </c>
      <c r="AI78" s="6">
        <f t="shared" ref="AI78:AI141" ca="1" si="39">+IF(AND(AI$7&lt;$A78+1,AI$8&gt;$A78-1),AI$9*VLOOKUP($A78,curves,3,0),0)</f>
        <v>-37551.620338731293</v>
      </c>
      <c r="AJ78" s="4">
        <f t="shared" ref="AJ78:AJ141" ca="1" si="40">+IF(AND(AI$7&lt;$A78+1,AI$8&gt;$A78-1),AI$9*(VLOOKUP($A78,curves,6,0)-AI$10)*VLOOKUP($A78,curves,3,0),0)</f>
        <v>-113330.79018229105</v>
      </c>
      <c r="AL78" s="6">
        <f t="shared" ref="AL78:AL141" ca="1" si="41">+IF(AND(AL$7&lt;$A78+1,AL$8&gt;$A78-1),AL$9*VLOOKUP($A78,curves,3,0),0)</f>
        <v>-84187.568141926371</v>
      </c>
      <c r="AM78" s="4">
        <f t="shared" ref="AM78:AM141" ca="1" si="42">+IF(AND(AL$7&lt;$A78+1,AL$8&gt;$A78-1),AL$9*(VLOOKUP($A78,curves,6,0)-AL$10)*VLOOKUP($A78,curves,3,0),0)</f>
        <v>-254078.0806523338</v>
      </c>
      <c r="AO78" s="6"/>
      <c r="AP78" s="4"/>
    </row>
    <row r="79" spans="1:42" x14ac:dyDescent="0.2">
      <c r="A79" s="15">
        <f>+curves!A68</f>
        <v>38687</v>
      </c>
      <c r="B79" s="6">
        <f t="shared" ca="1" si="22"/>
        <v>3263750.4923882131</v>
      </c>
      <c r="C79" s="4">
        <f t="shared" ca="1" si="23"/>
        <v>2371833.7350991615</v>
      </c>
      <c r="D79" s="72"/>
      <c r="E79" s="6">
        <f t="shared" si="24"/>
        <v>0</v>
      </c>
      <c r="F79" s="4">
        <f t="shared" ca="1" si="21"/>
        <v>-758753.02426498511</v>
      </c>
      <c r="G79" s="54">
        <v>1124.538109524387</v>
      </c>
      <c r="H79" s="6">
        <f t="shared" si="25"/>
        <v>0</v>
      </c>
      <c r="I79" s="4">
        <f t="shared" si="26"/>
        <v>0</v>
      </c>
      <c r="K79" s="6">
        <f t="shared" si="27"/>
        <v>0</v>
      </c>
      <c r="L79" s="4">
        <f t="shared" si="28"/>
        <v>0</v>
      </c>
      <c r="N79" s="6">
        <f t="shared" si="29"/>
        <v>0</v>
      </c>
      <c r="O79" s="4">
        <f t="shared" si="30"/>
        <v>0</v>
      </c>
      <c r="Q79" s="6"/>
      <c r="R79" s="4"/>
      <c r="T79" s="6">
        <f t="shared" si="31"/>
        <v>0</v>
      </c>
      <c r="U79" s="4">
        <f t="shared" si="32"/>
        <v>0</v>
      </c>
      <c r="W79" s="6">
        <f t="shared" si="33"/>
        <v>0</v>
      </c>
      <c r="X79" s="4">
        <f t="shared" si="34"/>
        <v>0</v>
      </c>
      <c r="Z79" s="6">
        <f t="shared" si="35"/>
        <v>0</v>
      </c>
      <c r="AA79" s="4">
        <f t="shared" si="36"/>
        <v>0</v>
      </c>
      <c r="AC79" s="6"/>
      <c r="AD79" s="4"/>
      <c r="AF79" s="6">
        <f t="shared" ca="1" si="37"/>
        <v>3384764.2596578076</v>
      </c>
      <c r="AG79" s="4">
        <f t="shared" ca="1" si="38"/>
        <v>2748428.5788421393</v>
      </c>
      <c r="AI79" s="6">
        <f t="shared" ca="1" si="39"/>
        <v>-37327.857208358233</v>
      </c>
      <c r="AJ79" s="4">
        <f t="shared" ca="1" si="40"/>
        <v>-116164.29163241082</v>
      </c>
      <c r="AL79" s="6">
        <f t="shared" ca="1" si="41"/>
        <v>-83685.910061236238</v>
      </c>
      <c r="AM79" s="4">
        <f t="shared" ca="1" si="42"/>
        <v>-260430.55211056717</v>
      </c>
      <c r="AO79" s="6"/>
      <c r="AP79" s="4"/>
    </row>
    <row r="80" spans="1:42" x14ac:dyDescent="0.2">
      <c r="A80" s="15">
        <f>+curves!A69</f>
        <v>38718</v>
      </c>
      <c r="B80" s="6">
        <f t="shared" ca="1" si="22"/>
        <v>3243650.1954162442</v>
      </c>
      <c r="C80" s="4">
        <f t="shared" ca="1" si="23"/>
        <v>2902159.6740949531</v>
      </c>
      <c r="D80" s="72"/>
      <c r="E80" s="6">
        <f t="shared" si="24"/>
        <v>0</v>
      </c>
      <c r="F80" s="4">
        <f t="shared" ca="1" si="21"/>
        <v>-754524.1844817471</v>
      </c>
      <c r="G80" s="54">
        <v>1125.2003153324895</v>
      </c>
      <c r="H80" s="6">
        <f t="shared" si="25"/>
        <v>0</v>
      </c>
      <c r="I80" s="4">
        <f t="shared" si="26"/>
        <v>0</v>
      </c>
      <c r="K80" s="6">
        <f t="shared" si="27"/>
        <v>0</v>
      </c>
      <c r="L80" s="4">
        <f t="shared" si="28"/>
        <v>0</v>
      </c>
      <c r="N80" s="6">
        <f t="shared" si="29"/>
        <v>0</v>
      </c>
      <c r="O80" s="4">
        <f t="shared" si="30"/>
        <v>0</v>
      </c>
      <c r="Q80" s="6"/>
      <c r="R80" s="4"/>
      <c r="T80" s="6">
        <f t="shared" si="31"/>
        <v>0</v>
      </c>
      <c r="U80" s="4">
        <f t="shared" si="32"/>
        <v>0</v>
      </c>
      <c r="W80" s="6">
        <f t="shared" si="33"/>
        <v>0</v>
      </c>
      <c r="X80" s="4">
        <f t="shared" si="34"/>
        <v>0</v>
      </c>
      <c r="Z80" s="6">
        <f t="shared" si="35"/>
        <v>0</v>
      </c>
      <c r="AA80" s="4">
        <f t="shared" si="36"/>
        <v>0</v>
      </c>
      <c r="AC80" s="6"/>
      <c r="AD80" s="4"/>
      <c r="AF80" s="6">
        <f t="shared" ca="1" si="37"/>
        <v>3363918.6812479687</v>
      </c>
      <c r="AG80" s="4">
        <f t="shared" ca="1" si="38"/>
        <v>3296640.3076230097</v>
      </c>
      <c r="AI80" s="6">
        <f t="shared" ca="1" si="39"/>
        <v>-37097.968000538851</v>
      </c>
      <c r="AJ80" s="4">
        <f t="shared" ca="1" si="40"/>
        <v>-121681.33504176744</v>
      </c>
      <c r="AL80" s="6">
        <f t="shared" ca="1" si="41"/>
        <v>-83170.51783118576</v>
      </c>
      <c r="AM80" s="4">
        <f t="shared" ca="1" si="42"/>
        <v>-272799.29848628928</v>
      </c>
      <c r="AO80" s="6"/>
      <c r="AP80" s="4"/>
    </row>
    <row r="81" spans="1:42" x14ac:dyDescent="0.2">
      <c r="A81" s="15">
        <f>+curves!A70</f>
        <v>38749</v>
      </c>
      <c r="B81" s="6">
        <f t="shared" ca="1" si="22"/>
        <v>3223667.6846772865</v>
      </c>
      <c r="C81" s="4">
        <f t="shared" ca="1" si="23"/>
        <v>2520006.4677346596</v>
      </c>
      <c r="D81" s="72"/>
      <c r="E81" s="6">
        <f t="shared" si="24"/>
        <v>0</v>
      </c>
      <c r="F81" s="4">
        <f t="shared" ca="1" si="21"/>
        <v>-750317.71340623288</v>
      </c>
      <c r="G81" s="54">
        <v>1125.8632070176288</v>
      </c>
      <c r="H81" s="6">
        <f t="shared" si="25"/>
        <v>0</v>
      </c>
      <c r="I81" s="4">
        <f t="shared" si="26"/>
        <v>0</v>
      </c>
      <c r="K81" s="6">
        <f t="shared" si="27"/>
        <v>0</v>
      </c>
      <c r="L81" s="4">
        <f t="shared" si="28"/>
        <v>0</v>
      </c>
      <c r="N81" s="6">
        <f t="shared" si="29"/>
        <v>0</v>
      </c>
      <c r="O81" s="4">
        <f t="shared" si="30"/>
        <v>0</v>
      </c>
      <c r="Q81" s="6"/>
      <c r="R81" s="4"/>
      <c r="T81" s="6">
        <f t="shared" si="31"/>
        <v>0</v>
      </c>
      <c r="U81" s="4">
        <f t="shared" si="32"/>
        <v>0</v>
      </c>
      <c r="W81" s="6">
        <f t="shared" si="33"/>
        <v>0</v>
      </c>
      <c r="X81" s="4">
        <f t="shared" si="34"/>
        <v>0</v>
      </c>
      <c r="Z81" s="6">
        <f t="shared" si="35"/>
        <v>0</v>
      </c>
      <c r="AA81" s="4">
        <f t="shared" si="36"/>
        <v>0</v>
      </c>
      <c r="AC81" s="6"/>
      <c r="AD81" s="4"/>
      <c r="AF81" s="6">
        <f t="shared" ca="1" si="37"/>
        <v>3343195.2563644815</v>
      </c>
      <c r="AG81" s="4">
        <f t="shared" ca="1" si="38"/>
        <v>2898550.2872680053</v>
      </c>
      <c r="AI81" s="6">
        <f t="shared" ca="1" si="39"/>
        <v>-36869.425926238779</v>
      </c>
      <c r="AJ81" s="4">
        <f t="shared" ca="1" si="40"/>
        <v>-116765.47190839821</v>
      </c>
      <c r="AL81" s="6">
        <f t="shared" ca="1" si="41"/>
        <v>-82658.145760956075</v>
      </c>
      <c r="AM81" s="4">
        <f t="shared" ca="1" si="42"/>
        <v>-261778.34762494787</v>
      </c>
      <c r="AO81" s="6"/>
      <c r="AP81" s="4"/>
    </row>
    <row r="82" spans="1:42" x14ac:dyDescent="0.2">
      <c r="A82" s="15">
        <f>+curves!A71</f>
        <v>38777</v>
      </c>
      <c r="B82" s="6">
        <f t="shared" ca="1" si="22"/>
        <v>3205719.6632115212</v>
      </c>
      <c r="C82" s="4">
        <f t="shared" ca="1" si="23"/>
        <v>2095644.0181291583</v>
      </c>
      <c r="D82" s="72"/>
      <c r="E82" s="6">
        <f t="shared" si="24"/>
        <v>0</v>
      </c>
      <c r="F82" s="4">
        <f t="shared" ca="1" si="21"/>
        <v>-746580.03239267052</v>
      </c>
      <c r="G82" s="54">
        <v>1126.5267852902</v>
      </c>
      <c r="H82" s="6">
        <f t="shared" si="25"/>
        <v>0</v>
      </c>
      <c r="I82" s="4">
        <f t="shared" si="26"/>
        <v>0</v>
      </c>
      <c r="K82" s="6">
        <f t="shared" si="27"/>
        <v>0</v>
      </c>
      <c r="L82" s="4">
        <f t="shared" si="28"/>
        <v>0</v>
      </c>
      <c r="N82" s="6">
        <f t="shared" si="29"/>
        <v>0</v>
      </c>
      <c r="O82" s="4">
        <f t="shared" si="30"/>
        <v>0</v>
      </c>
      <c r="Q82" s="6"/>
      <c r="R82" s="4"/>
      <c r="T82" s="6">
        <f t="shared" si="31"/>
        <v>0</v>
      </c>
      <c r="U82" s="4">
        <f t="shared" si="32"/>
        <v>0</v>
      </c>
      <c r="W82" s="6">
        <f t="shared" si="33"/>
        <v>0</v>
      </c>
      <c r="X82" s="4">
        <f t="shared" si="34"/>
        <v>0</v>
      </c>
      <c r="Z82" s="6">
        <f t="shared" si="35"/>
        <v>0</v>
      </c>
      <c r="AA82" s="4">
        <f t="shared" si="36"/>
        <v>0</v>
      </c>
      <c r="AC82" s="6"/>
      <c r="AD82" s="4"/>
      <c r="AF82" s="6">
        <f t="shared" ca="1" si="37"/>
        <v>3324581.7558133285</v>
      </c>
      <c r="AG82" s="4">
        <f t="shared" ca="1" si="38"/>
        <v>2456865.9175460506</v>
      </c>
      <c r="AI82" s="6">
        <f t="shared" ca="1" si="39"/>
        <v>-36664.152519460549</v>
      </c>
      <c r="AJ82" s="4">
        <f t="shared" ca="1" si="40"/>
        <v>-111422.35950664061</v>
      </c>
      <c r="AL82" s="6">
        <f t="shared" ca="1" si="41"/>
        <v>-82197.9400823467</v>
      </c>
      <c r="AM82" s="4">
        <f t="shared" ca="1" si="42"/>
        <v>-249799.53991025162</v>
      </c>
      <c r="AO82" s="6"/>
      <c r="AP82" s="4"/>
    </row>
    <row r="83" spans="1:42" x14ac:dyDescent="0.2">
      <c r="A83" s="15">
        <f>+curves!A72</f>
        <v>38808</v>
      </c>
      <c r="B83" s="6">
        <f t="shared" ca="1" si="22"/>
        <v>3185959.5295138159</v>
      </c>
      <c r="C83" s="4">
        <f t="shared" ca="1" si="23"/>
        <v>1655807.8406566291</v>
      </c>
      <c r="D83" s="72"/>
      <c r="E83" s="6">
        <f t="shared" si="24"/>
        <v>0</v>
      </c>
      <c r="F83" s="4">
        <f t="shared" ca="1" si="21"/>
        <v>-742415.60832475941</v>
      </c>
      <c r="G83" s="54">
        <v>1127.1910508613012</v>
      </c>
      <c r="H83" s="6">
        <f t="shared" si="25"/>
        <v>0</v>
      </c>
      <c r="I83" s="4">
        <f t="shared" si="26"/>
        <v>0</v>
      </c>
      <c r="K83" s="6">
        <f t="shared" si="27"/>
        <v>0</v>
      </c>
      <c r="L83" s="4">
        <f t="shared" si="28"/>
        <v>0</v>
      </c>
      <c r="N83" s="6">
        <f t="shared" si="29"/>
        <v>0</v>
      </c>
      <c r="O83" s="4">
        <f t="shared" si="30"/>
        <v>0</v>
      </c>
      <c r="Q83" s="6"/>
      <c r="R83" s="4"/>
      <c r="T83" s="6">
        <f t="shared" si="31"/>
        <v>0</v>
      </c>
      <c r="U83" s="4">
        <f t="shared" si="32"/>
        <v>0</v>
      </c>
      <c r="W83" s="6">
        <f t="shared" si="33"/>
        <v>0</v>
      </c>
      <c r="X83" s="4">
        <f t="shared" si="34"/>
        <v>0</v>
      </c>
      <c r="Z83" s="6">
        <f t="shared" si="35"/>
        <v>0</v>
      </c>
      <c r="AA83" s="4">
        <f t="shared" si="36"/>
        <v>0</v>
      </c>
      <c r="AC83" s="6"/>
      <c r="AD83" s="4"/>
      <c r="AF83" s="6">
        <f t="shared" ca="1" si="37"/>
        <v>3304088.9532960895</v>
      </c>
      <c r="AG83" s="4">
        <f t="shared" ca="1" si="38"/>
        <v>1998973.8167441341</v>
      </c>
      <c r="AI83" s="6">
        <f t="shared" ca="1" si="39"/>
        <v>-36438.153794739934</v>
      </c>
      <c r="AJ83" s="4">
        <f t="shared" ca="1" si="40"/>
        <v>-105852.83677371951</v>
      </c>
      <c r="AL83" s="6">
        <f t="shared" ca="1" si="41"/>
        <v>-81691.269987533742</v>
      </c>
      <c r="AM83" s="4">
        <f t="shared" ca="1" si="42"/>
        <v>-237313.13931378553</v>
      </c>
      <c r="AO83" s="6"/>
      <c r="AP83" s="4"/>
    </row>
    <row r="84" spans="1:42" x14ac:dyDescent="0.2">
      <c r="A84" s="15">
        <f>+curves!A73</f>
        <v>38838</v>
      </c>
      <c r="B84" s="6">
        <f t="shared" ca="1" si="22"/>
        <v>3166947.1825342719</v>
      </c>
      <c r="C84" s="4">
        <f t="shared" ca="1" si="23"/>
        <v>1576253.8999757653</v>
      </c>
      <c r="D84" s="72"/>
      <c r="E84" s="6">
        <f t="shared" si="24"/>
        <v>0</v>
      </c>
      <c r="F84" s="4">
        <f t="shared" ca="1" si="21"/>
        <v>-738420.56499104085</v>
      </c>
      <c r="G84" s="54">
        <v>1127.8560044428311</v>
      </c>
      <c r="H84" s="6">
        <f t="shared" si="25"/>
        <v>0</v>
      </c>
      <c r="I84" s="4">
        <f t="shared" si="26"/>
        <v>0</v>
      </c>
      <c r="K84" s="6">
        <f t="shared" si="27"/>
        <v>0</v>
      </c>
      <c r="L84" s="4">
        <f t="shared" si="28"/>
        <v>0</v>
      </c>
      <c r="N84" s="6">
        <f t="shared" si="29"/>
        <v>0</v>
      </c>
      <c r="O84" s="4">
        <f t="shared" si="30"/>
        <v>0</v>
      </c>
      <c r="Q84" s="6"/>
      <c r="R84" s="4"/>
      <c r="T84" s="6">
        <f t="shared" si="31"/>
        <v>0</v>
      </c>
      <c r="U84" s="4">
        <f t="shared" si="32"/>
        <v>0</v>
      </c>
      <c r="W84" s="6">
        <f t="shared" si="33"/>
        <v>0</v>
      </c>
      <c r="X84" s="4">
        <f t="shared" si="34"/>
        <v>0</v>
      </c>
      <c r="Z84" s="6">
        <f t="shared" si="35"/>
        <v>0</v>
      </c>
      <c r="AA84" s="4">
        <f t="shared" si="36"/>
        <v>0</v>
      </c>
      <c r="AC84" s="6"/>
      <c r="AD84" s="4"/>
      <c r="AF84" s="6">
        <f t="shared" ca="1" si="37"/>
        <v>3284371.6640306702</v>
      </c>
      <c r="AG84" s="4">
        <f t="shared" ca="1" si="38"/>
        <v>1914788.6801298815</v>
      </c>
      <c r="AI84" s="6">
        <f t="shared" ca="1" si="39"/>
        <v>-36220.707585263044</v>
      </c>
      <c r="AJ84" s="4">
        <f t="shared" ca="1" si="40"/>
        <v>-104424.29996831335</v>
      </c>
      <c r="AL84" s="6">
        <f t="shared" ca="1" si="41"/>
        <v>-81203.773911135184</v>
      </c>
      <c r="AM84" s="4">
        <f t="shared" ca="1" si="42"/>
        <v>-234110.48018580276</v>
      </c>
      <c r="AO84" s="6"/>
      <c r="AP84" s="4"/>
    </row>
    <row r="85" spans="1:42" x14ac:dyDescent="0.2">
      <c r="A85" s="15">
        <f>+curves!A74</f>
        <v>38869</v>
      </c>
      <c r="B85" s="6">
        <f t="shared" ca="1" si="22"/>
        <v>3147414.5079072826</v>
      </c>
      <c r="C85" s="4">
        <f t="shared" ca="1" si="23"/>
        <v>1591711.4073749739</v>
      </c>
      <c r="D85" s="72"/>
      <c r="E85" s="6">
        <f t="shared" si="24"/>
        <v>0</v>
      </c>
      <c r="F85" s="4">
        <f t="shared" ca="1" si="21"/>
        <v>-734299.34901113808</v>
      </c>
      <c r="G85" s="54">
        <v>1128.5216467473933</v>
      </c>
      <c r="H85" s="6">
        <f t="shared" si="25"/>
        <v>0</v>
      </c>
      <c r="I85" s="4">
        <f t="shared" si="26"/>
        <v>0</v>
      </c>
      <c r="K85" s="6">
        <f t="shared" si="27"/>
        <v>0</v>
      </c>
      <c r="L85" s="4">
        <f t="shared" si="28"/>
        <v>0</v>
      </c>
      <c r="N85" s="6">
        <f t="shared" si="29"/>
        <v>0</v>
      </c>
      <c r="O85" s="4">
        <f t="shared" si="30"/>
        <v>0</v>
      </c>
      <c r="Q85" s="6"/>
      <c r="R85" s="4"/>
      <c r="T85" s="6">
        <f t="shared" si="31"/>
        <v>0</v>
      </c>
      <c r="U85" s="4">
        <f t="shared" si="32"/>
        <v>0</v>
      </c>
      <c r="W85" s="6">
        <f t="shared" si="33"/>
        <v>0</v>
      </c>
      <c r="X85" s="4">
        <f t="shared" si="34"/>
        <v>0</v>
      </c>
      <c r="Z85" s="6">
        <f t="shared" si="35"/>
        <v>0</v>
      </c>
      <c r="AA85" s="4">
        <f t="shared" si="36"/>
        <v>0</v>
      </c>
      <c r="AC85" s="6"/>
      <c r="AD85" s="4"/>
      <c r="AF85" s="6">
        <f t="shared" ca="1" si="37"/>
        <v>3264114.7543412959</v>
      </c>
      <c r="AG85" s="4">
        <f t="shared" ca="1" si="38"/>
        <v>1929091.8198157067</v>
      </c>
      <c r="AI85" s="6">
        <f t="shared" ca="1" si="39"/>
        <v>-35997.310333826688</v>
      </c>
      <c r="AJ85" s="4">
        <f t="shared" ca="1" si="40"/>
        <v>-104068.22417509294</v>
      </c>
      <c r="AL85" s="6">
        <f t="shared" ca="1" si="41"/>
        <v>-80702.936100186736</v>
      </c>
      <c r="AM85" s="4">
        <f t="shared" ca="1" si="42"/>
        <v>-233312.18826563988</v>
      </c>
      <c r="AO85" s="6"/>
      <c r="AP85" s="4"/>
    </row>
    <row r="86" spans="1:42" x14ac:dyDescent="0.2">
      <c r="A86" s="15">
        <f>+curves!A75</f>
        <v>38899</v>
      </c>
      <c r="B86" s="6">
        <f t="shared" ca="1" si="22"/>
        <v>3128621.0833776738</v>
      </c>
      <c r="C86" s="4">
        <f t="shared" ca="1" si="23"/>
        <v>1785567.5615140598</v>
      </c>
      <c r="D86" s="72"/>
      <c r="E86" s="6">
        <f t="shared" si="24"/>
        <v>0</v>
      </c>
      <c r="F86" s="4">
        <f t="shared" ca="1" si="21"/>
        <v>-730345.77371314249</v>
      </c>
      <c r="G86" s="54">
        <v>1129.187978488299</v>
      </c>
      <c r="H86" s="6">
        <f t="shared" si="25"/>
        <v>0</v>
      </c>
      <c r="I86" s="4">
        <f t="shared" si="26"/>
        <v>0</v>
      </c>
      <c r="K86" s="6">
        <f t="shared" si="27"/>
        <v>0</v>
      </c>
      <c r="L86" s="4">
        <f t="shared" si="28"/>
        <v>0</v>
      </c>
      <c r="N86" s="6">
        <f t="shared" si="29"/>
        <v>0</v>
      </c>
      <c r="O86" s="4">
        <f t="shared" si="30"/>
        <v>0</v>
      </c>
      <c r="Q86" s="6"/>
      <c r="R86" s="4"/>
      <c r="T86" s="6">
        <f t="shared" si="31"/>
        <v>0</v>
      </c>
      <c r="U86" s="4">
        <f t="shared" si="32"/>
        <v>0</v>
      </c>
      <c r="W86" s="6">
        <f t="shared" si="33"/>
        <v>0</v>
      </c>
      <c r="X86" s="4">
        <f t="shared" si="34"/>
        <v>0</v>
      </c>
      <c r="Z86" s="6">
        <f t="shared" si="35"/>
        <v>0</v>
      </c>
      <c r="AA86" s="4">
        <f t="shared" si="36"/>
        <v>0</v>
      </c>
      <c r="AC86" s="6"/>
      <c r="AD86" s="4"/>
      <c r="AF86" s="6">
        <f t="shared" ca="1" si="37"/>
        <v>3244624.5047610193</v>
      </c>
      <c r="AG86" s="4">
        <f t="shared" ca="1" si="38"/>
        <v>2128473.6751232301</v>
      </c>
      <c r="AI86" s="6">
        <f t="shared" ca="1" si="39"/>
        <v>-35782.367963405472</v>
      </c>
      <c r="AJ86" s="4">
        <f t="shared" ca="1" si="40"/>
        <v>-105772.67969982659</v>
      </c>
      <c r="AL86" s="6">
        <f t="shared" ca="1" si="41"/>
        <v>-80221.053419940348</v>
      </c>
      <c r="AM86" s="4">
        <f t="shared" ca="1" si="42"/>
        <v>-237133.4339093437</v>
      </c>
      <c r="AO86" s="6"/>
      <c r="AP86" s="4"/>
    </row>
    <row r="87" spans="1:42" x14ac:dyDescent="0.2">
      <c r="A87" s="15">
        <f>+curves!A76</f>
        <v>38930</v>
      </c>
      <c r="B87" s="6">
        <f t="shared" ca="1" si="22"/>
        <v>3109313.3957427191</v>
      </c>
      <c r="C87" s="4">
        <f t="shared" ca="1" si="23"/>
        <v>1765220.3320584744</v>
      </c>
      <c r="D87" s="72"/>
      <c r="E87" s="6">
        <f t="shared" si="24"/>
        <v>0</v>
      </c>
      <c r="F87" s="4">
        <f t="shared" ca="1" si="21"/>
        <v>-726267.3438582028</v>
      </c>
      <c r="G87" s="54">
        <v>1129.8550003796599</v>
      </c>
      <c r="H87" s="6">
        <f t="shared" si="25"/>
        <v>0</v>
      </c>
      <c r="I87" s="4">
        <f t="shared" si="26"/>
        <v>0</v>
      </c>
      <c r="K87" s="6">
        <f t="shared" si="27"/>
        <v>0</v>
      </c>
      <c r="L87" s="4">
        <f t="shared" si="28"/>
        <v>0</v>
      </c>
      <c r="N87" s="6">
        <f t="shared" si="29"/>
        <v>0</v>
      </c>
      <c r="O87" s="4">
        <f t="shared" si="30"/>
        <v>0</v>
      </c>
      <c r="Q87" s="6"/>
      <c r="R87" s="4"/>
      <c r="T87" s="6">
        <f t="shared" si="31"/>
        <v>0</v>
      </c>
      <c r="U87" s="4">
        <f t="shared" si="32"/>
        <v>0</v>
      </c>
      <c r="W87" s="6">
        <f t="shared" si="33"/>
        <v>0</v>
      </c>
      <c r="X87" s="4">
        <f t="shared" si="34"/>
        <v>0</v>
      </c>
      <c r="Z87" s="6">
        <f t="shared" si="35"/>
        <v>0</v>
      </c>
      <c r="AA87" s="4">
        <f t="shared" si="36"/>
        <v>0</v>
      </c>
      <c r="AC87" s="6"/>
      <c r="AD87" s="4"/>
      <c r="AF87" s="6">
        <f t="shared" ca="1" si="37"/>
        <v>3224600.9241607729</v>
      </c>
      <c r="AG87" s="4">
        <f t="shared" ca="1" si="38"/>
        <v>2105664.4034769861</v>
      </c>
      <c r="AI87" s="6">
        <f t="shared" ca="1" si="39"/>
        <v>-35561.543911829838</v>
      </c>
      <c r="AJ87" s="4">
        <f t="shared" ca="1" si="40"/>
        <v>-105013.23917163354</v>
      </c>
      <c r="AL87" s="6">
        <f t="shared" ca="1" si="41"/>
        <v>-79725.984506223584</v>
      </c>
      <c r="AM87" s="4">
        <f t="shared" ca="1" si="42"/>
        <v>-235430.83224687827</v>
      </c>
      <c r="AO87" s="6"/>
      <c r="AP87" s="4"/>
    </row>
    <row r="88" spans="1:42" x14ac:dyDescent="0.2">
      <c r="A88" s="15">
        <f>+curves!A77</f>
        <v>38961</v>
      </c>
      <c r="B88" s="6">
        <f t="shared" ca="1" si="22"/>
        <v>3090119.1064277873</v>
      </c>
      <c r="C88" s="4">
        <f t="shared" ca="1" si="23"/>
        <v>1695611.0813590914</v>
      </c>
      <c r="D88" s="72"/>
      <c r="E88" s="6">
        <f t="shared" si="24"/>
        <v>0</v>
      </c>
      <c r="F88" s="4">
        <f t="shared" ca="1" si="21"/>
        <v>-722210.53346500895</v>
      </c>
      <c r="G88" s="54">
        <v>1130.5227131362974</v>
      </c>
      <c r="H88" s="6">
        <f t="shared" si="25"/>
        <v>0</v>
      </c>
      <c r="I88" s="4">
        <f t="shared" si="26"/>
        <v>0</v>
      </c>
      <c r="K88" s="6">
        <f t="shared" si="27"/>
        <v>0</v>
      </c>
      <c r="L88" s="4">
        <f t="shared" si="28"/>
        <v>0</v>
      </c>
      <c r="N88" s="6">
        <f t="shared" si="29"/>
        <v>0</v>
      </c>
      <c r="O88" s="4">
        <f t="shared" si="30"/>
        <v>0</v>
      </c>
      <c r="Q88" s="6"/>
      <c r="R88" s="4"/>
      <c r="T88" s="6">
        <f t="shared" si="31"/>
        <v>0</v>
      </c>
      <c r="U88" s="4">
        <f t="shared" si="32"/>
        <v>0</v>
      </c>
      <c r="W88" s="6">
        <f t="shared" si="33"/>
        <v>0</v>
      </c>
      <c r="X88" s="4">
        <f t="shared" si="34"/>
        <v>0</v>
      </c>
      <c r="Z88" s="6">
        <f t="shared" si="35"/>
        <v>0</v>
      </c>
      <c r="AA88" s="4">
        <f t="shared" si="36"/>
        <v>0</v>
      </c>
      <c r="AC88" s="6"/>
      <c r="AD88" s="4"/>
      <c r="AF88" s="6">
        <f t="shared" ca="1" si="37"/>
        <v>3204694.946478277</v>
      </c>
      <c r="AG88" s="4">
        <f t="shared" ca="1" si="38"/>
        <v>2031776.5960672288</v>
      </c>
      <c r="AI88" s="6">
        <f t="shared" ca="1" si="39"/>
        <v>-35342.016808751738</v>
      </c>
      <c r="AJ88" s="4">
        <f t="shared" ca="1" si="40"/>
        <v>-103693.47731687759</v>
      </c>
      <c r="AL88" s="6">
        <f t="shared" ca="1" si="41"/>
        <v>-79233.823241738137</v>
      </c>
      <c r="AM88" s="4">
        <f t="shared" ca="1" si="42"/>
        <v>-232472.03739125971</v>
      </c>
      <c r="AO88" s="6"/>
      <c r="AP88" s="4"/>
    </row>
    <row r="89" spans="1:42" x14ac:dyDescent="0.2">
      <c r="A89" s="15">
        <f>+curves!A78</f>
        <v>38991</v>
      </c>
      <c r="B89" s="6">
        <f t="shared" ca="1" si="22"/>
        <v>3071651.3658459135</v>
      </c>
      <c r="C89" s="4">
        <f t="shared" ca="1" si="23"/>
        <v>1725408.9249731731</v>
      </c>
      <c r="D89" s="72"/>
      <c r="E89" s="6">
        <f t="shared" si="24"/>
        <v>0</v>
      </c>
      <c r="F89" s="4">
        <f t="shared" ca="1" si="21"/>
        <v>-718318.76956205198</v>
      </c>
      <c r="G89" s="54">
        <v>1131.1911174737402</v>
      </c>
      <c r="H89" s="6">
        <f t="shared" si="25"/>
        <v>0</v>
      </c>
      <c r="I89" s="4">
        <f t="shared" si="26"/>
        <v>0</v>
      </c>
      <c r="K89" s="6">
        <f t="shared" si="27"/>
        <v>0</v>
      </c>
      <c r="L89" s="4">
        <f t="shared" si="28"/>
        <v>0</v>
      </c>
      <c r="N89" s="6">
        <f t="shared" si="29"/>
        <v>0</v>
      </c>
      <c r="O89" s="4">
        <f t="shared" si="30"/>
        <v>0</v>
      </c>
      <c r="Q89" s="6"/>
      <c r="R89" s="4"/>
      <c r="T89" s="6">
        <f t="shared" si="31"/>
        <v>0</v>
      </c>
      <c r="U89" s="4">
        <f t="shared" si="32"/>
        <v>0</v>
      </c>
      <c r="W89" s="6">
        <f t="shared" si="33"/>
        <v>0</v>
      </c>
      <c r="X89" s="4">
        <f t="shared" si="34"/>
        <v>0</v>
      </c>
      <c r="Z89" s="6">
        <f t="shared" si="35"/>
        <v>0</v>
      </c>
      <c r="AA89" s="4">
        <f t="shared" si="36"/>
        <v>0</v>
      </c>
      <c r="AC89" s="6"/>
      <c r="AD89" s="4"/>
      <c r="AF89" s="6">
        <f t="shared" ca="1" si="37"/>
        <v>3185542.456597711</v>
      </c>
      <c r="AG89" s="4">
        <f t="shared" ca="1" si="38"/>
        <v>2061045.9694187201</v>
      </c>
      <c r="AI89" s="6">
        <f t="shared" ca="1" si="39"/>
        <v>-35130.799319850878</v>
      </c>
      <c r="AJ89" s="4">
        <f t="shared" ca="1" si="40"/>
        <v>-103530.46559560056</v>
      </c>
      <c r="AL89" s="6">
        <f t="shared" ca="1" si="41"/>
        <v>-78760.29143194652</v>
      </c>
      <c r="AM89" s="4">
        <f t="shared" ca="1" si="42"/>
        <v>-232106.57884994638</v>
      </c>
      <c r="AO89" s="6"/>
      <c r="AP89" s="4"/>
    </row>
    <row r="90" spans="1:42" x14ac:dyDescent="0.2">
      <c r="A90" s="15">
        <f>+curves!A79</f>
        <v>39022</v>
      </c>
      <c r="B90" s="6">
        <f t="shared" ca="1" si="22"/>
        <v>3052678.3824974569</v>
      </c>
      <c r="C90" s="4">
        <f t="shared" ca="1" si="23"/>
        <v>1968123.7208328508</v>
      </c>
      <c r="D90" s="72"/>
      <c r="E90" s="6">
        <f t="shared" si="24"/>
        <v>0</v>
      </c>
      <c r="F90" s="4">
        <f t="shared" ca="1" si="21"/>
        <v>-714304.11578513333</v>
      </c>
      <c r="G90" s="54">
        <v>1131.8602141083222</v>
      </c>
      <c r="H90" s="6">
        <f t="shared" si="25"/>
        <v>0</v>
      </c>
      <c r="I90" s="4">
        <f t="shared" si="26"/>
        <v>0</v>
      </c>
      <c r="K90" s="6">
        <f t="shared" si="27"/>
        <v>0</v>
      </c>
      <c r="L90" s="4">
        <f t="shared" si="28"/>
        <v>0</v>
      </c>
      <c r="N90" s="6">
        <f t="shared" si="29"/>
        <v>0</v>
      </c>
      <c r="O90" s="4">
        <f t="shared" si="30"/>
        <v>0</v>
      </c>
      <c r="Q90" s="6"/>
      <c r="R90" s="4"/>
      <c r="T90" s="6">
        <f t="shared" si="31"/>
        <v>0</v>
      </c>
      <c r="U90" s="4">
        <f t="shared" si="32"/>
        <v>0</v>
      </c>
      <c r="W90" s="6">
        <f t="shared" si="33"/>
        <v>0</v>
      </c>
      <c r="X90" s="4">
        <f t="shared" si="34"/>
        <v>0</v>
      </c>
      <c r="Z90" s="6">
        <f t="shared" si="35"/>
        <v>0</v>
      </c>
      <c r="AA90" s="4">
        <f t="shared" si="36"/>
        <v>0</v>
      </c>
      <c r="AC90" s="6"/>
      <c r="AD90" s="4"/>
      <c r="AF90" s="6">
        <f t="shared" ca="1" si="37"/>
        <v>3165865.9904932366</v>
      </c>
      <c r="AG90" s="4">
        <f t="shared" ca="1" si="38"/>
        <v>2311082.1730600628</v>
      </c>
      <c r="AI90" s="6">
        <f t="shared" ca="1" si="39"/>
        <v>-34913.803316357516</v>
      </c>
      <c r="AJ90" s="4">
        <f t="shared" ca="1" si="40"/>
        <v>-105788.82404856326</v>
      </c>
      <c r="AL90" s="6">
        <f t="shared" ca="1" si="41"/>
        <v>-78273.804679421984</v>
      </c>
      <c r="AM90" s="4">
        <f t="shared" ca="1" si="42"/>
        <v>-237169.62817864856</v>
      </c>
      <c r="AO90" s="6"/>
      <c r="AP90" s="4"/>
    </row>
    <row r="91" spans="1:42" x14ac:dyDescent="0.2">
      <c r="A91" s="15">
        <f>+curves!A80</f>
        <v>39052</v>
      </c>
      <c r="B91" s="6">
        <f t="shared" ca="1" si="22"/>
        <v>3034423.640040162</v>
      </c>
      <c r="C91" s="4">
        <f t="shared" ca="1" si="23"/>
        <v>2232487.0690533877</v>
      </c>
      <c r="D91" s="72"/>
      <c r="E91" s="6">
        <f t="shared" si="24"/>
        <v>0</v>
      </c>
      <c r="F91" s="4">
        <f t="shared" ca="1" si="21"/>
        <v>-710452.81029614259</v>
      </c>
      <c r="G91" s="54">
        <v>1132.5300037570878</v>
      </c>
      <c r="H91" s="6">
        <f t="shared" si="25"/>
        <v>0</v>
      </c>
      <c r="I91" s="4">
        <f t="shared" si="26"/>
        <v>0</v>
      </c>
      <c r="K91" s="6">
        <f t="shared" si="27"/>
        <v>0</v>
      </c>
      <c r="L91" s="4">
        <f t="shared" si="28"/>
        <v>0</v>
      </c>
      <c r="N91" s="6">
        <f t="shared" si="29"/>
        <v>0</v>
      </c>
      <c r="O91" s="4">
        <f t="shared" si="30"/>
        <v>0</v>
      </c>
      <c r="Q91" s="6"/>
      <c r="R91" s="4"/>
      <c r="T91" s="6">
        <f t="shared" si="31"/>
        <v>0</v>
      </c>
      <c r="U91" s="4">
        <f t="shared" si="32"/>
        <v>0</v>
      </c>
      <c r="W91" s="6">
        <f t="shared" si="33"/>
        <v>0</v>
      </c>
      <c r="X91" s="4">
        <f t="shared" si="34"/>
        <v>0</v>
      </c>
      <c r="Z91" s="6">
        <f t="shared" si="35"/>
        <v>0</v>
      </c>
      <c r="AA91" s="4">
        <f t="shared" si="36"/>
        <v>0</v>
      </c>
      <c r="AC91" s="6"/>
      <c r="AD91" s="4"/>
      <c r="AF91" s="6">
        <f t="shared" ca="1" si="37"/>
        <v>3146934.3963095471</v>
      </c>
      <c r="AG91" s="4">
        <f t="shared" ca="1" si="38"/>
        <v>2583633.1393701388</v>
      </c>
      <c r="AI91" s="6">
        <f t="shared" ca="1" si="39"/>
        <v>-34705.02190938095</v>
      </c>
      <c r="AJ91" s="4">
        <f t="shared" ca="1" si="40"/>
        <v>-108314.37337917794</v>
      </c>
      <c r="AL91" s="6">
        <f t="shared" ca="1" si="41"/>
        <v>-77805.734360004164</v>
      </c>
      <c r="AM91" s="4">
        <f t="shared" ca="1" si="42"/>
        <v>-242831.696937573</v>
      </c>
      <c r="AO91" s="6"/>
      <c r="AP91" s="4"/>
    </row>
    <row r="92" spans="1:42" x14ac:dyDescent="0.2">
      <c r="A92" s="15">
        <f>+curves!A81</f>
        <v>39083</v>
      </c>
      <c r="B92" s="6">
        <f t="shared" ca="1" si="22"/>
        <v>3015669.5530354446</v>
      </c>
      <c r="C92" s="4">
        <f t="shared" ca="1" si="23"/>
        <v>2764525.4956461219</v>
      </c>
      <c r="D92" s="72"/>
      <c r="E92" s="6">
        <f t="shared" si="24"/>
        <v>0</v>
      </c>
      <c r="F92" s="4">
        <f t="shared" ca="1" si="21"/>
        <v>-706479.90072098235</v>
      </c>
      <c r="G92" s="54">
        <v>1133.2004871377915</v>
      </c>
      <c r="H92" s="6">
        <f t="shared" si="25"/>
        <v>0</v>
      </c>
      <c r="I92" s="4">
        <f t="shared" si="26"/>
        <v>0</v>
      </c>
      <c r="K92" s="6">
        <f t="shared" si="27"/>
        <v>0</v>
      </c>
      <c r="L92" s="4">
        <f t="shared" si="28"/>
        <v>0</v>
      </c>
      <c r="N92" s="6">
        <f t="shared" si="29"/>
        <v>0</v>
      </c>
      <c r="O92" s="4">
        <f t="shared" si="30"/>
        <v>0</v>
      </c>
      <c r="Q92" s="6"/>
      <c r="R92" s="4"/>
      <c r="T92" s="6">
        <f t="shared" si="31"/>
        <v>0</v>
      </c>
      <c r="U92" s="4">
        <f t="shared" si="32"/>
        <v>0</v>
      </c>
      <c r="W92" s="6">
        <f t="shared" si="33"/>
        <v>0</v>
      </c>
      <c r="X92" s="4">
        <f t="shared" si="34"/>
        <v>0</v>
      </c>
      <c r="Z92" s="6">
        <f t="shared" si="35"/>
        <v>0</v>
      </c>
      <c r="AA92" s="4">
        <f t="shared" si="36"/>
        <v>0</v>
      </c>
      <c r="AC92" s="6"/>
      <c r="AD92" s="4"/>
      <c r="AF92" s="6">
        <f t="shared" ca="1" si="37"/>
        <v>3127484.9428160507</v>
      </c>
      <c r="AG92" s="4">
        <f t="shared" ca="1" si="38"/>
        <v>3133739.9127016836</v>
      </c>
      <c r="AI92" s="6">
        <f t="shared" ca="1" si="39"/>
        <v>-34490.529446363973</v>
      </c>
      <c r="AJ92" s="4">
        <f t="shared" ca="1" si="40"/>
        <v>-113887.72823189384</v>
      </c>
      <c r="AL92" s="6">
        <f t="shared" ca="1" si="41"/>
        <v>-77324.860334242185</v>
      </c>
      <c r="AM92" s="4">
        <f t="shared" ca="1" si="42"/>
        <v>-255326.6888236677</v>
      </c>
      <c r="AO92" s="6"/>
      <c r="AP92" s="4"/>
    </row>
    <row r="93" spans="1:42" x14ac:dyDescent="0.2">
      <c r="A93" s="15">
        <f>+curves!A82</f>
        <v>39114</v>
      </c>
      <c r="B93" s="6">
        <f t="shared" ca="1" si="22"/>
        <v>2997025.7928518187</v>
      </c>
      <c r="C93" s="4">
        <f t="shared" ca="1" si="23"/>
        <v>2420758.570807205</v>
      </c>
      <c r="D93" s="72"/>
      <c r="E93" s="6">
        <f t="shared" si="24"/>
        <v>0</v>
      </c>
      <c r="F93" s="4">
        <f t="shared" ca="1" si="21"/>
        <v>-702528.08389487804</v>
      </c>
      <c r="G93" s="54">
        <v>1133.871664968995</v>
      </c>
      <c r="H93" s="6">
        <f t="shared" si="25"/>
        <v>0</v>
      </c>
      <c r="I93" s="4">
        <f t="shared" si="26"/>
        <v>0</v>
      </c>
      <c r="K93" s="6">
        <f t="shared" si="27"/>
        <v>0</v>
      </c>
      <c r="L93" s="4">
        <f t="shared" si="28"/>
        <v>0</v>
      </c>
      <c r="N93" s="6">
        <f t="shared" si="29"/>
        <v>0</v>
      </c>
      <c r="O93" s="4">
        <f t="shared" si="30"/>
        <v>0</v>
      </c>
      <c r="Q93" s="6"/>
      <c r="R93" s="4"/>
      <c r="T93" s="6">
        <f t="shared" si="31"/>
        <v>0</v>
      </c>
      <c r="U93" s="4">
        <f t="shared" si="32"/>
        <v>0</v>
      </c>
      <c r="W93" s="6">
        <f t="shared" si="33"/>
        <v>0</v>
      </c>
      <c r="X93" s="4">
        <f t="shared" si="34"/>
        <v>0</v>
      </c>
      <c r="Z93" s="6">
        <f t="shared" si="35"/>
        <v>0</v>
      </c>
      <c r="AA93" s="4">
        <f t="shared" si="36"/>
        <v>0</v>
      </c>
      <c r="AC93" s="6"/>
      <c r="AD93" s="4"/>
      <c r="AF93" s="6">
        <f t="shared" ca="1" si="37"/>
        <v>3108149.9068559362</v>
      </c>
      <c r="AG93" s="4">
        <f t="shared" ca="1" si="38"/>
        <v>2775577.8668223517</v>
      </c>
      <c r="AI93" s="6">
        <f t="shared" ca="1" si="39"/>
        <v>-34277.298802788639</v>
      </c>
      <c r="AJ93" s="4">
        <f t="shared" ca="1" si="40"/>
        <v>-109447.41507730412</v>
      </c>
      <c r="AL93" s="6">
        <f t="shared" ca="1" si="41"/>
        <v>-76846.815201328689</v>
      </c>
      <c r="AM93" s="4">
        <f t="shared" ca="1" si="42"/>
        <v>-245371.88093784254</v>
      </c>
      <c r="AO93" s="6"/>
      <c r="AP93" s="4"/>
    </row>
    <row r="94" spans="1:42" x14ac:dyDescent="0.2">
      <c r="A94" s="15">
        <f>+curves!A83</f>
        <v>39142</v>
      </c>
      <c r="B94" s="6">
        <f t="shared" ca="1" si="22"/>
        <v>2980280.5859959018</v>
      </c>
      <c r="C94" s="4">
        <f t="shared" ca="1" si="23"/>
        <v>2034698.0540620082</v>
      </c>
      <c r="D94" s="72"/>
      <c r="E94" s="6">
        <f t="shared" si="24"/>
        <v>0</v>
      </c>
      <c r="F94" s="4">
        <f t="shared" ca="1" si="21"/>
        <v>-699016.82188916183</v>
      </c>
      <c r="G94" s="54">
        <v>1134.5435379699734</v>
      </c>
      <c r="H94" s="6">
        <f t="shared" si="25"/>
        <v>0</v>
      </c>
      <c r="I94" s="4">
        <f t="shared" si="26"/>
        <v>0</v>
      </c>
      <c r="K94" s="6">
        <f t="shared" si="27"/>
        <v>0</v>
      </c>
      <c r="L94" s="4">
        <f t="shared" si="28"/>
        <v>0</v>
      </c>
      <c r="N94" s="6">
        <f t="shared" si="29"/>
        <v>0</v>
      </c>
      <c r="O94" s="4">
        <f t="shared" si="30"/>
        <v>0</v>
      </c>
      <c r="Q94" s="6"/>
      <c r="R94" s="4"/>
      <c r="T94" s="6">
        <f t="shared" si="31"/>
        <v>0</v>
      </c>
      <c r="U94" s="4">
        <f t="shared" si="32"/>
        <v>0</v>
      </c>
      <c r="W94" s="6">
        <f t="shared" si="33"/>
        <v>0</v>
      </c>
      <c r="X94" s="4">
        <f t="shared" si="34"/>
        <v>0</v>
      </c>
      <c r="Z94" s="6">
        <f t="shared" si="35"/>
        <v>0</v>
      </c>
      <c r="AA94" s="4">
        <f t="shared" si="36"/>
        <v>0</v>
      </c>
      <c r="AC94" s="6"/>
      <c r="AD94" s="4"/>
      <c r="AF94" s="6">
        <f t="shared" ca="1" si="37"/>
        <v>3090783.8190319217</v>
      </c>
      <c r="AG94" s="4">
        <f t="shared" ca="1" si="38"/>
        <v>2373721.9730165168</v>
      </c>
      <c r="AI94" s="6">
        <f t="shared" ca="1" si="39"/>
        <v>-34085.782113047841</v>
      </c>
      <c r="AJ94" s="4">
        <f t="shared" ca="1" si="40"/>
        <v>-104575.17952283079</v>
      </c>
      <c r="AL94" s="6">
        <f t="shared" ca="1" si="41"/>
        <v>-76417.450922971853</v>
      </c>
      <c r="AM94" s="4">
        <f t="shared" ca="1" si="42"/>
        <v>-234448.73943167768</v>
      </c>
      <c r="AO94" s="6"/>
      <c r="AP94" s="4"/>
    </row>
    <row r="95" spans="1:42" x14ac:dyDescent="0.2">
      <c r="A95" s="15">
        <f>+curves!A84</f>
        <v>39173</v>
      </c>
      <c r="B95" s="6">
        <f t="shared" ca="1" si="22"/>
        <v>2961845.1123064943</v>
      </c>
      <c r="C95" s="4">
        <f t="shared" ca="1" si="23"/>
        <v>1634110.0722324566</v>
      </c>
      <c r="D95" s="72"/>
      <c r="E95" s="6">
        <f t="shared" si="24"/>
        <v>0</v>
      </c>
      <c r="F95" s="4">
        <f t="shared" ca="1" si="21"/>
        <v>-695104.65189764427</v>
      </c>
      <c r="G95" s="54">
        <v>1135.2161068607134</v>
      </c>
      <c r="H95" s="6">
        <f t="shared" si="25"/>
        <v>0</v>
      </c>
      <c r="I95" s="4">
        <f t="shared" si="26"/>
        <v>0</v>
      </c>
      <c r="K95" s="6">
        <f t="shared" si="27"/>
        <v>0</v>
      </c>
      <c r="L95" s="4">
        <f t="shared" si="28"/>
        <v>0</v>
      </c>
      <c r="N95" s="6">
        <f t="shared" si="29"/>
        <v>0</v>
      </c>
      <c r="O95" s="4">
        <f t="shared" si="30"/>
        <v>0</v>
      </c>
      <c r="Q95" s="6"/>
      <c r="R95" s="4"/>
      <c r="T95" s="6">
        <f t="shared" si="31"/>
        <v>0</v>
      </c>
      <c r="U95" s="4">
        <f t="shared" si="32"/>
        <v>0</v>
      </c>
      <c r="W95" s="6">
        <f t="shared" si="33"/>
        <v>0</v>
      </c>
      <c r="X95" s="4">
        <f t="shared" si="34"/>
        <v>0</v>
      </c>
      <c r="Z95" s="6">
        <f t="shared" si="35"/>
        <v>0</v>
      </c>
      <c r="AA95" s="4">
        <f t="shared" si="36"/>
        <v>0</v>
      </c>
      <c r="AC95" s="6"/>
      <c r="AD95" s="4"/>
      <c r="AF95" s="6">
        <f t="shared" ca="1" si="37"/>
        <v>3071664.7924398771</v>
      </c>
      <c r="AG95" s="4">
        <f t="shared" ca="1" si="38"/>
        <v>1956650.4727842018</v>
      </c>
      <c r="AI95" s="6">
        <f t="shared" ca="1" si="39"/>
        <v>-33874.933663985459</v>
      </c>
      <c r="AJ95" s="4">
        <f t="shared" ca="1" si="40"/>
        <v>-99490.680171125277</v>
      </c>
      <c r="AL95" s="6">
        <f t="shared" ca="1" si="41"/>
        <v>-75944.746469397302</v>
      </c>
      <c r="AM95" s="4">
        <f t="shared" ca="1" si="42"/>
        <v>-223049.72038061984</v>
      </c>
      <c r="AO95" s="6"/>
      <c r="AP95" s="4"/>
    </row>
    <row r="96" spans="1:42" x14ac:dyDescent="0.2">
      <c r="A96" s="15">
        <f>+curves!A85</f>
        <v>39203</v>
      </c>
      <c r="B96" s="6">
        <f t="shared" ca="1" si="22"/>
        <v>2944107.6977514136</v>
      </c>
      <c r="C96" s="4">
        <f t="shared" ca="1" si="23"/>
        <v>1562497.7189102028</v>
      </c>
      <c r="D96" s="72"/>
      <c r="E96" s="6">
        <f t="shared" si="24"/>
        <v>0</v>
      </c>
      <c r="F96" s="4">
        <f t="shared" ca="1" si="21"/>
        <v>-691351.70130016643</v>
      </c>
      <c r="G96" s="54">
        <v>1135.8893723620122</v>
      </c>
      <c r="H96" s="6">
        <f t="shared" si="25"/>
        <v>0</v>
      </c>
      <c r="I96" s="4">
        <f t="shared" si="26"/>
        <v>0</v>
      </c>
      <c r="K96" s="6">
        <f t="shared" si="27"/>
        <v>0</v>
      </c>
      <c r="L96" s="4">
        <f t="shared" si="28"/>
        <v>0</v>
      </c>
      <c r="N96" s="6">
        <f t="shared" si="29"/>
        <v>0</v>
      </c>
      <c r="O96" s="4">
        <f t="shared" si="30"/>
        <v>0</v>
      </c>
      <c r="Q96" s="6"/>
      <c r="R96" s="4"/>
      <c r="T96" s="6">
        <f t="shared" si="31"/>
        <v>0</v>
      </c>
      <c r="U96" s="4">
        <f t="shared" si="32"/>
        <v>0</v>
      </c>
      <c r="W96" s="6">
        <f t="shared" si="33"/>
        <v>0</v>
      </c>
      <c r="X96" s="4">
        <f t="shared" si="34"/>
        <v>0</v>
      </c>
      <c r="Z96" s="6">
        <f t="shared" si="35"/>
        <v>0</v>
      </c>
      <c r="AA96" s="4">
        <f t="shared" si="36"/>
        <v>0</v>
      </c>
      <c r="AC96" s="6"/>
      <c r="AD96" s="4"/>
      <c r="AF96" s="6">
        <f t="shared" ca="1" si="37"/>
        <v>3053269.7077099658</v>
      </c>
      <c r="AG96" s="4">
        <f t="shared" ca="1" si="38"/>
        <v>1880814.1399493406</v>
      </c>
      <c r="AI96" s="6">
        <f t="shared" ca="1" si="39"/>
        <v>-33672.068990567044</v>
      </c>
      <c r="AJ96" s="4">
        <f t="shared" ca="1" si="40"/>
        <v>-98187.753176493527</v>
      </c>
      <c r="AL96" s="6">
        <f t="shared" ca="1" si="41"/>
        <v>-75489.940967984978</v>
      </c>
      <c r="AM96" s="4">
        <f t="shared" ca="1" si="42"/>
        <v>-220128.66786264422</v>
      </c>
      <c r="AO96" s="6"/>
      <c r="AP96" s="4"/>
    </row>
    <row r="97" spans="1:42" x14ac:dyDescent="0.2">
      <c r="A97" s="15">
        <f>+curves!A86</f>
        <v>39234</v>
      </c>
      <c r="B97" s="6">
        <f t="shared" ca="1" si="22"/>
        <v>2925885.2604849087</v>
      </c>
      <c r="C97" s="4">
        <f t="shared" ca="1" si="23"/>
        <v>1579159.6688921081</v>
      </c>
      <c r="D97" s="72"/>
      <c r="E97" s="6">
        <f t="shared" si="24"/>
        <v>0</v>
      </c>
      <c r="F97" s="4">
        <f t="shared" ca="1" si="21"/>
        <v>-687480.27166946605</v>
      </c>
      <c r="G97" s="54">
        <v>1136.5633351953816</v>
      </c>
      <c r="H97" s="6">
        <f t="shared" si="25"/>
        <v>0</v>
      </c>
      <c r="I97" s="4">
        <f t="shared" si="26"/>
        <v>0</v>
      </c>
      <c r="K97" s="6">
        <f t="shared" si="27"/>
        <v>0</v>
      </c>
      <c r="L97" s="4">
        <f t="shared" si="28"/>
        <v>0</v>
      </c>
      <c r="N97" s="6">
        <f t="shared" si="29"/>
        <v>0</v>
      </c>
      <c r="O97" s="4">
        <f t="shared" si="30"/>
        <v>0</v>
      </c>
      <c r="Q97" s="6"/>
      <c r="R97" s="4"/>
      <c r="T97" s="6">
        <f t="shared" si="31"/>
        <v>0</v>
      </c>
      <c r="U97" s="4">
        <f t="shared" si="32"/>
        <v>0</v>
      </c>
      <c r="W97" s="6">
        <f t="shared" si="33"/>
        <v>0</v>
      </c>
      <c r="X97" s="4">
        <f t="shared" si="34"/>
        <v>0</v>
      </c>
      <c r="Z97" s="6">
        <f t="shared" si="35"/>
        <v>0</v>
      </c>
      <c r="AA97" s="4">
        <f t="shared" si="36"/>
        <v>0</v>
      </c>
      <c r="AC97" s="6"/>
      <c r="AD97" s="4"/>
      <c r="AF97" s="6">
        <f t="shared" ca="1" si="37"/>
        <v>3034371.6165331523</v>
      </c>
      <c r="AG97" s="4">
        <f t="shared" ca="1" si="38"/>
        <v>1896482.2603332202</v>
      </c>
      <c r="AI97" s="6">
        <f t="shared" ca="1" si="39"/>
        <v>-33463.657061450911</v>
      </c>
      <c r="AJ97" s="4">
        <f t="shared" ca="1" si="40"/>
        <v>-97881.19690474392</v>
      </c>
      <c r="AL97" s="6">
        <f t="shared" ca="1" si="41"/>
        <v>-75022.698986792544</v>
      </c>
      <c r="AM97" s="4">
        <f t="shared" ca="1" si="42"/>
        <v>-219441.39453636817</v>
      </c>
      <c r="AO97" s="6"/>
      <c r="AP97" s="4"/>
    </row>
    <row r="98" spans="1:42" x14ac:dyDescent="0.2">
      <c r="A98" s="15">
        <f>+curves!A87</f>
        <v>39264</v>
      </c>
      <c r="B98" s="6">
        <f t="shared" ca="1" si="22"/>
        <v>2908674.8388226782</v>
      </c>
      <c r="C98" s="4">
        <f t="shared" ca="1" si="23"/>
        <v>1758934.7194826948</v>
      </c>
      <c r="D98" s="72"/>
      <c r="E98" s="6">
        <f t="shared" si="24"/>
        <v>0</v>
      </c>
      <c r="F98" s="4">
        <f t="shared" ca="1" si="21"/>
        <v>-683842.11304683471</v>
      </c>
      <c r="G98" s="54">
        <v>1137.2379960830485</v>
      </c>
      <c r="H98" s="6">
        <f t="shared" si="25"/>
        <v>0</v>
      </c>
      <c r="I98" s="4">
        <f t="shared" si="26"/>
        <v>0</v>
      </c>
      <c r="K98" s="6">
        <f t="shared" si="27"/>
        <v>0</v>
      </c>
      <c r="L98" s="4">
        <f t="shared" si="28"/>
        <v>0</v>
      </c>
      <c r="N98" s="6">
        <f t="shared" si="29"/>
        <v>0</v>
      </c>
      <c r="O98" s="4">
        <f t="shared" si="30"/>
        <v>0</v>
      </c>
      <c r="Q98" s="6"/>
      <c r="R98" s="4"/>
      <c r="T98" s="6">
        <f t="shared" si="31"/>
        <v>0</v>
      </c>
      <c r="U98" s="4">
        <f t="shared" si="32"/>
        <v>0</v>
      </c>
      <c r="W98" s="6">
        <f t="shared" si="33"/>
        <v>0</v>
      </c>
      <c r="X98" s="4">
        <f t="shared" si="34"/>
        <v>0</v>
      </c>
      <c r="Z98" s="6">
        <f t="shared" si="35"/>
        <v>0</v>
      </c>
      <c r="AA98" s="4">
        <f t="shared" si="36"/>
        <v>0</v>
      </c>
      <c r="AC98" s="6"/>
      <c r="AD98" s="4"/>
      <c r="AF98" s="6">
        <f t="shared" ca="1" si="37"/>
        <v>3016523.0646074405</v>
      </c>
      <c r="AG98" s="4">
        <f t="shared" ca="1" si="38"/>
        <v>2081400.9145791337</v>
      </c>
      <c r="AI98" s="6">
        <f t="shared" ca="1" si="39"/>
        <v>-33266.819661103778</v>
      </c>
      <c r="AJ98" s="4">
        <f t="shared" ca="1" si="40"/>
        <v>-99467.790786700294</v>
      </c>
      <c r="AL98" s="6">
        <f t="shared" ca="1" si="41"/>
        <v>-74581.406123658424</v>
      </c>
      <c r="AM98" s="4">
        <f t="shared" ca="1" si="42"/>
        <v>-222998.40430973869</v>
      </c>
      <c r="AO98" s="6"/>
      <c r="AP98" s="4"/>
    </row>
    <row r="99" spans="1:42" x14ac:dyDescent="0.2">
      <c r="A99" s="15">
        <f>+curves!A88</f>
        <v>39295</v>
      </c>
      <c r="B99" s="6">
        <f t="shared" ca="1" si="22"/>
        <v>2891101.4884583564</v>
      </c>
      <c r="C99" s="4">
        <f t="shared" ca="1" si="23"/>
        <v>1739634.4533229859</v>
      </c>
      <c r="D99" s="72"/>
      <c r="E99" s="6">
        <f t="shared" si="24"/>
        <v>0</v>
      </c>
      <c r="F99" s="4">
        <f t="shared" ca="1" si="21"/>
        <v>-680114.19450638408</v>
      </c>
      <c r="G99" s="54">
        <v>1137.9133557480516</v>
      </c>
      <c r="H99" s="6">
        <f t="shared" si="25"/>
        <v>0</v>
      </c>
      <c r="I99" s="4">
        <f t="shared" si="26"/>
        <v>0</v>
      </c>
      <c r="K99" s="6">
        <f t="shared" si="27"/>
        <v>0</v>
      </c>
      <c r="L99" s="4">
        <f t="shared" si="28"/>
        <v>0</v>
      </c>
      <c r="N99" s="6">
        <f t="shared" si="29"/>
        <v>0</v>
      </c>
      <c r="O99" s="4">
        <f t="shared" si="30"/>
        <v>0</v>
      </c>
      <c r="Q99" s="6"/>
      <c r="R99" s="4"/>
      <c r="T99" s="6">
        <f t="shared" si="31"/>
        <v>0</v>
      </c>
      <c r="U99" s="4">
        <f t="shared" si="32"/>
        <v>0</v>
      </c>
      <c r="W99" s="6">
        <f t="shared" si="33"/>
        <v>0</v>
      </c>
      <c r="X99" s="4">
        <f t="shared" si="34"/>
        <v>0</v>
      </c>
      <c r="Z99" s="6">
        <f t="shared" si="35"/>
        <v>0</v>
      </c>
      <c r="AA99" s="4">
        <f t="shared" si="36"/>
        <v>0</v>
      </c>
      <c r="AC99" s="6"/>
      <c r="AD99" s="4"/>
      <c r="AF99" s="6">
        <f t="shared" ca="1" si="37"/>
        <v>2998298.1272617928</v>
      </c>
      <c r="AG99" s="4">
        <f t="shared" ca="1" si="38"/>
        <v>2059830.8134288511</v>
      </c>
      <c r="AI99" s="6">
        <f t="shared" ca="1" si="39"/>
        <v>-33065.831407068508</v>
      </c>
      <c r="AJ99" s="4">
        <f t="shared" ca="1" si="40"/>
        <v>-98767.638412913613</v>
      </c>
      <c r="AL99" s="6">
        <f t="shared" ca="1" si="41"/>
        <v>-74130.807396368109</v>
      </c>
      <c r="AM99" s="4">
        <f t="shared" ca="1" si="42"/>
        <v>-221428.72169295154</v>
      </c>
      <c r="AO99" s="6"/>
      <c r="AP99" s="4"/>
    </row>
    <row r="100" spans="1:42" x14ac:dyDescent="0.2">
      <c r="A100" s="15">
        <f>+curves!A89</f>
        <v>39326</v>
      </c>
      <c r="B100" s="6">
        <f t="shared" ca="1" si="22"/>
        <v>2873639.2983073969</v>
      </c>
      <c r="C100" s="4">
        <f t="shared" ca="1" si="23"/>
        <v>1671654.3130704674</v>
      </c>
      <c r="D100" s="72"/>
      <c r="E100" s="6">
        <f t="shared" si="24"/>
        <v>0</v>
      </c>
      <c r="F100" s="4">
        <f t="shared" ref="F100:F163" ca="1" si="43">-G100*1000*VLOOKUP(A100,curves,3,0)</f>
        <v>-676407.94966627739</v>
      </c>
      <c r="G100" s="54">
        <v>1138.5894149141468</v>
      </c>
      <c r="H100" s="6">
        <f t="shared" si="25"/>
        <v>0</v>
      </c>
      <c r="I100" s="4">
        <f t="shared" si="26"/>
        <v>0</v>
      </c>
      <c r="K100" s="6">
        <f t="shared" si="27"/>
        <v>0</v>
      </c>
      <c r="L100" s="4">
        <f t="shared" si="28"/>
        <v>0</v>
      </c>
      <c r="N100" s="6">
        <f t="shared" si="29"/>
        <v>0</v>
      </c>
      <c r="O100" s="4">
        <f t="shared" si="30"/>
        <v>0</v>
      </c>
      <c r="Q100" s="6"/>
      <c r="R100" s="4"/>
      <c r="T100" s="6">
        <f t="shared" si="31"/>
        <v>0</v>
      </c>
      <c r="U100" s="4">
        <f t="shared" si="32"/>
        <v>0</v>
      </c>
      <c r="W100" s="6">
        <f t="shared" si="33"/>
        <v>0</v>
      </c>
      <c r="X100" s="4">
        <f t="shared" si="34"/>
        <v>0</v>
      </c>
      <c r="Z100" s="6">
        <f t="shared" si="35"/>
        <v>0</v>
      </c>
      <c r="AA100" s="4">
        <f t="shared" si="36"/>
        <v>0</v>
      </c>
      <c r="AC100" s="6"/>
      <c r="AD100" s="4"/>
      <c r="AF100" s="6">
        <f t="shared" ca="1" si="37"/>
        <v>2980188.471742426</v>
      </c>
      <c r="AG100" s="4">
        <f t="shared" ca="1" si="38"/>
        <v>1987785.7106521977</v>
      </c>
      <c r="AI100" s="6">
        <f t="shared" ca="1" si="39"/>
        <v>-32866.114504069825</v>
      </c>
      <c r="AJ100" s="4">
        <f t="shared" ca="1" si="40"/>
        <v>-97513.761733575171</v>
      </c>
      <c r="AL100" s="6">
        <f t="shared" ca="1" si="41"/>
        <v>-73683.058930958912</v>
      </c>
      <c r="AM100" s="4">
        <f t="shared" ca="1" si="42"/>
        <v>-218617.63584815507</v>
      </c>
      <c r="AO100" s="6"/>
      <c r="AP100" s="4"/>
    </row>
    <row r="101" spans="1:42" x14ac:dyDescent="0.2">
      <c r="A101" s="15">
        <f>+curves!A90</f>
        <v>39356</v>
      </c>
      <c r="B101" s="6">
        <f t="shared" ca="1" si="22"/>
        <v>2856845.554628747</v>
      </c>
      <c r="C101" s="4">
        <f t="shared" ca="1" si="23"/>
        <v>1696167.1981246877</v>
      </c>
      <c r="D101" s="72"/>
      <c r="E101" s="6">
        <f t="shared" si="24"/>
        <v>0</v>
      </c>
      <c r="F101" s="4">
        <f t="shared" ca="1" si="43"/>
        <v>-672854.67207695928</v>
      </c>
      <c r="G101" s="54">
        <v>1139.2661743058077</v>
      </c>
      <c r="H101" s="6">
        <f t="shared" si="25"/>
        <v>0</v>
      </c>
      <c r="I101" s="4">
        <f t="shared" si="26"/>
        <v>0</v>
      </c>
      <c r="K101" s="6">
        <f t="shared" si="27"/>
        <v>0</v>
      </c>
      <c r="L101" s="4">
        <f t="shared" si="28"/>
        <v>0</v>
      </c>
      <c r="N101" s="6">
        <f t="shared" si="29"/>
        <v>0</v>
      </c>
      <c r="O101" s="4">
        <f t="shared" si="30"/>
        <v>0</v>
      </c>
      <c r="Q101" s="6"/>
      <c r="R101" s="4"/>
      <c r="T101" s="6">
        <f t="shared" si="31"/>
        <v>0</v>
      </c>
      <c r="U101" s="4">
        <f t="shared" si="32"/>
        <v>0</v>
      </c>
      <c r="W101" s="6">
        <f t="shared" si="33"/>
        <v>0</v>
      </c>
      <c r="X101" s="4">
        <f t="shared" si="34"/>
        <v>0</v>
      </c>
      <c r="Z101" s="6">
        <f t="shared" si="35"/>
        <v>0</v>
      </c>
      <c r="AA101" s="4">
        <f t="shared" si="36"/>
        <v>0</v>
      </c>
      <c r="AC101" s="6"/>
      <c r="AD101" s="4"/>
      <c r="AF101" s="6">
        <f t="shared" ca="1" si="37"/>
        <v>2962772.0474410215</v>
      </c>
      <c r="AG101" s="4">
        <f t="shared" ca="1" si="38"/>
        <v>2011722.2202124544</v>
      </c>
      <c r="AI101" s="6">
        <f t="shared" ca="1" si="39"/>
        <v>-32674.042693589075</v>
      </c>
      <c r="AJ101" s="4">
        <f t="shared" ca="1" si="40"/>
        <v>-97335.973184201852</v>
      </c>
      <c r="AL101" s="6">
        <f t="shared" ca="1" si="41"/>
        <v>-73252.450118685811</v>
      </c>
      <c r="AM101" s="4">
        <f t="shared" ca="1" si="42"/>
        <v>-218219.04890356504</v>
      </c>
      <c r="AO101" s="6"/>
      <c r="AP101" s="4"/>
    </row>
    <row r="102" spans="1:42" x14ac:dyDescent="0.2">
      <c r="A102" s="15">
        <f>+curves!A91</f>
        <v>39387</v>
      </c>
      <c r="B102" s="6">
        <f t="shared" ca="1" si="22"/>
        <v>2839599.9670399665</v>
      </c>
      <c r="C102" s="4">
        <f t="shared" ca="1" si="23"/>
        <v>1907416.9401267157</v>
      </c>
      <c r="D102" s="72"/>
      <c r="E102" s="6">
        <f t="shared" si="24"/>
        <v>0</v>
      </c>
      <c r="F102" s="4">
        <f t="shared" ca="1" si="43"/>
        <v>-669190.62366268551</v>
      </c>
      <c r="G102" s="54">
        <v>1139.9436346483221</v>
      </c>
      <c r="H102" s="6">
        <f t="shared" si="25"/>
        <v>0</v>
      </c>
      <c r="I102" s="4">
        <f t="shared" si="26"/>
        <v>0</v>
      </c>
      <c r="K102" s="6">
        <f t="shared" si="27"/>
        <v>0</v>
      </c>
      <c r="L102" s="4">
        <f t="shared" si="28"/>
        <v>0</v>
      </c>
      <c r="N102" s="6">
        <f t="shared" si="29"/>
        <v>0</v>
      </c>
      <c r="O102" s="4">
        <f t="shared" si="30"/>
        <v>0</v>
      </c>
      <c r="Q102" s="6"/>
      <c r="R102" s="4"/>
      <c r="T102" s="6">
        <f t="shared" si="31"/>
        <v>0</v>
      </c>
      <c r="U102" s="4">
        <f t="shared" si="32"/>
        <v>0</v>
      </c>
      <c r="W102" s="6">
        <f t="shared" si="33"/>
        <v>0</v>
      </c>
      <c r="X102" s="4">
        <f t="shared" si="34"/>
        <v>0</v>
      </c>
      <c r="Z102" s="6">
        <f t="shared" si="35"/>
        <v>0</v>
      </c>
      <c r="AA102" s="4">
        <f t="shared" si="36"/>
        <v>0</v>
      </c>
      <c r="AC102" s="6"/>
      <c r="AD102" s="4"/>
      <c r="AF102" s="6">
        <f t="shared" ca="1" si="37"/>
        <v>2944887.0257019401</v>
      </c>
      <c r="AG102" s="4">
        <f t="shared" ca="1" si="38"/>
        <v>2229279.4784563687</v>
      </c>
      <c r="AI102" s="6">
        <f t="shared" ca="1" si="39"/>
        <v>-32476.803096846139</v>
      </c>
      <c r="AJ102" s="4">
        <f t="shared" ca="1" si="40"/>
        <v>-99281.58706705863</v>
      </c>
      <c r="AL102" s="6">
        <f t="shared" ca="1" si="41"/>
        <v>-72810.255565127358</v>
      </c>
      <c r="AM102" s="4">
        <f t="shared" ca="1" si="42"/>
        <v>-222580.95126259432</v>
      </c>
      <c r="AO102" s="6"/>
      <c r="AP102" s="4"/>
    </row>
    <row r="103" spans="1:42" x14ac:dyDescent="0.2">
      <c r="A103" s="15">
        <f>+curves!A92</f>
        <v>39417</v>
      </c>
      <c r="B103" s="6">
        <f t="shared" ca="1" si="22"/>
        <v>2823014.4814325185</v>
      </c>
      <c r="C103" s="4">
        <f t="shared" ca="1" si="23"/>
        <v>2144701.4071343201</v>
      </c>
      <c r="D103" s="72"/>
      <c r="E103" s="6">
        <f t="shared" si="24"/>
        <v>0</v>
      </c>
      <c r="F103" s="4">
        <f t="shared" ca="1" si="43"/>
        <v>-665677.80867479439</v>
      </c>
      <c r="G103" s="54">
        <v>1140.621796667697</v>
      </c>
      <c r="H103" s="6">
        <f t="shared" si="25"/>
        <v>0</v>
      </c>
      <c r="I103" s="4">
        <f t="shared" si="26"/>
        <v>0</v>
      </c>
      <c r="K103" s="6">
        <f t="shared" si="27"/>
        <v>0</v>
      </c>
      <c r="L103" s="4">
        <f t="shared" si="28"/>
        <v>0</v>
      </c>
      <c r="N103" s="6">
        <f t="shared" si="29"/>
        <v>0</v>
      </c>
      <c r="O103" s="4">
        <f t="shared" si="30"/>
        <v>0</v>
      </c>
      <c r="Q103" s="6"/>
      <c r="R103" s="4"/>
      <c r="T103" s="6">
        <f t="shared" si="31"/>
        <v>0</v>
      </c>
      <c r="U103" s="4">
        <f t="shared" si="32"/>
        <v>0</v>
      </c>
      <c r="W103" s="6">
        <f t="shared" si="33"/>
        <v>0</v>
      </c>
      <c r="X103" s="4">
        <f t="shared" si="34"/>
        <v>0</v>
      </c>
      <c r="Z103" s="6">
        <f t="shared" si="35"/>
        <v>0</v>
      </c>
      <c r="AA103" s="4">
        <f t="shared" si="36"/>
        <v>0</v>
      </c>
      <c r="AC103" s="6"/>
      <c r="AD103" s="4"/>
      <c r="AF103" s="6">
        <f t="shared" ca="1" si="37"/>
        <v>2927686.5812917175</v>
      </c>
      <c r="AG103" s="4">
        <f t="shared" ca="1" si="38"/>
        <v>2473895.1611915017</v>
      </c>
      <c r="AI103" s="6">
        <f t="shared" ca="1" si="39"/>
        <v>-32287.113155801318</v>
      </c>
      <c r="AJ103" s="4">
        <f t="shared" ca="1" si="40"/>
        <v>-101542.97087499515</v>
      </c>
      <c r="AL103" s="6">
        <f t="shared" ca="1" si="41"/>
        <v>-72384.98670339791</v>
      </c>
      <c r="AM103" s="4">
        <f t="shared" ca="1" si="42"/>
        <v>-227650.78318218642</v>
      </c>
      <c r="AO103" s="6"/>
      <c r="AP103" s="4"/>
    </row>
    <row r="104" spans="1:42" x14ac:dyDescent="0.2">
      <c r="A104" s="15">
        <f>+curves!A93</f>
        <v>39448</v>
      </c>
      <c r="B104" s="6">
        <f t="shared" ca="1" si="22"/>
        <v>2805982.7007572306</v>
      </c>
      <c r="C104" s="4">
        <f t="shared" ca="1" si="23"/>
        <v>2676122.6615667371</v>
      </c>
      <c r="D104" s="72"/>
      <c r="E104" s="6">
        <f t="shared" si="24"/>
        <v>0</v>
      </c>
      <c r="F104" s="4">
        <f t="shared" ca="1" si="43"/>
        <v>-662055.44994430547</v>
      </c>
      <c r="G104" s="54">
        <v>1141.3006610906596</v>
      </c>
      <c r="H104" s="6">
        <f t="shared" si="25"/>
        <v>0</v>
      </c>
      <c r="I104" s="4">
        <f t="shared" si="26"/>
        <v>0</v>
      </c>
      <c r="K104" s="6">
        <f t="shared" si="27"/>
        <v>0</v>
      </c>
      <c r="L104" s="4">
        <f t="shared" si="28"/>
        <v>0</v>
      </c>
      <c r="N104" s="6">
        <f t="shared" si="29"/>
        <v>0</v>
      </c>
      <c r="O104" s="4">
        <f t="shared" si="30"/>
        <v>0</v>
      </c>
      <c r="Q104" s="6"/>
      <c r="R104" s="4"/>
      <c r="T104" s="6">
        <f t="shared" si="31"/>
        <v>0</v>
      </c>
      <c r="U104" s="4">
        <f t="shared" si="32"/>
        <v>0</v>
      </c>
      <c r="W104" s="6">
        <f t="shared" si="33"/>
        <v>0</v>
      </c>
      <c r="X104" s="4">
        <f t="shared" si="34"/>
        <v>0</v>
      </c>
      <c r="Z104" s="6">
        <f t="shared" si="35"/>
        <v>0</v>
      </c>
      <c r="AA104" s="4">
        <f t="shared" si="36"/>
        <v>0</v>
      </c>
      <c r="AC104" s="6"/>
      <c r="AD104" s="4"/>
      <c r="AF104" s="6">
        <f t="shared" ca="1" si="37"/>
        <v>2910023.2940268074</v>
      </c>
      <c r="AG104" s="4">
        <f t="shared" ca="1" si="38"/>
        <v>3023514.2024938543</v>
      </c>
      <c r="AI104" s="6">
        <f t="shared" ca="1" si="39"/>
        <v>-32092.318891186438</v>
      </c>
      <c r="AJ104" s="4">
        <f t="shared" ca="1" si="40"/>
        <v>-107156.25277767153</v>
      </c>
      <c r="AL104" s="6">
        <f t="shared" ca="1" si="41"/>
        <v>-71948.274378390532</v>
      </c>
      <c r="AM104" s="4">
        <f t="shared" ca="1" si="42"/>
        <v>-240235.28814944599</v>
      </c>
      <c r="AO104" s="6"/>
      <c r="AP104" s="4"/>
    </row>
    <row r="105" spans="1:42" x14ac:dyDescent="0.2">
      <c r="A105" s="15">
        <f>+curves!A94</f>
        <v>39479</v>
      </c>
      <c r="B105" s="6">
        <f t="shared" ca="1" si="22"/>
        <v>2789058.5166746853</v>
      </c>
      <c r="C105" s="4">
        <f t="shared" ca="1" si="23"/>
        <v>2367130.5794050512</v>
      </c>
      <c r="D105" s="72"/>
      <c r="E105" s="6">
        <f t="shared" si="24"/>
        <v>0</v>
      </c>
      <c r="F105" s="4">
        <f t="shared" ca="1" si="43"/>
        <v>-658454.11792858876</v>
      </c>
      <c r="G105" s="54">
        <v>1141.9802286447534</v>
      </c>
      <c r="H105" s="6">
        <f t="shared" si="25"/>
        <v>0</v>
      </c>
      <c r="I105" s="4">
        <f t="shared" si="26"/>
        <v>0</v>
      </c>
      <c r="K105" s="6">
        <f t="shared" si="27"/>
        <v>0</v>
      </c>
      <c r="L105" s="4">
        <f t="shared" si="28"/>
        <v>0</v>
      </c>
      <c r="N105" s="6">
        <f t="shared" si="29"/>
        <v>0</v>
      </c>
      <c r="O105" s="4">
        <f t="shared" si="30"/>
        <v>0</v>
      </c>
      <c r="Q105" s="6"/>
      <c r="R105" s="4"/>
      <c r="T105" s="6">
        <f t="shared" si="31"/>
        <v>0</v>
      </c>
      <c r="U105" s="4">
        <f t="shared" si="32"/>
        <v>0</v>
      </c>
      <c r="W105" s="6">
        <f t="shared" si="33"/>
        <v>0</v>
      </c>
      <c r="X105" s="4">
        <f t="shared" si="34"/>
        <v>0</v>
      </c>
      <c r="Z105" s="6">
        <f t="shared" si="35"/>
        <v>0</v>
      </c>
      <c r="AA105" s="4">
        <f t="shared" si="36"/>
        <v>0</v>
      </c>
      <c r="AC105" s="6"/>
      <c r="AD105" s="4"/>
      <c r="AF105" s="6">
        <f t="shared" ca="1" si="37"/>
        <v>2892471.592835167</v>
      </c>
      <c r="AG105" s="4">
        <f t="shared" ca="1" si="38"/>
        <v>2701568.4677080479</v>
      </c>
      <c r="AI105" s="6">
        <f t="shared" ca="1" si="39"/>
        <v>-31898.755220104795</v>
      </c>
      <c r="AJ105" s="4">
        <f t="shared" ca="1" si="40"/>
        <v>-103160.57438181891</v>
      </c>
      <c r="AL105" s="6">
        <f t="shared" ca="1" si="41"/>
        <v>-71514.320940376565</v>
      </c>
      <c r="AM105" s="4">
        <f t="shared" ca="1" si="42"/>
        <v>-231277.31392117785</v>
      </c>
      <c r="AO105" s="6"/>
      <c r="AP105" s="4"/>
    </row>
    <row r="106" spans="1:42" x14ac:dyDescent="0.2">
      <c r="A106" s="15">
        <f>+curves!A95</f>
        <v>39508</v>
      </c>
      <c r="B106" s="6">
        <f t="shared" ca="1" si="22"/>
        <v>2773322.9965844685</v>
      </c>
      <c r="C106" s="4">
        <f t="shared" ca="1" si="23"/>
        <v>2015430.1184990595</v>
      </c>
      <c r="D106" s="72"/>
      <c r="E106" s="6">
        <f t="shared" si="24"/>
        <v>0</v>
      </c>
      <c r="F106" s="4">
        <f t="shared" ca="1" si="43"/>
        <v>-655129.2265500176</v>
      </c>
      <c r="G106" s="54">
        <v>1142.6605000582438</v>
      </c>
      <c r="H106" s="6">
        <f t="shared" si="25"/>
        <v>0</v>
      </c>
      <c r="I106" s="4">
        <f t="shared" si="26"/>
        <v>0</v>
      </c>
      <c r="K106" s="6">
        <f t="shared" si="27"/>
        <v>0</v>
      </c>
      <c r="L106" s="4">
        <f t="shared" si="28"/>
        <v>0</v>
      </c>
      <c r="N106" s="6">
        <f t="shared" si="29"/>
        <v>0</v>
      </c>
      <c r="O106" s="4">
        <f t="shared" si="30"/>
        <v>0</v>
      </c>
      <c r="Q106" s="6"/>
      <c r="R106" s="4"/>
      <c r="T106" s="6">
        <f t="shared" si="31"/>
        <v>0</v>
      </c>
      <c r="U106" s="4">
        <f t="shared" si="32"/>
        <v>0</v>
      </c>
      <c r="W106" s="6">
        <f t="shared" si="33"/>
        <v>0</v>
      </c>
      <c r="X106" s="4">
        <f t="shared" si="34"/>
        <v>0</v>
      </c>
      <c r="Z106" s="6">
        <f t="shared" si="35"/>
        <v>0</v>
      </c>
      <c r="AA106" s="4">
        <f t="shared" si="36"/>
        <v>0</v>
      </c>
      <c r="AC106" s="6"/>
      <c r="AD106" s="4"/>
      <c r="AF106" s="6">
        <f t="shared" ca="1" si="37"/>
        <v>2876152.6290746988</v>
      </c>
      <c r="AG106" s="4">
        <f t="shared" ca="1" si="38"/>
        <v>2335435.9348086552</v>
      </c>
      <c r="AI106" s="6">
        <f t="shared" ca="1" si="39"/>
        <v>-31718.786423961596</v>
      </c>
      <c r="AJ106" s="4">
        <f t="shared" ca="1" si="40"/>
        <v>-98708.863351368476</v>
      </c>
      <c r="AL106" s="6">
        <f t="shared" ca="1" si="41"/>
        <v>-71110.846066268437</v>
      </c>
      <c r="AM106" s="4">
        <f t="shared" ca="1" si="42"/>
        <v>-221296.95295822737</v>
      </c>
      <c r="AO106" s="6"/>
      <c r="AP106" s="4"/>
    </row>
    <row r="107" spans="1:42" x14ac:dyDescent="0.2">
      <c r="A107" s="15">
        <f>+curves!A96</f>
        <v>39539</v>
      </c>
      <c r="B107" s="6">
        <f t="shared" ca="1" si="22"/>
        <v>2756605.0583898798</v>
      </c>
      <c r="C107" s="4">
        <f t="shared" ca="1" si="23"/>
        <v>1650435.4059745022</v>
      </c>
      <c r="D107" s="72"/>
      <c r="E107" s="6">
        <f t="shared" si="24"/>
        <v>0</v>
      </c>
      <c r="F107" s="4">
        <f t="shared" ca="1" si="43"/>
        <v>-651568.10055889061</v>
      </c>
      <c r="G107" s="54">
        <v>1143.3414760601181</v>
      </c>
      <c r="H107" s="6">
        <f t="shared" si="25"/>
        <v>0</v>
      </c>
      <c r="I107" s="4">
        <f t="shared" si="26"/>
        <v>0</v>
      </c>
      <c r="K107" s="6">
        <f t="shared" si="27"/>
        <v>0</v>
      </c>
      <c r="L107" s="4">
        <f t="shared" si="28"/>
        <v>0</v>
      </c>
      <c r="N107" s="6">
        <f t="shared" si="29"/>
        <v>0</v>
      </c>
      <c r="O107" s="4">
        <f t="shared" si="30"/>
        <v>0</v>
      </c>
      <c r="Q107" s="6"/>
      <c r="R107" s="4"/>
      <c r="T107" s="6">
        <f t="shared" si="31"/>
        <v>0</v>
      </c>
      <c r="U107" s="4">
        <f t="shared" si="32"/>
        <v>0</v>
      </c>
      <c r="W107" s="6">
        <f t="shared" si="33"/>
        <v>0</v>
      </c>
      <c r="X107" s="4">
        <f t="shared" si="34"/>
        <v>0</v>
      </c>
      <c r="Z107" s="6">
        <f t="shared" si="35"/>
        <v>0</v>
      </c>
      <c r="AA107" s="4">
        <f t="shared" si="36"/>
        <v>0</v>
      </c>
      <c r="AC107" s="6"/>
      <c r="AD107" s="4"/>
      <c r="AF107" s="6">
        <f t="shared" ca="1" si="37"/>
        <v>2858814.8209830006</v>
      </c>
      <c r="AG107" s="4">
        <f t="shared" ca="1" si="38"/>
        <v>1955429.3375523742</v>
      </c>
      <c r="AI107" s="6">
        <f t="shared" ca="1" si="39"/>
        <v>-31527.581608764729</v>
      </c>
      <c r="AJ107" s="4">
        <f t="shared" ca="1" si="40"/>
        <v>-94078.303520553978</v>
      </c>
      <c r="AL107" s="6">
        <f t="shared" ca="1" si="41"/>
        <v>-70682.180984355902</v>
      </c>
      <c r="AM107" s="4">
        <f t="shared" ca="1" si="42"/>
        <v>-210915.62805731804</v>
      </c>
      <c r="AO107" s="6"/>
      <c r="AP107" s="4"/>
    </row>
    <row r="108" spans="1:42" x14ac:dyDescent="0.2">
      <c r="A108" s="15">
        <f>+curves!A97</f>
        <v>39569</v>
      </c>
      <c r="B108" s="6">
        <f t="shared" ca="1" si="22"/>
        <v>2740526.8974986984</v>
      </c>
      <c r="C108" s="4">
        <f t="shared" ca="1" si="23"/>
        <v>1585998.5467214466</v>
      </c>
      <c r="D108" s="72"/>
      <c r="E108" s="6">
        <f t="shared" si="24"/>
        <v>0</v>
      </c>
      <c r="F108" s="4">
        <f t="shared" ca="1" si="43"/>
        <v>-648153.97882650292</v>
      </c>
      <c r="G108" s="54">
        <v>1144.0231573801832</v>
      </c>
      <c r="H108" s="6">
        <f t="shared" si="25"/>
        <v>0</v>
      </c>
      <c r="I108" s="4">
        <f t="shared" si="26"/>
        <v>0</v>
      </c>
      <c r="K108" s="6">
        <f t="shared" si="27"/>
        <v>0</v>
      </c>
      <c r="L108" s="4">
        <f t="shared" si="28"/>
        <v>0</v>
      </c>
      <c r="N108" s="6">
        <f t="shared" si="29"/>
        <v>0</v>
      </c>
      <c r="O108" s="4">
        <f t="shared" si="30"/>
        <v>0</v>
      </c>
      <c r="Q108" s="6"/>
      <c r="R108" s="4"/>
      <c r="T108" s="6">
        <f t="shared" si="31"/>
        <v>0</v>
      </c>
      <c r="U108" s="4">
        <f t="shared" si="32"/>
        <v>0</v>
      </c>
      <c r="W108" s="6">
        <f t="shared" si="33"/>
        <v>0</v>
      </c>
      <c r="X108" s="4">
        <f t="shared" si="34"/>
        <v>0</v>
      </c>
      <c r="Z108" s="6">
        <f t="shared" si="35"/>
        <v>0</v>
      </c>
      <c r="AA108" s="4">
        <f t="shared" si="36"/>
        <v>0</v>
      </c>
      <c r="AC108" s="6"/>
      <c r="AD108" s="4"/>
      <c r="AF108" s="6">
        <f t="shared" ca="1" si="37"/>
        <v>2842140.5119411726</v>
      </c>
      <c r="AG108" s="4">
        <f t="shared" ca="1" si="38"/>
        <v>1887181.2999289404</v>
      </c>
      <c r="AI108" s="6">
        <f t="shared" ca="1" si="39"/>
        <v>-31343.693993789646</v>
      </c>
      <c r="AJ108" s="4">
        <f t="shared" ca="1" si="40"/>
        <v>-92902.708997592519</v>
      </c>
      <c r="AL108" s="6">
        <f t="shared" ca="1" si="41"/>
        <v>-70269.920448684585</v>
      </c>
      <c r="AM108" s="4">
        <f t="shared" ca="1" si="42"/>
        <v>-208280.04420990116</v>
      </c>
      <c r="AO108" s="6"/>
      <c r="AP108" s="4"/>
    </row>
    <row r="109" spans="1:42" x14ac:dyDescent="0.2">
      <c r="A109" s="15">
        <f>+curves!A98</f>
        <v>39600</v>
      </c>
      <c r="B109" s="6">
        <f t="shared" ca="1" si="22"/>
        <v>2724015.961522222</v>
      </c>
      <c r="C109" s="4">
        <f t="shared" ca="1" si="23"/>
        <v>1603683.4925244618</v>
      </c>
      <c r="D109" s="72"/>
      <c r="E109" s="6">
        <f t="shared" si="24"/>
        <v>0</v>
      </c>
      <c r="F109" s="4">
        <f t="shared" ca="1" si="43"/>
        <v>-644633.30768804625</v>
      </c>
      <c r="G109" s="54">
        <v>1144.7055447489697</v>
      </c>
      <c r="H109" s="6">
        <f t="shared" si="25"/>
        <v>0</v>
      </c>
      <c r="I109" s="4">
        <f t="shared" si="26"/>
        <v>0</v>
      </c>
      <c r="K109" s="6">
        <f t="shared" si="27"/>
        <v>0</v>
      </c>
      <c r="L109" s="4">
        <f t="shared" si="28"/>
        <v>0</v>
      </c>
      <c r="N109" s="6">
        <f t="shared" si="29"/>
        <v>0</v>
      </c>
      <c r="O109" s="4">
        <f t="shared" si="30"/>
        <v>0</v>
      </c>
      <c r="Q109" s="6"/>
      <c r="R109" s="4"/>
      <c r="T109" s="6">
        <f t="shared" si="31"/>
        <v>0</v>
      </c>
      <c r="U109" s="4">
        <f t="shared" si="32"/>
        <v>0</v>
      </c>
      <c r="W109" s="6">
        <f t="shared" si="33"/>
        <v>0</v>
      </c>
      <c r="X109" s="4">
        <f t="shared" si="34"/>
        <v>0</v>
      </c>
      <c r="Z109" s="6">
        <f t="shared" si="35"/>
        <v>0</v>
      </c>
      <c r="AA109" s="4">
        <f t="shared" si="36"/>
        <v>0</v>
      </c>
      <c r="AC109" s="6"/>
      <c r="AD109" s="4"/>
      <c r="AF109" s="6">
        <f t="shared" ca="1" si="37"/>
        <v>2825017.3813228812</v>
      </c>
      <c r="AG109" s="4">
        <f t="shared" ca="1" si="38"/>
        <v>1904061.715011623</v>
      </c>
      <c r="AI109" s="6">
        <f t="shared" ca="1" si="39"/>
        <v>-31154.856684705002</v>
      </c>
      <c r="AJ109" s="4">
        <f t="shared" ca="1" si="40"/>
        <v>-92654.543780312684</v>
      </c>
      <c r="AL109" s="6">
        <f t="shared" ca="1" si="41"/>
        <v>-69846.563115954414</v>
      </c>
      <c r="AM109" s="4">
        <f t="shared" ca="1" si="42"/>
        <v>-207723.67870684844</v>
      </c>
      <c r="AO109" s="6"/>
      <c r="AP109" s="4"/>
    </row>
    <row r="110" spans="1:42" x14ac:dyDescent="0.2">
      <c r="A110" s="15">
        <f>+curves!A99</f>
        <v>39630</v>
      </c>
      <c r="B110" s="6">
        <f t="shared" ca="1" si="22"/>
        <v>2708136.8303438192</v>
      </c>
      <c r="C110" s="4">
        <f t="shared" ca="1" si="23"/>
        <v>1770364.019634743</v>
      </c>
      <c r="D110" s="72"/>
      <c r="E110" s="6">
        <f t="shared" si="24"/>
        <v>0</v>
      </c>
      <c r="F110" s="4">
        <f t="shared" ca="1" si="43"/>
        <v>-641257.97835158091</v>
      </c>
      <c r="G110" s="54">
        <v>1145.3886388977326</v>
      </c>
      <c r="H110" s="6">
        <f t="shared" si="25"/>
        <v>0</v>
      </c>
      <c r="I110" s="4">
        <f t="shared" si="26"/>
        <v>0</v>
      </c>
      <c r="K110" s="6">
        <f t="shared" si="27"/>
        <v>0</v>
      </c>
      <c r="L110" s="4">
        <f t="shared" si="28"/>
        <v>0</v>
      </c>
      <c r="N110" s="6">
        <f t="shared" si="29"/>
        <v>0</v>
      </c>
      <c r="O110" s="4">
        <f t="shared" si="30"/>
        <v>0</v>
      </c>
      <c r="Q110" s="6"/>
      <c r="R110" s="4"/>
      <c r="T110" s="6">
        <f t="shared" si="31"/>
        <v>0</v>
      </c>
      <c r="U110" s="4">
        <f t="shared" si="32"/>
        <v>0</v>
      </c>
      <c r="W110" s="6">
        <f t="shared" si="33"/>
        <v>0</v>
      </c>
      <c r="X110" s="4">
        <f t="shared" si="34"/>
        <v>0</v>
      </c>
      <c r="Z110" s="6">
        <f t="shared" si="35"/>
        <v>0</v>
      </c>
      <c r="AA110" s="4">
        <f t="shared" si="36"/>
        <v>0</v>
      </c>
      <c r="AC110" s="6"/>
      <c r="AD110" s="4"/>
      <c r="AF110" s="6">
        <f t="shared" ca="1" si="37"/>
        <v>2808549.4816435319</v>
      </c>
      <c r="AG110" s="4">
        <f t="shared" ca="1" si="38"/>
        <v>2075518.0669345709</v>
      </c>
      <c r="AI110" s="6">
        <f t="shared" ca="1" si="39"/>
        <v>-30973.245393461202</v>
      </c>
      <c r="AJ110" s="4">
        <f t="shared" ca="1" si="40"/>
        <v>-94127.692750728587</v>
      </c>
      <c r="AL110" s="6">
        <f t="shared" ca="1" si="41"/>
        <v>-69439.405906251777</v>
      </c>
      <c r="AM110" s="4">
        <f t="shared" ca="1" si="42"/>
        <v>-211026.35454909914</v>
      </c>
      <c r="AO110" s="6"/>
      <c r="AP110" s="4"/>
    </row>
    <row r="111" spans="1:42" x14ac:dyDescent="0.2">
      <c r="A111" s="15">
        <f>+curves!A100</f>
        <v>39661</v>
      </c>
      <c r="B111" s="6">
        <f t="shared" ca="1" si="22"/>
        <v>2691830.229235963</v>
      </c>
      <c r="C111" s="4">
        <f t="shared" ca="1" si="23"/>
        <v>1751628.5727880921</v>
      </c>
      <c r="D111" s="72"/>
      <c r="E111" s="6">
        <f t="shared" si="24"/>
        <v>0</v>
      </c>
      <c r="F111" s="4">
        <f t="shared" ca="1" si="43"/>
        <v>-637777.27720565663</v>
      </c>
      <c r="G111" s="54">
        <v>1146.0724405585481</v>
      </c>
      <c r="H111" s="6">
        <f t="shared" si="25"/>
        <v>0</v>
      </c>
      <c r="I111" s="4">
        <f t="shared" si="26"/>
        <v>0</v>
      </c>
      <c r="K111" s="6">
        <f t="shared" si="27"/>
        <v>0</v>
      </c>
      <c r="L111" s="4">
        <f t="shared" si="28"/>
        <v>0</v>
      </c>
      <c r="N111" s="6">
        <f t="shared" si="29"/>
        <v>0</v>
      </c>
      <c r="O111" s="4">
        <f t="shared" si="30"/>
        <v>0</v>
      </c>
      <c r="Q111" s="6"/>
      <c r="R111" s="4"/>
      <c r="T111" s="6">
        <f t="shared" si="31"/>
        <v>0</v>
      </c>
      <c r="U111" s="4">
        <f t="shared" si="32"/>
        <v>0</v>
      </c>
      <c r="W111" s="6">
        <f t="shared" si="33"/>
        <v>0</v>
      </c>
      <c r="X111" s="4">
        <f t="shared" si="34"/>
        <v>0</v>
      </c>
      <c r="Z111" s="6">
        <f t="shared" si="35"/>
        <v>0</v>
      </c>
      <c r="AA111" s="4">
        <f t="shared" si="36"/>
        <v>0</v>
      </c>
      <c r="AC111" s="6"/>
      <c r="AD111" s="4"/>
      <c r="AF111" s="6">
        <f t="shared" ca="1" si="37"/>
        <v>2791638.262248823</v>
      </c>
      <c r="AG111" s="4">
        <f t="shared" ca="1" si="38"/>
        <v>2054645.7610151342</v>
      </c>
      <c r="AI111" s="6">
        <f t="shared" ca="1" si="39"/>
        <v>-30786.745083732472</v>
      </c>
      <c r="AJ111" s="4">
        <f t="shared" ca="1" si="40"/>
        <v>-93468.558074211789</v>
      </c>
      <c r="AL111" s="6">
        <f t="shared" ca="1" si="41"/>
        <v>-69021.287929127269</v>
      </c>
      <c r="AM111" s="4">
        <f t="shared" ca="1" si="42"/>
        <v>-209548.63015283039</v>
      </c>
      <c r="AO111" s="6"/>
      <c r="AP111" s="4"/>
    </row>
    <row r="112" spans="1:42" x14ac:dyDescent="0.2">
      <c r="A112" s="15">
        <f>+curves!A101</f>
        <v>39692</v>
      </c>
      <c r="B112" s="6">
        <f t="shared" ca="1" si="22"/>
        <v>2675626.4596586018</v>
      </c>
      <c r="C112" s="4">
        <f t="shared" ca="1" si="23"/>
        <v>1684896.2953439564</v>
      </c>
      <c r="D112" s="72"/>
      <c r="E112" s="6">
        <f t="shared" si="24"/>
        <v>0</v>
      </c>
      <c r="F112" s="4">
        <f t="shared" ca="1" si="43"/>
        <v>-634316.73596397263</v>
      </c>
      <c r="G112" s="54">
        <v>1146.7569504642192</v>
      </c>
      <c r="H112" s="6">
        <f t="shared" si="25"/>
        <v>0</v>
      </c>
      <c r="I112" s="4">
        <f t="shared" si="26"/>
        <v>0</v>
      </c>
      <c r="K112" s="6">
        <f t="shared" si="27"/>
        <v>0</v>
      </c>
      <c r="L112" s="4">
        <f t="shared" si="28"/>
        <v>0</v>
      </c>
      <c r="N112" s="6">
        <f t="shared" si="29"/>
        <v>0</v>
      </c>
      <c r="O112" s="4">
        <f t="shared" si="30"/>
        <v>0</v>
      </c>
      <c r="Q112" s="6"/>
      <c r="R112" s="4"/>
      <c r="T112" s="6">
        <f t="shared" si="31"/>
        <v>0</v>
      </c>
      <c r="U112" s="4">
        <f t="shared" si="32"/>
        <v>0</v>
      </c>
      <c r="W112" s="6">
        <f t="shared" si="33"/>
        <v>0</v>
      </c>
      <c r="X112" s="4">
        <f t="shared" si="34"/>
        <v>0</v>
      </c>
      <c r="Z112" s="6">
        <f t="shared" si="35"/>
        <v>0</v>
      </c>
      <c r="AA112" s="4">
        <f t="shared" si="36"/>
        <v>0</v>
      </c>
      <c r="AC112" s="6"/>
      <c r="AD112" s="4"/>
      <c r="AF112" s="6">
        <f t="shared" ca="1" si="37"/>
        <v>2774833.6871855338</v>
      </c>
      <c r="AG112" s="4">
        <f t="shared" ca="1" si="38"/>
        <v>1984006.0863376576</v>
      </c>
      <c r="AI112" s="6">
        <f t="shared" ca="1" si="39"/>
        <v>-30601.420869019508</v>
      </c>
      <c r="AJ112" s="4">
        <f t="shared" ca="1" si="40"/>
        <v>-92263.283920093818</v>
      </c>
      <c r="AL112" s="6">
        <f t="shared" ca="1" si="41"/>
        <v>-68605.806657912864</v>
      </c>
      <c r="AM112" s="4">
        <f t="shared" ca="1" si="42"/>
        <v>-206846.5070736073</v>
      </c>
      <c r="AO112" s="6"/>
      <c r="AP112" s="4"/>
    </row>
    <row r="113" spans="1:42" x14ac:dyDescent="0.2">
      <c r="A113" s="15">
        <f>+curves!A102</f>
        <v>39722</v>
      </c>
      <c r="B113" s="6">
        <f t="shared" ca="1" si="22"/>
        <v>2660042.6657779822</v>
      </c>
      <c r="C113" s="4">
        <f t="shared" ca="1" si="23"/>
        <v>1704343.3333187271</v>
      </c>
      <c r="D113" s="72"/>
      <c r="E113" s="6">
        <f t="shared" si="24"/>
        <v>0</v>
      </c>
      <c r="F113" s="4">
        <f t="shared" ca="1" si="43"/>
        <v>-630999.06534634111</v>
      </c>
      <c r="G113" s="54">
        <v>1147.4421693482761</v>
      </c>
      <c r="H113" s="6">
        <f t="shared" si="25"/>
        <v>0</v>
      </c>
      <c r="I113" s="4">
        <f t="shared" si="26"/>
        <v>0</v>
      </c>
      <c r="K113" s="6">
        <f t="shared" si="27"/>
        <v>0</v>
      </c>
      <c r="L113" s="4">
        <f t="shared" si="28"/>
        <v>0</v>
      </c>
      <c r="N113" s="6">
        <f t="shared" si="29"/>
        <v>0</v>
      </c>
      <c r="O113" s="4">
        <f t="shared" si="30"/>
        <v>0</v>
      </c>
      <c r="Q113" s="6"/>
      <c r="R113" s="4"/>
      <c r="T113" s="6">
        <f t="shared" si="31"/>
        <v>0</v>
      </c>
      <c r="U113" s="4">
        <f t="shared" si="32"/>
        <v>0</v>
      </c>
      <c r="W113" s="6">
        <f t="shared" si="33"/>
        <v>0</v>
      </c>
      <c r="X113" s="4">
        <f t="shared" si="34"/>
        <v>0</v>
      </c>
      <c r="Z113" s="6">
        <f t="shared" si="35"/>
        <v>0</v>
      </c>
      <c r="AA113" s="4">
        <f t="shared" si="36"/>
        <v>0</v>
      </c>
      <c r="AC113" s="6"/>
      <c r="AD113" s="4"/>
      <c r="AF113" s="6">
        <f t="shared" ca="1" si="37"/>
        <v>2758672.0753588905</v>
      </c>
      <c r="AG113" s="4">
        <f t="shared" ca="1" si="38"/>
        <v>2002795.9267105558</v>
      </c>
      <c r="AI113" s="6">
        <f t="shared" ca="1" si="39"/>
        <v>-30423.187381472919</v>
      </c>
      <c r="AJ113" s="4">
        <f t="shared" ca="1" si="40"/>
        <v>-92060.565016337059</v>
      </c>
      <c r="AL113" s="6">
        <f t="shared" ca="1" si="41"/>
        <v>-68206.222199435448</v>
      </c>
      <c r="AM113" s="4">
        <f t="shared" ca="1" si="42"/>
        <v>-206392.02837549167</v>
      </c>
      <c r="AO113" s="6"/>
      <c r="AP113" s="4"/>
    </row>
    <row r="114" spans="1:42" x14ac:dyDescent="0.2">
      <c r="A114" s="15">
        <f>+curves!A103</f>
        <v>39753</v>
      </c>
      <c r="B114" s="6">
        <f t="shared" ca="1" si="22"/>
        <v>2644039.2753796852</v>
      </c>
      <c r="C114" s="4">
        <f t="shared" ca="1" si="23"/>
        <v>1887104.5033335218</v>
      </c>
      <c r="D114" s="72"/>
      <c r="E114" s="6">
        <f t="shared" si="24"/>
        <v>0</v>
      </c>
      <c r="F114" s="4">
        <f t="shared" ca="1" si="43"/>
        <v>-627577.77399090747</v>
      </c>
      <c r="G114" s="54">
        <v>1148.1280979450826</v>
      </c>
      <c r="H114" s="6">
        <f t="shared" si="25"/>
        <v>0</v>
      </c>
      <c r="I114" s="4">
        <f t="shared" si="26"/>
        <v>0</v>
      </c>
      <c r="K114" s="6">
        <f t="shared" si="27"/>
        <v>0</v>
      </c>
      <c r="L114" s="4">
        <f t="shared" si="28"/>
        <v>0</v>
      </c>
      <c r="N114" s="6">
        <f t="shared" si="29"/>
        <v>0</v>
      </c>
      <c r="O114" s="4">
        <f t="shared" si="30"/>
        <v>0</v>
      </c>
      <c r="Q114" s="6"/>
      <c r="R114" s="4"/>
      <c r="T114" s="6">
        <f t="shared" si="31"/>
        <v>0</v>
      </c>
      <c r="U114" s="4">
        <f t="shared" si="32"/>
        <v>0</v>
      </c>
      <c r="W114" s="6">
        <f t="shared" si="33"/>
        <v>0</v>
      </c>
      <c r="X114" s="4">
        <f t="shared" si="34"/>
        <v>0</v>
      </c>
      <c r="Z114" s="6">
        <f t="shared" si="35"/>
        <v>0</v>
      </c>
      <c r="AA114" s="4">
        <f t="shared" si="36"/>
        <v>0</v>
      </c>
      <c r="AC114" s="6"/>
      <c r="AD114" s="4"/>
      <c r="AF114" s="6">
        <f t="shared" ca="1" si="37"/>
        <v>2742075.3091600533</v>
      </c>
      <c r="AG114" s="4">
        <f t="shared" ca="1" si="38"/>
        <v>2190918.1720188833</v>
      </c>
      <c r="AI114" s="6">
        <f t="shared" ca="1" si="39"/>
        <v>-30240.154924478898</v>
      </c>
      <c r="AJ114" s="4">
        <f t="shared" ca="1" si="40"/>
        <v>-93714.24011096012</v>
      </c>
      <c r="AL114" s="6">
        <f t="shared" ca="1" si="41"/>
        <v>-67795.878855889358</v>
      </c>
      <c r="AM114" s="4">
        <f t="shared" ca="1" si="42"/>
        <v>-210099.42857440113</v>
      </c>
      <c r="AO114" s="6"/>
      <c r="AP114" s="4"/>
    </row>
    <row r="115" spans="1:42" x14ac:dyDescent="0.2">
      <c r="A115" s="15">
        <f>+curves!A104</f>
        <v>39783</v>
      </c>
      <c r="B115" s="6">
        <f t="shared" ca="1" si="22"/>
        <v>2628648.1447393713</v>
      </c>
      <c r="C115" s="4">
        <f t="shared" ca="1" si="23"/>
        <v>2099554.6332671694</v>
      </c>
      <c r="D115" s="72"/>
      <c r="E115" s="6">
        <f t="shared" si="24"/>
        <v>0</v>
      </c>
      <c r="F115" s="4">
        <f t="shared" ca="1" si="43"/>
        <v>-624297.74018555728</v>
      </c>
      <c r="G115" s="54">
        <v>1148.8147369896676</v>
      </c>
      <c r="H115" s="6">
        <f t="shared" si="25"/>
        <v>0</v>
      </c>
      <c r="I115" s="4">
        <f t="shared" si="26"/>
        <v>0</v>
      </c>
      <c r="K115" s="6">
        <f t="shared" si="27"/>
        <v>0</v>
      </c>
      <c r="L115" s="4">
        <f t="shared" si="28"/>
        <v>0</v>
      </c>
      <c r="N115" s="6">
        <f t="shared" si="29"/>
        <v>0</v>
      </c>
      <c r="O115" s="4">
        <f t="shared" si="30"/>
        <v>0</v>
      </c>
      <c r="Q115" s="6"/>
      <c r="R115" s="4"/>
      <c r="T115" s="6">
        <f t="shared" si="31"/>
        <v>0</v>
      </c>
      <c r="U115" s="4">
        <f t="shared" si="32"/>
        <v>0</v>
      </c>
      <c r="W115" s="6">
        <f t="shared" si="33"/>
        <v>0</v>
      </c>
      <c r="X115" s="4">
        <f t="shared" si="34"/>
        <v>0</v>
      </c>
      <c r="Z115" s="6">
        <f t="shared" si="35"/>
        <v>0</v>
      </c>
      <c r="AA115" s="4">
        <f t="shared" si="36"/>
        <v>0</v>
      </c>
      <c r="AC115" s="6"/>
      <c r="AD115" s="4"/>
      <c r="AF115" s="6">
        <f t="shared" ca="1" si="37"/>
        <v>2726113.5041665169</v>
      </c>
      <c r="AG115" s="4">
        <f t="shared" ca="1" si="38"/>
        <v>2409884.3376832018</v>
      </c>
      <c r="AI115" s="6">
        <f t="shared" ca="1" si="39"/>
        <v>-30064.124946649183</v>
      </c>
      <c r="AJ115" s="4">
        <f t="shared" ca="1" si="40"/>
        <v>-95724.173830131011</v>
      </c>
      <c r="AL115" s="6">
        <f t="shared" ca="1" si="41"/>
        <v>-67401.2344804967</v>
      </c>
      <c r="AM115" s="4">
        <f t="shared" ca="1" si="42"/>
        <v>-214605.53058590152</v>
      </c>
      <c r="AO115" s="6"/>
      <c r="AP115" s="4"/>
    </row>
    <row r="116" spans="1:42" x14ac:dyDescent="0.2">
      <c r="A116" s="15">
        <f>+curves!A105</f>
        <v>39814</v>
      </c>
      <c r="B116" s="6">
        <f t="shared" ca="1" si="22"/>
        <v>2612842.5545639009</v>
      </c>
      <c r="C116" s="4">
        <f t="shared" ca="1" si="23"/>
        <v>2627788.7963442476</v>
      </c>
      <c r="D116" s="72"/>
      <c r="E116" s="6">
        <f t="shared" si="24"/>
        <v>0</v>
      </c>
      <c r="F116" s="4">
        <f t="shared" ca="1" si="43"/>
        <v>-620915.22897129878</v>
      </c>
      <c r="G116" s="54">
        <v>1149.5020872179493</v>
      </c>
      <c r="H116" s="6">
        <f t="shared" si="25"/>
        <v>0</v>
      </c>
      <c r="I116" s="4">
        <f t="shared" si="26"/>
        <v>0</v>
      </c>
      <c r="K116" s="6">
        <f t="shared" si="27"/>
        <v>0</v>
      </c>
      <c r="L116" s="4">
        <f t="shared" si="28"/>
        <v>0</v>
      </c>
      <c r="N116" s="6">
        <f t="shared" si="29"/>
        <v>0</v>
      </c>
      <c r="O116" s="4">
        <f t="shared" si="30"/>
        <v>0</v>
      </c>
      <c r="Q116" s="6"/>
      <c r="R116" s="4"/>
      <c r="T116" s="6">
        <f t="shared" si="31"/>
        <v>0</v>
      </c>
      <c r="U116" s="4">
        <f t="shared" si="32"/>
        <v>0</v>
      </c>
      <c r="W116" s="6">
        <f t="shared" si="33"/>
        <v>0</v>
      </c>
      <c r="X116" s="4">
        <f t="shared" si="34"/>
        <v>0</v>
      </c>
      <c r="Z116" s="6">
        <f t="shared" si="35"/>
        <v>0</v>
      </c>
      <c r="AA116" s="4">
        <f t="shared" si="36"/>
        <v>0</v>
      </c>
      <c r="AC116" s="6"/>
      <c r="AD116" s="4"/>
      <c r="AF116" s="6">
        <f t="shared" ca="1" si="37"/>
        <v>2709721.8722530175</v>
      </c>
      <c r="AG116" s="4">
        <f t="shared" ca="1" si="38"/>
        <v>2956306.5626280424</v>
      </c>
      <c r="AI116" s="6">
        <f t="shared" ca="1" si="39"/>
        <v>-29883.354751580729</v>
      </c>
      <c r="AJ116" s="4">
        <f t="shared" ca="1" si="40"/>
        <v>-101334.45596261026</v>
      </c>
      <c r="AL116" s="6">
        <f t="shared" ca="1" si="41"/>
        <v>-66995.962937535922</v>
      </c>
      <c r="AM116" s="4">
        <f t="shared" ca="1" si="42"/>
        <v>-227183.31032118431</v>
      </c>
      <c r="AO116" s="6"/>
      <c r="AP116" s="4"/>
    </row>
    <row r="117" spans="1:42" x14ac:dyDescent="0.2">
      <c r="A117" s="15">
        <f>+curves!A106</f>
        <v>39845</v>
      </c>
      <c r="B117" s="6">
        <f t="shared" ca="1" si="22"/>
        <v>2597136.508517405</v>
      </c>
      <c r="C117" s="4">
        <f t="shared" ca="1" si="23"/>
        <v>2349682.1196512179</v>
      </c>
      <c r="D117" s="72"/>
      <c r="E117" s="6">
        <f t="shared" si="24"/>
        <v>0</v>
      </c>
      <c r="F117" s="4">
        <f t="shared" ca="1" si="43"/>
        <v>-617552.27790295053</v>
      </c>
      <c r="G117" s="54">
        <v>1150.1901493664693</v>
      </c>
      <c r="H117" s="6">
        <f t="shared" si="25"/>
        <v>0</v>
      </c>
      <c r="I117" s="4">
        <f t="shared" si="26"/>
        <v>0</v>
      </c>
      <c r="K117" s="6">
        <f t="shared" si="27"/>
        <v>0</v>
      </c>
      <c r="L117" s="4">
        <f t="shared" si="28"/>
        <v>0</v>
      </c>
      <c r="N117" s="6">
        <f t="shared" si="29"/>
        <v>0</v>
      </c>
      <c r="O117" s="4">
        <f t="shared" si="30"/>
        <v>0</v>
      </c>
      <c r="Q117" s="6"/>
      <c r="R117" s="4"/>
      <c r="T117" s="6">
        <f t="shared" si="31"/>
        <v>0</v>
      </c>
      <c r="U117" s="4">
        <f t="shared" si="32"/>
        <v>0</v>
      </c>
      <c r="W117" s="6">
        <f t="shared" si="33"/>
        <v>0</v>
      </c>
      <c r="X117" s="4">
        <f t="shared" si="34"/>
        <v>0</v>
      </c>
      <c r="Z117" s="6">
        <f t="shared" si="35"/>
        <v>0</v>
      </c>
      <c r="AA117" s="4">
        <f t="shared" si="36"/>
        <v>0</v>
      </c>
      <c r="AC117" s="6"/>
      <c r="AD117" s="4"/>
      <c r="AF117" s="6">
        <f t="shared" ca="1" si="37"/>
        <v>2693433.4753787154</v>
      </c>
      <c r="AG117" s="4">
        <f t="shared" ca="1" si="38"/>
        <v>2666499.1406249288</v>
      </c>
      <c r="AI117" s="6">
        <f t="shared" ca="1" si="39"/>
        <v>-29703.72305317155</v>
      </c>
      <c r="AJ117" s="4">
        <f t="shared" ca="1" si="40"/>
        <v>-97725.248844934409</v>
      </c>
      <c r="AL117" s="6">
        <f t="shared" ca="1" si="41"/>
        <v>-66593.243808138606</v>
      </c>
      <c r="AM117" s="4">
        <f t="shared" ca="1" si="42"/>
        <v>-219091.77212877601</v>
      </c>
      <c r="AO117" s="6"/>
      <c r="AP117" s="4"/>
    </row>
    <row r="118" spans="1:42" x14ac:dyDescent="0.2">
      <c r="A118" s="15">
        <f>+curves!A107</f>
        <v>39873</v>
      </c>
      <c r="B118" s="6">
        <f t="shared" ca="1" si="22"/>
        <v>2583035.4197160294</v>
      </c>
      <c r="C118" s="4">
        <f t="shared" ca="1" si="23"/>
        <v>2029543.363422316</v>
      </c>
      <c r="D118" s="72"/>
      <c r="E118" s="6">
        <f t="shared" si="24"/>
        <v>0</v>
      </c>
      <c r="F118" s="4">
        <f t="shared" ca="1" si="43"/>
        <v>-614567.09739862639</v>
      </c>
      <c r="G118" s="54">
        <v>1150.878924172596</v>
      </c>
      <c r="H118" s="6">
        <f t="shared" si="25"/>
        <v>0</v>
      </c>
      <c r="I118" s="4">
        <f t="shared" si="26"/>
        <v>0</v>
      </c>
      <c r="K118" s="6">
        <f t="shared" si="27"/>
        <v>0</v>
      </c>
      <c r="L118" s="4">
        <f t="shared" si="28"/>
        <v>0</v>
      </c>
      <c r="N118" s="6">
        <f t="shared" si="29"/>
        <v>0</v>
      </c>
      <c r="O118" s="4">
        <f t="shared" si="30"/>
        <v>0</v>
      </c>
      <c r="Q118" s="6"/>
      <c r="R118" s="4"/>
      <c r="T118" s="6">
        <f t="shared" si="31"/>
        <v>0</v>
      </c>
      <c r="U118" s="4">
        <f t="shared" si="32"/>
        <v>0</v>
      </c>
      <c r="W118" s="6">
        <f t="shared" si="33"/>
        <v>0</v>
      </c>
      <c r="X118" s="4">
        <f t="shared" si="34"/>
        <v>0</v>
      </c>
      <c r="Z118" s="6">
        <f t="shared" si="35"/>
        <v>0</v>
      </c>
      <c r="AA118" s="4">
        <f t="shared" si="36"/>
        <v>0</v>
      </c>
      <c r="AC118" s="6"/>
      <c r="AD118" s="4"/>
      <c r="AF118" s="6">
        <f t="shared" ca="1" si="37"/>
        <v>2678809.5445640064</v>
      </c>
      <c r="AG118" s="4">
        <f t="shared" ca="1" si="38"/>
        <v>2333243.1133152507</v>
      </c>
      <c r="AI118" s="6">
        <f t="shared" ca="1" si="39"/>
        <v>-29542.447419360778</v>
      </c>
      <c r="AJ118" s="4">
        <f t="shared" ca="1" si="40"/>
        <v>-93679.100766793039</v>
      </c>
      <c r="AL118" s="6">
        <f t="shared" ca="1" si="41"/>
        <v>-66231.677428616153</v>
      </c>
      <c r="AM118" s="4">
        <f t="shared" ca="1" si="42"/>
        <v>-210020.64912614183</v>
      </c>
      <c r="AO118" s="6"/>
      <c r="AP118" s="4"/>
    </row>
    <row r="119" spans="1:42" x14ac:dyDescent="0.2">
      <c r="A119" s="15">
        <f>+curves!A108</f>
        <v>39904</v>
      </c>
      <c r="B119" s="6">
        <f t="shared" ca="1" si="22"/>
        <v>2567517.0290854611</v>
      </c>
      <c r="C119" s="4">
        <f t="shared" ca="1" si="23"/>
        <v>1696410.6202536828</v>
      </c>
      <c r="D119" s="72"/>
      <c r="E119" s="6">
        <f t="shared" si="24"/>
        <v>0</v>
      </c>
      <c r="F119" s="4">
        <f t="shared" ca="1" si="43"/>
        <v>-611240.86731410143</v>
      </c>
      <c r="G119" s="54">
        <v>1151.5684123745261</v>
      </c>
      <c r="H119" s="6">
        <f t="shared" si="25"/>
        <v>0</v>
      </c>
      <c r="I119" s="4">
        <f t="shared" si="26"/>
        <v>0</v>
      </c>
      <c r="K119" s="6">
        <f t="shared" si="27"/>
        <v>0</v>
      </c>
      <c r="L119" s="4">
        <f t="shared" si="28"/>
        <v>0</v>
      </c>
      <c r="N119" s="6">
        <f t="shared" si="29"/>
        <v>0</v>
      </c>
      <c r="O119" s="4">
        <f t="shared" si="30"/>
        <v>0</v>
      </c>
      <c r="Q119" s="6"/>
      <c r="R119" s="4"/>
      <c r="T119" s="6">
        <f t="shared" si="31"/>
        <v>0</v>
      </c>
      <c r="U119" s="4">
        <f t="shared" si="32"/>
        <v>0</v>
      </c>
      <c r="W119" s="6">
        <f t="shared" si="33"/>
        <v>0</v>
      </c>
      <c r="X119" s="4">
        <f t="shared" si="34"/>
        <v>0</v>
      </c>
      <c r="Z119" s="6">
        <f t="shared" si="35"/>
        <v>0</v>
      </c>
      <c r="AA119" s="4">
        <f t="shared" si="36"/>
        <v>0</v>
      </c>
      <c r="AC119" s="6"/>
      <c r="AD119" s="4"/>
      <c r="AF119" s="6">
        <f t="shared" ca="1" si="37"/>
        <v>2662715.7610176662</v>
      </c>
      <c r="AG119" s="4">
        <f t="shared" ca="1" si="38"/>
        <v>1986385.95771918</v>
      </c>
      <c r="AI119" s="6">
        <f t="shared" ca="1" si="39"/>
        <v>-29364.961955655028</v>
      </c>
      <c r="AJ119" s="4">
        <f t="shared" ca="1" si="40"/>
        <v>-89445.67411692522</v>
      </c>
      <c r="AL119" s="6">
        <f t="shared" ca="1" si="41"/>
        <v>-65833.769976550277</v>
      </c>
      <c r="AM119" s="4">
        <f t="shared" ca="1" si="42"/>
        <v>-200529.66334857215</v>
      </c>
      <c r="AO119" s="6"/>
      <c r="AP119" s="4"/>
    </row>
    <row r="120" spans="1:42" x14ac:dyDescent="0.2">
      <c r="A120" s="15">
        <f>+curves!A109</f>
        <v>39934</v>
      </c>
      <c r="B120" s="6">
        <f t="shared" ca="1" si="22"/>
        <v>2552592.2249614066</v>
      </c>
      <c r="C120" s="4">
        <f t="shared" ca="1" si="23"/>
        <v>1638050.2469296083</v>
      </c>
      <c r="D120" s="72"/>
      <c r="E120" s="6">
        <f t="shared" si="24"/>
        <v>0</v>
      </c>
      <c r="F120" s="4">
        <f t="shared" ca="1" si="43"/>
        <v>-608051.98802516342</v>
      </c>
      <c r="G120" s="54">
        <v>1152.2586147110922</v>
      </c>
      <c r="H120" s="6">
        <f t="shared" si="25"/>
        <v>0</v>
      </c>
      <c r="I120" s="4">
        <f t="shared" si="26"/>
        <v>0</v>
      </c>
      <c r="K120" s="6">
        <f t="shared" si="27"/>
        <v>0</v>
      </c>
      <c r="L120" s="4">
        <f t="shared" si="28"/>
        <v>0</v>
      </c>
      <c r="N120" s="6">
        <f t="shared" si="29"/>
        <v>0</v>
      </c>
      <c r="O120" s="4">
        <f t="shared" si="30"/>
        <v>0</v>
      </c>
      <c r="Q120" s="6"/>
      <c r="R120" s="4"/>
      <c r="T120" s="6">
        <f t="shared" si="31"/>
        <v>0</v>
      </c>
      <c r="U120" s="4">
        <f t="shared" si="32"/>
        <v>0</v>
      </c>
      <c r="W120" s="6">
        <f t="shared" si="33"/>
        <v>0</v>
      </c>
      <c r="X120" s="4">
        <f t="shared" si="34"/>
        <v>0</v>
      </c>
      <c r="Z120" s="6">
        <f t="shared" si="35"/>
        <v>0</v>
      </c>
      <c r="AA120" s="4">
        <f t="shared" si="36"/>
        <v>0</v>
      </c>
      <c r="AC120" s="6"/>
      <c r="AD120" s="4"/>
      <c r="AF120" s="6">
        <f t="shared" ca="1" si="37"/>
        <v>2647237.5730559002</v>
      </c>
      <c r="AG120" s="4">
        <f t="shared" ca="1" si="38"/>
        <v>1924541.7156116392</v>
      </c>
      <c r="AI120" s="6">
        <f t="shared" ca="1" si="39"/>
        <v>-29194.265403175083</v>
      </c>
      <c r="AJ120" s="4">
        <f t="shared" ca="1" si="40"/>
        <v>-88371.041375410976</v>
      </c>
      <c r="AL120" s="6">
        <f t="shared" ca="1" si="41"/>
        <v>-65451.082691318137</v>
      </c>
      <c r="AM120" s="4">
        <f t="shared" ca="1" si="42"/>
        <v>-198120.42730661997</v>
      </c>
      <c r="AO120" s="6"/>
      <c r="AP120" s="4"/>
    </row>
    <row r="121" spans="1:42" x14ac:dyDescent="0.2">
      <c r="A121" s="15">
        <f>+curves!A110</f>
        <v>39965</v>
      </c>
      <c r="B121" s="6">
        <f t="shared" ca="1" si="22"/>
        <v>2537265.3975221012</v>
      </c>
      <c r="C121" s="4">
        <f t="shared" ca="1" si="23"/>
        <v>1656124.6300086617</v>
      </c>
      <c r="D121" s="72"/>
      <c r="E121" s="6">
        <f t="shared" si="24"/>
        <v>0</v>
      </c>
      <c r="F121" s="4">
        <f t="shared" ca="1" si="43"/>
        <v>-604763.40137022</v>
      </c>
      <c r="G121" s="54">
        <v>1152.9495319219561</v>
      </c>
      <c r="H121" s="6">
        <f t="shared" si="25"/>
        <v>0</v>
      </c>
      <c r="I121" s="4">
        <f t="shared" si="26"/>
        <v>0</v>
      </c>
      <c r="K121" s="6">
        <f t="shared" si="27"/>
        <v>0</v>
      </c>
      <c r="L121" s="4">
        <f t="shared" si="28"/>
        <v>0</v>
      </c>
      <c r="N121" s="6">
        <f t="shared" si="29"/>
        <v>0</v>
      </c>
      <c r="O121" s="4">
        <f t="shared" si="30"/>
        <v>0</v>
      </c>
      <c r="Q121" s="6"/>
      <c r="R121" s="4"/>
      <c r="T121" s="6">
        <f t="shared" si="31"/>
        <v>0</v>
      </c>
      <c r="U121" s="4">
        <f t="shared" si="32"/>
        <v>0</v>
      </c>
      <c r="W121" s="6">
        <f t="shared" si="33"/>
        <v>0</v>
      </c>
      <c r="X121" s="4">
        <f t="shared" si="34"/>
        <v>0</v>
      </c>
      <c r="Z121" s="6">
        <f t="shared" si="35"/>
        <v>0</v>
      </c>
      <c r="AA121" s="4">
        <f t="shared" si="36"/>
        <v>0</v>
      </c>
      <c r="AC121" s="6"/>
      <c r="AD121" s="4"/>
      <c r="AF121" s="6">
        <f t="shared" ca="1" si="37"/>
        <v>2631342.4555058624</v>
      </c>
      <c r="AG121" s="4">
        <f t="shared" ca="1" si="38"/>
        <v>1941930.7321633277</v>
      </c>
      <c r="AI121" s="6">
        <f t="shared" ca="1" si="39"/>
        <v>-29018.970867809756</v>
      </c>
      <c r="AJ121" s="4">
        <f t="shared" ca="1" si="40"/>
        <v>-88159.633496406037</v>
      </c>
      <c r="AL121" s="6">
        <f t="shared" ca="1" si="41"/>
        <v>-65058.087115951319</v>
      </c>
      <c r="AM121" s="4">
        <f t="shared" ca="1" si="42"/>
        <v>-197646.46865826013</v>
      </c>
      <c r="AO121" s="6"/>
      <c r="AP121" s="4"/>
    </row>
    <row r="122" spans="1:42" x14ac:dyDescent="0.2">
      <c r="A122" s="15">
        <f>+curves!A111</f>
        <v>39995</v>
      </c>
      <c r="B122" s="6">
        <f t="shared" ca="1" si="22"/>
        <v>2522524.78209328</v>
      </c>
      <c r="C122" s="4">
        <f t="shared" ca="1" si="23"/>
        <v>1810467.2419282142</v>
      </c>
      <c r="D122" s="72"/>
      <c r="E122" s="6">
        <f t="shared" si="24"/>
        <v>0</v>
      </c>
      <c r="F122" s="4">
        <f t="shared" ca="1" si="43"/>
        <v>-601610.61827399116</v>
      </c>
      <c r="G122" s="54">
        <v>1153.6411647476107</v>
      </c>
      <c r="H122" s="6">
        <f t="shared" si="25"/>
        <v>0</v>
      </c>
      <c r="I122" s="4">
        <f t="shared" si="26"/>
        <v>0</v>
      </c>
      <c r="K122" s="6">
        <f t="shared" si="27"/>
        <v>0</v>
      </c>
      <c r="L122" s="4">
        <f t="shared" si="28"/>
        <v>0</v>
      </c>
      <c r="N122" s="6">
        <f t="shared" si="29"/>
        <v>0</v>
      </c>
      <c r="O122" s="4">
        <f t="shared" si="30"/>
        <v>0</v>
      </c>
      <c r="Q122" s="6"/>
      <c r="R122" s="4"/>
      <c r="T122" s="6">
        <f t="shared" si="31"/>
        <v>0</v>
      </c>
      <c r="U122" s="4">
        <f t="shared" si="32"/>
        <v>0</v>
      </c>
      <c r="W122" s="6">
        <f t="shared" si="33"/>
        <v>0</v>
      </c>
      <c r="X122" s="4">
        <f t="shared" si="34"/>
        <v>0</v>
      </c>
      <c r="Z122" s="6">
        <f t="shared" si="35"/>
        <v>0</v>
      </c>
      <c r="AA122" s="4">
        <f t="shared" si="36"/>
        <v>0</v>
      </c>
      <c r="AC122" s="6"/>
      <c r="AD122" s="4"/>
      <c r="AF122" s="6">
        <f t="shared" ca="1" si="37"/>
        <v>2616055.2856118409</v>
      </c>
      <c r="AG122" s="4">
        <f t="shared" ca="1" si="38"/>
        <v>2100692.3943463089</v>
      </c>
      <c r="AI122" s="6">
        <f t="shared" ca="1" si="39"/>
        <v>-28850.380900784505</v>
      </c>
      <c r="AJ122" s="4">
        <f t="shared" ca="1" si="40"/>
        <v>-89522.731935134332</v>
      </c>
      <c r="AL122" s="6">
        <f t="shared" ca="1" si="41"/>
        <v>-64680.122617776411</v>
      </c>
      <c r="AM122" s="4">
        <f t="shared" ca="1" si="42"/>
        <v>-200702.42048296021</v>
      </c>
      <c r="AO122" s="6"/>
      <c r="AP122" s="4"/>
    </row>
    <row r="123" spans="1:42" x14ac:dyDescent="0.2">
      <c r="A123" s="15">
        <f>+curves!A112</f>
        <v>40026</v>
      </c>
      <c r="B123" s="6">
        <f t="shared" ca="1" si="22"/>
        <v>2507387.0563953882</v>
      </c>
      <c r="C123" s="4">
        <f t="shared" ca="1" si="23"/>
        <v>1792080.4277384202</v>
      </c>
      <c r="D123" s="72"/>
      <c r="E123" s="6">
        <f t="shared" si="24"/>
        <v>0</v>
      </c>
      <c r="F123" s="4">
        <f t="shared" ca="1" si="43"/>
        <v>-598359.22542545362</v>
      </c>
      <c r="G123" s="54">
        <v>1154.3335139291864</v>
      </c>
      <c r="H123" s="6">
        <f t="shared" si="25"/>
        <v>0</v>
      </c>
      <c r="I123" s="4">
        <f t="shared" si="26"/>
        <v>0</v>
      </c>
      <c r="K123" s="6">
        <f t="shared" si="27"/>
        <v>0</v>
      </c>
      <c r="L123" s="4">
        <f t="shared" si="28"/>
        <v>0</v>
      </c>
      <c r="N123" s="6">
        <f t="shared" si="29"/>
        <v>0</v>
      </c>
      <c r="O123" s="4">
        <f t="shared" si="30"/>
        <v>0</v>
      </c>
      <c r="Q123" s="6"/>
      <c r="R123" s="4"/>
      <c r="T123" s="6">
        <f t="shared" si="31"/>
        <v>0</v>
      </c>
      <c r="U123" s="4">
        <f t="shared" si="32"/>
        <v>0</v>
      </c>
      <c r="W123" s="6">
        <f t="shared" si="33"/>
        <v>0</v>
      </c>
      <c r="X123" s="4">
        <f t="shared" si="34"/>
        <v>0</v>
      </c>
      <c r="Z123" s="6">
        <f t="shared" si="35"/>
        <v>0</v>
      </c>
      <c r="AA123" s="4">
        <f t="shared" si="36"/>
        <v>0</v>
      </c>
      <c r="AC123" s="6"/>
      <c r="AD123" s="4"/>
      <c r="AF123" s="6">
        <f t="shared" ca="1" si="37"/>
        <v>2600356.2813422969</v>
      </c>
      <c r="AG123" s="4">
        <f t="shared" ca="1" si="38"/>
        <v>2080285.0250738382</v>
      </c>
      <c r="AI123" s="6">
        <f t="shared" ca="1" si="39"/>
        <v>-28677.249141899119</v>
      </c>
      <c r="AJ123" s="4">
        <f t="shared" ca="1" si="40"/>
        <v>-88899.472339887274</v>
      </c>
      <c r="AL123" s="6">
        <f t="shared" ca="1" si="41"/>
        <v>-64291.975805009948</v>
      </c>
      <c r="AM123" s="4">
        <f t="shared" ca="1" si="42"/>
        <v>-199305.12499553087</v>
      </c>
      <c r="AO123" s="6"/>
      <c r="AP123" s="4"/>
    </row>
    <row r="124" spans="1:42" x14ac:dyDescent="0.2">
      <c r="A124" s="15">
        <f>+curves!A113</f>
        <v>40057</v>
      </c>
      <c r="B124" s="6">
        <f t="shared" ca="1" si="22"/>
        <v>2492344.4987995755</v>
      </c>
      <c r="C124" s="4">
        <f t="shared" ca="1" si="23"/>
        <v>1726497.6274957303</v>
      </c>
      <c r="D124" s="72"/>
      <c r="E124" s="6">
        <f t="shared" si="24"/>
        <v>0</v>
      </c>
      <c r="F124" s="4">
        <f t="shared" ca="1" si="43"/>
        <v>-595126.5930975579</v>
      </c>
      <c r="G124" s="54">
        <v>1155.0265802086462</v>
      </c>
      <c r="H124" s="6">
        <f t="shared" si="25"/>
        <v>0</v>
      </c>
      <c r="I124" s="4">
        <f t="shared" si="26"/>
        <v>0</v>
      </c>
      <c r="K124" s="6">
        <f t="shared" si="27"/>
        <v>0</v>
      </c>
      <c r="L124" s="4">
        <f t="shared" si="28"/>
        <v>0</v>
      </c>
      <c r="N124" s="6">
        <f t="shared" si="29"/>
        <v>0</v>
      </c>
      <c r="O124" s="4">
        <f t="shared" si="30"/>
        <v>0</v>
      </c>
      <c r="Q124" s="6"/>
      <c r="R124" s="4"/>
      <c r="T124" s="6">
        <f t="shared" si="31"/>
        <v>0</v>
      </c>
      <c r="U124" s="4">
        <f t="shared" si="32"/>
        <v>0</v>
      </c>
      <c r="W124" s="6">
        <f t="shared" si="33"/>
        <v>0</v>
      </c>
      <c r="X124" s="4">
        <f t="shared" si="34"/>
        <v>0</v>
      </c>
      <c r="Z124" s="6">
        <f t="shared" si="35"/>
        <v>0</v>
      </c>
      <c r="AA124" s="4">
        <f t="shared" si="36"/>
        <v>0</v>
      </c>
      <c r="AC124" s="6"/>
      <c r="AD124" s="4"/>
      <c r="AF124" s="6">
        <f t="shared" ca="1" si="37"/>
        <v>2584755.9738301584</v>
      </c>
      <c r="AG124" s="4">
        <f t="shared" ca="1" si="38"/>
        <v>2010940.1476398644</v>
      </c>
      <c r="AI124" s="6">
        <f t="shared" ca="1" si="39"/>
        <v>-28505.205830593753</v>
      </c>
      <c r="AJ124" s="4">
        <f t="shared" ca="1" si="40"/>
        <v>-87739.02354656758</v>
      </c>
      <c r="AL124" s="6">
        <f t="shared" ca="1" si="41"/>
        <v>-63906.269199989118</v>
      </c>
      <c r="AM124" s="4">
        <f t="shared" ca="1" si="42"/>
        <v>-196703.49659756653</v>
      </c>
      <c r="AO124" s="6"/>
      <c r="AP124" s="4"/>
    </row>
    <row r="125" spans="1:42" x14ac:dyDescent="0.2">
      <c r="A125" s="15">
        <f>+curves!A114</f>
        <v>40087</v>
      </c>
      <c r="B125" s="6">
        <f t="shared" ca="1" si="22"/>
        <v>2477877.2108971663</v>
      </c>
      <c r="C125" s="4">
        <f t="shared" ca="1" si="23"/>
        <v>1741254.615596978</v>
      </c>
      <c r="D125" s="72"/>
      <c r="E125" s="6">
        <f t="shared" si="24"/>
        <v>0</v>
      </c>
      <c r="F125" s="4">
        <f t="shared" ca="1" si="43"/>
        <v>-592027.46428655158</v>
      </c>
      <c r="G125" s="54">
        <v>1155.7203643287862</v>
      </c>
      <c r="H125" s="6">
        <f t="shared" si="25"/>
        <v>0</v>
      </c>
      <c r="I125" s="4">
        <f t="shared" si="26"/>
        <v>0</v>
      </c>
      <c r="K125" s="6">
        <f t="shared" si="27"/>
        <v>0</v>
      </c>
      <c r="L125" s="4">
        <f t="shared" si="28"/>
        <v>0</v>
      </c>
      <c r="N125" s="6">
        <f t="shared" si="29"/>
        <v>0</v>
      </c>
      <c r="O125" s="4">
        <f t="shared" si="30"/>
        <v>0</v>
      </c>
      <c r="Q125" s="6"/>
      <c r="R125" s="4"/>
      <c r="T125" s="6">
        <f t="shared" si="31"/>
        <v>0</v>
      </c>
      <c r="U125" s="4">
        <f t="shared" si="32"/>
        <v>0</v>
      </c>
      <c r="W125" s="6">
        <f t="shared" si="33"/>
        <v>0</v>
      </c>
      <c r="X125" s="4">
        <f t="shared" si="34"/>
        <v>0</v>
      </c>
      <c r="Z125" s="6">
        <f t="shared" si="35"/>
        <v>0</v>
      </c>
      <c r="AA125" s="4">
        <f t="shared" si="36"/>
        <v>0</v>
      </c>
      <c r="AC125" s="6"/>
      <c r="AD125" s="4"/>
      <c r="AF125" s="6">
        <f t="shared" ca="1" si="37"/>
        <v>2569752.2659362922</v>
      </c>
      <c r="AG125" s="4">
        <f t="shared" ca="1" si="38"/>
        <v>2024964.785557799</v>
      </c>
      <c r="AI125" s="6">
        <f t="shared" ca="1" si="39"/>
        <v>-28339.741939198619</v>
      </c>
      <c r="AJ125" s="4">
        <f t="shared" ca="1" si="40"/>
        <v>-87513.123108245331</v>
      </c>
      <c r="AL125" s="6">
        <f t="shared" ca="1" si="41"/>
        <v>-63535.313099927349</v>
      </c>
      <c r="AM125" s="4">
        <f t="shared" ca="1" si="42"/>
        <v>-196197.04685257564</v>
      </c>
      <c r="AO125" s="6"/>
      <c r="AP125" s="4"/>
    </row>
    <row r="126" spans="1:42" x14ac:dyDescent="0.2">
      <c r="A126" s="15">
        <f>+curves!A115</f>
        <v>40118</v>
      </c>
      <c r="B126" s="6">
        <f t="shared" ca="1" si="22"/>
        <v>2463020.1045400803</v>
      </c>
      <c r="C126" s="4">
        <f t="shared" ca="1" si="23"/>
        <v>1898299.5924777621</v>
      </c>
      <c r="D126" s="72"/>
      <c r="E126" s="6">
        <f t="shared" si="24"/>
        <v>0</v>
      </c>
      <c r="F126" s="4">
        <f t="shared" ca="1" si="43"/>
        <v>-588831.35795589059</v>
      </c>
      <c r="G126" s="54">
        <v>1156.4148670330419</v>
      </c>
      <c r="H126" s="6">
        <f t="shared" si="25"/>
        <v>0</v>
      </c>
      <c r="I126" s="4">
        <f t="shared" si="26"/>
        <v>0</v>
      </c>
      <c r="K126" s="6">
        <f t="shared" si="27"/>
        <v>0</v>
      </c>
      <c r="L126" s="4">
        <f t="shared" si="28"/>
        <v>0</v>
      </c>
      <c r="N126" s="6">
        <f t="shared" si="29"/>
        <v>0</v>
      </c>
      <c r="O126" s="4">
        <f t="shared" si="30"/>
        <v>0</v>
      </c>
      <c r="Q126" s="6"/>
      <c r="R126" s="4"/>
      <c r="T126" s="6">
        <f t="shared" si="31"/>
        <v>0</v>
      </c>
      <c r="U126" s="4">
        <f t="shared" si="32"/>
        <v>0</v>
      </c>
      <c r="W126" s="6">
        <f t="shared" si="33"/>
        <v>0</v>
      </c>
      <c r="X126" s="4">
        <f t="shared" si="34"/>
        <v>0</v>
      </c>
      <c r="Z126" s="6">
        <f t="shared" si="35"/>
        <v>0</v>
      </c>
      <c r="AA126" s="4">
        <f t="shared" si="36"/>
        <v>0</v>
      </c>
      <c r="AC126" s="6"/>
      <c r="AD126" s="4"/>
      <c r="AF126" s="6">
        <f t="shared" ca="1" si="37"/>
        <v>2554344.2858481449</v>
      </c>
      <c r="AG126" s="4">
        <f t="shared" ca="1" si="38"/>
        <v>2186518.7086860132</v>
      </c>
      <c r="AI126" s="6">
        <f t="shared" ca="1" si="39"/>
        <v>-28169.819653190516</v>
      </c>
      <c r="AJ126" s="4">
        <f t="shared" ca="1" si="40"/>
        <v>-88903.950825469263</v>
      </c>
      <c r="AL126" s="6">
        <f t="shared" ca="1" si="41"/>
        <v>-63154.361654873865</v>
      </c>
      <c r="AM126" s="4">
        <f t="shared" ca="1" si="42"/>
        <v>-199315.16538278194</v>
      </c>
      <c r="AO126" s="6"/>
      <c r="AP126" s="4"/>
    </row>
    <row r="127" spans="1:42" x14ac:dyDescent="0.2">
      <c r="A127" s="15">
        <f>+curves!A116</f>
        <v>40148</v>
      </c>
      <c r="B127" s="6">
        <f t="shared" ca="1" si="22"/>
        <v>2448731.1300435304</v>
      </c>
      <c r="C127" s="4">
        <f t="shared" ca="1" si="23"/>
        <v>2088082.7424387755</v>
      </c>
      <c r="D127" s="72"/>
      <c r="E127" s="6">
        <f t="shared" si="24"/>
        <v>0</v>
      </c>
      <c r="F127" s="4">
        <f t="shared" ca="1" si="43"/>
        <v>-585767.25370634079</v>
      </c>
      <c r="G127" s="54">
        <v>1157.1100890656844</v>
      </c>
      <c r="H127" s="6">
        <f t="shared" si="25"/>
        <v>0</v>
      </c>
      <c r="I127" s="4">
        <f t="shared" si="26"/>
        <v>0</v>
      </c>
      <c r="K127" s="6">
        <f t="shared" si="27"/>
        <v>0</v>
      </c>
      <c r="L127" s="4">
        <f t="shared" si="28"/>
        <v>0</v>
      </c>
      <c r="N127" s="6">
        <f t="shared" si="29"/>
        <v>0</v>
      </c>
      <c r="O127" s="4">
        <f t="shared" si="30"/>
        <v>0</v>
      </c>
      <c r="Q127" s="6"/>
      <c r="R127" s="4"/>
      <c r="T127" s="6">
        <f t="shared" si="31"/>
        <v>0</v>
      </c>
      <c r="U127" s="4">
        <f t="shared" si="32"/>
        <v>0</v>
      </c>
      <c r="W127" s="6">
        <f t="shared" si="33"/>
        <v>0</v>
      </c>
      <c r="X127" s="4">
        <f t="shared" si="34"/>
        <v>0</v>
      </c>
      <c r="Z127" s="6">
        <f t="shared" si="35"/>
        <v>0</v>
      </c>
      <c r="AA127" s="4">
        <f t="shared" si="36"/>
        <v>0</v>
      </c>
      <c r="AC127" s="6"/>
      <c r="AD127" s="4"/>
      <c r="AF127" s="6">
        <f t="shared" ca="1" si="37"/>
        <v>2539525.5028879023</v>
      </c>
      <c r="AG127" s="4">
        <f t="shared" ca="1" si="38"/>
        <v>2382074.9217088525</v>
      </c>
      <c r="AI127" s="6">
        <f t="shared" ca="1" si="39"/>
        <v>-28006.395150948363</v>
      </c>
      <c r="AJ127" s="4">
        <f t="shared" ca="1" si="40"/>
        <v>-90684.707498770804</v>
      </c>
      <c r="AL127" s="6">
        <f t="shared" ca="1" si="41"/>
        <v>-62787.977693423847</v>
      </c>
      <c r="AM127" s="4">
        <f t="shared" ca="1" si="42"/>
        <v>-203307.47177130642</v>
      </c>
      <c r="AO127" s="6"/>
      <c r="AP127" s="4"/>
    </row>
    <row r="128" spans="1:42" x14ac:dyDescent="0.2">
      <c r="A128" s="15">
        <f>+curves!A117</f>
        <v>40179</v>
      </c>
      <c r="B128" s="6">
        <f t="shared" ca="1" si="22"/>
        <v>2434057.0948324585</v>
      </c>
      <c r="C128" s="4">
        <f t="shared" ca="1" si="23"/>
        <v>2623232.7410770198</v>
      </c>
      <c r="D128" s="72"/>
      <c r="E128" s="6">
        <f t="shared" si="24"/>
        <v>0</v>
      </c>
      <c r="F128" s="4">
        <f t="shared" ca="1" si="43"/>
        <v>-582607.2377227199</v>
      </c>
      <c r="G128" s="54">
        <v>1157.8060311718195</v>
      </c>
      <c r="H128" s="6">
        <f t="shared" si="25"/>
        <v>0</v>
      </c>
      <c r="I128" s="4">
        <f t="shared" si="26"/>
        <v>0</v>
      </c>
      <c r="K128" s="6">
        <f t="shared" si="27"/>
        <v>0</v>
      </c>
      <c r="L128" s="4">
        <f t="shared" si="28"/>
        <v>0</v>
      </c>
      <c r="N128" s="6">
        <f t="shared" si="29"/>
        <v>0</v>
      </c>
      <c r="O128" s="4">
        <f t="shared" si="30"/>
        <v>0</v>
      </c>
      <c r="Q128" s="6"/>
      <c r="R128" s="4"/>
      <c r="T128" s="6">
        <f t="shared" si="31"/>
        <v>0</v>
      </c>
      <c r="U128" s="4">
        <f t="shared" si="32"/>
        <v>0</v>
      </c>
      <c r="W128" s="6">
        <f t="shared" si="33"/>
        <v>0</v>
      </c>
      <c r="X128" s="4">
        <f t="shared" si="34"/>
        <v>0</v>
      </c>
      <c r="Z128" s="6">
        <f t="shared" si="35"/>
        <v>0</v>
      </c>
      <c r="AA128" s="4">
        <f t="shared" si="36"/>
        <v>0</v>
      </c>
      <c r="AC128" s="6"/>
      <c r="AD128" s="4"/>
      <c r="AF128" s="6">
        <f t="shared" ca="1" si="37"/>
        <v>2524307.3818816449</v>
      </c>
      <c r="AG128" s="4">
        <f t="shared" ca="1" si="38"/>
        <v>2935769.4851283533</v>
      </c>
      <c r="AI128" s="6">
        <f t="shared" ca="1" si="39"/>
        <v>-27838.566668867159</v>
      </c>
      <c r="AJ128" s="4">
        <f t="shared" ca="1" si="40"/>
        <v>-96404.95637428698</v>
      </c>
      <c r="AL128" s="6">
        <f t="shared" ca="1" si="41"/>
        <v>-62411.72038031945</v>
      </c>
      <c r="AM128" s="4">
        <f t="shared" ca="1" si="42"/>
        <v>-216131.78767704626</v>
      </c>
      <c r="AO128" s="6"/>
      <c r="AP128" s="4"/>
    </row>
    <row r="129" spans="1:42" x14ac:dyDescent="0.2">
      <c r="A129" s="15">
        <f>+curves!A118</f>
        <v>40210</v>
      </c>
      <c r="B129" s="6">
        <f t="shared" ca="1" si="22"/>
        <v>2419475.1938141934</v>
      </c>
      <c r="C129" s="4">
        <f t="shared" ca="1" si="23"/>
        <v>2372828.4365453538</v>
      </c>
      <c r="D129" s="72"/>
      <c r="E129" s="6">
        <f t="shared" si="24"/>
        <v>0</v>
      </c>
      <c r="F129" s="4">
        <f t="shared" ca="1" si="43"/>
        <v>-579465.4260246316</v>
      </c>
      <c r="G129" s="54">
        <v>1158.5026940971961</v>
      </c>
      <c r="H129" s="6">
        <f t="shared" si="25"/>
        <v>0</v>
      </c>
      <c r="I129" s="4">
        <f t="shared" si="26"/>
        <v>0</v>
      </c>
      <c r="K129" s="6">
        <f t="shared" si="27"/>
        <v>0</v>
      </c>
      <c r="L129" s="4">
        <f t="shared" si="28"/>
        <v>0</v>
      </c>
      <c r="N129" s="6">
        <f t="shared" si="29"/>
        <v>0</v>
      </c>
      <c r="O129" s="4">
        <f t="shared" si="30"/>
        <v>0</v>
      </c>
      <c r="Q129" s="6"/>
      <c r="R129" s="4"/>
      <c r="T129" s="6">
        <f t="shared" si="31"/>
        <v>0</v>
      </c>
      <c r="U129" s="4">
        <f t="shared" si="32"/>
        <v>0</v>
      </c>
      <c r="W129" s="6">
        <f t="shared" si="33"/>
        <v>0</v>
      </c>
      <c r="X129" s="4">
        <f t="shared" si="34"/>
        <v>0</v>
      </c>
      <c r="Z129" s="6">
        <f t="shared" si="35"/>
        <v>0</v>
      </c>
      <c r="AA129" s="4">
        <f t="shared" si="36"/>
        <v>0</v>
      </c>
      <c r="AC129" s="6"/>
      <c r="AD129" s="4"/>
      <c r="AF129" s="6">
        <f t="shared" ca="1" si="37"/>
        <v>2509184.8112318353</v>
      </c>
      <c r="AG129" s="4">
        <f t="shared" ca="1" si="38"/>
        <v>2674791.0087731373</v>
      </c>
      <c r="AI129" s="6">
        <f t="shared" ca="1" si="39"/>
        <v>-27671.791935226931</v>
      </c>
      <c r="AJ129" s="4">
        <f t="shared" ca="1" si="40"/>
        <v>-93143.251653973857</v>
      </c>
      <c r="AL129" s="6">
        <f t="shared" ca="1" si="41"/>
        <v>-62037.825482415217</v>
      </c>
      <c r="AM129" s="4">
        <f t="shared" ca="1" si="42"/>
        <v>-208819.32057380961</v>
      </c>
      <c r="AO129" s="6"/>
      <c r="AP129" s="4"/>
    </row>
    <row r="130" spans="1:42" x14ac:dyDescent="0.2">
      <c r="A130" s="15">
        <f>+curves!A119</f>
        <v>40238</v>
      </c>
      <c r="B130" s="6">
        <f t="shared" ca="1" si="22"/>
        <v>2406383.1346581625</v>
      </c>
      <c r="C130" s="4">
        <f t="shared" ca="1" si="23"/>
        <v>2080848.344749325</v>
      </c>
      <c r="D130" s="72"/>
      <c r="E130" s="6">
        <f t="shared" si="24"/>
        <v>0</v>
      </c>
      <c r="F130" s="4">
        <f t="shared" ca="1" si="43"/>
        <v>-576676.80541555106</v>
      </c>
      <c r="G130" s="54">
        <v>1159.2000785883995</v>
      </c>
      <c r="H130" s="6">
        <f t="shared" si="25"/>
        <v>0</v>
      </c>
      <c r="I130" s="4">
        <f t="shared" si="26"/>
        <v>0</v>
      </c>
      <c r="K130" s="6">
        <f t="shared" si="27"/>
        <v>0</v>
      </c>
      <c r="L130" s="4">
        <f t="shared" si="28"/>
        <v>0</v>
      </c>
      <c r="N130" s="6">
        <f t="shared" si="29"/>
        <v>0</v>
      </c>
      <c r="O130" s="4">
        <f t="shared" si="30"/>
        <v>0</v>
      </c>
      <c r="Q130" s="6"/>
      <c r="R130" s="4"/>
      <c r="T130" s="6">
        <f t="shared" si="31"/>
        <v>0</v>
      </c>
      <c r="U130" s="4">
        <f t="shared" si="32"/>
        <v>0</v>
      </c>
      <c r="W130" s="6">
        <f t="shared" si="33"/>
        <v>0</v>
      </c>
      <c r="X130" s="4">
        <f t="shared" si="34"/>
        <v>0</v>
      </c>
      <c r="Z130" s="6">
        <f t="shared" si="35"/>
        <v>0</v>
      </c>
      <c r="AA130" s="4">
        <f t="shared" si="36"/>
        <v>0</v>
      </c>
      <c r="AC130" s="6"/>
      <c r="AD130" s="4"/>
      <c r="AF130" s="6">
        <f t="shared" ca="1" si="37"/>
        <v>2495607.3229955235</v>
      </c>
      <c r="AG130" s="4">
        <f t="shared" ca="1" si="38"/>
        <v>2370826.9568457478</v>
      </c>
      <c r="AI130" s="6">
        <f t="shared" ca="1" si="39"/>
        <v>-27522.056679459234</v>
      </c>
      <c r="AJ130" s="4">
        <f t="shared" ca="1" si="40"/>
        <v>-89446.684208242514</v>
      </c>
      <c r="AL130" s="6">
        <f t="shared" ca="1" si="41"/>
        <v>-61702.131657901613</v>
      </c>
      <c r="AM130" s="4">
        <f t="shared" ca="1" si="42"/>
        <v>-200531.92788818025</v>
      </c>
      <c r="AO130" s="6"/>
      <c r="AP130" s="4"/>
    </row>
    <row r="131" spans="1:42" x14ac:dyDescent="0.2">
      <c r="A131" s="15">
        <f>+curves!A120</f>
        <v>40269</v>
      </c>
      <c r="B131" s="6">
        <f t="shared" ca="1" si="22"/>
        <v>2391974.924938363</v>
      </c>
      <c r="C131" s="4">
        <f t="shared" ca="1" si="23"/>
        <v>1776568.332483663</v>
      </c>
      <c r="D131" s="72"/>
      <c r="E131" s="6">
        <f t="shared" si="24"/>
        <v>0</v>
      </c>
      <c r="F131" s="4">
        <f t="shared" ca="1" si="43"/>
        <v>-573569.16879514186</v>
      </c>
      <c r="G131" s="54">
        <v>1159.8981853928535</v>
      </c>
      <c r="H131" s="6">
        <f t="shared" si="25"/>
        <v>0</v>
      </c>
      <c r="I131" s="4">
        <f t="shared" si="26"/>
        <v>0</v>
      </c>
      <c r="K131" s="6">
        <f t="shared" si="27"/>
        <v>0</v>
      </c>
      <c r="L131" s="4">
        <f t="shared" si="28"/>
        <v>0</v>
      </c>
      <c r="N131" s="6">
        <f t="shared" si="29"/>
        <v>0</v>
      </c>
      <c r="O131" s="4">
        <f t="shared" si="30"/>
        <v>0</v>
      </c>
      <c r="Q131" s="6"/>
      <c r="R131" s="4"/>
      <c r="T131" s="6">
        <f t="shared" si="31"/>
        <v>0</v>
      </c>
      <c r="U131" s="4">
        <f t="shared" si="32"/>
        <v>0</v>
      </c>
      <c r="W131" s="6">
        <f t="shared" si="33"/>
        <v>0</v>
      </c>
      <c r="X131" s="4">
        <f t="shared" si="34"/>
        <v>0</v>
      </c>
      <c r="Z131" s="6">
        <f t="shared" si="35"/>
        <v>0</v>
      </c>
      <c r="AA131" s="4">
        <f t="shared" si="36"/>
        <v>0</v>
      </c>
      <c r="AC131" s="6"/>
      <c r="AD131" s="4"/>
      <c r="AF131" s="6">
        <f t="shared" ca="1" si="37"/>
        <v>2480664.8837928418</v>
      </c>
      <c r="AG131" s="4">
        <f t="shared" ca="1" si="38"/>
        <v>2053990.523780474</v>
      </c>
      <c r="AI131" s="6">
        <f t="shared" ca="1" si="39"/>
        <v>-27357.268471444222</v>
      </c>
      <c r="AJ131" s="4">
        <f t="shared" ca="1" si="40"/>
        <v>-85573.535778677542</v>
      </c>
      <c r="AL131" s="6">
        <f t="shared" ca="1" si="41"/>
        <v>-61332.690383034947</v>
      </c>
      <c r="AM131" s="4">
        <f t="shared" ca="1" si="42"/>
        <v>-191848.65551813334</v>
      </c>
      <c r="AO131" s="6"/>
      <c r="AP131" s="4"/>
    </row>
    <row r="132" spans="1:42" x14ac:dyDescent="0.2">
      <c r="A132" s="15">
        <f>+curves!A121</f>
        <v>40299</v>
      </c>
      <c r="B132" s="6">
        <f t="shared" ca="1" si="22"/>
        <v>2378117.5717938947</v>
      </c>
      <c r="C132" s="4">
        <f t="shared" ca="1" si="23"/>
        <v>1723470.0787145807</v>
      </c>
      <c r="D132" s="72"/>
      <c r="E132" s="6">
        <f t="shared" si="24"/>
        <v>0</v>
      </c>
      <c r="F132" s="4">
        <f t="shared" ca="1" si="43"/>
        <v>-570589.89764988679</v>
      </c>
      <c r="G132" s="54">
        <v>1160.5970152586265</v>
      </c>
      <c r="H132" s="6">
        <f t="shared" si="25"/>
        <v>0</v>
      </c>
      <c r="I132" s="4">
        <f t="shared" si="26"/>
        <v>0</v>
      </c>
      <c r="K132" s="6">
        <f t="shared" si="27"/>
        <v>0</v>
      </c>
      <c r="L132" s="4">
        <f t="shared" si="28"/>
        <v>0</v>
      </c>
      <c r="N132" s="6">
        <f t="shared" si="29"/>
        <v>0</v>
      </c>
      <c r="O132" s="4">
        <f t="shared" si="30"/>
        <v>0</v>
      </c>
      <c r="Q132" s="6"/>
      <c r="R132" s="4"/>
      <c r="T132" s="6">
        <f t="shared" si="31"/>
        <v>0</v>
      </c>
      <c r="U132" s="4">
        <f t="shared" si="32"/>
        <v>0</v>
      </c>
      <c r="W132" s="6">
        <f t="shared" si="33"/>
        <v>0</v>
      </c>
      <c r="X132" s="4">
        <f t="shared" si="34"/>
        <v>0</v>
      </c>
      <c r="Z132" s="6">
        <f t="shared" si="35"/>
        <v>0</v>
      </c>
      <c r="AA132" s="4">
        <f t="shared" si="36"/>
        <v>0</v>
      </c>
      <c r="AC132" s="6"/>
      <c r="AD132" s="4"/>
      <c r="AF132" s="6">
        <f t="shared" ca="1" si="37"/>
        <v>2466293.7258975795</v>
      </c>
      <c r="AG132" s="4">
        <f t="shared" ca="1" si="38"/>
        <v>1997697.9179770397</v>
      </c>
      <c r="AI132" s="6">
        <f t="shared" ca="1" si="39"/>
        <v>-27198.780467943689</v>
      </c>
      <c r="AJ132" s="4">
        <f t="shared" ca="1" si="40"/>
        <v>-84588.207255304864</v>
      </c>
      <c r="AL132" s="6">
        <f t="shared" ca="1" si="41"/>
        <v>-60977.3736357409</v>
      </c>
      <c r="AM132" s="4">
        <f t="shared" ca="1" si="42"/>
        <v>-189639.6320071542</v>
      </c>
      <c r="AO132" s="6"/>
      <c r="AP132" s="4"/>
    </row>
    <row r="133" spans="1:42" x14ac:dyDescent="0.2">
      <c r="A133" s="15">
        <f>+curves!A122</f>
        <v>40330</v>
      </c>
      <c r="B133" s="6">
        <f t="shared" ca="1" si="22"/>
        <v>2363886.6767709884</v>
      </c>
      <c r="C133" s="4">
        <f t="shared" ca="1" si="23"/>
        <v>1741523.3003336482</v>
      </c>
      <c r="D133" s="72"/>
      <c r="E133" s="6">
        <f t="shared" si="24"/>
        <v>0</v>
      </c>
      <c r="F133" s="4">
        <f t="shared" ca="1" si="43"/>
        <v>-567517.29710455798</v>
      </c>
      <c r="G133" s="54">
        <v>1161.2965689346263</v>
      </c>
      <c r="H133" s="6">
        <f t="shared" si="25"/>
        <v>0</v>
      </c>
      <c r="I133" s="4">
        <f t="shared" si="26"/>
        <v>0</v>
      </c>
      <c r="K133" s="6">
        <f t="shared" si="27"/>
        <v>0</v>
      </c>
      <c r="L133" s="4">
        <f t="shared" si="28"/>
        <v>0</v>
      </c>
      <c r="N133" s="6">
        <f t="shared" si="29"/>
        <v>0</v>
      </c>
      <c r="O133" s="4">
        <f t="shared" si="30"/>
        <v>0</v>
      </c>
      <c r="Q133" s="6"/>
      <c r="R133" s="4"/>
      <c r="T133" s="6">
        <f t="shared" si="31"/>
        <v>0</v>
      </c>
      <c r="U133" s="4">
        <f t="shared" si="32"/>
        <v>0</v>
      </c>
      <c r="W133" s="6">
        <f t="shared" si="33"/>
        <v>0</v>
      </c>
      <c r="X133" s="4">
        <f t="shared" si="34"/>
        <v>0</v>
      </c>
      <c r="Z133" s="6">
        <f t="shared" si="35"/>
        <v>0</v>
      </c>
      <c r="AA133" s="4">
        <f t="shared" si="36"/>
        <v>0</v>
      </c>
      <c r="AC133" s="6"/>
      <c r="AD133" s="4"/>
      <c r="AF133" s="6">
        <f t="shared" ca="1" si="37"/>
        <v>2451535.1758892941</v>
      </c>
      <c r="AG133" s="4">
        <f t="shared" ca="1" si="38"/>
        <v>2015161.9145809999</v>
      </c>
      <c r="AI133" s="6">
        <f t="shared" ca="1" si="39"/>
        <v>-27036.020226742316</v>
      </c>
      <c r="AJ133" s="4">
        <f t="shared" ca="1" si="40"/>
        <v>-84406.455147889501</v>
      </c>
      <c r="AL133" s="6">
        <f t="shared" ca="1" si="41"/>
        <v>-60612.478891563798</v>
      </c>
      <c r="AM133" s="4">
        <f t="shared" ca="1" si="42"/>
        <v>-189232.15909946218</v>
      </c>
      <c r="AO133" s="6"/>
      <c r="AP133" s="4"/>
    </row>
    <row r="134" spans="1:42" x14ac:dyDescent="0.2">
      <c r="A134" s="15">
        <f>+curves!A123</f>
        <v>40360</v>
      </c>
      <c r="B134" s="6">
        <f t="shared" ca="1" si="22"/>
        <v>2349985.4933304451</v>
      </c>
      <c r="C134" s="4">
        <f t="shared" ca="1" si="23"/>
        <v>1884031.0733733538</v>
      </c>
      <c r="D134" s="72"/>
      <c r="E134" s="6">
        <f t="shared" si="24"/>
        <v>0</v>
      </c>
      <c r="F134" s="4">
        <f t="shared" ca="1" si="43"/>
        <v>-564520.13659719576</v>
      </c>
      <c r="G134" s="54">
        <v>1161.9968471706015</v>
      </c>
      <c r="H134" s="6">
        <f t="shared" si="25"/>
        <v>0</v>
      </c>
      <c r="I134" s="4">
        <f t="shared" si="26"/>
        <v>0</v>
      </c>
      <c r="K134" s="6">
        <f t="shared" si="27"/>
        <v>0</v>
      </c>
      <c r="L134" s="4">
        <f t="shared" si="28"/>
        <v>0</v>
      </c>
      <c r="N134" s="6">
        <f t="shared" si="29"/>
        <v>0</v>
      </c>
      <c r="O134" s="4">
        <f t="shared" si="30"/>
        <v>0</v>
      </c>
      <c r="Q134" s="6"/>
      <c r="R134" s="4"/>
      <c r="T134" s="6">
        <f t="shared" si="31"/>
        <v>0</v>
      </c>
      <c r="U134" s="4">
        <f t="shared" si="32"/>
        <v>0</v>
      </c>
      <c r="W134" s="6">
        <f t="shared" si="33"/>
        <v>0</v>
      </c>
      <c r="X134" s="4">
        <f t="shared" si="34"/>
        <v>0</v>
      </c>
      <c r="Z134" s="6">
        <f t="shared" si="35"/>
        <v>0</v>
      </c>
      <c r="AA134" s="4">
        <f t="shared" si="36"/>
        <v>0</v>
      </c>
      <c r="AC134" s="6"/>
      <c r="AD134" s="4"/>
      <c r="AF134" s="6">
        <f t="shared" ca="1" si="37"/>
        <v>2437118.5625525112</v>
      </c>
      <c r="AG134" s="4">
        <f t="shared" ca="1" si="38"/>
        <v>2161724.1649840777</v>
      </c>
      <c r="AI134" s="6">
        <f t="shared" ca="1" si="39"/>
        <v>-26877.030931541605</v>
      </c>
      <c r="AJ134" s="4">
        <f t="shared" ca="1" si="40"/>
        <v>-85657.097578823101</v>
      </c>
      <c r="AL134" s="6">
        <f t="shared" ca="1" si="41"/>
        <v>-60256.038290524244</v>
      </c>
      <c r="AM134" s="4">
        <f t="shared" ca="1" si="42"/>
        <v>-192035.99403190077</v>
      </c>
      <c r="AO134" s="6"/>
      <c r="AP134" s="4"/>
    </row>
    <row r="135" spans="1:42" x14ac:dyDescent="0.2">
      <c r="A135" s="15">
        <f>+curves!A124</f>
        <v>40391</v>
      </c>
      <c r="B135" s="6">
        <f t="shared" ca="1" si="22"/>
        <v>2335639.5835278467</v>
      </c>
      <c r="C135" s="4">
        <f t="shared" ca="1" si="23"/>
        <v>1865522.7475202098</v>
      </c>
      <c r="D135" s="72"/>
      <c r="E135" s="6">
        <f t="shared" si="24"/>
        <v>0</v>
      </c>
      <c r="F135" s="4">
        <f t="shared" ca="1" si="43"/>
        <v>-561412.40354400559</v>
      </c>
      <c r="G135" s="54">
        <v>1162.697850716947</v>
      </c>
      <c r="H135" s="6">
        <f t="shared" si="25"/>
        <v>0</v>
      </c>
      <c r="I135" s="4">
        <f t="shared" si="26"/>
        <v>0</v>
      </c>
      <c r="K135" s="6">
        <f t="shared" si="27"/>
        <v>0</v>
      </c>
      <c r="L135" s="4">
        <f t="shared" si="28"/>
        <v>0</v>
      </c>
      <c r="N135" s="6">
        <f t="shared" si="29"/>
        <v>0</v>
      </c>
      <c r="O135" s="4">
        <f t="shared" si="30"/>
        <v>0</v>
      </c>
      <c r="Q135" s="6"/>
      <c r="R135" s="4"/>
      <c r="T135" s="6">
        <f t="shared" si="31"/>
        <v>0</v>
      </c>
      <c r="U135" s="4">
        <f t="shared" si="32"/>
        <v>0</v>
      </c>
      <c r="W135" s="6">
        <f t="shared" si="33"/>
        <v>0</v>
      </c>
      <c r="X135" s="4">
        <f t="shared" si="34"/>
        <v>0</v>
      </c>
      <c r="Z135" s="6">
        <f t="shared" si="35"/>
        <v>0</v>
      </c>
      <c r="AA135" s="4">
        <f t="shared" si="36"/>
        <v>0</v>
      </c>
      <c r="AC135" s="6"/>
      <c r="AD135" s="4"/>
      <c r="AF135" s="6">
        <f t="shared" ca="1" si="37"/>
        <v>2422240.7332315026</v>
      </c>
      <c r="AG135" s="4">
        <f t="shared" ca="1" si="38"/>
        <v>2141260.8081766493</v>
      </c>
      <c r="AI135" s="6">
        <f t="shared" ca="1" si="39"/>
        <v>-26712.95525422366</v>
      </c>
      <c r="AJ135" s="4">
        <f t="shared" ca="1" si="40"/>
        <v>-85054.049529448137</v>
      </c>
      <c r="AL135" s="6">
        <f t="shared" ca="1" si="41"/>
        <v>-59888.194449431976</v>
      </c>
      <c r="AM135" s="4">
        <f t="shared" ca="1" si="42"/>
        <v>-190684.01112699145</v>
      </c>
      <c r="AO135" s="6"/>
      <c r="AP135" s="4"/>
    </row>
    <row r="136" spans="1:42" x14ac:dyDescent="0.2">
      <c r="A136" s="15">
        <f>+curves!A125</f>
        <v>40422</v>
      </c>
      <c r="B136" s="6">
        <f t="shared" ca="1" si="22"/>
        <v>2321380.4551983811</v>
      </c>
      <c r="C136" s="4">
        <f t="shared" ca="1" si="23"/>
        <v>1800741.9418016982</v>
      </c>
      <c r="D136" s="72"/>
      <c r="E136" s="6">
        <f t="shared" si="24"/>
        <v>0</v>
      </c>
      <c r="F136" s="4">
        <f t="shared" ca="1" si="43"/>
        <v>-558321.73294454871</v>
      </c>
      <c r="G136" s="54">
        <v>1163.3995803249004</v>
      </c>
      <c r="H136" s="6">
        <f t="shared" si="25"/>
        <v>0</v>
      </c>
      <c r="I136" s="4">
        <f t="shared" si="26"/>
        <v>0</v>
      </c>
      <c r="K136" s="6">
        <f t="shared" si="27"/>
        <v>0</v>
      </c>
      <c r="L136" s="4">
        <f t="shared" si="28"/>
        <v>0</v>
      </c>
      <c r="N136" s="6">
        <f t="shared" si="29"/>
        <v>0</v>
      </c>
      <c r="O136" s="4">
        <f t="shared" si="30"/>
        <v>0</v>
      </c>
      <c r="Q136" s="6"/>
      <c r="R136" s="4"/>
      <c r="T136" s="6">
        <f t="shared" si="31"/>
        <v>0</v>
      </c>
      <c r="U136" s="4">
        <f t="shared" si="32"/>
        <v>0</v>
      </c>
      <c r="W136" s="6">
        <f t="shared" si="33"/>
        <v>0</v>
      </c>
      <c r="X136" s="4">
        <f t="shared" si="34"/>
        <v>0</v>
      </c>
      <c r="Z136" s="6">
        <f t="shared" si="35"/>
        <v>0</v>
      </c>
      <c r="AA136" s="4">
        <f t="shared" si="36"/>
        <v>0</v>
      </c>
      <c r="AC136" s="6"/>
      <c r="AD136" s="4"/>
      <c r="AF136" s="6">
        <f t="shared" ca="1" si="37"/>
        <v>2407452.903078428</v>
      </c>
      <c r="AG136" s="4">
        <f t="shared" ca="1" si="38"/>
        <v>2072816.9495505269</v>
      </c>
      <c r="AI136" s="6">
        <f t="shared" ca="1" si="39"/>
        <v>-26549.872105729522</v>
      </c>
      <c r="AJ136" s="4">
        <f t="shared" ca="1" si="40"/>
        <v>-83924.14572621102</v>
      </c>
      <c r="AL136" s="6">
        <f t="shared" ca="1" si="41"/>
        <v>-59522.575774317469</v>
      </c>
      <c r="AM136" s="4">
        <f t="shared" ca="1" si="42"/>
        <v>-188150.86202261751</v>
      </c>
      <c r="AO136" s="6"/>
      <c r="AP136" s="4"/>
    </row>
    <row r="137" spans="1:42" x14ac:dyDescent="0.2">
      <c r="A137" s="15">
        <f>+curves!A126</f>
        <v>40452</v>
      </c>
      <c r="B137" s="6">
        <f t="shared" ca="1" si="22"/>
        <v>2307663.4364100611</v>
      </c>
      <c r="C137" s="4">
        <f t="shared" ca="1" si="23"/>
        <v>1810870.3428076014</v>
      </c>
      <c r="D137" s="72"/>
      <c r="E137" s="6">
        <f t="shared" si="24"/>
        <v>0</v>
      </c>
      <c r="F137" s="4">
        <f t="shared" ca="1" si="43"/>
        <v>-555357.7348604541</v>
      </c>
      <c r="G137" s="54">
        <v>1164.1020367465417</v>
      </c>
      <c r="H137" s="6">
        <f t="shared" si="25"/>
        <v>0</v>
      </c>
      <c r="I137" s="4">
        <f t="shared" si="26"/>
        <v>0</v>
      </c>
      <c r="K137" s="6">
        <f t="shared" si="27"/>
        <v>0</v>
      </c>
      <c r="L137" s="4">
        <f t="shared" si="28"/>
        <v>0</v>
      </c>
      <c r="N137" s="6">
        <f t="shared" si="29"/>
        <v>0</v>
      </c>
      <c r="O137" s="4">
        <f t="shared" si="30"/>
        <v>0</v>
      </c>
      <c r="Q137" s="6"/>
      <c r="R137" s="4"/>
      <c r="T137" s="6">
        <f t="shared" si="31"/>
        <v>0</v>
      </c>
      <c r="U137" s="4">
        <f t="shared" si="32"/>
        <v>0</v>
      </c>
      <c r="W137" s="6">
        <f t="shared" si="33"/>
        <v>0</v>
      </c>
      <c r="X137" s="4">
        <f t="shared" si="34"/>
        <v>0</v>
      </c>
      <c r="Z137" s="6">
        <f t="shared" si="35"/>
        <v>0</v>
      </c>
      <c r="AA137" s="4">
        <f t="shared" si="36"/>
        <v>0</v>
      </c>
      <c r="AC137" s="6"/>
      <c r="AD137" s="4"/>
      <c r="AF137" s="6">
        <f t="shared" ca="1" si="37"/>
        <v>2393227.2828749102</v>
      </c>
      <c r="AG137" s="4">
        <f t="shared" ca="1" si="38"/>
        <v>2082107.7361011724</v>
      </c>
      <c r="AI137" s="6">
        <f t="shared" ca="1" si="39"/>
        <v>-26392.989121001086</v>
      </c>
      <c r="AJ137" s="4">
        <f t="shared" ca="1" si="40"/>
        <v>-83665.775513573448</v>
      </c>
      <c r="AL137" s="6">
        <f t="shared" ca="1" si="41"/>
        <v>-59170.857343847732</v>
      </c>
      <c r="AM137" s="4">
        <f t="shared" ca="1" si="42"/>
        <v>-187571.61777999732</v>
      </c>
      <c r="AO137" s="6"/>
      <c r="AP137" s="4"/>
    </row>
    <row r="138" spans="1:42" x14ac:dyDescent="0.2">
      <c r="A138" s="15">
        <f>+curves!A127</f>
        <v>40483</v>
      </c>
      <c r="B138" s="6">
        <f t="shared" ca="1" si="22"/>
        <v>2293573.5560334758</v>
      </c>
      <c r="C138" s="4">
        <f t="shared" ca="1" si="23"/>
        <v>1944308.8616896376</v>
      </c>
      <c r="D138" s="72"/>
      <c r="E138" s="6">
        <f t="shared" si="24"/>
        <v>0</v>
      </c>
      <c r="F138" s="4">
        <f t="shared" ca="1" si="43"/>
        <v>-552300.31148296769</v>
      </c>
      <c r="G138" s="54">
        <v>1164.8052207346009</v>
      </c>
      <c r="H138" s="6">
        <f t="shared" si="25"/>
        <v>0</v>
      </c>
      <c r="I138" s="4">
        <f t="shared" si="26"/>
        <v>0</v>
      </c>
      <c r="K138" s="6">
        <f t="shared" si="27"/>
        <v>0</v>
      </c>
      <c r="L138" s="4">
        <f t="shared" si="28"/>
        <v>0</v>
      </c>
      <c r="N138" s="6">
        <f t="shared" si="29"/>
        <v>0</v>
      </c>
      <c r="O138" s="4">
        <f t="shared" si="30"/>
        <v>0</v>
      </c>
      <c r="Q138" s="6"/>
      <c r="R138" s="4"/>
      <c r="T138" s="6">
        <f t="shared" si="31"/>
        <v>0</v>
      </c>
      <c r="U138" s="4">
        <f t="shared" si="32"/>
        <v>0</v>
      </c>
      <c r="W138" s="6">
        <f t="shared" si="33"/>
        <v>0</v>
      </c>
      <c r="X138" s="4">
        <f t="shared" si="34"/>
        <v>0</v>
      </c>
      <c r="Z138" s="6">
        <f t="shared" si="35"/>
        <v>0</v>
      </c>
      <c r="AA138" s="4">
        <f t="shared" si="36"/>
        <v>0</v>
      </c>
      <c r="AC138" s="6"/>
      <c r="AD138" s="4"/>
      <c r="AF138" s="6">
        <f t="shared" ca="1" si="37"/>
        <v>2378614.9760724301</v>
      </c>
      <c r="AG138" s="4">
        <f t="shared" ca="1" si="38"/>
        <v>2219247.772675578</v>
      </c>
      <c r="AI138" s="6">
        <f t="shared" ca="1" si="39"/>
        <v>-26231.841679121979</v>
      </c>
      <c r="AJ138" s="4">
        <f t="shared" ca="1" si="40"/>
        <v>-84807.544148601359</v>
      </c>
      <c r="AL138" s="6">
        <f t="shared" ca="1" si="41"/>
        <v>-58809.578359832711</v>
      </c>
      <c r="AM138" s="4">
        <f t="shared" ca="1" si="42"/>
        <v>-190131.36683733916</v>
      </c>
      <c r="AO138" s="6"/>
      <c r="AP138" s="4"/>
    </row>
    <row r="139" spans="1:42" x14ac:dyDescent="0.2">
      <c r="A139" s="15">
        <f>+curves!A128</f>
        <v>40513</v>
      </c>
      <c r="B139" s="6">
        <f t="shared" ca="1" si="22"/>
        <v>2280019.3597376752</v>
      </c>
      <c r="C139" s="4">
        <f t="shared" ca="1" si="23"/>
        <v>2112940.2237664792</v>
      </c>
      <c r="D139" s="72"/>
      <c r="E139" s="6">
        <f t="shared" si="24"/>
        <v>0</v>
      </c>
      <c r="F139" s="4">
        <f t="shared" ca="1" si="43"/>
        <v>-549368.207299039</v>
      </c>
      <c r="G139" s="54">
        <v>1165.5091330426515</v>
      </c>
      <c r="H139" s="6">
        <f t="shared" si="25"/>
        <v>0</v>
      </c>
      <c r="I139" s="4">
        <f t="shared" si="26"/>
        <v>0</v>
      </c>
      <c r="K139" s="6">
        <f t="shared" si="27"/>
        <v>0</v>
      </c>
      <c r="L139" s="4">
        <f t="shared" si="28"/>
        <v>0</v>
      </c>
      <c r="N139" s="6">
        <f t="shared" si="29"/>
        <v>0</v>
      </c>
      <c r="O139" s="4">
        <f t="shared" si="30"/>
        <v>0</v>
      </c>
      <c r="Q139" s="6"/>
      <c r="R139" s="4"/>
      <c r="T139" s="6">
        <f t="shared" si="31"/>
        <v>0</v>
      </c>
      <c r="U139" s="4">
        <f t="shared" si="32"/>
        <v>0</v>
      </c>
      <c r="W139" s="6">
        <f t="shared" si="33"/>
        <v>0</v>
      </c>
      <c r="X139" s="4">
        <f t="shared" si="34"/>
        <v>0</v>
      </c>
      <c r="Z139" s="6">
        <f t="shared" si="35"/>
        <v>0</v>
      </c>
      <c r="AA139" s="4">
        <f t="shared" si="36"/>
        <v>0</v>
      </c>
      <c r="AC139" s="6"/>
      <c r="AD139" s="4"/>
      <c r="AF139" s="6">
        <f t="shared" ca="1" si="37"/>
        <v>2364558.2155150874</v>
      </c>
      <c r="AG139" s="4">
        <f t="shared" ca="1" si="38"/>
        <v>2392932.9141012682</v>
      </c>
      <c r="AI139" s="6">
        <f t="shared" ca="1" si="39"/>
        <v>-26076.820912343486</v>
      </c>
      <c r="AJ139" s="4">
        <f t="shared" ca="1" si="40"/>
        <v>-86366.430861681612</v>
      </c>
      <c r="AL139" s="6">
        <f t="shared" ca="1" si="41"/>
        <v>-58462.034865068599</v>
      </c>
      <c r="AM139" s="4">
        <f t="shared" ca="1" si="42"/>
        <v>-193626.25947310717</v>
      </c>
      <c r="AO139" s="6"/>
      <c r="AP139" s="4"/>
    </row>
    <row r="140" spans="1:42" x14ac:dyDescent="0.2">
      <c r="A140" s="15">
        <f>+curves!A129</f>
        <v>40544</v>
      </c>
      <c r="B140" s="6">
        <f t="shared" ca="1" si="22"/>
        <v>2266096.7370865596</v>
      </c>
      <c r="C140" s="4">
        <f t="shared" ca="1" si="23"/>
        <v>2650699.3538463945</v>
      </c>
      <c r="D140" s="72"/>
      <c r="E140" s="6">
        <f t="shared" si="24"/>
        <v>0</v>
      </c>
      <c r="F140" s="4">
        <f t="shared" ca="1" si="43"/>
        <v>-546343.6742616907</v>
      </c>
      <c r="G140" s="54">
        <v>1166.2137744251129</v>
      </c>
      <c r="H140" s="6">
        <f t="shared" si="25"/>
        <v>0</v>
      </c>
      <c r="I140" s="4">
        <f t="shared" si="26"/>
        <v>0</v>
      </c>
      <c r="K140" s="6">
        <f t="shared" si="27"/>
        <v>0</v>
      </c>
      <c r="L140" s="4">
        <f t="shared" si="28"/>
        <v>0</v>
      </c>
      <c r="N140" s="6">
        <f t="shared" si="29"/>
        <v>0</v>
      </c>
      <c r="O140" s="4">
        <f t="shared" si="30"/>
        <v>0</v>
      </c>
      <c r="Q140" s="6"/>
      <c r="R140" s="4"/>
      <c r="T140" s="6">
        <f t="shared" si="31"/>
        <v>0</v>
      </c>
      <c r="U140" s="4">
        <f t="shared" si="32"/>
        <v>0</v>
      </c>
      <c r="W140" s="6">
        <f t="shared" si="33"/>
        <v>0</v>
      </c>
      <c r="X140" s="4">
        <f t="shared" si="34"/>
        <v>0</v>
      </c>
      <c r="Z140" s="6">
        <f t="shared" si="35"/>
        <v>0</v>
      </c>
      <c r="AA140" s="4">
        <f t="shared" si="36"/>
        <v>0</v>
      </c>
      <c r="AC140" s="6"/>
      <c r="AD140" s="4"/>
      <c r="AF140" s="6">
        <f t="shared" ca="1" si="37"/>
        <v>2350119.36804188</v>
      </c>
      <c r="AG140" s="4">
        <f t="shared" ca="1" si="38"/>
        <v>2949399.8068925589</v>
      </c>
      <c r="AI140" s="6">
        <f t="shared" ca="1" si="39"/>
        <v>-25917.586414639463</v>
      </c>
      <c r="AJ140" s="4">
        <f t="shared" ca="1" si="40"/>
        <v>-92137.019704043283</v>
      </c>
      <c r="AL140" s="6">
        <f t="shared" ca="1" si="41"/>
        <v>-58105.044540681018</v>
      </c>
      <c r="AM140" s="4">
        <f t="shared" ca="1" si="42"/>
        <v>-206563.43334212099</v>
      </c>
      <c r="AO140" s="6"/>
      <c r="AP140" s="4"/>
    </row>
    <row r="141" spans="1:42" x14ac:dyDescent="0.2">
      <c r="A141" s="15">
        <f>+curves!A130</f>
        <v>40575</v>
      </c>
      <c r="B141" s="6">
        <f t="shared" ref="B141:B204" ca="1" si="44">+SUMIF($H$11:$CM$11,"POS",$H141:$CM141)</f>
        <v>2252258.3589852061</v>
      </c>
      <c r="C141" s="4">
        <f t="shared" ref="C141:C204" ca="1" si="45">+SUMIF($H$11:$CM$11,"P&amp;l",$H141:$CM141)</f>
        <v>2425052.294684405</v>
      </c>
      <c r="D141" s="72"/>
      <c r="E141" s="6">
        <f t="shared" si="24"/>
        <v>0</v>
      </c>
      <c r="F141" s="4">
        <f t="shared" ca="1" si="43"/>
        <v>-543335.74793665519</v>
      </c>
      <c r="G141" s="54">
        <v>1166.9191456370568</v>
      </c>
      <c r="H141" s="6">
        <f t="shared" si="25"/>
        <v>0</v>
      </c>
      <c r="I141" s="4">
        <f t="shared" si="26"/>
        <v>0</v>
      </c>
      <c r="K141" s="6">
        <f t="shared" si="27"/>
        <v>0</v>
      </c>
      <c r="L141" s="4">
        <f t="shared" si="28"/>
        <v>0</v>
      </c>
      <c r="N141" s="6">
        <f t="shared" si="29"/>
        <v>0</v>
      </c>
      <c r="O141" s="4">
        <f t="shared" si="30"/>
        <v>0</v>
      </c>
      <c r="Q141" s="6"/>
      <c r="R141" s="4"/>
      <c r="T141" s="6">
        <f t="shared" si="31"/>
        <v>0</v>
      </c>
      <c r="U141" s="4">
        <f t="shared" si="32"/>
        <v>0</v>
      </c>
      <c r="W141" s="6">
        <f t="shared" si="33"/>
        <v>0</v>
      </c>
      <c r="X141" s="4">
        <f t="shared" si="34"/>
        <v>0</v>
      </c>
      <c r="Z141" s="6">
        <f t="shared" si="35"/>
        <v>0</v>
      </c>
      <c r="AA141" s="4">
        <f t="shared" si="36"/>
        <v>0</v>
      </c>
      <c r="AC141" s="6"/>
      <c r="AD141" s="4"/>
      <c r="AF141" s="6">
        <f t="shared" ca="1" si="37"/>
        <v>2335767.8887488605</v>
      </c>
      <c r="AG141" s="4">
        <f t="shared" ca="1" si="38"/>
        <v>2714162.2867261758</v>
      </c>
      <c r="AI141" s="6">
        <f t="shared" ca="1" si="39"/>
        <v>-25759.315430700186</v>
      </c>
      <c r="AJ141" s="4">
        <f t="shared" ca="1" si="40"/>
        <v>-89178.750021084023</v>
      </c>
      <c r="AL141" s="6">
        <f t="shared" ca="1" si="41"/>
        <v>-57750.214332954012</v>
      </c>
      <c r="AM141" s="4">
        <f t="shared" ca="1" si="42"/>
        <v>-199931.24202068677</v>
      </c>
      <c r="AO141" s="6"/>
      <c r="AP141" s="4"/>
    </row>
    <row r="142" spans="1:42" x14ac:dyDescent="0.2">
      <c r="A142" s="15">
        <f>+curves!A131</f>
        <v>40603</v>
      </c>
      <c r="B142" s="6">
        <f t="shared" ca="1" si="44"/>
        <v>2239831.1686377651</v>
      </c>
      <c r="C142" s="4">
        <f t="shared" ca="1" si="45"/>
        <v>2158570.7645163452</v>
      </c>
      <c r="D142" s="72"/>
      <c r="E142" s="6">
        <f t="shared" ref="E142:E205" si="46">+IF(AND($H$7&lt;$A142+1,$H$8&gt;$A142-1),$H$9*VLOOKUP($A142,curves,3,0),0)</f>
        <v>0</v>
      </c>
      <c r="F142" s="4">
        <f t="shared" ca="1" si="43"/>
        <v>-540664.76529734372</v>
      </c>
      <c r="G142" s="54">
        <v>1167.6252474344003</v>
      </c>
      <c r="H142" s="6">
        <f t="shared" ref="H142:H205" si="47">+IF(AND($H$7&lt;$A142+1,$H$8&gt;$A142-1),$H$9*VLOOKUP($A142,curves,3,0),0)</f>
        <v>0</v>
      </c>
      <c r="I142" s="4">
        <f t="shared" ref="I142:I205" si="48">+IF(AND(H$7&lt;$A142+1,H$8&gt;$A142-1),H$9*(VLOOKUP($A142,curves,6,0)-H$10)*VLOOKUP($A142,curves,3,0),0)</f>
        <v>0</v>
      </c>
      <c r="K142" s="6">
        <f t="shared" ref="K142:K205" si="49">+IF(AND(K$7&lt;$A142+1,K$8&gt;$A142-1),K$9*VLOOKUP($A142,curves,3,0),0)</f>
        <v>0</v>
      </c>
      <c r="L142" s="4">
        <f t="shared" ref="L142:L205" si="50">+IF(AND(K$7&lt;$A142+1,K$8&gt;$A142-1),K$9*(VLOOKUP($A142,curves,6,0)-K$10)*VLOOKUP($A142,curves,3,0),0)</f>
        <v>0</v>
      </c>
      <c r="N142" s="6">
        <f t="shared" ref="N142:N205" si="51">+IF(AND(N$7&lt;$A142+1,N$8&gt;$A142-1),N$9*VLOOKUP($A142,curves,3,0),0)</f>
        <v>0</v>
      </c>
      <c r="O142" s="4">
        <f t="shared" ref="O142:O205" si="52">+IF(AND(N$7&lt;$A142+1,N$8&gt;$A142-1),N$9*(VLOOKUP($A142,curves,6,0)-N$10)*VLOOKUP($A142,curves,3,0),0)</f>
        <v>0</v>
      </c>
      <c r="Q142" s="6"/>
      <c r="R142" s="4"/>
      <c r="T142" s="6">
        <f t="shared" ref="T142:T205" si="53">+IF(AND(T$7&lt;$A142+1,T$8&gt;$A142-1),T$9*VLOOKUP($A142,curves,3,0),0)</f>
        <v>0</v>
      </c>
      <c r="U142" s="4">
        <f t="shared" ref="U142:U205" si="54">+IF(AND(T$7&lt;$A142+1,T$8&gt;$A142-1),T$9*(VLOOKUP($A142,curves,6,0)-T$10)*VLOOKUP($A142,curves,3,0),0)</f>
        <v>0</v>
      </c>
      <c r="W142" s="6">
        <f t="shared" ref="W142:W205" si="55">+IF(AND(W$7&lt;$A142+1,W$8&gt;$A142-1),W$9*VLOOKUP($A142,curves,3,0),0)</f>
        <v>0</v>
      </c>
      <c r="X142" s="4">
        <f t="shared" ref="X142:X205" si="56">+IF(AND(W$7&lt;$A142+1,W$8&gt;$A142-1),W$9*(VLOOKUP($A142,curves,6,0)-W$10)*VLOOKUP($A142,curves,3,0),0)</f>
        <v>0</v>
      </c>
      <c r="Z142" s="6">
        <f t="shared" ref="Z142:Z205" si="57">+IF(AND(Z$7&lt;$A142+1,Z$8&gt;$A142-1),Z$9*VLOOKUP($A142,curves,3,0),0)</f>
        <v>0</v>
      </c>
      <c r="AA142" s="4">
        <f t="shared" ref="AA142:AA205" si="58">+IF(AND(Z$7&lt;$A142+1,Z$8&gt;$A142-1),Z$9*(VLOOKUP($A142,curves,6,0)-Z$10)*VLOOKUP($A142,curves,3,0),0)</f>
        <v>0</v>
      </c>
      <c r="AC142" s="6"/>
      <c r="AD142" s="4"/>
      <c r="AF142" s="6">
        <f t="shared" ref="AF142:AF205" ca="1" si="59">+IF(AND(AF$7&lt;$A142+1,AF$8&gt;$A142-1),AF$9*VLOOKUP($A142,curves,3,0),0)</f>
        <v>2322879.9214137094</v>
      </c>
      <c r="AG142" s="4">
        <f t="shared" ref="AG142:AG205" ca="1" si="60">+IF(AND(AF$7&lt;$A142+1,AF$8&gt;$A142-1),AF$9*(VLOOKUP($A142,curves,6,0)-AF$10)*VLOOKUP($A142,curves,3,0),0)</f>
        <v>2436701.0375629817</v>
      </c>
      <c r="AI142" s="6">
        <f t="shared" ref="AI142:AI205" ca="1" si="61">+IF(AND(AI$7&lt;$A142+1,AI$8&gt;$A142-1),AI$9*VLOOKUP($A142,curves,3,0),0)</f>
        <v>-25617.184349334671</v>
      </c>
      <c r="AJ142" s="4">
        <f t="shared" ref="AJ142:AJ205" ca="1" si="62">+IF(AND(AI$7&lt;$A142+1,AI$8&gt;$A142-1),AI$9*(VLOOKUP($A142,curves,6,0)-AI$10)*VLOOKUP($A142,curves,3,0),0)</f>
        <v>-85791.950385921809</v>
      </c>
      <c r="AL142" s="6">
        <f t="shared" ref="AL142:AL205" ca="1" si="63">+IF(AND(AL$7&lt;$A142+1,AL$8&gt;$A142-1),AL$9*VLOOKUP($A142,curves,3,0),0)</f>
        <v>-57431.568426609367</v>
      </c>
      <c r="AM142" s="4">
        <f t="shared" ref="AM142:AM205" ca="1" si="64">+IF(AND(AL$7&lt;$A142+1,AL$8&gt;$A142-1),AL$9*(VLOOKUP($A142,curves,6,0)-AL$10)*VLOOKUP($A142,curves,3,0),0)</f>
        <v>-192338.3226607148</v>
      </c>
      <c r="AO142" s="6"/>
      <c r="AP142" s="4"/>
    </row>
    <row r="143" spans="1:42" x14ac:dyDescent="0.2">
      <c r="A143" s="15">
        <f>+curves!A132</f>
        <v>40634</v>
      </c>
      <c r="B143" s="6">
        <f t="shared" ca="1" si="44"/>
        <v>2226151.7342519402</v>
      </c>
      <c r="C143" s="4">
        <f t="shared" ca="1" si="45"/>
        <v>1880475.5595379982</v>
      </c>
      <c r="D143" s="72"/>
      <c r="E143" s="6">
        <f t="shared" si="46"/>
        <v>0</v>
      </c>
      <c r="F143" s="4">
        <f t="shared" ca="1" si="43"/>
        <v>-537688.03366621851</v>
      </c>
      <c r="G143" s="54">
        <v>1168.3320805739099</v>
      </c>
      <c r="H143" s="6">
        <f t="shared" si="47"/>
        <v>0</v>
      </c>
      <c r="I143" s="4">
        <f t="shared" si="48"/>
        <v>0</v>
      </c>
      <c r="K143" s="6">
        <f t="shared" si="49"/>
        <v>0</v>
      </c>
      <c r="L143" s="4">
        <f t="shared" si="50"/>
        <v>0</v>
      </c>
      <c r="N143" s="6">
        <f t="shared" si="51"/>
        <v>0</v>
      </c>
      <c r="O143" s="4">
        <f t="shared" si="52"/>
        <v>0</v>
      </c>
      <c r="Q143" s="6"/>
      <c r="R143" s="4"/>
      <c r="T143" s="6">
        <f t="shared" si="53"/>
        <v>0</v>
      </c>
      <c r="U143" s="4">
        <f t="shared" si="54"/>
        <v>0</v>
      </c>
      <c r="W143" s="6">
        <f t="shared" si="55"/>
        <v>0</v>
      </c>
      <c r="X143" s="4">
        <f t="shared" si="56"/>
        <v>0</v>
      </c>
      <c r="Z143" s="6">
        <f t="shared" si="57"/>
        <v>0</v>
      </c>
      <c r="AA143" s="4">
        <f t="shared" si="58"/>
        <v>0</v>
      </c>
      <c r="AC143" s="6"/>
      <c r="AD143" s="4"/>
      <c r="AF143" s="6">
        <f t="shared" ca="1" si="59"/>
        <v>2308693.2791720731</v>
      </c>
      <c r="AG143" s="4">
        <f t="shared" ca="1" si="60"/>
        <v>2147084.7496300284</v>
      </c>
      <c r="AI143" s="6">
        <f t="shared" ca="1" si="61"/>
        <v>-25460.731221365459</v>
      </c>
      <c r="AJ143" s="4">
        <f t="shared" ca="1" si="62"/>
        <v>-82238.161845010429</v>
      </c>
      <c r="AL143" s="6">
        <f t="shared" ca="1" si="63"/>
        <v>-57080.813698767699</v>
      </c>
      <c r="AM143" s="4">
        <f t="shared" ca="1" si="64"/>
        <v>-184371.02824701968</v>
      </c>
      <c r="AO143" s="6"/>
      <c r="AP143" s="4"/>
    </row>
    <row r="144" spans="1:42" x14ac:dyDescent="0.2">
      <c r="A144" s="15">
        <f>+curves!A133</f>
        <v>40664</v>
      </c>
      <c r="B144" s="6">
        <f t="shared" ca="1" si="44"/>
        <v>2212992.4009946729</v>
      </c>
      <c r="C144" s="4">
        <f t="shared" ca="1" si="45"/>
        <v>1831738.7327916871</v>
      </c>
      <c r="D144" s="72"/>
      <c r="E144" s="6">
        <f t="shared" si="46"/>
        <v>0</v>
      </c>
      <c r="F144" s="4">
        <f t="shared" ca="1" si="43"/>
        <v>-534833.33647422621</v>
      </c>
      <c r="G144" s="54">
        <v>1169.0396458130051</v>
      </c>
      <c r="H144" s="6">
        <f t="shared" si="47"/>
        <v>0</v>
      </c>
      <c r="I144" s="4">
        <f t="shared" si="48"/>
        <v>0</v>
      </c>
      <c r="K144" s="6">
        <f t="shared" si="49"/>
        <v>0</v>
      </c>
      <c r="L144" s="4">
        <f t="shared" si="50"/>
        <v>0</v>
      </c>
      <c r="N144" s="6">
        <f t="shared" si="51"/>
        <v>0</v>
      </c>
      <c r="O144" s="4">
        <f t="shared" si="52"/>
        <v>0</v>
      </c>
      <c r="Q144" s="6"/>
      <c r="R144" s="4"/>
      <c r="T144" s="6">
        <f t="shared" si="53"/>
        <v>0</v>
      </c>
      <c r="U144" s="4">
        <f t="shared" si="54"/>
        <v>0</v>
      </c>
      <c r="W144" s="6">
        <f t="shared" si="55"/>
        <v>0</v>
      </c>
      <c r="X144" s="4">
        <f t="shared" si="56"/>
        <v>0</v>
      </c>
      <c r="Z144" s="6">
        <f t="shared" si="57"/>
        <v>0</v>
      </c>
      <c r="AA144" s="4">
        <f t="shared" si="58"/>
        <v>0</v>
      </c>
      <c r="AC144" s="6"/>
      <c r="AD144" s="4"/>
      <c r="AF144" s="6">
        <f t="shared" ca="1" si="59"/>
        <v>2295046.0224366076</v>
      </c>
      <c r="AG144" s="4">
        <f t="shared" ca="1" si="60"/>
        <v>2095377.0184846234</v>
      </c>
      <c r="AI144" s="6">
        <f t="shared" ca="1" si="61"/>
        <v>-25310.226544635399</v>
      </c>
      <c r="AJ144" s="4">
        <f t="shared" ca="1" si="62"/>
        <v>-81321.75788791354</v>
      </c>
      <c r="AL144" s="6">
        <f t="shared" ca="1" si="63"/>
        <v>-56743.394897299317</v>
      </c>
      <c r="AM144" s="4">
        <f t="shared" ca="1" si="64"/>
        <v>-182316.52780502269</v>
      </c>
      <c r="AO144" s="6"/>
      <c r="AP144" s="4"/>
    </row>
    <row r="145" spans="1:42" x14ac:dyDescent="0.2">
      <c r="A145" s="15">
        <f>+curves!A134</f>
        <v>40695</v>
      </c>
      <c r="B145" s="6">
        <f t="shared" ca="1" si="44"/>
        <v>2199475.3968504001</v>
      </c>
      <c r="C145" s="4">
        <f t="shared" ca="1" si="45"/>
        <v>1849143.6142330242</v>
      </c>
      <c r="D145" s="72"/>
      <c r="E145" s="6">
        <f t="shared" si="46"/>
        <v>0</v>
      </c>
      <c r="F145" s="4">
        <f t="shared" ca="1" si="43"/>
        <v>-531888.62891406391</v>
      </c>
      <c r="G145" s="54">
        <v>1169.7479439099552</v>
      </c>
      <c r="H145" s="6">
        <f t="shared" si="47"/>
        <v>0</v>
      </c>
      <c r="I145" s="4">
        <f t="shared" si="48"/>
        <v>0</v>
      </c>
      <c r="K145" s="6">
        <f t="shared" si="49"/>
        <v>0</v>
      </c>
      <c r="L145" s="4">
        <f t="shared" si="50"/>
        <v>0</v>
      </c>
      <c r="N145" s="6">
        <f t="shared" si="51"/>
        <v>0</v>
      </c>
      <c r="O145" s="4">
        <f t="shared" si="52"/>
        <v>0</v>
      </c>
      <c r="Q145" s="6"/>
      <c r="R145" s="4"/>
      <c r="T145" s="6">
        <f t="shared" si="53"/>
        <v>0</v>
      </c>
      <c r="U145" s="4">
        <f t="shared" si="54"/>
        <v>0</v>
      </c>
      <c r="W145" s="6">
        <f t="shared" si="55"/>
        <v>0</v>
      </c>
      <c r="X145" s="4">
        <f t="shared" si="56"/>
        <v>0</v>
      </c>
      <c r="Z145" s="6">
        <f t="shared" si="57"/>
        <v>0</v>
      </c>
      <c r="AA145" s="4">
        <f t="shared" si="58"/>
        <v>0</v>
      </c>
      <c r="AC145" s="6"/>
      <c r="AD145" s="4"/>
      <c r="AF145" s="6">
        <f t="shared" ca="1" si="59"/>
        <v>2281027.8330462473</v>
      </c>
      <c r="AG145" s="4">
        <f t="shared" ca="1" si="60"/>
        <v>2112231.7734008259</v>
      </c>
      <c r="AI145" s="6">
        <f t="shared" ca="1" si="61"/>
        <v>-25155.631148400626</v>
      </c>
      <c r="AJ145" s="4">
        <f t="shared" ca="1" si="62"/>
        <v>-81152.066084740422</v>
      </c>
      <c r="AL145" s="6">
        <f t="shared" ca="1" si="63"/>
        <v>-56396.805047446171</v>
      </c>
      <c r="AM145" s="4">
        <f t="shared" ca="1" si="64"/>
        <v>-181936.09308306137</v>
      </c>
      <c r="AO145" s="6"/>
      <c r="AP145" s="4"/>
    </row>
    <row r="146" spans="1:42" x14ac:dyDescent="0.2">
      <c r="A146" s="15">
        <f>+curves!A135</f>
        <v>40725</v>
      </c>
      <c r="B146" s="6">
        <f t="shared" ca="1" si="44"/>
        <v>2186472.3268397809</v>
      </c>
      <c r="C146" s="4">
        <f t="shared" ca="1" si="45"/>
        <v>1980332.370564749</v>
      </c>
      <c r="D146" s="72"/>
      <c r="E146" s="6">
        <f t="shared" si="46"/>
        <v>0</v>
      </c>
      <c r="F146" s="4">
        <f t="shared" ca="1" si="43"/>
        <v>-529064.65190412651</v>
      </c>
      <c r="G146" s="54">
        <v>1170.45697562388</v>
      </c>
      <c r="H146" s="6">
        <f t="shared" si="47"/>
        <v>0</v>
      </c>
      <c r="I146" s="4">
        <f t="shared" si="48"/>
        <v>0</v>
      </c>
      <c r="K146" s="6">
        <f t="shared" si="49"/>
        <v>0</v>
      </c>
      <c r="L146" s="4">
        <f t="shared" si="50"/>
        <v>0</v>
      </c>
      <c r="N146" s="6">
        <f t="shared" si="51"/>
        <v>0</v>
      </c>
      <c r="O146" s="4">
        <f t="shared" si="52"/>
        <v>0</v>
      </c>
      <c r="Q146" s="6"/>
      <c r="R146" s="4"/>
      <c r="T146" s="6">
        <f t="shared" si="53"/>
        <v>0</v>
      </c>
      <c r="U146" s="4">
        <f t="shared" si="54"/>
        <v>0</v>
      </c>
      <c r="W146" s="6">
        <f t="shared" si="55"/>
        <v>0</v>
      </c>
      <c r="X146" s="4">
        <f t="shared" si="56"/>
        <v>0</v>
      </c>
      <c r="Z146" s="6">
        <f t="shared" si="57"/>
        <v>0</v>
      </c>
      <c r="AA146" s="4">
        <f t="shared" si="58"/>
        <v>0</v>
      </c>
      <c r="AC146" s="6"/>
      <c r="AD146" s="4"/>
      <c r="AF146" s="6">
        <f t="shared" ca="1" si="59"/>
        <v>2267542.633506509</v>
      </c>
      <c r="AG146" s="4">
        <f t="shared" ca="1" si="60"/>
        <v>2247134.7498049517</v>
      </c>
      <c r="AI146" s="6">
        <f t="shared" ca="1" si="61"/>
        <v>-25006.913670836482</v>
      </c>
      <c r="AJ146" s="4">
        <f t="shared" ca="1" si="62"/>
        <v>-82297.752890722884</v>
      </c>
      <c r="AL146" s="6">
        <f t="shared" ca="1" si="63"/>
        <v>-56063.392995891816</v>
      </c>
      <c r="AM146" s="4">
        <f t="shared" ca="1" si="64"/>
        <v>-184504.62634948001</v>
      </c>
      <c r="AO146" s="6"/>
      <c r="AP146" s="4"/>
    </row>
    <row r="147" spans="1:42" x14ac:dyDescent="0.2">
      <c r="A147" s="15">
        <f>+curves!A136</f>
        <v>40756</v>
      </c>
      <c r="B147" s="6">
        <f t="shared" ca="1" si="44"/>
        <v>2173115.8421260482</v>
      </c>
      <c r="C147" s="4">
        <f t="shared" ca="1" si="45"/>
        <v>1961715.7837040913</v>
      </c>
      <c r="D147" s="72"/>
      <c r="E147" s="6">
        <f t="shared" si="46"/>
        <v>0</v>
      </c>
      <c r="F147" s="4">
        <f t="shared" ca="1" si="43"/>
        <v>-526151.6246372544</v>
      </c>
      <c r="G147" s="54">
        <v>1171.1667417145545</v>
      </c>
      <c r="H147" s="6">
        <f t="shared" si="47"/>
        <v>0</v>
      </c>
      <c r="I147" s="4">
        <f t="shared" si="48"/>
        <v>0</v>
      </c>
      <c r="K147" s="6">
        <f t="shared" si="49"/>
        <v>0</v>
      </c>
      <c r="L147" s="4">
        <f t="shared" si="50"/>
        <v>0</v>
      </c>
      <c r="N147" s="6">
        <f t="shared" si="51"/>
        <v>0</v>
      </c>
      <c r="O147" s="4">
        <f t="shared" si="52"/>
        <v>0</v>
      </c>
      <c r="Q147" s="6"/>
      <c r="R147" s="4"/>
      <c r="T147" s="6">
        <f t="shared" si="53"/>
        <v>0</v>
      </c>
      <c r="U147" s="4">
        <f t="shared" si="54"/>
        <v>0</v>
      </c>
      <c r="W147" s="6">
        <f t="shared" si="55"/>
        <v>0</v>
      </c>
      <c r="X147" s="4">
        <f t="shared" si="56"/>
        <v>0</v>
      </c>
      <c r="Z147" s="6">
        <f t="shared" si="57"/>
        <v>0</v>
      </c>
      <c r="AA147" s="4">
        <f t="shared" si="58"/>
        <v>0</v>
      </c>
      <c r="AC147" s="6"/>
      <c r="AD147" s="4"/>
      <c r="AF147" s="6">
        <f t="shared" ca="1" si="59"/>
        <v>2253690.9153071111</v>
      </c>
      <c r="AG147" s="4">
        <f t="shared" ca="1" si="60"/>
        <v>2226646.6243234263</v>
      </c>
      <c r="AI147" s="6">
        <f t="shared" ca="1" si="61"/>
        <v>-24854.154152189883</v>
      </c>
      <c r="AJ147" s="4">
        <f t="shared" ca="1" si="62"/>
        <v>-81720.458852400348</v>
      </c>
      <c r="AL147" s="6">
        <f t="shared" ca="1" si="63"/>
        <v>-55720.919028873031</v>
      </c>
      <c r="AM147" s="4">
        <f t="shared" ca="1" si="64"/>
        <v>-183210.38176693453</v>
      </c>
      <c r="AO147" s="6"/>
      <c r="AP147" s="4"/>
    </row>
    <row r="148" spans="1:42" x14ac:dyDescent="0.2">
      <c r="A148" s="15">
        <f>+curves!A137</f>
        <v>40787</v>
      </c>
      <c r="B148" s="6">
        <f t="shared" ca="1" si="44"/>
        <v>2159840.2077235393</v>
      </c>
      <c r="C148" s="4">
        <f t="shared" ca="1" si="45"/>
        <v>1897895.4340557461</v>
      </c>
      <c r="D148" s="72"/>
      <c r="E148" s="6">
        <f t="shared" si="46"/>
        <v>0</v>
      </c>
      <c r="F148" s="4">
        <f t="shared" ca="1" si="43"/>
        <v>-523254.59319375106</v>
      </c>
      <c r="G148" s="54">
        <v>1171.8772429426076</v>
      </c>
      <c r="H148" s="6">
        <f t="shared" si="47"/>
        <v>0</v>
      </c>
      <c r="I148" s="4">
        <f t="shared" si="48"/>
        <v>0</v>
      </c>
      <c r="K148" s="6">
        <f t="shared" si="49"/>
        <v>0</v>
      </c>
      <c r="L148" s="4">
        <f t="shared" si="50"/>
        <v>0</v>
      </c>
      <c r="N148" s="6">
        <f t="shared" si="51"/>
        <v>0</v>
      </c>
      <c r="O148" s="4">
        <f t="shared" si="52"/>
        <v>0</v>
      </c>
      <c r="Q148" s="6"/>
      <c r="R148" s="4"/>
      <c r="T148" s="6">
        <f t="shared" si="53"/>
        <v>0</v>
      </c>
      <c r="U148" s="4">
        <f t="shared" si="54"/>
        <v>0</v>
      </c>
      <c r="W148" s="6">
        <f t="shared" si="55"/>
        <v>0</v>
      </c>
      <c r="X148" s="4">
        <f t="shared" si="56"/>
        <v>0</v>
      </c>
      <c r="Z148" s="6">
        <f t="shared" si="57"/>
        <v>0</v>
      </c>
      <c r="AA148" s="4">
        <f t="shared" si="58"/>
        <v>0</v>
      </c>
      <c r="AC148" s="6"/>
      <c r="AD148" s="4"/>
      <c r="AF148" s="6">
        <f t="shared" ca="1" si="59"/>
        <v>2239923.0451973421</v>
      </c>
      <c r="AG148" s="4">
        <f t="shared" ca="1" si="60"/>
        <v>2159285.8155702385</v>
      </c>
      <c r="AI148" s="6">
        <f t="shared" ca="1" si="61"/>
        <v>-24702.31932704533</v>
      </c>
      <c r="AJ148" s="4">
        <f t="shared" ca="1" si="62"/>
        <v>-80628.370283475975</v>
      </c>
      <c r="AL148" s="6">
        <f t="shared" ca="1" si="63"/>
        <v>-55380.518146757429</v>
      </c>
      <c r="AM148" s="4">
        <f t="shared" ca="1" si="64"/>
        <v>-180762.01123101625</v>
      </c>
      <c r="AO148" s="6"/>
      <c r="AP148" s="4"/>
    </row>
    <row r="149" spans="1:42" x14ac:dyDescent="0.2">
      <c r="A149" s="15">
        <f>+curves!A138</f>
        <v>40817</v>
      </c>
      <c r="B149" s="6">
        <f t="shared" ca="1" si="44"/>
        <v>2147069.3431642265</v>
      </c>
      <c r="C149" s="4">
        <f t="shared" ca="1" si="45"/>
        <v>1903849.9708714965</v>
      </c>
      <c r="D149" s="72"/>
      <c r="E149" s="6">
        <f t="shared" si="46"/>
        <v>0</v>
      </c>
      <c r="F149" s="4">
        <f t="shared" ca="1" si="43"/>
        <v>-520476.35086013074</v>
      </c>
      <c r="G149" s="54">
        <v>1172.5884800695194</v>
      </c>
      <c r="H149" s="6">
        <f t="shared" si="47"/>
        <v>0</v>
      </c>
      <c r="I149" s="4">
        <f t="shared" si="48"/>
        <v>0</v>
      </c>
      <c r="K149" s="6">
        <f t="shared" si="49"/>
        <v>0</v>
      </c>
      <c r="L149" s="4">
        <f t="shared" si="50"/>
        <v>0</v>
      </c>
      <c r="N149" s="6">
        <f t="shared" si="51"/>
        <v>0</v>
      </c>
      <c r="O149" s="4">
        <f t="shared" si="52"/>
        <v>0</v>
      </c>
      <c r="Q149" s="6"/>
      <c r="R149" s="4"/>
      <c r="T149" s="6">
        <f t="shared" si="53"/>
        <v>0</v>
      </c>
      <c r="U149" s="4">
        <f t="shared" si="54"/>
        <v>0</v>
      </c>
      <c r="W149" s="6">
        <f t="shared" si="55"/>
        <v>0</v>
      </c>
      <c r="X149" s="4">
        <f t="shared" si="56"/>
        <v>0</v>
      </c>
      <c r="Z149" s="6">
        <f t="shared" si="57"/>
        <v>0</v>
      </c>
      <c r="AA149" s="4">
        <f t="shared" si="58"/>
        <v>0</v>
      </c>
      <c r="AC149" s="6"/>
      <c r="AD149" s="4"/>
      <c r="AF149" s="6">
        <f t="shared" ca="1" si="59"/>
        <v>2226678.6608529794</v>
      </c>
      <c r="AG149" s="4">
        <f t="shared" ca="1" si="60"/>
        <v>2164331.6583490958</v>
      </c>
      <c r="AI149" s="6">
        <f t="shared" ca="1" si="61"/>
        <v>-24556.257607618831</v>
      </c>
      <c r="AJ149" s="4">
        <f t="shared" ca="1" si="62"/>
        <v>-80348.074892128803</v>
      </c>
      <c r="AL149" s="6">
        <f t="shared" ca="1" si="63"/>
        <v>-55053.060081134019</v>
      </c>
      <c r="AM149" s="4">
        <f t="shared" ca="1" si="64"/>
        <v>-180133.61258547052</v>
      </c>
      <c r="AO149" s="6"/>
      <c r="AP149" s="4"/>
    </row>
    <row r="150" spans="1:42" x14ac:dyDescent="0.2">
      <c r="A150" s="15">
        <f>+curves!A139</f>
        <v>40848</v>
      </c>
      <c r="B150" s="6">
        <f t="shared" ca="1" si="44"/>
        <v>2133951.3883416234</v>
      </c>
      <c r="C150" s="4">
        <f t="shared" ca="1" si="45"/>
        <v>2015987.194567079</v>
      </c>
      <c r="D150" s="72"/>
      <c r="E150" s="6">
        <f t="shared" si="46"/>
        <v>0</v>
      </c>
      <c r="F150" s="4">
        <f t="shared" ca="1" si="43"/>
        <v>-517610.48791841924</v>
      </c>
      <c r="G150" s="54">
        <v>1173.3004538574289</v>
      </c>
      <c r="H150" s="6">
        <f t="shared" si="47"/>
        <v>0</v>
      </c>
      <c r="I150" s="4">
        <f t="shared" si="48"/>
        <v>0</v>
      </c>
      <c r="K150" s="6">
        <f t="shared" si="49"/>
        <v>0</v>
      </c>
      <c r="L150" s="4">
        <f t="shared" si="50"/>
        <v>0</v>
      </c>
      <c r="N150" s="6">
        <f t="shared" si="51"/>
        <v>0</v>
      </c>
      <c r="O150" s="4">
        <f t="shared" si="52"/>
        <v>0</v>
      </c>
      <c r="Q150" s="6"/>
      <c r="R150" s="4"/>
      <c r="T150" s="6">
        <f t="shared" si="53"/>
        <v>0</v>
      </c>
      <c r="U150" s="4">
        <f t="shared" si="54"/>
        <v>0</v>
      </c>
      <c r="W150" s="6">
        <f t="shared" si="55"/>
        <v>0</v>
      </c>
      <c r="X150" s="4">
        <f t="shared" si="56"/>
        <v>0</v>
      </c>
      <c r="Z150" s="6">
        <f t="shared" si="57"/>
        <v>0</v>
      </c>
      <c r="AA150" s="4">
        <f t="shared" si="58"/>
        <v>0</v>
      </c>
      <c r="AC150" s="6"/>
      <c r="AD150" s="4"/>
      <c r="AF150" s="6">
        <f t="shared" ca="1" si="59"/>
        <v>2213074.3167871856</v>
      </c>
      <c r="AG150" s="4">
        <f t="shared" ca="1" si="60"/>
        <v>2279466.5462908014</v>
      </c>
      <c r="AI150" s="6">
        <f t="shared" ca="1" si="61"/>
        <v>-24406.226180392441</v>
      </c>
      <c r="AJ150" s="4">
        <f t="shared" ca="1" si="62"/>
        <v>-81272.733180706826</v>
      </c>
      <c r="AL150" s="6">
        <f t="shared" ca="1" si="63"/>
        <v>-54716.702265169828</v>
      </c>
      <c r="AM150" s="4">
        <f t="shared" ca="1" si="64"/>
        <v>-182206.61854301556</v>
      </c>
      <c r="AO150" s="6"/>
      <c r="AP150" s="4"/>
    </row>
    <row r="151" spans="1:42" x14ac:dyDescent="0.2">
      <c r="A151" s="15">
        <f>+curves!A140</f>
        <v>40878</v>
      </c>
      <c r="B151" s="6">
        <f t="shared" ca="1" si="44"/>
        <v>2121332.2164785215</v>
      </c>
      <c r="C151" s="4">
        <f t="shared" ca="1" si="45"/>
        <v>2165286.8551983554</v>
      </c>
      <c r="D151" s="72"/>
      <c r="E151" s="6">
        <f t="shared" si="46"/>
        <v>0</v>
      </c>
      <c r="F151" s="4">
        <f t="shared" ca="1" si="43"/>
        <v>-514862.14478586568</v>
      </c>
      <c r="G151" s="54">
        <v>1174.0131650693304</v>
      </c>
      <c r="H151" s="6">
        <f t="shared" si="47"/>
        <v>0</v>
      </c>
      <c r="I151" s="4">
        <f t="shared" si="48"/>
        <v>0</v>
      </c>
      <c r="K151" s="6">
        <f t="shared" si="49"/>
        <v>0</v>
      </c>
      <c r="L151" s="4">
        <f t="shared" si="50"/>
        <v>0</v>
      </c>
      <c r="N151" s="6">
        <f t="shared" si="51"/>
        <v>0</v>
      </c>
      <c r="O151" s="4">
        <f t="shared" si="52"/>
        <v>0</v>
      </c>
      <c r="Q151" s="6"/>
      <c r="R151" s="4"/>
      <c r="T151" s="6">
        <f t="shared" si="53"/>
        <v>0</v>
      </c>
      <c r="U151" s="4">
        <f t="shared" si="54"/>
        <v>0</v>
      </c>
      <c r="W151" s="6">
        <f t="shared" si="55"/>
        <v>0</v>
      </c>
      <c r="X151" s="4">
        <f t="shared" si="56"/>
        <v>0</v>
      </c>
      <c r="Z151" s="6">
        <f t="shared" si="57"/>
        <v>0</v>
      </c>
      <c r="AA151" s="4">
        <f t="shared" si="58"/>
        <v>0</v>
      </c>
      <c r="AC151" s="6"/>
      <c r="AD151" s="4"/>
      <c r="AF151" s="6">
        <f t="shared" ca="1" si="59"/>
        <v>2199987.2496206472</v>
      </c>
      <c r="AG151" s="4">
        <f t="shared" ca="1" si="60"/>
        <v>2433185.8980804365</v>
      </c>
      <c r="AI151" s="6">
        <f t="shared" ca="1" si="61"/>
        <v>-24261.899386266425</v>
      </c>
      <c r="AJ151" s="4">
        <f t="shared" ca="1" si="62"/>
        <v>-82636.029309623453</v>
      </c>
      <c r="AL151" s="6">
        <f t="shared" ca="1" si="63"/>
        <v>-54393.133755859526</v>
      </c>
      <c r="AM151" s="4">
        <f t="shared" ca="1" si="64"/>
        <v>-185263.01357245754</v>
      </c>
      <c r="AO151" s="6"/>
      <c r="AP151" s="4"/>
    </row>
    <row r="152" spans="1:42" x14ac:dyDescent="0.2">
      <c r="A152" s="15">
        <f>+curves!A141</f>
        <v>40909</v>
      </c>
      <c r="B152" s="6">
        <f t="shared" ca="1" si="44"/>
        <v>2108370.0857823007</v>
      </c>
      <c r="C152" s="4">
        <f t="shared" ca="1" si="45"/>
        <v>2702340.7376620141</v>
      </c>
      <c r="D152" s="72"/>
      <c r="E152" s="6">
        <f t="shared" si="46"/>
        <v>0</v>
      </c>
      <c r="F152" s="4">
        <f t="shared" ca="1" si="43"/>
        <v>-512027.11573404446</v>
      </c>
      <c r="G152" s="54">
        <v>1174.7266144690727</v>
      </c>
      <c r="H152" s="6">
        <f t="shared" si="47"/>
        <v>0</v>
      </c>
      <c r="I152" s="4">
        <f t="shared" si="48"/>
        <v>0</v>
      </c>
      <c r="K152" s="6">
        <f t="shared" si="49"/>
        <v>0</v>
      </c>
      <c r="L152" s="4">
        <f t="shared" si="50"/>
        <v>0</v>
      </c>
      <c r="N152" s="6">
        <f t="shared" si="51"/>
        <v>0</v>
      </c>
      <c r="O152" s="4">
        <f t="shared" si="52"/>
        <v>0</v>
      </c>
      <c r="Q152" s="6"/>
      <c r="R152" s="4"/>
      <c r="T152" s="6">
        <f t="shared" si="53"/>
        <v>0</v>
      </c>
      <c r="U152" s="4">
        <f t="shared" si="54"/>
        <v>0</v>
      </c>
      <c r="W152" s="6">
        <f t="shared" si="55"/>
        <v>0</v>
      </c>
      <c r="X152" s="4">
        <f t="shared" si="56"/>
        <v>0</v>
      </c>
      <c r="Z152" s="6">
        <f t="shared" si="57"/>
        <v>0</v>
      </c>
      <c r="AA152" s="4">
        <f t="shared" si="58"/>
        <v>0</v>
      </c>
      <c r="AC152" s="6"/>
      <c r="AD152" s="4"/>
      <c r="AF152" s="6">
        <f t="shared" ca="1" si="59"/>
        <v>2186544.5073485575</v>
      </c>
      <c r="AG152" s="4">
        <f t="shared" ca="1" si="60"/>
        <v>2989006.341545478</v>
      </c>
      <c r="AI152" s="6">
        <f t="shared" ca="1" si="61"/>
        <v>-24113.650135941363</v>
      </c>
      <c r="AJ152" s="4">
        <f t="shared" ca="1" si="62"/>
        <v>-88424.755048496969</v>
      </c>
      <c r="AL152" s="6">
        <f t="shared" ca="1" si="63"/>
        <v>-54060.771430315406</v>
      </c>
      <c r="AM152" s="4">
        <f t="shared" ca="1" si="64"/>
        <v>-198240.8488349666</v>
      </c>
      <c r="AO152" s="6"/>
      <c r="AP152" s="4"/>
    </row>
    <row r="153" spans="1:42" x14ac:dyDescent="0.2">
      <c r="A153" s="15">
        <f>+curves!A142</f>
        <v>40940</v>
      </c>
      <c r="B153" s="6">
        <f t="shared" ca="1" si="44"/>
        <v>2095486.4402689536</v>
      </c>
      <c r="C153" s="4">
        <f t="shared" ca="1" si="45"/>
        <v>2499329.214492938</v>
      </c>
      <c r="D153" s="72"/>
      <c r="E153" s="6">
        <f t="shared" si="46"/>
        <v>0</v>
      </c>
      <c r="F153" s="4">
        <f t="shared" ca="1" si="43"/>
        <v>-509207.65519817529</v>
      </c>
      <c r="G153" s="54">
        <v>1175.4408028211656</v>
      </c>
      <c r="H153" s="6">
        <f t="shared" si="47"/>
        <v>0</v>
      </c>
      <c r="I153" s="4">
        <f t="shared" si="48"/>
        <v>0</v>
      </c>
      <c r="K153" s="6">
        <f t="shared" si="49"/>
        <v>0</v>
      </c>
      <c r="L153" s="4">
        <f t="shared" si="50"/>
        <v>0</v>
      </c>
      <c r="N153" s="6">
        <f t="shared" si="51"/>
        <v>0</v>
      </c>
      <c r="O153" s="4">
        <f t="shared" si="52"/>
        <v>0</v>
      </c>
      <c r="Q153" s="6"/>
      <c r="R153" s="4"/>
      <c r="T153" s="6">
        <f t="shared" si="53"/>
        <v>0</v>
      </c>
      <c r="U153" s="4">
        <f t="shared" si="54"/>
        <v>0</v>
      </c>
      <c r="W153" s="6">
        <f t="shared" si="55"/>
        <v>0</v>
      </c>
      <c r="X153" s="4">
        <f t="shared" si="56"/>
        <v>0</v>
      </c>
      <c r="Z153" s="6">
        <f t="shared" si="57"/>
        <v>0</v>
      </c>
      <c r="AA153" s="4">
        <f t="shared" si="58"/>
        <v>0</v>
      </c>
      <c r="AC153" s="6"/>
      <c r="AD153" s="4"/>
      <c r="AF153" s="6">
        <f t="shared" ca="1" si="59"/>
        <v>2173183.1603432084</v>
      </c>
      <c r="AG153" s="4">
        <f t="shared" ca="1" si="60"/>
        <v>2777328.0789186214</v>
      </c>
      <c r="AI153" s="6">
        <f t="shared" ca="1" si="61"/>
        <v>-23966.298528896972</v>
      </c>
      <c r="AJ153" s="4">
        <f t="shared" ca="1" si="62"/>
        <v>-85751.416136393382</v>
      </c>
      <c r="AL153" s="6">
        <f t="shared" ca="1" si="63"/>
        <v>-53730.421545357785</v>
      </c>
      <c r="AM153" s="4">
        <f t="shared" ca="1" si="64"/>
        <v>-192247.44828929019</v>
      </c>
      <c r="AO153" s="6"/>
      <c r="AP153" s="4"/>
    </row>
    <row r="154" spans="1:42" x14ac:dyDescent="0.2">
      <c r="A154" s="15">
        <f>+curves!A143</f>
        <v>40969</v>
      </c>
      <c r="B154" s="6">
        <f t="shared" ca="1" si="44"/>
        <v>2083504.6337878138</v>
      </c>
      <c r="C154" s="4">
        <f t="shared" ca="1" si="45"/>
        <v>2255852.7609623587</v>
      </c>
      <c r="D154" s="72"/>
      <c r="E154" s="6">
        <f t="shared" si="46"/>
        <v>0</v>
      </c>
      <c r="F154" s="4">
        <f t="shared" ca="1" si="43"/>
        <v>-506603.99079223449</v>
      </c>
      <c r="G154" s="54">
        <v>1176.1557308909764</v>
      </c>
      <c r="H154" s="6">
        <f t="shared" si="47"/>
        <v>0</v>
      </c>
      <c r="I154" s="4">
        <f t="shared" si="48"/>
        <v>0</v>
      </c>
      <c r="K154" s="6">
        <f t="shared" si="49"/>
        <v>0</v>
      </c>
      <c r="L154" s="4">
        <f t="shared" si="50"/>
        <v>0</v>
      </c>
      <c r="N154" s="6">
        <f t="shared" si="51"/>
        <v>0</v>
      </c>
      <c r="O154" s="4">
        <f t="shared" si="52"/>
        <v>0</v>
      </c>
      <c r="Q154" s="6"/>
      <c r="R154" s="4"/>
      <c r="T154" s="6">
        <f t="shared" si="53"/>
        <v>0</v>
      </c>
      <c r="U154" s="4">
        <f t="shared" si="54"/>
        <v>0</v>
      </c>
      <c r="W154" s="6">
        <f t="shared" si="55"/>
        <v>0</v>
      </c>
      <c r="X154" s="4">
        <f t="shared" si="56"/>
        <v>0</v>
      </c>
      <c r="Z154" s="6">
        <f t="shared" si="57"/>
        <v>0</v>
      </c>
      <c r="AA154" s="4">
        <f t="shared" si="58"/>
        <v>0</v>
      </c>
      <c r="AC154" s="6"/>
      <c r="AD154" s="4"/>
      <c r="AF154" s="6">
        <f t="shared" ca="1" si="59"/>
        <v>2160757.0908755567</v>
      </c>
      <c r="AG154" s="4">
        <f t="shared" ca="1" si="60"/>
        <v>2523764.2821426508</v>
      </c>
      <c r="AI154" s="6">
        <f t="shared" ca="1" si="61"/>
        <v>-23829.261349593817</v>
      </c>
      <c r="AJ154" s="4">
        <f t="shared" ca="1" si="62"/>
        <v>-82639.878360391347</v>
      </c>
      <c r="AL154" s="6">
        <f t="shared" ca="1" si="63"/>
        <v>-53423.195738149079</v>
      </c>
      <c r="AM154" s="4">
        <f t="shared" ca="1" si="64"/>
        <v>-185271.642819901</v>
      </c>
      <c r="AO154" s="6"/>
      <c r="AP154" s="4"/>
    </row>
    <row r="155" spans="1:42" x14ac:dyDescent="0.2">
      <c r="A155" s="15">
        <f>+curves!A144</f>
        <v>41000</v>
      </c>
      <c r="B155" s="6">
        <f t="shared" ca="1" si="44"/>
        <v>2070771.5601301701</v>
      </c>
      <c r="C155" s="4">
        <f t="shared" ca="1" si="45"/>
        <v>2001856.9026639666</v>
      </c>
      <c r="D155" s="72"/>
      <c r="E155" s="6">
        <f t="shared" si="46"/>
        <v>0</v>
      </c>
      <c r="F155" s="4">
        <f t="shared" ca="1" si="43"/>
        <v>-503814.31999288592</v>
      </c>
      <c r="G155" s="54">
        <v>1176.8713994447294</v>
      </c>
      <c r="H155" s="6">
        <f t="shared" si="47"/>
        <v>0</v>
      </c>
      <c r="I155" s="4">
        <f t="shared" si="48"/>
        <v>0</v>
      </c>
      <c r="K155" s="6">
        <f t="shared" si="49"/>
        <v>0</v>
      </c>
      <c r="L155" s="4">
        <f t="shared" si="50"/>
        <v>0</v>
      </c>
      <c r="N155" s="6">
        <f t="shared" si="51"/>
        <v>0</v>
      </c>
      <c r="O155" s="4">
        <f t="shared" si="52"/>
        <v>0</v>
      </c>
      <c r="Q155" s="6"/>
      <c r="R155" s="4"/>
      <c r="T155" s="6">
        <f t="shared" si="53"/>
        <v>0</v>
      </c>
      <c r="U155" s="4">
        <f t="shared" si="54"/>
        <v>0</v>
      </c>
      <c r="W155" s="6">
        <f t="shared" si="55"/>
        <v>0</v>
      </c>
      <c r="X155" s="4">
        <f t="shared" si="56"/>
        <v>0</v>
      </c>
      <c r="Z155" s="6">
        <f t="shared" si="57"/>
        <v>0</v>
      </c>
      <c r="AA155" s="4">
        <f t="shared" si="58"/>
        <v>0</v>
      </c>
      <c r="AC155" s="6"/>
      <c r="AD155" s="4"/>
      <c r="AF155" s="6">
        <f t="shared" ca="1" si="59"/>
        <v>2147551.8986488539</v>
      </c>
      <c r="AG155" s="4">
        <f t="shared" ca="1" si="60"/>
        <v>2259224.5973785943</v>
      </c>
      <c r="AI155" s="6">
        <f t="shared" ca="1" si="61"/>
        <v>-23683.631848679292</v>
      </c>
      <c r="AJ155" s="4">
        <f t="shared" ca="1" si="62"/>
        <v>-79387.533956772997</v>
      </c>
      <c r="AL155" s="6">
        <f t="shared" ca="1" si="63"/>
        <v>-53096.706670004372</v>
      </c>
      <c r="AM155" s="4">
        <f t="shared" ca="1" si="64"/>
        <v>-177980.16075785464</v>
      </c>
      <c r="AO155" s="6"/>
      <c r="AP155" s="4"/>
    </row>
    <row r="156" spans="1:42" x14ac:dyDescent="0.2">
      <c r="A156" s="15">
        <f>+curves!A145</f>
        <v>41030</v>
      </c>
      <c r="B156" s="6">
        <f t="shared" ca="1" si="44"/>
        <v>2058522.6555707466</v>
      </c>
      <c r="C156" s="4">
        <f t="shared" ca="1" si="45"/>
        <v>1957079.2754914376</v>
      </c>
      <c r="D156" s="72"/>
      <c r="E156" s="6">
        <f t="shared" si="46"/>
        <v>0</v>
      </c>
      <c r="F156" s="4">
        <f t="shared" ca="1" si="43"/>
        <v>-501139.06581889436</v>
      </c>
      <c r="G156" s="54">
        <v>1177.5878092493135</v>
      </c>
      <c r="H156" s="6">
        <f t="shared" si="47"/>
        <v>0</v>
      </c>
      <c r="I156" s="4">
        <f t="shared" si="48"/>
        <v>0</v>
      </c>
      <c r="K156" s="6">
        <f t="shared" si="49"/>
        <v>0</v>
      </c>
      <c r="L156" s="4">
        <f t="shared" si="50"/>
        <v>0</v>
      </c>
      <c r="N156" s="6">
        <f t="shared" si="51"/>
        <v>0</v>
      </c>
      <c r="O156" s="4">
        <f t="shared" si="52"/>
        <v>0</v>
      </c>
      <c r="Q156" s="6"/>
      <c r="R156" s="4"/>
      <c r="T156" s="6">
        <f t="shared" si="53"/>
        <v>0</v>
      </c>
      <c r="U156" s="4">
        <f t="shared" si="54"/>
        <v>0</v>
      </c>
      <c r="W156" s="6">
        <f t="shared" si="55"/>
        <v>0</v>
      </c>
      <c r="X156" s="4">
        <f t="shared" si="56"/>
        <v>0</v>
      </c>
      <c r="Z156" s="6">
        <f t="shared" si="57"/>
        <v>0</v>
      </c>
      <c r="AA156" s="4">
        <f t="shared" si="58"/>
        <v>0</v>
      </c>
      <c r="AC156" s="6"/>
      <c r="AD156" s="4"/>
      <c r="AF156" s="6">
        <f t="shared" ca="1" si="59"/>
        <v>2134848.8276054668</v>
      </c>
      <c r="AG156" s="4">
        <f t="shared" ca="1" si="60"/>
        <v>2211703.3853992647</v>
      </c>
      <c r="AI156" s="6">
        <f t="shared" ca="1" si="61"/>
        <v>-23543.539840598609</v>
      </c>
      <c r="AJ156" s="4">
        <f t="shared" ca="1" si="62"/>
        <v>-78541.248908236972</v>
      </c>
      <c r="AL156" s="6">
        <f t="shared" ca="1" si="63"/>
        <v>-52782.632194121703</v>
      </c>
      <c r="AM156" s="4">
        <f t="shared" ca="1" si="64"/>
        <v>-176082.86099959002</v>
      </c>
      <c r="AO156" s="6"/>
      <c r="AP156" s="4"/>
    </row>
    <row r="157" spans="1:42" x14ac:dyDescent="0.2">
      <c r="A157" s="15">
        <f>+curves!A146</f>
        <v>41061</v>
      </c>
      <c r="B157" s="6">
        <f t="shared" ca="1" si="44"/>
        <v>2045940.8761547308</v>
      </c>
      <c r="C157" s="4">
        <f t="shared" ca="1" si="45"/>
        <v>1973760.6946638236</v>
      </c>
      <c r="D157" s="72"/>
      <c r="E157" s="6">
        <f t="shared" si="46"/>
        <v>0</v>
      </c>
      <c r="F157" s="4">
        <f t="shared" ca="1" si="43"/>
        <v>-498379.41088771162</v>
      </c>
      <c r="G157" s="54">
        <v>1178.3049610724754</v>
      </c>
      <c r="H157" s="6">
        <f t="shared" si="47"/>
        <v>0</v>
      </c>
      <c r="I157" s="4">
        <f t="shared" si="48"/>
        <v>0</v>
      </c>
      <c r="K157" s="6">
        <f t="shared" si="49"/>
        <v>0</v>
      </c>
      <c r="L157" s="4">
        <f t="shared" si="50"/>
        <v>0</v>
      </c>
      <c r="N157" s="6">
        <f t="shared" si="51"/>
        <v>0</v>
      </c>
      <c r="O157" s="4">
        <f t="shared" si="52"/>
        <v>0</v>
      </c>
      <c r="Q157" s="6"/>
      <c r="R157" s="4"/>
      <c r="T157" s="6">
        <f t="shared" si="53"/>
        <v>0</v>
      </c>
      <c r="U157" s="4">
        <f t="shared" si="54"/>
        <v>0</v>
      </c>
      <c r="W157" s="6">
        <f t="shared" si="55"/>
        <v>0</v>
      </c>
      <c r="X157" s="4">
        <f t="shared" si="56"/>
        <v>0</v>
      </c>
      <c r="Z157" s="6">
        <f t="shared" si="57"/>
        <v>0</v>
      </c>
      <c r="AA157" s="4">
        <f t="shared" si="58"/>
        <v>0</v>
      </c>
      <c r="AC157" s="6"/>
      <c r="AD157" s="4"/>
      <c r="AF157" s="6">
        <f t="shared" ca="1" si="59"/>
        <v>2121800.5393280545</v>
      </c>
      <c r="AG157" s="4">
        <f t="shared" ca="1" si="60"/>
        <v>2227890.5662944573</v>
      </c>
      <c r="AI157" s="6">
        <f t="shared" ca="1" si="61"/>
        <v>-23399.640707817653</v>
      </c>
      <c r="AJ157" s="4">
        <f t="shared" ca="1" si="62"/>
        <v>-78388.796371189135</v>
      </c>
      <c r="AL157" s="6">
        <f t="shared" ca="1" si="63"/>
        <v>-52460.022465505921</v>
      </c>
      <c r="AM157" s="4">
        <f t="shared" ca="1" si="64"/>
        <v>-175741.07525944483</v>
      </c>
      <c r="AO157" s="6"/>
      <c r="AP157" s="4"/>
    </row>
    <row r="158" spans="1:42" x14ac:dyDescent="0.2">
      <c r="A158" s="15">
        <f>+curves!A147</f>
        <v>41091</v>
      </c>
      <c r="B158" s="6">
        <f t="shared" ca="1" si="44"/>
        <v>2033837.5210523219</v>
      </c>
      <c r="C158" s="4">
        <f t="shared" ca="1" si="45"/>
        <v>2094283.7811736986</v>
      </c>
      <c r="D158" s="72"/>
      <c r="E158" s="6">
        <f t="shared" si="46"/>
        <v>0</v>
      </c>
      <c r="F158" s="4">
        <f t="shared" ca="1" si="43"/>
        <v>-495732.94988822239</v>
      </c>
      <c r="G158" s="54">
        <v>1179.0228556828242</v>
      </c>
      <c r="H158" s="6">
        <f t="shared" si="47"/>
        <v>0</v>
      </c>
      <c r="I158" s="4">
        <f t="shared" si="48"/>
        <v>0</v>
      </c>
      <c r="K158" s="6">
        <f t="shared" si="49"/>
        <v>0</v>
      </c>
      <c r="L158" s="4">
        <f t="shared" si="50"/>
        <v>0</v>
      </c>
      <c r="N158" s="6">
        <f t="shared" si="51"/>
        <v>0</v>
      </c>
      <c r="O158" s="4">
        <f t="shared" si="52"/>
        <v>0</v>
      </c>
      <c r="Q158" s="6"/>
      <c r="R158" s="4"/>
      <c r="T158" s="6">
        <f t="shared" si="53"/>
        <v>0</v>
      </c>
      <c r="U158" s="4">
        <f t="shared" si="54"/>
        <v>0</v>
      </c>
      <c r="W158" s="6">
        <f t="shared" si="55"/>
        <v>0</v>
      </c>
      <c r="X158" s="4">
        <f t="shared" si="56"/>
        <v>0</v>
      </c>
      <c r="Z158" s="6">
        <f t="shared" si="57"/>
        <v>0</v>
      </c>
      <c r="AA158" s="4">
        <f t="shared" si="58"/>
        <v>0</v>
      </c>
      <c r="AC158" s="6"/>
      <c r="AD158" s="4"/>
      <c r="AF158" s="6">
        <f t="shared" ca="1" si="59"/>
        <v>2109248.4144434701</v>
      </c>
      <c r="AG158" s="4">
        <f t="shared" ca="1" si="60"/>
        <v>2351811.9821044696</v>
      </c>
      <c r="AI158" s="6">
        <f t="shared" ca="1" si="61"/>
        <v>-23261.21336416548</v>
      </c>
      <c r="AJ158" s="4">
        <f t="shared" ca="1" si="62"/>
        <v>-79437.043638625109</v>
      </c>
      <c r="AL158" s="6">
        <f t="shared" ca="1" si="63"/>
        <v>-52149.68002698262</v>
      </c>
      <c r="AM158" s="4">
        <f t="shared" ca="1" si="64"/>
        <v>-178091.15729214565</v>
      </c>
      <c r="AO158" s="6"/>
      <c r="AP158" s="4"/>
    </row>
    <row r="159" spans="1:42" x14ac:dyDescent="0.2">
      <c r="A159" s="15">
        <f>+curves!A148</f>
        <v>41122</v>
      </c>
      <c r="B159" s="6">
        <f t="shared" ca="1" si="44"/>
        <v>2021405.2548560519</v>
      </c>
      <c r="C159" s="4">
        <f t="shared" ca="1" si="45"/>
        <v>2075417.8085388911</v>
      </c>
      <c r="D159" s="72"/>
      <c r="E159" s="6">
        <f t="shared" si="46"/>
        <v>0</v>
      </c>
      <c r="F159" s="4">
        <f t="shared" ca="1" si="43"/>
        <v>-493002.98856310226</v>
      </c>
      <c r="G159" s="54">
        <v>1179.7414938496322</v>
      </c>
      <c r="H159" s="6">
        <f t="shared" si="47"/>
        <v>0</v>
      </c>
      <c r="I159" s="4">
        <f t="shared" si="48"/>
        <v>0</v>
      </c>
      <c r="K159" s="6">
        <f t="shared" si="49"/>
        <v>0</v>
      </c>
      <c r="L159" s="4">
        <f t="shared" si="50"/>
        <v>0</v>
      </c>
      <c r="N159" s="6">
        <f t="shared" si="51"/>
        <v>0</v>
      </c>
      <c r="O159" s="4">
        <f t="shared" si="52"/>
        <v>0</v>
      </c>
      <c r="Q159" s="6"/>
      <c r="R159" s="4"/>
      <c r="T159" s="6">
        <f t="shared" si="53"/>
        <v>0</v>
      </c>
      <c r="U159" s="4">
        <f t="shared" si="54"/>
        <v>0</v>
      </c>
      <c r="W159" s="6">
        <f t="shared" si="55"/>
        <v>0</v>
      </c>
      <c r="X159" s="4">
        <f t="shared" si="56"/>
        <v>0</v>
      </c>
      <c r="Z159" s="6">
        <f t="shared" si="57"/>
        <v>0</v>
      </c>
      <c r="AA159" s="4">
        <f t="shared" si="58"/>
        <v>0</v>
      </c>
      <c r="AC159" s="6"/>
      <c r="AD159" s="4"/>
      <c r="AF159" s="6">
        <f t="shared" ca="1" si="59"/>
        <v>2096355.1830565038</v>
      </c>
      <c r="AG159" s="4">
        <f t="shared" ca="1" si="60"/>
        <v>2331146.9635588326</v>
      </c>
      <c r="AI159" s="6">
        <f t="shared" ca="1" si="61"/>
        <v>-23119.024229783736</v>
      </c>
      <c r="AJ159" s="4">
        <f t="shared" ca="1" si="62"/>
        <v>-78882.110672022114</v>
      </c>
      <c r="AL159" s="6">
        <f t="shared" ca="1" si="63"/>
        <v>-51830.903970668005</v>
      </c>
      <c r="AM159" s="4">
        <f t="shared" ca="1" si="64"/>
        <v>-176847.04434791923</v>
      </c>
      <c r="AO159" s="6"/>
      <c r="AP159" s="4"/>
    </row>
    <row r="160" spans="1:42" x14ac:dyDescent="0.2">
      <c r="A160" s="15">
        <f>+curves!A149</f>
        <v>41153</v>
      </c>
      <c r="B160" s="6">
        <f t="shared" ca="1" si="44"/>
        <v>2009048.2949093068</v>
      </c>
      <c r="C160" s="4">
        <f t="shared" ca="1" si="45"/>
        <v>2012504.4595495695</v>
      </c>
      <c r="D160" s="72"/>
      <c r="E160" s="6">
        <f t="shared" si="46"/>
        <v>0</v>
      </c>
      <c r="F160" s="4">
        <f t="shared" ca="1" si="43"/>
        <v>-490288.02007908083</v>
      </c>
      <c r="G160" s="54">
        <v>1180.460876343036</v>
      </c>
      <c r="H160" s="6">
        <f t="shared" si="47"/>
        <v>0</v>
      </c>
      <c r="I160" s="4">
        <f t="shared" si="48"/>
        <v>0</v>
      </c>
      <c r="K160" s="6">
        <f t="shared" si="49"/>
        <v>0</v>
      </c>
      <c r="L160" s="4">
        <f t="shared" si="50"/>
        <v>0</v>
      </c>
      <c r="N160" s="6">
        <f t="shared" si="51"/>
        <v>0</v>
      </c>
      <c r="O160" s="4">
        <f t="shared" si="52"/>
        <v>0</v>
      </c>
      <c r="Q160" s="6"/>
      <c r="R160" s="4"/>
      <c r="T160" s="6">
        <f t="shared" si="53"/>
        <v>0</v>
      </c>
      <c r="U160" s="4">
        <f t="shared" si="54"/>
        <v>0</v>
      </c>
      <c r="W160" s="6">
        <f t="shared" si="55"/>
        <v>0</v>
      </c>
      <c r="X160" s="4">
        <f t="shared" si="56"/>
        <v>0</v>
      </c>
      <c r="Z160" s="6">
        <f t="shared" si="57"/>
        <v>0</v>
      </c>
      <c r="AA160" s="4">
        <f t="shared" si="58"/>
        <v>0</v>
      </c>
      <c r="AC160" s="6"/>
      <c r="AD160" s="4"/>
      <c r="AF160" s="6">
        <f t="shared" ca="1" si="59"/>
        <v>2083540.0501340234</v>
      </c>
      <c r="AG160" s="4">
        <f t="shared" ca="1" si="60"/>
        <v>2264808.0344956839</v>
      </c>
      <c r="AI160" s="6">
        <f t="shared" ca="1" si="61"/>
        <v>-22977.696380888039</v>
      </c>
      <c r="AJ160" s="4">
        <f t="shared" ca="1" si="62"/>
        <v>-77825.457642067791</v>
      </c>
      <c r="AL160" s="6">
        <f t="shared" ca="1" si="63"/>
        <v>-51514.058843828388</v>
      </c>
      <c r="AM160" s="4">
        <f t="shared" ca="1" si="64"/>
        <v>-174478.11730404675</v>
      </c>
      <c r="AO160" s="6"/>
      <c r="AP160" s="4"/>
    </row>
    <row r="161" spans="1:42" x14ac:dyDescent="0.2">
      <c r="A161" s="15">
        <f>+curves!A150</f>
        <v>41183</v>
      </c>
      <c r="B161" s="6">
        <f t="shared" ca="1" si="44"/>
        <v>1997161.2224861972</v>
      </c>
      <c r="C161" s="4">
        <f t="shared" ca="1" si="45"/>
        <v>2014577.0663599276</v>
      </c>
      <c r="D161" s="72"/>
      <c r="E161" s="6">
        <f t="shared" si="46"/>
        <v>0</v>
      </c>
      <c r="F161" s="4">
        <f t="shared" ca="1" si="43"/>
        <v>-487684.42498100334</v>
      </c>
      <c r="G161" s="54">
        <v>1181.1810039340342</v>
      </c>
      <c r="H161" s="6">
        <f t="shared" si="47"/>
        <v>0</v>
      </c>
      <c r="I161" s="4">
        <f t="shared" si="48"/>
        <v>0</v>
      </c>
      <c r="K161" s="6">
        <f t="shared" si="49"/>
        <v>0</v>
      </c>
      <c r="L161" s="4">
        <f t="shared" si="50"/>
        <v>0</v>
      </c>
      <c r="N161" s="6">
        <f t="shared" si="51"/>
        <v>0</v>
      </c>
      <c r="O161" s="4">
        <f t="shared" si="52"/>
        <v>0</v>
      </c>
      <c r="Q161" s="6"/>
      <c r="R161" s="4"/>
      <c r="T161" s="6">
        <f t="shared" si="53"/>
        <v>0</v>
      </c>
      <c r="U161" s="4">
        <f t="shared" si="54"/>
        <v>0</v>
      </c>
      <c r="W161" s="6">
        <f t="shared" si="55"/>
        <v>0</v>
      </c>
      <c r="X161" s="4">
        <f t="shared" si="56"/>
        <v>0</v>
      </c>
      <c r="Z161" s="6">
        <f t="shared" si="57"/>
        <v>0</v>
      </c>
      <c r="AA161" s="4">
        <f t="shared" si="58"/>
        <v>0</v>
      </c>
      <c r="AC161" s="6"/>
      <c r="AD161" s="4"/>
      <c r="AF161" s="6">
        <f t="shared" ca="1" si="59"/>
        <v>2071212.2272861856</v>
      </c>
      <c r="AG161" s="4">
        <f t="shared" ca="1" si="60"/>
        <v>2265906.1766510876</v>
      </c>
      <c r="AI161" s="6">
        <f t="shared" ca="1" si="61"/>
        <v>-22841.742684957513</v>
      </c>
      <c r="AJ161" s="4">
        <f t="shared" ca="1" si="62"/>
        <v>-77524.874672745806</v>
      </c>
      <c r="AL161" s="6">
        <f t="shared" ca="1" si="63"/>
        <v>-51209.262115030702</v>
      </c>
      <c r="AM161" s="4">
        <f t="shared" ca="1" si="64"/>
        <v>-173804.23561841421</v>
      </c>
      <c r="AO161" s="6"/>
      <c r="AP161" s="4"/>
    </row>
    <row r="162" spans="1:42" x14ac:dyDescent="0.2">
      <c r="A162" s="15">
        <f>+curves!A151</f>
        <v>41214</v>
      </c>
      <c r="B162" s="6">
        <f t="shared" ca="1" si="44"/>
        <v>1984951.1288285169</v>
      </c>
      <c r="C162" s="4">
        <f t="shared" ca="1" si="45"/>
        <v>2107462.9068573727</v>
      </c>
      <c r="D162" s="72"/>
      <c r="E162" s="6">
        <f t="shared" si="46"/>
        <v>0</v>
      </c>
      <c r="F162" s="4">
        <f t="shared" ca="1" si="43"/>
        <v>-484998.67034169129</v>
      </c>
      <c r="G162" s="54">
        <v>1181.9018773942928</v>
      </c>
      <c r="H162" s="6">
        <f t="shared" si="47"/>
        <v>0</v>
      </c>
      <c r="I162" s="4">
        <f t="shared" si="48"/>
        <v>0</v>
      </c>
      <c r="K162" s="6">
        <f t="shared" si="49"/>
        <v>0</v>
      </c>
      <c r="L162" s="4">
        <f t="shared" si="50"/>
        <v>0</v>
      </c>
      <c r="N162" s="6">
        <f t="shared" si="51"/>
        <v>0</v>
      </c>
      <c r="O162" s="4">
        <f t="shared" si="52"/>
        <v>0</v>
      </c>
      <c r="Q162" s="6"/>
      <c r="R162" s="4"/>
      <c r="T162" s="6">
        <f t="shared" si="53"/>
        <v>0</v>
      </c>
      <c r="U162" s="4">
        <f t="shared" si="54"/>
        <v>0</v>
      </c>
      <c r="W162" s="6">
        <f t="shared" si="55"/>
        <v>0</v>
      </c>
      <c r="X162" s="4">
        <f t="shared" si="56"/>
        <v>0</v>
      </c>
      <c r="Z162" s="6">
        <f t="shared" si="57"/>
        <v>0</v>
      </c>
      <c r="AA162" s="4">
        <f t="shared" si="58"/>
        <v>0</v>
      </c>
      <c r="AC162" s="6"/>
      <c r="AD162" s="4"/>
      <c r="AF162" s="6">
        <f t="shared" ca="1" si="59"/>
        <v>2058549.4061802286</v>
      </c>
      <c r="AG162" s="4">
        <f t="shared" ca="1" si="60"/>
        <v>2361156.1688887225</v>
      </c>
      <c r="AI162" s="6">
        <f t="shared" ca="1" si="61"/>
        <v>-22702.094561236798</v>
      </c>
      <c r="AJ162" s="4">
        <f t="shared" ca="1" si="62"/>
        <v>-78254.119952583249</v>
      </c>
      <c r="AL162" s="6">
        <f t="shared" ca="1" si="63"/>
        <v>-50896.182790474799</v>
      </c>
      <c r="AM162" s="4">
        <f t="shared" ca="1" si="64"/>
        <v>-175439.14207876663</v>
      </c>
      <c r="AO162" s="6"/>
      <c r="AP162" s="4"/>
    </row>
    <row r="163" spans="1:42" x14ac:dyDescent="0.2">
      <c r="A163" s="15">
        <f>+curves!A152</f>
        <v>41244</v>
      </c>
      <c r="B163" s="6">
        <f t="shared" ca="1" si="44"/>
        <v>1973205.3458036319</v>
      </c>
      <c r="C163" s="4">
        <f t="shared" ca="1" si="45"/>
        <v>2239036.1608307958</v>
      </c>
      <c r="D163" s="72"/>
      <c r="E163" s="6">
        <f t="shared" si="46"/>
        <v>0</v>
      </c>
      <c r="F163" s="4">
        <f t="shared" ca="1" si="43"/>
        <v>-482423.09883373947</v>
      </c>
      <c r="G163" s="54">
        <v>1182.6234974963429</v>
      </c>
      <c r="H163" s="6">
        <f t="shared" si="47"/>
        <v>0</v>
      </c>
      <c r="I163" s="4">
        <f t="shared" si="48"/>
        <v>0</v>
      </c>
      <c r="K163" s="6">
        <f t="shared" si="49"/>
        <v>0</v>
      </c>
      <c r="L163" s="4">
        <f t="shared" si="50"/>
        <v>0</v>
      </c>
      <c r="N163" s="6">
        <f t="shared" si="51"/>
        <v>0</v>
      </c>
      <c r="O163" s="4">
        <f t="shared" si="52"/>
        <v>0</v>
      </c>
      <c r="Q163" s="6"/>
      <c r="R163" s="4"/>
      <c r="T163" s="6">
        <f t="shared" si="53"/>
        <v>0</v>
      </c>
      <c r="U163" s="4">
        <f t="shared" si="54"/>
        <v>0</v>
      </c>
      <c r="W163" s="6">
        <f t="shared" si="55"/>
        <v>0</v>
      </c>
      <c r="X163" s="4">
        <f t="shared" si="56"/>
        <v>0</v>
      </c>
      <c r="Z163" s="6">
        <f t="shared" si="57"/>
        <v>0</v>
      </c>
      <c r="AA163" s="4">
        <f t="shared" si="58"/>
        <v>0</v>
      </c>
      <c r="AC163" s="6"/>
      <c r="AD163" s="4"/>
      <c r="AF163" s="6">
        <f t="shared" ca="1" si="59"/>
        <v>2046368.1114773867</v>
      </c>
      <c r="AG163" s="4">
        <f t="shared" ca="1" si="60"/>
        <v>2496569.096002412</v>
      </c>
      <c r="AI163" s="6">
        <f t="shared" ca="1" si="61"/>
        <v>-22567.756806994919</v>
      </c>
      <c r="AJ163" s="4">
        <f t="shared" ca="1" si="62"/>
        <v>-79438.503960622111</v>
      </c>
      <c r="AL163" s="6">
        <f t="shared" ca="1" si="63"/>
        <v>-50595.008866759803</v>
      </c>
      <c r="AM163" s="4">
        <f t="shared" ca="1" si="64"/>
        <v>-178094.43121099449</v>
      </c>
      <c r="AO163" s="6"/>
      <c r="AP163" s="4"/>
    </row>
    <row r="164" spans="1:42" x14ac:dyDescent="0.2">
      <c r="A164" s="15">
        <f>+curves!A153</f>
        <v>41275</v>
      </c>
      <c r="B164" s="6">
        <f t="shared" ca="1" si="44"/>
        <v>1961140.3890461042</v>
      </c>
      <c r="C164" s="4">
        <f t="shared" ca="1" si="45"/>
        <v>2762698.2760848948</v>
      </c>
      <c r="D164" s="72"/>
      <c r="E164" s="6">
        <f t="shared" si="46"/>
        <v>0</v>
      </c>
      <c r="F164" s="4">
        <f t="shared" ref="F164:F227" ca="1" si="65">-G164*1000*VLOOKUP(A164,curves,3,0)</f>
        <v>-479766.24437031022</v>
      </c>
      <c r="G164" s="54">
        <v>1183.3458650135817</v>
      </c>
      <c r="H164" s="6">
        <f t="shared" si="47"/>
        <v>0</v>
      </c>
      <c r="I164" s="4">
        <f t="shared" si="48"/>
        <v>0</v>
      </c>
      <c r="K164" s="6">
        <f t="shared" si="49"/>
        <v>0</v>
      </c>
      <c r="L164" s="4">
        <f t="shared" si="50"/>
        <v>0</v>
      </c>
      <c r="N164" s="6">
        <f t="shared" si="51"/>
        <v>0</v>
      </c>
      <c r="O164" s="4">
        <f t="shared" si="52"/>
        <v>0</v>
      </c>
      <c r="Q164" s="6"/>
      <c r="R164" s="4"/>
      <c r="T164" s="6">
        <f t="shared" si="53"/>
        <v>0</v>
      </c>
      <c r="U164" s="4">
        <f t="shared" si="54"/>
        <v>0</v>
      </c>
      <c r="W164" s="6">
        <f t="shared" si="55"/>
        <v>0</v>
      </c>
      <c r="X164" s="4">
        <f t="shared" si="56"/>
        <v>0</v>
      </c>
      <c r="Z164" s="6">
        <f t="shared" si="57"/>
        <v>0</v>
      </c>
      <c r="AA164" s="4">
        <f t="shared" si="58"/>
        <v>0</v>
      </c>
      <c r="AC164" s="6"/>
      <c r="AD164" s="4"/>
      <c r="AF164" s="6">
        <f t="shared" ca="1" si="59"/>
        <v>2033855.8086765329</v>
      </c>
      <c r="AG164" s="4">
        <f t="shared" ca="1" si="60"/>
        <v>3038580.5781627414</v>
      </c>
      <c r="AI164" s="6">
        <f t="shared" ca="1" si="61"/>
        <v>-22429.768629246541</v>
      </c>
      <c r="AJ164" s="4">
        <f t="shared" ca="1" si="62"/>
        <v>-85098.542179361393</v>
      </c>
      <c r="AL164" s="6">
        <f t="shared" ca="1" si="63"/>
        <v>-50285.651001182159</v>
      </c>
      <c r="AM164" s="4">
        <f t="shared" ca="1" si="64"/>
        <v>-190783.75989848515</v>
      </c>
      <c r="AO164" s="6"/>
      <c r="AP164" s="4"/>
    </row>
    <row r="165" spans="1:42" x14ac:dyDescent="0.2">
      <c r="A165" s="15">
        <f>+curves!A154</f>
        <v>41306</v>
      </c>
      <c r="B165" s="6">
        <f t="shared" ca="1" si="44"/>
        <v>1949148.5341029461</v>
      </c>
      <c r="C165" s="4">
        <f t="shared" ca="1" si="45"/>
        <v>2580127.4811998759</v>
      </c>
      <c r="D165" s="72"/>
      <c r="E165" s="6">
        <f t="shared" si="46"/>
        <v>0</v>
      </c>
      <c r="F165" s="4">
        <f t="shared" ca="1" si="65"/>
        <v>-477123.98218073003</v>
      </c>
      <c r="G165" s="54">
        <v>1184.0689807200758</v>
      </c>
      <c r="H165" s="6">
        <f t="shared" si="47"/>
        <v>0</v>
      </c>
      <c r="I165" s="4">
        <f t="shared" si="48"/>
        <v>0</v>
      </c>
      <c r="K165" s="6">
        <f t="shared" si="49"/>
        <v>0</v>
      </c>
      <c r="L165" s="4">
        <f t="shared" si="50"/>
        <v>0</v>
      </c>
      <c r="N165" s="6">
        <f t="shared" si="51"/>
        <v>0</v>
      </c>
      <c r="O165" s="4">
        <f t="shared" si="52"/>
        <v>0</v>
      </c>
      <c r="Q165" s="6"/>
      <c r="R165" s="4"/>
      <c r="T165" s="6">
        <f t="shared" si="53"/>
        <v>0</v>
      </c>
      <c r="U165" s="4">
        <f t="shared" si="54"/>
        <v>0</v>
      </c>
      <c r="W165" s="6">
        <f t="shared" si="55"/>
        <v>0</v>
      </c>
      <c r="X165" s="4">
        <f t="shared" si="56"/>
        <v>0</v>
      </c>
      <c r="Z165" s="6">
        <f t="shared" si="57"/>
        <v>0</v>
      </c>
      <c r="AA165" s="4">
        <f t="shared" si="58"/>
        <v>0</v>
      </c>
      <c r="AC165" s="6"/>
      <c r="AD165" s="4"/>
      <c r="AF165" s="6">
        <f t="shared" ca="1" si="59"/>
        <v>2021419.3181686751</v>
      </c>
      <c r="AG165" s="4">
        <f t="shared" ca="1" si="60"/>
        <v>2848179.8192996648</v>
      </c>
      <c r="AI165" s="6">
        <f t="shared" ca="1" si="61"/>
        <v>-22292.616524627785</v>
      </c>
      <c r="AJ165" s="4">
        <f t="shared" ca="1" si="62"/>
        <v>-82683.314689844468</v>
      </c>
      <c r="AL165" s="6">
        <f t="shared" ca="1" si="63"/>
        <v>-49978.167541101189</v>
      </c>
      <c r="AM165" s="4">
        <f t="shared" ca="1" si="64"/>
        <v>-185369.02340994435</v>
      </c>
      <c r="AO165" s="6"/>
      <c r="AP165" s="4"/>
    </row>
    <row r="166" spans="1:42" x14ac:dyDescent="0.2">
      <c r="A166" s="15">
        <f>+curves!A155</f>
        <v>41334</v>
      </c>
      <c r="B166" s="6">
        <f t="shared" ca="1" si="44"/>
        <v>1938379.6487743403</v>
      </c>
      <c r="C166" s="4">
        <f t="shared" ca="1" si="45"/>
        <v>2358465.8666692907</v>
      </c>
      <c r="D166" s="72"/>
      <c r="E166" s="6">
        <f t="shared" si="46"/>
        <v>0</v>
      </c>
      <c r="F166" s="4">
        <f t="shared" ca="1" si="65"/>
        <v>-474777.98323663929</v>
      </c>
      <c r="G166" s="54">
        <v>1184.7928453907593</v>
      </c>
      <c r="H166" s="6">
        <f t="shared" si="47"/>
        <v>0</v>
      </c>
      <c r="I166" s="4">
        <f t="shared" si="48"/>
        <v>0</v>
      </c>
      <c r="K166" s="6">
        <f t="shared" si="49"/>
        <v>0</v>
      </c>
      <c r="L166" s="4">
        <f t="shared" si="50"/>
        <v>0</v>
      </c>
      <c r="N166" s="6">
        <f t="shared" si="51"/>
        <v>0</v>
      </c>
      <c r="O166" s="4">
        <f t="shared" si="52"/>
        <v>0</v>
      </c>
      <c r="Q166" s="6"/>
      <c r="R166" s="4"/>
      <c r="T166" s="6">
        <f t="shared" si="53"/>
        <v>0</v>
      </c>
      <c r="U166" s="4">
        <f t="shared" si="54"/>
        <v>0</v>
      </c>
      <c r="W166" s="6">
        <f t="shared" si="55"/>
        <v>0</v>
      </c>
      <c r="X166" s="4">
        <f t="shared" si="56"/>
        <v>0</v>
      </c>
      <c r="Z166" s="6">
        <f t="shared" si="57"/>
        <v>0</v>
      </c>
      <c r="AA166" s="4">
        <f t="shared" si="58"/>
        <v>0</v>
      </c>
      <c r="AC166" s="6"/>
      <c r="AD166" s="4"/>
      <c r="AF166" s="6">
        <f t="shared" ca="1" si="59"/>
        <v>2010251.1427025578</v>
      </c>
      <c r="AG166" s="4">
        <f t="shared" ca="1" si="60"/>
        <v>2617346.9877987304</v>
      </c>
      <c r="AI166" s="6">
        <f t="shared" ca="1" si="61"/>
        <v>-22169.451651952349</v>
      </c>
      <c r="AJ166" s="4">
        <f t="shared" ca="1" si="62"/>
        <v>-79854.364850332364</v>
      </c>
      <c r="AL166" s="6">
        <f t="shared" ca="1" si="63"/>
        <v>-49702.042276265143</v>
      </c>
      <c r="AM166" s="4">
        <f t="shared" ca="1" si="64"/>
        <v>-179026.75627910704</v>
      </c>
      <c r="AO166" s="6"/>
      <c r="AP166" s="4"/>
    </row>
    <row r="167" spans="1:42" x14ac:dyDescent="0.2">
      <c r="A167" s="15">
        <f>+curves!A156</f>
        <v>41365</v>
      </c>
      <c r="B167" s="6">
        <f t="shared" ca="1" si="44"/>
        <v>1926525.7129628719</v>
      </c>
      <c r="C167" s="4">
        <f t="shared" ca="1" si="45"/>
        <v>2126345.5367745114</v>
      </c>
      <c r="D167" s="72"/>
      <c r="E167" s="6">
        <f t="shared" si="46"/>
        <v>0</v>
      </c>
      <c r="F167" s="4">
        <f t="shared" ca="1" si="65"/>
        <v>-472163.13008939056</v>
      </c>
      <c r="G167" s="54">
        <v>1185.5174598014346</v>
      </c>
      <c r="H167" s="6">
        <f t="shared" si="47"/>
        <v>0</v>
      </c>
      <c r="I167" s="4">
        <f t="shared" si="48"/>
        <v>0</v>
      </c>
      <c r="K167" s="6">
        <f t="shared" si="49"/>
        <v>0</v>
      </c>
      <c r="L167" s="4">
        <f t="shared" si="50"/>
        <v>0</v>
      </c>
      <c r="N167" s="6">
        <f t="shared" si="51"/>
        <v>0</v>
      </c>
      <c r="O167" s="4">
        <f t="shared" si="52"/>
        <v>0</v>
      </c>
      <c r="Q167" s="6"/>
      <c r="R167" s="4"/>
      <c r="T167" s="6">
        <f t="shared" si="53"/>
        <v>0</v>
      </c>
      <c r="U167" s="4">
        <f t="shared" si="54"/>
        <v>0</v>
      </c>
      <c r="W167" s="6">
        <f t="shared" si="55"/>
        <v>0</v>
      </c>
      <c r="X167" s="4">
        <f t="shared" si="56"/>
        <v>0</v>
      </c>
      <c r="Z167" s="6">
        <f t="shared" si="57"/>
        <v>0</v>
      </c>
      <c r="AA167" s="4">
        <f t="shared" si="58"/>
        <v>0</v>
      </c>
      <c r="AC167" s="6"/>
      <c r="AD167" s="4"/>
      <c r="AF167" s="6">
        <f t="shared" ca="1" si="59"/>
        <v>1997957.6851099778</v>
      </c>
      <c r="AG167" s="4">
        <f t="shared" ca="1" si="60"/>
        <v>2375571.6875957646</v>
      </c>
      <c r="AI167" s="6">
        <f t="shared" ca="1" si="61"/>
        <v>-22033.876942929859</v>
      </c>
      <c r="AJ167" s="4">
        <f t="shared" ca="1" si="62"/>
        <v>-76876.196653882274</v>
      </c>
      <c r="AL167" s="6">
        <f t="shared" ca="1" si="63"/>
        <v>-49398.095204176199</v>
      </c>
      <c r="AM167" s="4">
        <f t="shared" ca="1" si="64"/>
        <v>-172349.95416737077</v>
      </c>
      <c r="AO167" s="6"/>
      <c r="AP167" s="4"/>
    </row>
    <row r="168" spans="1:42" x14ac:dyDescent="0.2">
      <c r="A168" s="15">
        <f>+curves!A157</f>
        <v>41395</v>
      </c>
      <c r="B168" s="6">
        <f t="shared" ca="1" si="44"/>
        <v>1915122.5631529787</v>
      </c>
      <c r="C168" s="4">
        <f t="shared" ca="1" si="45"/>
        <v>2085032.8104045754</v>
      </c>
      <c r="D168" s="72"/>
      <c r="E168" s="6">
        <f t="shared" si="46"/>
        <v>0</v>
      </c>
      <c r="F168" s="4">
        <f t="shared" ca="1" si="65"/>
        <v>-469655.57116025634</v>
      </c>
      <c r="G168" s="54">
        <v>1186.2428247285754</v>
      </c>
      <c r="H168" s="6">
        <f t="shared" si="47"/>
        <v>0</v>
      </c>
      <c r="I168" s="4">
        <f t="shared" si="48"/>
        <v>0</v>
      </c>
      <c r="K168" s="6">
        <f t="shared" si="49"/>
        <v>0</v>
      </c>
      <c r="L168" s="4">
        <f t="shared" si="50"/>
        <v>0</v>
      </c>
      <c r="N168" s="6">
        <f t="shared" si="51"/>
        <v>0</v>
      </c>
      <c r="O168" s="4">
        <f t="shared" si="52"/>
        <v>0</v>
      </c>
      <c r="Q168" s="6"/>
      <c r="R168" s="4"/>
      <c r="T168" s="6">
        <f t="shared" si="53"/>
        <v>0</v>
      </c>
      <c r="U168" s="4">
        <f t="shared" si="54"/>
        <v>0</v>
      </c>
      <c r="W168" s="6">
        <f t="shared" si="55"/>
        <v>0</v>
      </c>
      <c r="X168" s="4">
        <f t="shared" si="56"/>
        <v>0</v>
      </c>
      <c r="Z168" s="6">
        <f t="shared" si="57"/>
        <v>0</v>
      </c>
      <c r="AA168" s="4">
        <f t="shared" si="58"/>
        <v>0</v>
      </c>
      <c r="AC168" s="6"/>
      <c r="AD168" s="4"/>
      <c r="AF168" s="6">
        <f t="shared" ca="1" si="59"/>
        <v>1986131.7278212493</v>
      </c>
      <c r="AG168" s="4">
        <f t="shared" ca="1" si="60"/>
        <v>2331718.6484621475</v>
      </c>
      <c r="AI168" s="6">
        <f t="shared" ca="1" si="61"/>
        <v>-21903.457920758305</v>
      </c>
      <c r="AJ168" s="4">
        <f t="shared" ca="1" si="62"/>
        <v>-76092.612816714347</v>
      </c>
      <c r="AL168" s="6">
        <f t="shared" ca="1" si="63"/>
        <v>-49105.706747512282</v>
      </c>
      <c r="AM168" s="4">
        <f t="shared" ca="1" si="64"/>
        <v>-170593.22524085769</v>
      </c>
      <c r="AO168" s="6"/>
      <c r="AP168" s="4"/>
    </row>
    <row r="169" spans="1:42" x14ac:dyDescent="0.2">
      <c r="A169" s="15">
        <f>+curves!A158</f>
        <v>41426</v>
      </c>
      <c r="B169" s="6">
        <f t="shared" ca="1" si="44"/>
        <v>1903409.569565126</v>
      </c>
      <c r="C169" s="4">
        <f t="shared" ca="1" si="45"/>
        <v>2100831.7800618424</v>
      </c>
      <c r="D169" s="72"/>
      <c r="E169" s="6">
        <f t="shared" si="46"/>
        <v>0</v>
      </c>
      <c r="F169" s="4">
        <f t="shared" ca="1" si="65"/>
        <v>-467068.85682454513</v>
      </c>
      <c r="G169" s="54">
        <v>1186.9689409495272</v>
      </c>
      <c r="H169" s="6">
        <f t="shared" si="47"/>
        <v>0</v>
      </c>
      <c r="I169" s="4">
        <f t="shared" si="48"/>
        <v>0</v>
      </c>
      <c r="K169" s="6">
        <f t="shared" si="49"/>
        <v>0</v>
      </c>
      <c r="L169" s="4">
        <f t="shared" si="50"/>
        <v>0</v>
      </c>
      <c r="N169" s="6">
        <f t="shared" si="51"/>
        <v>0</v>
      </c>
      <c r="O169" s="4">
        <f t="shared" si="52"/>
        <v>0</v>
      </c>
      <c r="Q169" s="6"/>
      <c r="R169" s="4"/>
      <c r="T169" s="6">
        <f t="shared" si="53"/>
        <v>0</v>
      </c>
      <c r="U169" s="4">
        <f t="shared" si="54"/>
        <v>0</v>
      </c>
      <c r="W169" s="6">
        <f t="shared" si="55"/>
        <v>0</v>
      </c>
      <c r="X169" s="4">
        <f t="shared" si="56"/>
        <v>0</v>
      </c>
      <c r="Z169" s="6">
        <f t="shared" si="57"/>
        <v>0</v>
      </c>
      <c r="AA169" s="4">
        <f t="shared" si="58"/>
        <v>0</v>
      </c>
      <c r="AC169" s="6"/>
      <c r="AD169" s="4"/>
      <c r="AF169" s="6">
        <f t="shared" ca="1" si="59"/>
        <v>1973984.4383264708</v>
      </c>
      <c r="AG169" s="4">
        <f t="shared" ca="1" si="60"/>
        <v>2347067.497170175</v>
      </c>
      <c r="AI169" s="6">
        <f t="shared" ca="1" si="61"/>
        <v>-21769.495182751987</v>
      </c>
      <c r="AJ169" s="4">
        <f t="shared" ca="1" si="62"/>
        <v>-75953.768692621685</v>
      </c>
      <c r="AL169" s="6">
        <f t="shared" ca="1" si="63"/>
        <v>-48805.373578592975</v>
      </c>
      <c r="AM169" s="4">
        <f t="shared" ca="1" si="64"/>
        <v>-170281.94841571091</v>
      </c>
      <c r="AO169" s="6"/>
      <c r="AP169" s="4"/>
    </row>
    <row r="170" spans="1:42" x14ac:dyDescent="0.2">
      <c r="A170" s="15">
        <f>+curves!A159</f>
        <v>41456</v>
      </c>
      <c r="B170" s="6">
        <f t="shared" ca="1" si="44"/>
        <v>1892142.0097212745</v>
      </c>
      <c r="C170" s="4">
        <f t="shared" ca="1" si="45"/>
        <v>2211384.7761690025</v>
      </c>
      <c r="D170" s="72"/>
      <c r="E170" s="6">
        <f t="shared" si="46"/>
        <v>0</v>
      </c>
      <c r="F170" s="4">
        <f t="shared" ca="1" si="65"/>
        <v>-464588.28994103242</v>
      </c>
      <c r="G170" s="54">
        <v>1187.6958092425052</v>
      </c>
      <c r="H170" s="6">
        <f t="shared" si="47"/>
        <v>0</v>
      </c>
      <c r="I170" s="4">
        <f t="shared" si="48"/>
        <v>0</v>
      </c>
      <c r="K170" s="6">
        <f t="shared" si="49"/>
        <v>0</v>
      </c>
      <c r="L170" s="4">
        <f t="shared" si="50"/>
        <v>0</v>
      </c>
      <c r="N170" s="6">
        <f t="shared" si="51"/>
        <v>0</v>
      </c>
      <c r="O170" s="4">
        <f t="shared" si="52"/>
        <v>0</v>
      </c>
      <c r="Q170" s="6"/>
      <c r="R170" s="4"/>
      <c r="T170" s="6">
        <f t="shared" si="53"/>
        <v>0</v>
      </c>
      <c r="U170" s="4">
        <f t="shared" si="54"/>
        <v>0</v>
      </c>
      <c r="W170" s="6">
        <f t="shared" si="55"/>
        <v>0</v>
      </c>
      <c r="X170" s="4">
        <f t="shared" si="56"/>
        <v>0</v>
      </c>
      <c r="Z170" s="6">
        <f t="shared" si="57"/>
        <v>0</v>
      </c>
      <c r="AA170" s="4">
        <f t="shared" si="58"/>
        <v>0</v>
      </c>
      <c r="AC170" s="6"/>
      <c r="AD170" s="4"/>
      <c r="AF170" s="6">
        <f t="shared" ca="1" si="59"/>
        <v>1962299.0984262638</v>
      </c>
      <c r="AG170" s="4">
        <f t="shared" ca="1" si="60"/>
        <v>2460723.0694265356</v>
      </c>
      <c r="AI170" s="6">
        <f t="shared" ca="1" si="61"/>
        <v>-21640.626917264522</v>
      </c>
      <c r="AJ170" s="4">
        <f t="shared" ca="1" si="62"/>
        <v>-76910.788063958127</v>
      </c>
      <c r="AL170" s="6">
        <f t="shared" ca="1" si="63"/>
        <v>-48516.461787724984</v>
      </c>
      <c r="AM170" s="4">
        <f t="shared" ca="1" si="64"/>
        <v>-172427.50519357462</v>
      </c>
      <c r="AO170" s="6"/>
      <c r="AP170" s="4"/>
    </row>
    <row r="171" spans="1:42" x14ac:dyDescent="0.2">
      <c r="A171" s="15">
        <f>+curves!A160</f>
        <v>41487</v>
      </c>
      <c r="B171" s="6">
        <f t="shared" ca="1" si="44"/>
        <v>1880568.2980707146</v>
      </c>
      <c r="C171" s="4">
        <f t="shared" ca="1" si="45"/>
        <v>2192216.6395290107</v>
      </c>
      <c r="D171" s="72"/>
      <c r="E171" s="6">
        <f t="shared" si="46"/>
        <v>0</v>
      </c>
      <c r="F171" s="4">
        <f t="shared" ca="1" si="65"/>
        <v>-462029.41226838354</v>
      </c>
      <c r="G171" s="54">
        <v>1188.4234303863984</v>
      </c>
      <c r="H171" s="6">
        <f t="shared" si="47"/>
        <v>0</v>
      </c>
      <c r="I171" s="4">
        <f t="shared" si="48"/>
        <v>0</v>
      </c>
      <c r="K171" s="6">
        <f t="shared" si="49"/>
        <v>0</v>
      </c>
      <c r="L171" s="4">
        <f t="shared" si="50"/>
        <v>0</v>
      </c>
      <c r="N171" s="6">
        <f t="shared" si="51"/>
        <v>0</v>
      </c>
      <c r="O171" s="4">
        <f t="shared" si="52"/>
        <v>0</v>
      </c>
      <c r="Q171" s="6"/>
      <c r="R171" s="4"/>
      <c r="T171" s="6">
        <f t="shared" si="53"/>
        <v>0</v>
      </c>
      <c r="U171" s="4">
        <f t="shared" si="54"/>
        <v>0</v>
      </c>
      <c r="W171" s="6">
        <f t="shared" si="55"/>
        <v>0</v>
      </c>
      <c r="X171" s="4">
        <f t="shared" si="56"/>
        <v>0</v>
      </c>
      <c r="Z171" s="6">
        <f t="shared" si="57"/>
        <v>0</v>
      </c>
      <c r="AA171" s="4">
        <f t="shared" si="58"/>
        <v>0</v>
      </c>
      <c r="AC171" s="6"/>
      <c r="AD171" s="4"/>
      <c r="AF171" s="6">
        <f t="shared" ca="1" si="59"/>
        <v>1950296.2551826511</v>
      </c>
      <c r="AG171" s="4">
        <f t="shared" ca="1" si="60"/>
        <v>2439820.6152334972</v>
      </c>
      <c r="AI171" s="6">
        <f t="shared" ca="1" si="61"/>
        <v>-21508.257161405312</v>
      </c>
      <c r="AJ171" s="4">
        <f t="shared" ca="1" si="62"/>
        <v>-76375.821180150277</v>
      </c>
      <c r="AL171" s="6">
        <f t="shared" ca="1" si="63"/>
        <v>-48219.699950531147</v>
      </c>
      <c r="AM171" s="4">
        <f t="shared" ca="1" si="64"/>
        <v>-171228.1545243361</v>
      </c>
      <c r="AO171" s="6"/>
      <c r="AP171" s="4"/>
    </row>
    <row r="172" spans="1:42" x14ac:dyDescent="0.2">
      <c r="A172" s="15">
        <f>+curves!A161</f>
        <v>41518</v>
      </c>
      <c r="B172" s="6">
        <f t="shared" ca="1" si="44"/>
        <v>1869064.7389877324</v>
      </c>
      <c r="C172" s="4">
        <f t="shared" ca="1" si="45"/>
        <v>2130211.0239765835</v>
      </c>
      <c r="D172" s="72"/>
      <c r="E172" s="6">
        <f t="shared" si="46"/>
        <v>0</v>
      </c>
      <c r="F172" s="4">
        <f t="shared" ca="1" si="65"/>
        <v>-459484.58994883602</v>
      </c>
      <c r="G172" s="54">
        <v>1189.1518051609698</v>
      </c>
      <c r="H172" s="6">
        <f t="shared" si="47"/>
        <v>0</v>
      </c>
      <c r="I172" s="4">
        <f t="shared" si="48"/>
        <v>0</v>
      </c>
      <c r="K172" s="6">
        <f t="shared" si="49"/>
        <v>0</v>
      </c>
      <c r="L172" s="4">
        <f t="shared" si="50"/>
        <v>0</v>
      </c>
      <c r="N172" s="6">
        <f t="shared" si="51"/>
        <v>0</v>
      </c>
      <c r="O172" s="4">
        <f t="shared" si="52"/>
        <v>0</v>
      </c>
      <c r="Q172" s="6"/>
      <c r="R172" s="4"/>
      <c r="T172" s="6">
        <f t="shared" si="53"/>
        <v>0</v>
      </c>
      <c r="U172" s="4">
        <f t="shared" si="54"/>
        <v>0</v>
      </c>
      <c r="W172" s="6">
        <f t="shared" si="55"/>
        <v>0</v>
      </c>
      <c r="X172" s="4">
        <f t="shared" si="56"/>
        <v>0</v>
      </c>
      <c r="Z172" s="6">
        <f t="shared" si="57"/>
        <v>0</v>
      </c>
      <c r="AA172" s="4">
        <f t="shared" si="58"/>
        <v>0</v>
      </c>
      <c r="AC172" s="6"/>
      <c r="AD172" s="4"/>
      <c r="AF172" s="6">
        <f t="shared" ca="1" si="59"/>
        <v>1938366.1656326842</v>
      </c>
      <c r="AG172" s="4">
        <f t="shared" ca="1" si="60"/>
        <v>2374498.5529000382</v>
      </c>
      <c r="AI172" s="6">
        <f t="shared" ca="1" si="61"/>
        <v>-21376.689747830369</v>
      </c>
      <c r="AJ172" s="4">
        <f t="shared" ca="1" si="62"/>
        <v>-75352.831361102057</v>
      </c>
      <c r="AL172" s="6">
        <f t="shared" ca="1" si="63"/>
        <v>-47924.736897121351</v>
      </c>
      <c r="AM172" s="4">
        <f t="shared" ca="1" si="64"/>
        <v>-168934.69756235278</v>
      </c>
      <c r="AO172" s="6"/>
      <c r="AP172" s="4"/>
    </row>
    <row r="173" spans="1:42" x14ac:dyDescent="0.2">
      <c r="A173" s="15">
        <f>+curves!A162</f>
        <v>41548</v>
      </c>
      <c r="B173" s="6">
        <f t="shared" ca="1" si="44"/>
        <v>1857998.6602374515</v>
      </c>
      <c r="C173" s="4">
        <f t="shared" ca="1" si="45"/>
        <v>2128746.7813512022</v>
      </c>
      <c r="D173" s="72"/>
      <c r="E173" s="6">
        <f t="shared" si="46"/>
        <v>0</v>
      </c>
      <c r="F173" s="4">
        <f t="shared" ca="1" si="65"/>
        <v>-457044.20758750732</v>
      </c>
      <c r="G173" s="54">
        <v>1189.8809343468552</v>
      </c>
      <c r="H173" s="6">
        <f t="shared" si="47"/>
        <v>0</v>
      </c>
      <c r="I173" s="4">
        <f t="shared" si="48"/>
        <v>0</v>
      </c>
      <c r="K173" s="6">
        <f t="shared" si="49"/>
        <v>0</v>
      </c>
      <c r="L173" s="4">
        <f t="shared" si="50"/>
        <v>0</v>
      </c>
      <c r="N173" s="6">
        <f t="shared" si="51"/>
        <v>0</v>
      </c>
      <c r="O173" s="4">
        <f t="shared" si="52"/>
        <v>0</v>
      </c>
      <c r="Q173" s="6"/>
      <c r="R173" s="4"/>
      <c r="T173" s="6">
        <f t="shared" si="53"/>
        <v>0</v>
      </c>
      <c r="U173" s="4">
        <f t="shared" si="54"/>
        <v>0</v>
      </c>
      <c r="W173" s="6">
        <f t="shared" si="55"/>
        <v>0</v>
      </c>
      <c r="X173" s="4">
        <f t="shared" si="56"/>
        <v>0</v>
      </c>
      <c r="Z173" s="6">
        <f t="shared" si="57"/>
        <v>0</v>
      </c>
      <c r="AA173" s="4">
        <f t="shared" si="58"/>
        <v>0</v>
      </c>
      <c r="AC173" s="6"/>
      <c r="AD173" s="4"/>
      <c r="AF173" s="6">
        <f t="shared" ca="1" si="59"/>
        <v>1926889.7773683651</v>
      </c>
      <c r="AG173" s="4">
        <f t="shared" ca="1" si="60"/>
        <v>2372001.3159404583</v>
      </c>
      <c r="AI173" s="6">
        <f t="shared" ca="1" si="61"/>
        <v>-21250.125842773807</v>
      </c>
      <c r="AJ173" s="4">
        <f t="shared" ca="1" si="62"/>
        <v>-75034.19435083431</v>
      </c>
      <c r="AL173" s="6">
        <f t="shared" ca="1" si="63"/>
        <v>-47640.991288139783</v>
      </c>
      <c r="AM173" s="4">
        <f t="shared" ca="1" si="64"/>
        <v>-168220.3402384216</v>
      </c>
      <c r="AO173" s="6"/>
      <c r="AP173" s="4"/>
    </row>
    <row r="174" spans="1:42" x14ac:dyDescent="0.2">
      <c r="A174" s="15">
        <f>+curves!A163</f>
        <v>41579</v>
      </c>
      <c r="B174" s="6">
        <f t="shared" ca="1" si="44"/>
        <v>1846631.9156220374</v>
      </c>
      <c r="C174" s="4">
        <f t="shared" ca="1" si="45"/>
        <v>2204362.0032567228</v>
      </c>
      <c r="D174" s="72"/>
      <c r="E174" s="6">
        <f t="shared" si="46"/>
        <v>0</v>
      </c>
      <c r="F174" s="4">
        <f t="shared" ca="1" si="65"/>
        <v>-454526.77211281675</v>
      </c>
      <c r="G174" s="54">
        <v>1190.6108187253672</v>
      </c>
      <c r="H174" s="6">
        <f t="shared" si="47"/>
        <v>0</v>
      </c>
      <c r="I174" s="4">
        <f t="shared" si="48"/>
        <v>0</v>
      </c>
      <c r="K174" s="6">
        <f t="shared" si="49"/>
        <v>0</v>
      </c>
      <c r="L174" s="4">
        <f t="shared" si="50"/>
        <v>0</v>
      </c>
      <c r="N174" s="6">
        <f t="shared" si="51"/>
        <v>0</v>
      </c>
      <c r="O174" s="4">
        <f t="shared" si="52"/>
        <v>0</v>
      </c>
      <c r="Q174" s="6"/>
      <c r="R174" s="4"/>
      <c r="T174" s="6">
        <f t="shared" si="53"/>
        <v>0</v>
      </c>
      <c r="U174" s="4">
        <f t="shared" si="54"/>
        <v>0</v>
      </c>
      <c r="W174" s="6">
        <f t="shared" si="55"/>
        <v>0</v>
      </c>
      <c r="X174" s="4">
        <f t="shared" si="56"/>
        <v>0</v>
      </c>
      <c r="Z174" s="6">
        <f t="shared" si="57"/>
        <v>0</v>
      </c>
      <c r="AA174" s="4">
        <f t="shared" si="58"/>
        <v>0</v>
      </c>
      <c r="AC174" s="6"/>
      <c r="AD174" s="4"/>
      <c r="AF174" s="6">
        <f t="shared" ca="1" si="59"/>
        <v>1915101.5751106739</v>
      </c>
      <c r="AG174" s="4">
        <f t="shared" ca="1" si="60"/>
        <v>2449414.9145665527</v>
      </c>
      <c r="AI174" s="6">
        <f t="shared" ca="1" si="61"/>
        <v>-21120.123190635535</v>
      </c>
      <c r="AJ174" s="4">
        <f t="shared" ca="1" si="62"/>
        <v>-75588.920899284582</v>
      </c>
      <c r="AL174" s="6">
        <f t="shared" ca="1" si="63"/>
        <v>-47349.53629800096</v>
      </c>
      <c r="AM174" s="4">
        <f t="shared" ca="1" si="64"/>
        <v>-169463.99041054546</v>
      </c>
      <c r="AO174" s="6"/>
      <c r="AP174" s="4"/>
    </row>
    <row r="175" spans="1:42" x14ac:dyDescent="0.2">
      <c r="A175" s="15">
        <f>+curves!A164</f>
        <v>41609</v>
      </c>
      <c r="B175" s="6">
        <f t="shared" ca="1" si="44"/>
        <v>1835697.4556093551</v>
      </c>
      <c r="C175" s="4">
        <f t="shared" ca="1" si="45"/>
        <v>2319808.1382689136</v>
      </c>
      <c r="D175" s="72"/>
      <c r="E175" s="6">
        <f t="shared" si="46"/>
        <v>0</v>
      </c>
      <c r="F175" s="4">
        <f t="shared" ca="1" si="65"/>
        <v>-452112.66025953466</v>
      </c>
      <c r="G175" s="54">
        <v>1191.3414590786931</v>
      </c>
      <c r="H175" s="6">
        <f t="shared" si="47"/>
        <v>0</v>
      </c>
      <c r="I175" s="4">
        <f t="shared" si="48"/>
        <v>0</v>
      </c>
      <c r="K175" s="6">
        <f t="shared" si="49"/>
        <v>0</v>
      </c>
      <c r="L175" s="4">
        <f t="shared" si="50"/>
        <v>0</v>
      </c>
      <c r="N175" s="6">
        <f t="shared" si="51"/>
        <v>0</v>
      </c>
      <c r="O175" s="4">
        <f t="shared" si="52"/>
        <v>0</v>
      </c>
      <c r="Q175" s="6"/>
      <c r="R175" s="4"/>
      <c r="T175" s="6">
        <f t="shared" si="53"/>
        <v>0</v>
      </c>
      <c r="U175" s="4">
        <f t="shared" si="54"/>
        <v>0</v>
      </c>
      <c r="W175" s="6">
        <f t="shared" si="55"/>
        <v>0</v>
      </c>
      <c r="X175" s="4">
        <f t="shared" si="56"/>
        <v>0</v>
      </c>
      <c r="Z175" s="6">
        <f t="shared" si="57"/>
        <v>0</v>
      </c>
      <c r="AA175" s="4">
        <f t="shared" si="58"/>
        <v>0</v>
      </c>
      <c r="AC175" s="6"/>
      <c r="AD175" s="4"/>
      <c r="AF175" s="6">
        <f t="shared" ca="1" si="59"/>
        <v>1903761.6857607064</v>
      </c>
      <c r="AG175" s="4">
        <f t="shared" ca="1" si="60"/>
        <v>2568174.5140911941</v>
      </c>
      <c r="AI175" s="6">
        <f t="shared" ca="1" si="61"/>
        <v>-20995.064622906222</v>
      </c>
      <c r="AJ175" s="4">
        <f t="shared" ca="1" si="62"/>
        <v>-76610.990808984818</v>
      </c>
      <c r="AL175" s="6">
        <f t="shared" ca="1" si="63"/>
        <v>-47069.16552844501</v>
      </c>
      <c r="AM175" s="4">
        <f t="shared" ca="1" si="64"/>
        <v>-171755.38501329586</v>
      </c>
      <c r="AO175" s="6"/>
      <c r="AP175" s="4"/>
    </row>
    <row r="176" spans="1:42" x14ac:dyDescent="0.2">
      <c r="A176" s="15">
        <f>+curves!A165</f>
        <v>41640</v>
      </c>
      <c r="B176" s="6">
        <f t="shared" ca="1" si="44"/>
        <v>1824465.9133411499</v>
      </c>
      <c r="C176" s="4">
        <f t="shared" ca="1" si="45"/>
        <v>2820113.9978728592</v>
      </c>
      <c r="D176" s="72"/>
      <c r="E176" s="6">
        <f t="shared" si="46"/>
        <v>0</v>
      </c>
      <c r="F176" s="4">
        <f t="shared" ca="1" si="65"/>
        <v>-449622.31753925356</v>
      </c>
      <c r="G176" s="54">
        <v>1192.0728561898973</v>
      </c>
      <c r="H176" s="6">
        <f t="shared" si="47"/>
        <v>0</v>
      </c>
      <c r="I176" s="4">
        <f t="shared" si="48"/>
        <v>0</v>
      </c>
      <c r="K176" s="6">
        <f t="shared" si="49"/>
        <v>0</v>
      </c>
      <c r="L176" s="4">
        <f t="shared" si="50"/>
        <v>0</v>
      </c>
      <c r="N176" s="6">
        <f t="shared" si="51"/>
        <v>0</v>
      </c>
      <c r="O176" s="4">
        <f t="shared" si="52"/>
        <v>0</v>
      </c>
      <c r="Q176" s="6"/>
      <c r="R176" s="4"/>
      <c r="T176" s="6">
        <f t="shared" si="53"/>
        <v>0</v>
      </c>
      <c r="U176" s="4">
        <f t="shared" si="54"/>
        <v>0</v>
      </c>
      <c r="W176" s="6">
        <f t="shared" si="55"/>
        <v>0</v>
      </c>
      <c r="X176" s="4">
        <f t="shared" si="56"/>
        <v>0</v>
      </c>
      <c r="Z176" s="6">
        <f t="shared" si="57"/>
        <v>0</v>
      </c>
      <c r="AA176" s="4">
        <f t="shared" si="58"/>
        <v>0</v>
      </c>
      <c r="AC176" s="6"/>
      <c r="AD176" s="4"/>
      <c r="AF176" s="6">
        <f t="shared" ca="1" si="59"/>
        <v>1892113.6989005224</v>
      </c>
      <c r="AG176" s="4">
        <f t="shared" ca="1" si="60"/>
        <v>3086037.4429067522</v>
      </c>
      <c r="AI176" s="6">
        <f t="shared" ca="1" si="61"/>
        <v>-20866.608294214744</v>
      </c>
      <c r="AJ176" s="4">
        <f t="shared" ca="1" si="62"/>
        <v>-82026.637204558152</v>
      </c>
      <c r="AL176" s="6">
        <f t="shared" ca="1" si="63"/>
        <v>-46781.177265157698</v>
      </c>
      <c r="AM176" s="4">
        <f t="shared" ca="1" si="64"/>
        <v>-183896.8078293349</v>
      </c>
      <c r="AO176" s="6"/>
      <c r="AP176" s="4"/>
    </row>
    <row r="177" spans="1:42" x14ac:dyDescent="0.2">
      <c r="A177" s="15">
        <f>+curves!A166</f>
        <v>41671</v>
      </c>
      <c r="B177" s="6">
        <f t="shared" ca="1" si="44"/>
        <v>1813302.4686862249</v>
      </c>
      <c r="C177" s="4">
        <f t="shared" ca="1" si="45"/>
        <v>2655980.9348945734</v>
      </c>
      <c r="D177" s="72"/>
      <c r="E177" s="6">
        <f t="shared" si="46"/>
        <v>0</v>
      </c>
      <c r="F177" s="4">
        <f t="shared" ca="1" si="65"/>
        <v>-447145.65460279537</v>
      </c>
      <c r="G177" s="54">
        <v>1192.8050108427226</v>
      </c>
      <c r="H177" s="6">
        <f t="shared" si="47"/>
        <v>0</v>
      </c>
      <c r="I177" s="4">
        <f t="shared" si="48"/>
        <v>0</v>
      </c>
      <c r="K177" s="6">
        <f t="shared" si="49"/>
        <v>0</v>
      </c>
      <c r="L177" s="4">
        <f t="shared" si="50"/>
        <v>0</v>
      </c>
      <c r="N177" s="6">
        <f t="shared" si="51"/>
        <v>0</v>
      </c>
      <c r="O177" s="4">
        <f t="shared" si="52"/>
        <v>0</v>
      </c>
      <c r="Q177" s="6"/>
      <c r="R177" s="4"/>
      <c r="T177" s="6">
        <f t="shared" si="53"/>
        <v>0</v>
      </c>
      <c r="U177" s="4">
        <f t="shared" si="54"/>
        <v>0</v>
      </c>
      <c r="W177" s="6">
        <f t="shared" si="55"/>
        <v>0</v>
      </c>
      <c r="X177" s="4">
        <f t="shared" si="56"/>
        <v>0</v>
      </c>
      <c r="Z177" s="6">
        <f t="shared" si="57"/>
        <v>0</v>
      </c>
      <c r="AA177" s="4">
        <f t="shared" si="58"/>
        <v>0</v>
      </c>
      <c r="AC177" s="6"/>
      <c r="AD177" s="4"/>
      <c r="AF177" s="6">
        <f t="shared" ca="1" si="59"/>
        <v>1880536.3345858229</v>
      </c>
      <c r="AG177" s="4">
        <f t="shared" ca="1" si="60"/>
        <v>2914831.3186080256</v>
      </c>
      <c r="AI177" s="6">
        <f t="shared" ca="1" si="61"/>
        <v>-20738.930805079373</v>
      </c>
      <c r="AJ177" s="4">
        <f t="shared" ca="1" si="62"/>
        <v>-79844.883599555586</v>
      </c>
      <c r="AL177" s="6">
        <f t="shared" ca="1" si="63"/>
        <v>-46494.935094518587</v>
      </c>
      <c r="AM177" s="4">
        <f t="shared" ca="1" si="64"/>
        <v>-179005.50011389656</v>
      </c>
      <c r="AO177" s="6"/>
      <c r="AP177" s="4"/>
    </row>
    <row r="178" spans="1:42" x14ac:dyDescent="0.2">
      <c r="A178" s="15">
        <f>+curves!A167</f>
        <v>41699</v>
      </c>
      <c r="B178" s="6">
        <f t="shared" ca="1" si="44"/>
        <v>1803277.5484483095</v>
      </c>
      <c r="C178" s="4">
        <f t="shared" ca="1" si="45"/>
        <v>2453756.3656832897</v>
      </c>
      <c r="D178" s="72"/>
      <c r="E178" s="6">
        <f t="shared" si="46"/>
        <v>0</v>
      </c>
      <c r="F178" s="4">
        <f t="shared" ca="1" si="65"/>
        <v>-444946.81815937831</v>
      </c>
      <c r="G178" s="54">
        <v>1193.5379238217897</v>
      </c>
      <c r="H178" s="6">
        <f t="shared" si="47"/>
        <v>0</v>
      </c>
      <c r="I178" s="4">
        <f t="shared" si="48"/>
        <v>0</v>
      </c>
      <c r="K178" s="6">
        <f t="shared" si="49"/>
        <v>0</v>
      </c>
      <c r="L178" s="4">
        <f t="shared" si="50"/>
        <v>0</v>
      </c>
      <c r="N178" s="6">
        <f t="shared" si="51"/>
        <v>0</v>
      </c>
      <c r="O178" s="4">
        <f t="shared" si="52"/>
        <v>0</v>
      </c>
      <c r="Q178" s="6"/>
      <c r="R178" s="4"/>
      <c r="T178" s="6">
        <f t="shared" si="53"/>
        <v>0</v>
      </c>
      <c r="U178" s="4">
        <f t="shared" si="54"/>
        <v>0</v>
      </c>
      <c r="W178" s="6">
        <f t="shared" si="55"/>
        <v>0</v>
      </c>
      <c r="X178" s="4">
        <f t="shared" si="56"/>
        <v>0</v>
      </c>
      <c r="Z178" s="6">
        <f t="shared" si="57"/>
        <v>0</v>
      </c>
      <c r="AA178" s="4">
        <f t="shared" si="58"/>
        <v>0</v>
      </c>
      <c r="AC178" s="6"/>
      <c r="AD178" s="4"/>
      <c r="AF178" s="6">
        <f t="shared" ca="1" si="59"/>
        <v>1870139.7090452514</v>
      </c>
      <c r="AG178" s="4">
        <f t="shared" ca="1" si="60"/>
        <v>2704222.0192794339</v>
      </c>
      <c r="AI178" s="6">
        <f t="shared" ca="1" si="61"/>
        <v>-20624.274739292843</v>
      </c>
      <c r="AJ178" s="4">
        <f t="shared" ca="1" si="62"/>
        <v>-77258.533173390984</v>
      </c>
      <c r="AL178" s="6">
        <f t="shared" ca="1" si="63"/>
        <v>-46237.885857648966</v>
      </c>
      <c r="AM178" s="4">
        <f t="shared" ca="1" si="64"/>
        <v>-173207.12042275304</v>
      </c>
      <c r="AO178" s="6"/>
      <c r="AP178" s="4"/>
    </row>
    <row r="179" spans="1:42" x14ac:dyDescent="0.2">
      <c r="A179" s="15">
        <f>+curves!A168</f>
        <v>41730</v>
      </c>
      <c r="B179" s="6">
        <f t="shared" ca="1" si="44"/>
        <v>1792242.5808736193</v>
      </c>
      <c r="C179" s="4">
        <f t="shared" ca="1" si="45"/>
        <v>2241594.177404739</v>
      </c>
      <c r="D179" s="72"/>
      <c r="E179" s="6">
        <f t="shared" si="46"/>
        <v>0</v>
      </c>
      <c r="F179" s="4">
        <f t="shared" ca="1" si="65"/>
        <v>-442495.84953932842</v>
      </c>
      <c r="G179" s="54">
        <v>1194.2715959125981</v>
      </c>
      <c r="H179" s="6">
        <f t="shared" si="47"/>
        <v>0</v>
      </c>
      <c r="I179" s="4">
        <f t="shared" si="48"/>
        <v>0</v>
      </c>
      <c r="K179" s="6">
        <f t="shared" si="49"/>
        <v>0</v>
      </c>
      <c r="L179" s="4">
        <f t="shared" si="50"/>
        <v>0</v>
      </c>
      <c r="N179" s="6">
        <f t="shared" si="51"/>
        <v>0</v>
      </c>
      <c r="O179" s="4">
        <f t="shared" si="52"/>
        <v>0</v>
      </c>
      <c r="Q179" s="6"/>
      <c r="R179" s="4"/>
      <c r="T179" s="6">
        <f t="shared" si="53"/>
        <v>0</v>
      </c>
      <c r="U179" s="4">
        <f t="shared" si="54"/>
        <v>0</v>
      </c>
      <c r="W179" s="6">
        <f t="shared" si="55"/>
        <v>0</v>
      </c>
      <c r="X179" s="4">
        <f t="shared" si="56"/>
        <v>0</v>
      </c>
      <c r="Z179" s="6">
        <f t="shared" si="57"/>
        <v>0</v>
      </c>
      <c r="AA179" s="4">
        <f t="shared" si="58"/>
        <v>0</v>
      </c>
      <c r="AC179" s="6"/>
      <c r="AD179" s="4"/>
      <c r="AF179" s="6">
        <f t="shared" ca="1" si="59"/>
        <v>1858695.5855007572</v>
      </c>
      <c r="AG179" s="4">
        <f t="shared" ca="1" si="60"/>
        <v>2483217.3022290124</v>
      </c>
      <c r="AI179" s="6">
        <f t="shared" ca="1" si="61"/>
        <v>-20498.066656019451</v>
      </c>
      <c r="AJ179" s="4">
        <f t="shared" ca="1" si="62"/>
        <v>-74530.970361286731</v>
      </c>
      <c r="AL179" s="6">
        <f t="shared" ca="1" si="63"/>
        <v>-45954.937971118445</v>
      </c>
      <c r="AM179" s="4">
        <f t="shared" ca="1" si="64"/>
        <v>-167092.15446298668</v>
      </c>
      <c r="AO179" s="6"/>
      <c r="AP179" s="4"/>
    </row>
    <row r="180" spans="1:42" x14ac:dyDescent="0.2">
      <c r="A180" s="15">
        <f>+curves!A169</f>
        <v>41760</v>
      </c>
      <c r="B180" s="6">
        <f t="shared" ca="1" si="44"/>
        <v>1781627.2978080595</v>
      </c>
      <c r="C180" s="4">
        <f t="shared" ca="1" si="45"/>
        <v>2203374.6452211146</v>
      </c>
      <c r="D180" s="72"/>
      <c r="E180" s="6">
        <f t="shared" si="46"/>
        <v>0</v>
      </c>
      <c r="F180" s="4">
        <f t="shared" ca="1" si="65"/>
        <v>-440145.49505847663</v>
      </c>
      <c r="G180" s="54">
        <v>1195.0060279013285</v>
      </c>
      <c r="H180" s="6">
        <f t="shared" si="47"/>
        <v>0</v>
      </c>
      <c r="I180" s="4">
        <f t="shared" si="48"/>
        <v>0</v>
      </c>
      <c r="K180" s="6">
        <f t="shared" si="49"/>
        <v>0</v>
      </c>
      <c r="L180" s="4">
        <f t="shared" si="50"/>
        <v>0</v>
      </c>
      <c r="N180" s="6">
        <f t="shared" si="51"/>
        <v>0</v>
      </c>
      <c r="O180" s="4">
        <f t="shared" si="52"/>
        <v>0</v>
      </c>
      <c r="Q180" s="6"/>
      <c r="R180" s="4"/>
      <c r="T180" s="6">
        <f t="shared" si="53"/>
        <v>0</v>
      </c>
      <c r="U180" s="4">
        <f t="shared" si="54"/>
        <v>0</v>
      </c>
      <c r="W180" s="6">
        <f t="shared" si="55"/>
        <v>0</v>
      </c>
      <c r="X180" s="4">
        <f t="shared" si="56"/>
        <v>0</v>
      </c>
      <c r="Z180" s="6">
        <f t="shared" si="57"/>
        <v>0</v>
      </c>
      <c r="AA180" s="4">
        <f t="shared" si="58"/>
        <v>0</v>
      </c>
      <c r="AC180" s="6"/>
      <c r="AD180" s="4"/>
      <c r="AF180" s="6">
        <f t="shared" ca="1" si="59"/>
        <v>1847686.7075824682</v>
      </c>
      <c r="AG180" s="4">
        <f t="shared" ca="1" si="60"/>
        <v>2442641.8274240228</v>
      </c>
      <c r="AI180" s="6">
        <f t="shared" ca="1" si="61"/>
        <v>-20376.658548560976</v>
      </c>
      <c r="AJ180" s="4">
        <f t="shared" ca="1" si="62"/>
        <v>-73804.257262887855</v>
      </c>
      <c r="AL180" s="6">
        <f t="shared" ca="1" si="63"/>
        <v>-45682.751225847678</v>
      </c>
      <c r="AM180" s="4">
        <f t="shared" ca="1" si="64"/>
        <v>-165462.92494002028</v>
      </c>
      <c r="AO180" s="6"/>
      <c r="AP180" s="4"/>
    </row>
    <row r="181" spans="1:42" x14ac:dyDescent="0.2">
      <c r="A181" s="15">
        <f>+curves!A170</f>
        <v>41791</v>
      </c>
      <c r="B181" s="6">
        <f t="shared" ca="1" si="44"/>
        <v>1770723.6223970619</v>
      </c>
      <c r="C181" s="4">
        <f t="shared" ca="1" si="45"/>
        <v>2218221.4264602708</v>
      </c>
      <c r="D181" s="72"/>
      <c r="E181" s="6">
        <f t="shared" si="46"/>
        <v>0</v>
      </c>
      <c r="F181" s="4">
        <f t="shared" ca="1" si="65"/>
        <v>-437720.90535670926</v>
      </c>
      <c r="G181" s="54">
        <v>1195.7412205750422</v>
      </c>
      <c r="H181" s="6">
        <f t="shared" si="47"/>
        <v>0</v>
      </c>
      <c r="I181" s="4">
        <f t="shared" si="48"/>
        <v>0</v>
      </c>
      <c r="K181" s="6">
        <f t="shared" si="49"/>
        <v>0</v>
      </c>
      <c r="L181" s="4">
        <f t="shared" si="50"/>
        <v>0</v>
      </c>
      <c r="N181" s="6">
        <f t="shared" si="51"/>
        <v>0</v>
      </c>
      <c r="O181" s="4">
        <f t="shared" si="52"/>
        <v>0</v>
      </c>
      <c r="Q181" s="6"/>
      <c r="R181" s="4"/>
      <c r="T181" s="6">
        <f t="shared" si="53"/>
        <v>0</v>
      </c>
      <c r="U181" s="4">
        <f t="shared" si="54"/>
        <v>0</v>
      </c>
      <c r="W181" s="6">
        <f t="shared" si="55"/>
        <v>0</v>
      </c>
      <c r="X181" s="4">
        <f t="shared" si="56"/>
        <v>0</v>
      </c>
      <c r="Z181" s="6">
        <f t="shared" si="57"/>
        <v>0</v>
      </c>
      <c r="AA181" s="4">
        <f t="shared" si="58"/>
        <v>0</v>
      </c>
      <c r="AC181" s="6"/>
      <c r="AD181" s="4"/>
      <c r="AF181" s="6">
        <f t="shared" ca="1" si="59"/>
        <v>1836378.7442696695</v>
      </c>
      <c r="AG181" s="4">
        <f t="shared" ca="1" si="60"/>
        <v>2457074.7598328176</v>
      </c>
      <c r="AI181" s="6">
        <f t="shared" ca="1" si="61"/>
        <v>-20251.952067554772</v>
      </c>
      <c r="AJ181" s="4">
        <f t="shared" ca="1" si="62"/>
        <v>-73676.601621764261</v>
      </c>
      <c r="AL181" s="6">
        <f t="shared" ca="1" si="63"/>
        <v>-45403.169805052872</v>
      </c>
      <c r="AM181" s="4">
        <f t="shared" ca="1" si="64"/>
        <v>-165176.73175078235</v>
      </c>
      <c r="AO181" s="6"/>
      <c r="AP181" s="4"/>
    </row>
    <row r="182" spans="1:42" x14ac:dyDescent="0.2">
      <c r="A182" s="15">
        <f>+curves!A171</f>
        <v>41821</v>
      </c>
      <c r="B182" s="6">
        <f t="shared" ca="1" si="44"/>
        <v>1760234.6451859504</v>
      </c>
      <c r="C182" s="4">
        <f t="shared" ca="1" si="45"/>
        <v>2319496.9237247221</v>
      </c>
      <c r="D182" s="72"/>
      <c r="E182" s="6">
        <f t="shared" si="46"/>
        <v>0</v>
      </c>
      <c r="F182" s="4">
        <f t="shared" ca="1" si="65"/>
        <v>-435395.85425092862</v>
      </c>
      <c r="G182" s="54">
        <v>1196.4771747216823</v>
      </c>
      <c r="H182" s="6">
        <f t="shared" si="47"/>
        <v>0</v>
      </c>
      <c r="I182" s="4">
        <f t="shared" si="48"/>
        <v>0</v>
      </c>
      <c r="K182" s="6">
        <f t="shared" si="49"/>
        <v>0</v>
      </c>
      <c r="L182" s="4">
        <f t="shared" si="50"/>
        <v>0</v>
      </c>
      <c r="N182" s="6">
        <f t="shared" si="51"/>
        <v>0</v>
      </c>
      <c r="O182" s="4">
        <f t="shared" si="52"/>
        <v>0</v>
      </c>
      <c r="Q182" s="6"/>
      <c r="R182" s="4"/>
      <c r="T182" s="6">
        <f t="shared" si="53"/>
        <v>0</v>
      </c>
      <c r="U182" s="4">
        <f t="shared" si="54"/>
        <v>0</v>
      </c>
      <c r="W182" s="6">
        <f t="shared" si="55"/>
        <v>0</v>
      </c>
      <c r="X182" s="4">
        <f t="shared" si="56"/>
        <v>0</v>
      </c>
      <c r="Z182" s="6">
        <f t="shared" si="57"/>
        <v>0</v>
      </c>
      <c r="AA182" s="4">
        <f t="shared" si="58"/>
        <v>0</v>
      </c>
      <c r="AC182" s="6"/>
      <c r="AD182" s="4"/>
      <c r="AF182" s="6">
        <f t="shared" ca="1" si="59"/>
        <v>1825500.855390806</v>
      </c>
      <c r="AG182" s="4">
        <f t="shared" ca="1" si="60"/>
        <v>2561177.7001133021</v>
      </c>
      <c r="AI182" s="6">
        <f t="shared" ca="1" si="61"/>
        <v>-20131.988533420888</v>
      </c>
      <c r="AJ182" s="4">
        <f t="shared" ca="1" si="62"/>
        <v>-74548.753539257552</v>
      </c>
      <c r="AL182" s="6">
        <f t="shared" ca="1" si="63"/>
        <v>-45134.221671434636</v>
      </c>
      <c r="AM182" s="4">
        <f t="shared" ca="1" si="64"/>
        <v>-167132.02284932247</v>
      </c>
      <c r="AO182" s="6"/>
      <c r="AP182" s="4"/>
    </row>
    <row r="183" spans="1:42" x14ac:dyDescent="0.2">
      <c r="A183" s="15">
        <f>+curves!A172</f>
        <v>41852</v>
      </c>
      <c r="B183" s="6">
        <f t="shared" ca="1" si="44"/>
        <v>1749460.7142790873</v>
      </c>
      <c r="C183" s="4">
        <f t="shared" ca="1" si="45"/>
        <v>2300051.514121234</v>
      </c>
      <c r="D183" s="72"/>
      <c r="E183" s="6">
        <f t="shared" si="46"/>
        <v>0</v>
      </c>
      <c r="F183" s="4">
        <f t="shared" ca="1" si="65"/>
        <v>-432997.3601796258</v>
      </c>
      <c r="G183" s="54">
        <v>1197.2138911298741</v>
      </c>
      <c r="H183" s="6">
        <f t="shared" si="47"/>
        <v>0</v>
      </c>
      <c r="I183" s="4">
        <f t="shared" si="48"/>
        <v>0</v>
      </c>
      <c r="K183" s="6">
        <f t="shared" si="49"/>
        <v>0</v>
      </c>
      <c r="L183" s="4">
        <f t="shared" si="50"/>
        <v>0</v>
      </c>
      <c r="N183" s="6">
        <f t="shared" si="51"/>
        <v>0</v>
      </c>
      <c r="O183" s="4">
        <f t="shared" si="52"/>
        <v>0</v>
      </c>
      <c r="Q183" s="6"/>
      <c r="R183" s="4"/>
      <c r="T183" s="6">
        <f t="shared" si="53"/>
        <v>0</v>
      </c>
      <c r="U183" s="4">
        <f t="shared" si="54"/>
        <v>0</v>
      </c>
      <c r="W183" s="6">
        <f t="shared" si="55"/>
        <v>0</v>
      </c>
      <c r="X183" s="4">
        <f t="shared" si="56"/>
        <v>0</v>
      </c>
      <c r="Z183" s="6">
        <f t="shared" si="57"/>
        <v>0</v>
      </c>
      <c r="AA183" s="4">
        <f t="shared" si="58"/>
        <v>0</v>
      </c>
      <c r="AC183" s="6"/>
      <c r="AD183" s="4"/>
      <c r="AF183" s="6">
        <f t="shared" ca="1" si="59"/>
        <v>1814327.4472658213</v>
      </c>
      <c r="AG183" s="4">
        <f t="shared" ca="1" si="60"/>
        <v>2540058.4261721498</v>
      </c>
      <c r="AI183" s="6">
        <f t="shared" ca="1" si="61"/>
        <v>-20008.765953936931</v>
      </c>
      <c r="AJ183" s="4">
        <f t="shared" ca="1" si="62"/>
        <v>-74032.434029566648</v>
      </c>
      <c r="AL183" s="6">
        <f t="shared" ca="1" si="63"/>
        <v>-44857.967032797111</v>
      </c>
      <c r="AM183" s="4">
        <f t="shared" ca="1" si="64"/>
        <v>-165974.47802134932</v>
      </c>
      <c r="AO183" s="6"/>
      <c r="AP183" s="4"/>
    </row>
    <row r="184" spans="1:42" x14ac:dyDescent="0.2">
      <c r="A184" s="15">
        <f>+curves!A173</f>
        <v>41883</v>
      </c>
      <c r="B184" s="6">
        <f t="shared" ca="1" si="44"/>
        <v>1738752.1317918275</v>
      </c>
      <c r="C184" s="4">
        <f t="shared" ca="1" si="45"/>
        <v>2239026.4157887143</v>
      </c>
      <c r="D184" s="72"/>
      <c r="E184" s="6">
        <f t="shared" si="46"/>
        <v>0</v>
      </c>
      <c r="F184" s="4">
        <f t="shared" ca="1" si="65"/>
        <v>-430612.04248392704</v>
      </c>
      <c r="G184" s="54">
        <v>1197.9513705891279</v>
      </c>
      <c r="H184" s="6">
        <f t="shared" si="47"/>
        <v>0</v>
      </c>
      <c r="I184" s="4">
        <f t="shared" si="48"/>
        <v>0</v>
      </c>
      <c r="K184" s="6">
        <f t="shared" si="49"/>
        <v>0</v>
      </c>
      <c r="L184" s="4">
        <f t="shared" si="50"/>
        <v>0</v>
      </c>
      <c r="N184" s="6">
        <f t="shared" si="51"/>
        <v>0</v>
      </c>
      <c r="O184" s="4">
        <f t="shared" si="52"/>
        <v>0</v>
      </c>
      <c r="Q184" s="6"/>
      <c r="R184" s="4"/>
      <c r="T184" s="6">
        <f t="shared" si="53"/>
        <v>0</v>
      </c>
      <c r="U184" s="4">
        <f t="shared" si="54"/>
        <v>0</v>
      </c>
      <c r="W184" s="6">
        <f t="shared" si="55"/>
        <v>0</v>
      </c>
      <c r="X184" s="4">
        <f t="shared" si="56"/>
        <v>0</v>
      </c>
      <c r="Z184" s="6">
        <f t="shared" si="57"/>
        <v>0</v>
      </c>
      <c r="AA184" s="4">
        <f t="shared" si="58"/>
        <v>0</v>
      </c>
      <c r="AC184" s="6"/>
      <c r="AD184" s="4"/>
      <c r="AF184" s="6">
        <f t="shared" ca="1" si="59"/>
        <v>1803221.8105576818</v>
      </c>
      <c r="AG184" s="4">
        <f t="shared" ca="1" si="60"/>
        <v>2475823.5458956975</v>
      </c>
      <c r="AI184" s="6">
        <f t="shared" ca="1" si="61"/>
        <v>-19886.290771192231</v>
      </c>
      <c r="AJ184" s="4">
        <f t="shared" ca="1" si="62"/>
        <v>-73042.346002589053</v>
      </c>
      <c r="AL184" s="6">
        <f t="shared" ca="1" si="63"/>
        <v>-44583.387994662247</v>
      </c>
      <c r="AM184" s="4">
        <f t="shared" ca="1" si="64"/>
        <v>-163754.78410439444</v>
      </c>
      <c r="AO184" s="6"/>
      <c r="AP184" s="4"/>
    </row>
    <row r="185" spans="1:42" x14ac:dyDescent="0.2">
      <c r="A185" s="15">
        <f>+curves!A174</f>
        <v>41913</v>
      </c>
      <c r="B185" s="6">
        <f t="shared" ca="1" si="44"/>
        <v>1728450.8379643813</v>
      </c>
      <c r="C185" s="4">
        <f t="shared" ca="1" si="45"/>
        <v>2234403.4848065218</v>
      </c>
      <c r="D185" s="72"/>
      <c r="E185" s="6">
        <f t="shared" si="46"/>
        <v>0</v>
      </c>
      <c r="F185" s="4">
        <f t="shared" ca="1" si="65"/>
        <v>-428324.66193656065</v>
      </c>
      <c r="G185" s="54">
        <v>1198.6896138898367</v>
      </c>
      <c r="H185" s="6">
        <f t="shared" si="47"/>
        <v>0</v>
      </c>
      <c r="I185" s="4">
        <f t="shared" si="48"/>
        <v>0</v>
      </c>
      <c r="K185" s="6">
        <f t="shared" si="49"/>
        <v>0</v>
      </c>
      <c r="L185" s="4">
        <f t="shared" si="50"/>
        <v>0</v>
      </c>
      <c r="N185" s="6">
        <f t="shared" si="51"/>
        <v>0</v>
      </c>
      <c r="O185" s="4">
        <f t="shared" si="52"/>
        <v>0</v>
      </c>
      <c r="Q185" s="6"/>
      <c r="R185" s="4"/>
      <c r="T185" s="6">
        <f t="shared" si="53"/>
        <v>0</v>
      </c>
      <c r="U185" s="4">
        <f t="shared" si="54"/>
        <v>0</v>
      </c>
      <c r="W185" s="6">
        <f t="shared" si="55"/>
        <v>0</v>
      </c>
      <c r="X185" s="4">
        <f t="shared" si="56"/>
        <v>0</v>
      </c>
      <c r="Z185" s="6">
        <f t="shared" si="57"/>
        <v>0</v>
      </c>
      <c r="AA185" s="4">
        <f t="shared" si="58"/>
        <v>0</v>
      </c>
      <c r="AC185" s="6"/>
      <c r="AD185" s="4"/>
      <c r="AF185" s="6">
        <f t="shared" ca="1" si="59"/>
        <v>1792538.56401151</v>
      </c>
      <c r="AG185" s="4">
        <f t="shared" ca="1" si="60"/>
        <v>2470118.1412078608</v>
      </c>
      <c r="AI185" s="6">
        <f t="shared" ca="1" si="61"/>
        <v>-19768.473791631735</v>
      </c>
      <c r="AJ185" s="4">
        <f t="shared" ca="1" si="62"/>
        <v>-72708.446605621517</v>
      </c>
      <c r="AL185" s="6">
        <f t="shared" ca="1" si="63"/>
        <v>-44319.252255496962</v>
      </c>
      <c r="AM185" s="4">
        <f t="shared" ca="1" si="64"/>
        <v>-163006.20979571779</v>
      </c>
      <c r="AO185" s="6"/>
      <c r="AP185" s="4"/>
    </row>
    <row r="186" spans="1:42" x14ac:dyDescent="0.2">
      <c r="A186" s="15">
        <f>+curves!A175</f>
        <v>41944</v>
      </c>
      <c r="B186" s="6">
        <f t="shared" ca="1" si="44"/>
        <v>1717869.6999176124</v>
      </c>
      <c r="C186" s="4">
        <f t="shared" ca="1" si="45"/>
        <v>2294593.4299588301</v>
      </c>
      <c r="D186" s="72"/>
      <c r="E186" s="6">
        <f t="shared" si="46"/>
        <v>0</v>
      </c>
      <c r="F186" s="4">
        <f t="shared" ca="1" si="65"/>
        <v>-425965.01813094731</v>
      </c>
      <c r="G186" s="54">
        <v>1199.42862182308</v>
      </c>
      <c r="H186" s="6">
        <f t="shared" si="47"/>
        <v>0</v>
      </c>
      <c r="I186" s="4">
        <f t="shared" si="48"/>
        <v>0</v>
      </c>
      <c r="K186" s="6">
        <f t="shared" si="49"/>
        <v>0</v>
      </c>
      <c r="L186" s="4">
        <f t="shared" si="50"/>
        <v>0</v>
      </c>
      <c r="N186" s="6">
        <f t="shared" si="51"/>
        <v>0</v>
      </c>
      <c r="O186" s="4">
        <f t="shared" si="52"/>
        <v>0</v>
      </c>
      <c r="Q186" s="6"/>
      <c r="R186" s="4"/>
      <c r="T186" s="6">
        <f t="shared" si="53"/>
        <v>0</v>
      </c>
      <c r="U186" s="4">
        <f t="shared" si="54"/>
        <v>0</v>
      </c>
      <c r="W186" s="6">
        <f t="shared" si="55"/>
        <v>0</v>
      </c>
      <c r="X186" s="4">
        <f t="shared" si="56"/>
        <v>0</v>
      </c>
      <c r="Z186" s="6">
        <f t="shared" si="57"/>
        <v>0</v>
      </c>
      <c r="AA186" s="4">
        <f t="shared" si="58"/>
        <v>0</v>
      </c>
      <c r="AC186" s="6"/>
      <c r="AD186" s="4"/>
      <c r="AF186" s="6">
        <f t="shared" ca="1" si="59"/>
        <v>1781565.0971454808</v>
      </c>
      <c r="AG186" s="4">
        <f t="shared" ca="1" si="60"/>
        <v>2531604.0030437284</v>
      </c>
      <c r="AI186" s="6">
        <f t="shared" ca="1" si="61"/>
        <v>-19647.456204339793</v>
      </c>
      <c r="AJ186" s="4">
        <f t="shared" ca="1" si="62"/>
        <v>-73108.184536348374</v>
      </c>
      <c r="AL186" s="6">
        <f t="shared" ca="1" si="63"/>
        <v>-44047.941023528532</v>
      </c>
      <c r="AM186" s="4">
        <f t="shared" ca="1" si="64"/>
        <v>-163902.38854854967</v>
      </c>
      <c r="AO186" s="6"/>
      <c r="AP186" s="4"/>
    </row>
    <row r="187" spans="1:42" x14ac:dyDescent="0.2">
      <c r="A187" s="15">
        <f>+curves!A176</f>
        <v>41974</v>
      </c>
      <c r="B187" s="6">
        <f t="shared" ca="1" si="44"/>
        <v>1707691.01014502</v>
      </c>
      <c r="C187" s="4">
        <f t="shared" ca="1" si="45"/>
        <v>2395412.8450876763</v>
      </c>
      <c r="D187" s="72"/>
      <c r="E187" s="6">
        <f t="shared" si="46"/>
        <v>0</v>
      </c>
      <c r="F187" s="4">
        <f t="shared" ca="1" si="65"/>
        <v>-423702.26447383757</v>
      </c>
      <c r="G187" s="54">
        <v>1200.1683951808229</v>
      </c>
      <c r="H187" s="6">
        <f t="shared" si="47"/>
        <v>0</v>
      </c>
      <c r="I187" s="4">
        <f t="shared" si="48"/>
        <v>0</v>
      </c>
      <c r="K187" s="6">
        <f t="shared" si="49"/>
        <v>0</v>
      </c>
      <c r="L187" s="4">
        <f t="shared" si="50"/>
        <v>0</v>
      </c>
      <c r="N187" s="6">
        <f t="shared" si="51"/>
        <v>0</v>
      </c>
      <c r="O187" s="4">
        <f t="shared" si="52"/>
        <v>0</v>
      </c>
      <c r="Q187" s="6"/>
      <c r="R187" s="4"/>
      <c r="T187" s="6">
        <f t="shared" si="53"/>
        <v>0</v>
      </c>
      <c r="U187" s="4">
        <f t="shared" si="54"/>
        <v>0</v>
      </c>
      <c r="W187" s="6">
        <f t="shared" si="55"/>
        <v>0</v>
      </c>
      <c r="X187" s="4">
        <f t="shared" si="56"/>
        <v>0</v>
      </c>
      <c r="Z187" s="6">
        <f t="shared" si="57"/>
        <v>0</v>
      </c>
      <c r="AA187" s="4">
        <f t="shared" si="58"/>
        <v>0</v>
      </c>
      <c r="AC187" s="6"/>
      <c r="AD187" s="4"/>
      <c r="AF187" s="6">
        <f t="shared" ca="1" si="59"/>
        <v>1771009.0005833304</v>
      </c>
      <c r="AG187" s="4">
        <f t="shared" ca="1" si="60"/>
        <v>2635261.3928679964</v>
      </c>
      <c r="AI187" s="6">
        <f t="shared" ca="1" si="61"/>
        <v>-19531.041460233086</v>
      </c>
      <c r="AJ187" s="4">
        <f t="shared" ca="1" si="62"/>
        <v>-73983.585051362927</v>
      </c>
      <c r="AL187" s="6">
        <f t="shared" ca="1" si="63"/>
        <v>-43786.948978077431</v>
      </c>
      <c r="AM187" s="4">
        <f t="shared" ca="1" si="64"/>
        <v>-165864.96272895733</v>
      </c>
      <c r="AO187" s="6"/>
      <c r="AP187" s="4"/>
    </row>
    <row r="188" spans="1:42" x14ac:dyDescent="0.2">
      <c r="A188" s="15">
        <f>+curves!A177</f>
        <v>42005</v>
      </c>
      <c r="B188" s="6">
        <f t="shared" ca="1" si="44"/>
        <v>1697235.8138084533</v>
      </c>
      <c r="C188" s="4">
        <f t="shared" ca="1" si="45"/>
        <v>2864459.3358872361</v>
      </c>
      <c r="D188" s="72"/>
      <c r="E188" s="6">
        <f t="shared" si="46"/>
        <v>0</v>
      </c>
      <c r="F188" s="4">
        <f t="shared" ca="1" si="65"/>
        <v>-421368.01882647577</v>
      </c>
      <c r="G188" s="54">
        <v>1200.9089347559168</v>
      </c>
      <c r="H188" s="6">
        <f t="shared" si="47"/>
        <v>0</v>
      </c>
      <c r="I188" s="4">
        <f t="shared" si="48"/>
        <v>0</v>
      </c>
      <c r="K188" s="6">
        <f t="shared" si="49"/>
        <v>0</v>
      </c>
      <c r="L188" s="4">
        <f t="shared" si="50"/>
        <v>0</v>
      </c>
      <c r="N188" s="6">
        <f t="shared" si="51"/>
        <v>0</v>
      </c>
      <c r="O188" s="4">
        <f t="shared" si="52"/>
        <v>0</v>
      </c>
      <c r="Q188" s="6"/>
      <c r="R188" s="4"/>
      <c r="T188" s="6">
        <f t="shared" si="53"/>
        <v>0</v>
      </c>
      <c r="U188" s="4">
        <f t="shared" si="54"/>
        <v>0</v>
      </c>
      <c r="W188" s="6">
        <f t="shared" si="55"/>
        <v>0</v>
      </c>
      <c r="X188" s="4">
        <f t="shared" si="56"/>
        <v>0</v>
      </c>
      <c r="Z188" s="6">
        <f t="shared" si="57"/>
        <v>0</v>
      </c>
      <c r="AA188" s="4">
        <f t="shared" si="58"/>
        <v>0</v>
      </c>
      <c r="AC188" s="6"/>
      <c r="AD188" s="4"/>
      <c r="AF188" s="6">
        <f t="shared" ca="1" si="59"/>
        <v>1760166.1451106924</v>
      </c>
      <c r="AG188" s="4">
        <f t="shared" ca="1" si="60"/>
        <v>3120774.5752812568</v>
      </c>
      <c r="AI188" s="6">
        <f t="shared" ca="1" si="61"/>
        <v>-19411.46428150974</v>
      </c>
      <c r="AJ188" s="4">
        <f t="shared" ca="1" si="62"/>
        <v>-79062.894018589155</v>
      </c>
      <c r="AL188" s="6">
        <f t="shared" ca="1" si="63"/>
        <v>-43518.867020729565</v>
      </c>
      <c r="AM188" s="4">
        <f t="shared" ca="1" si="64"/>
        <v>-177252.3453754315</v>
      </c>
      <c r="AO188" s="6"/>
      <c r="AP188" s="4"/>
    </row>
    <row r="189" spans="1:42" x14ac:dyDescent="0.2">
      <c r="A189" s="15">
        <f>+curves!A178</f>
        <v>42036</v>
      </c>
      <c r="B189" s="6">
        <f t="shared" ca="1" si="44"/>
        <v>1686844.0503756755</v>
      </c>
      <c r="C189" s="4">
        <f t="shared" ca="1" si="45"/>
        <v>2717033.9539159187</v>
      </c>
      <c r="D189" s="72"/>
      <c r="E189" s="6">
        <f t="shared" si="46"/>
        <v>0</v>
      </c>
      <c r="F189" s="4">
        <f t="shared" ca="1" si="65"/>
        <v>-419046.59742632532</v>
      </c>
      <c r="G189" s="54">
        <v>1201.6502413419025</v>
      </c>
      <c r="H189" s="6">
        <f t="shared" si="47"/>
        <v>0</v>
      </c>
      <c r="I189" s="4">
        <f t="shared" si="48"/>
        <v>0</v>
      </c>
      <c r="K189" s="6">
        <f t="shared" si="49"/>
        <v>0</v>
      </c>
      <c r="L189" s="4">
        <f t="shared" si="50"/>
        <v>0</v>
      </c>
      <c r="N189" s="6">
        <f t="shared" si="51"/>
        <v>0</v>
      </c>
      <c r="O189" s="4">
        <f t="shared" si="52"/>
        <v>0</v>
      </c>
      <c r="Q189" s="6"/>
      <c r="R189" s="4"/>
      <c r="T189" s="6">
        <f t="shared" si="53"/>
        <v>0</v>
      </c>
      <c r="U189" s="4">
        <f t="shared" si="54"/>
        <v>0</v>
      </c>
      <c r="W189" s="6">
        <f t="shared" si="55"/>
        <v>0</v>
      </c>
      <c r="X189" s="4">
        <f t="shared" si="56"/>
        <v>0</v>
      </c>
      <c r="Z189" s="6">
        <f t="shared" si="57"/>
        <v>0</v>
      </c>
      <c r="AA189" s="4">
        <f t="shared" si="58"/>
        <v>0</v>
      </c>
      <c r="AC189" s="6"/>
      <c r="AD189" s="4"/>
      <c r="AF189" s="6">
        <f t="shared" ca="1" si="59"/>
        <v>1749389.0745153399</v>
      </c>
      <c r="AG189" s="4">
        <f t="shared" ca="1" si="60"/>
        <v>2966963.8703780174</v>
      </c>
      <c r="AI189" s="6">
        <f t="shared" ca="1" si="61"/>
        <v>-19292.612591570072</v>
      </c>
      <c r="AJ189" s="4">
        <f t="shared" ca="1" si="62"/>
        <v>-77093.279915914012</v>
      </c>
      <c r="AL189" s="6">
        <f t="shared" ca="1" si="63"/>
        <v>-43252.411548094249</v>
      </c>
      <c r="AM189" s="4">
        <f t="shared" ca="1" si="64"/>
        <v>-172836.63654618463</v>
      </c>
      <c r="AO189" s="6"/>
      <c r="AP189" s="4"/>
    </row>
    <row r="190" spans="1:42" x14ac:dyDescent="0.2">
      <c r="A190" s="15">
        <f>+curves!A179</f>
        <v>42064</v>
      </c>
      <c r="B190" s="6">
        <f t="shared" ca="1" si="44"/>
        <v>1677512.1462087338</v>
      </c>
      <c r="C190" s="4">
        <f t="shared" ca="1" si="45"/>
        <v>2532574.1396747902</v>
      </c>
      <c r="D190" s="72"/>
      <c r="E190" s="6">
        <f t="shared" si="46"/>
        <v>0</v>
      </c>
      <c r="F190" s="4">
        <f t="shared" ca="1" si="65"/>
        <v>-416985.71034045354</v>
      </c>
      <c r="G190" s="54">
        <v>1202.3923157332079</v>
      </c>
      <c r="H190" s="6">
        <f t="shared" si="47"/>
        <v>0</v>
      </c>
      <c r="I190" s="4">
        <f t="shared" si="48"/>
        <v>0</v>
      </c>
      <c r="K190" s="6">
        <f t="shared" si="49"/>
        <v>0</v>
      </c>
      <c r="L190" s="4">
        <f t="shared" si="50"/>
        <v>0</v>
      </c>
      <c r="N190" s="6">
        <f t="shared" si="51"/>
        <v>0</v>
      </c>
      <c r="O190" s="4">
        <f t="shared" si="52"/>
        <v>0</v>
      </c>
      <c r="Q190" s="6"/>
      <c r="R190" s="4"/>
      <c r="T190" s="6">
        <f t="shared" si="53"/>
        <v>0</v>
      </c>
      <c r="U190" s="4">
        <f t="shared" si="54"/>
        <v>0</v>
      </c>
      <c r="W190" s="6">
        <f t="shared" si="55"/>
        <v>0</v>
      </c>
      <c r="X190" s="4">
        <f t="shared" si="56"/>
        <v>0</v>
      </c>
      <c r="Z190" s="6">
        <f t="shared" si="57"/>
        <v>0</v>
      </c>
      <c r="AA190" s="4">
        <f t="shared" si="58"/>
        <v>0</v>
      </c>
      <c r="AC190" s="6"/>
      <c r="AD190" s="4"/>
      <c r="AF190" s="6">
        <f t="shared" ca="1" si="59"/>
        <v>1739711.1607861861</v>
      </c>
      <c r="AG190" s="4">
        <f t="shared" ca="1" si="60"/>
        <v>2774839.3014539671</v>
      </c>
      <c r="AI190" s="6">
        <f t="shared" ca="1" si="61"/>
        <v>-19185.882623382218</v>
      </c>
      <c r="AJ190" s="4">
        <f t="shared" ca="1" si="62"/>
        <v>-74729.012818073737</v>
      </c>
      <c r="AL190" s="6">
        <f t="shared" ca="1" si="63"/>
        <v>-43013.131954070101</v>
      </c>
      <c r="AM190" s="4">
        <f t="shared" ca="1" si="64"/>
        <v>-167536.14896110303</v>
      </c>
      <c r="AO190" s="6"/>
      <c r="AP190" s="4"/>
    </row>
    <row r="191" spans="1:42" x14ac:dyDescent="0.2">
      <c r="A191" s="15">
        <f>+curves!A180</f>
        <v>42095</v>
      </c>
      <c r="B191" s="6">
        <f t="shared" ca="1" si="44"/>
        <v>1667240.0584189722</v>
      </c>
      <c r="C191" s="4">
        <f t="shared" ca="1" si="45"/>
        <v>2338671.4739702116</v>
      </c>
      <c r="D191" s="72"/>
      <c r="E191" s="6">
        <f t="shared" si="46"/>
        <v>0</v>
      </c>
      <c r="F191" s="4">
        <f t="shared" ca="1" si="65"/>
        <v>-414688.37560564373</v>
      </c>
      <c r="G191" s="54">
        <v>1203.1351587251513</v>
      </c>
      <c r="H191" s="6">
        <f t="shared" si="47"/>
        <v>0</v>
      </c>
      <c r="I191" s="4">
        <f t="shared" si="48"/>
        <v>0</v>
      </c>
      <c r="K191" s="6">
        <f t="shared" si="49"/>
        <v>0</v>
      </c>
      <c r="L191" s="4">
        <f t="shared" si="50"/>
        <v>0</v>
      </c>
      <c r="N191" s="6">
        <f t="shared" si="51"/>
        <v>0</v>
      </c>
      <c r="O191" s="4">
        <f t="shared" si="52"/>
        <v>0</v>
      </c>
      <c r="Q191" s="6"/>
      <c r="R191" s="4"/>
      <c r="T191" s="6">
        <f t="shared" si="53"/>
        <v>0</v>
      </c>
      <c r="U191" s="4">
        <f t="shared" si="54"/>
        <v>0</v>
      </c>
      <c r="W191" s="6">
        <f t="shared" si="55"/>
        <v>0</v>
      </c>
      <c r="X191" s="4">
        <f t="shared" si="56"/>
        <v>0</v>
      </c>
      <c r="Z191" s="6">
        <f t="shared" si="57"/>
        <v>0</v>
      </c>
      <c r="AA191" s="4">
        <f t="shared" si="58"/>
        <v>0</v>
      </c>
      <c r="AC191" s="6"/>
      <c r="AD191" s="4"/>
      <c r="AF191" s="6">
        <f t="shared" ca="1" si="59"/>
        <v>1729058.2031829807</v>
      </c>
      <c r="AG191" s="4">
        <f t="shared" ca="1" si="60"/>
        <v>2572838.606336276</v>
      </c>
      <c r="AI191" s="6">
        <f t="shared" ca="1" si="61"/>
        <v>-19068.399676342549</v>
      </c>
      <c r="AJ191" s="4">
        <f t="shared" ca="1" si="62"/>
        <v>-72231.097973985583</v>
      </c>
      <c r="AL191" s="6">
        <f t="shared" ca="1" si="63"/>
        <v>-42749.745087665957</v>
      </c>
      <c r="AM191" s="4">
        <f t="shared" ca="1" si="64"/>
        <v>-161936.03439207867</v>
      </c>
      <c r="AO191" s="6"/>
      <c r="AP191" s="4"/>
    </row>
    <row r="192" spans="1:42" x14ac:dyDescent="0.2">
      <c r="A192" s="15">
        <f>+curves!A181</f>
        <v>42125</v>
      </c>
      <c r="B192" s="6">
        <f t="shared" ca="1" si="44"/>
        <v>1657358.6807151723</v>
      </c>
      <c r="C192" s="4">
        <f t="shared" ca="1" si="45"/>
        <v>2303265.0020294404</v>
      </c>
      <c r="D192" s="72"/>
      <c r="E192" s="6">
        <f t="shared" si="46"/>
        <v>0</v>
      </c>
      <c r="F192" s="4">
        <f t="shared" ca="1" si="65"/>
        <v>-412485.38984719425</v>
      </c>
      <c r="G192" s="54">
        <v>1203.8787711137409</v>
      </c>
      <c r="H192" s="6">
        <f t="shared" si="47"/>
        <v>0</v>
      </c>
      <c r="I192" s="4">
        <f t="shared" si="48"/>
        <v>0</v>
      </c>
      <c r="K192" s="6">
        <f t="shared" si="49"/>
        <v>0</v>
      </c>
      <c r="L192" s="4">
        <f t="shared" si="50"/>
        <v>0</v>
      </c>
      <c r="N192" s="6">
        <f t="shared" si="51"/>
        <v>0</v>
      </c>
      <c r="O192" s="4">
        <f t="shared" si="52"/>
        <v>0</v>
      </c>
      <c r="Q192" s="6"/>
      <c r="R192" s="4"/>
      <c r="T192" s="6">
        <f t="shared" si="53"/>
        <v>0</v>
      </c>
      <c r="U192" s="4">
        <f t="shared" si="54"/>
        <v>0</v>
      </c>
      <c r="W192" s="6">
        <f t="shared" si="55"/>
        <v>0</v>
      </c>
      <c r="X192" s="4">
        <f t="shared" si="56"/>
        <v>0</v>
      </c>
      <c r="Z192" s="6">
        <f t="shared" si="57"/>
        <v>0</v>
      </c>
      <c r="AA192" s="4">
        <f t="shared" si="58"/>
        <v>0</v>
      </c>
      <c r="AC192" s="6"/>
      <c r="AD192" s="4"/>
      <c r="AF192" s="6">
        <f t="shared" ca="1" si="59"/>
        <v>1718810.4424653628</v>
      </c>
      <c r="AG192" s="4">
        <f t="shared" ca="1" si="60"/>
        <v>2535245.4026364102</v>
      </c>
      <c r="AI192" s="6">
        <f t="shared" ca="1" si="61"/>
        <v>-18955.385321596517</v>
      </c>
      <c r="AJ192" s="4">
        <f t="shared" ca="1" si="62"/>
        <v>-71556.579589026849</v>
      </c>
      <c r="AL192" s="6">
        <f t="shared" ca="1" si="63"/>
        <v>-42496.376428594158</v>
      </c>
      <c r="AM192" s="4">
        <f t="shared" ca="1" si="64"/>
        <v>-160423.82101794294</v>
      </c>
      <c r="AO192" s="6"/>
      <c r="AP192" s="4"/>
    </row>
    <row r="193" spans="1:42" x14ac:dyDescent="0.2">
      <c r="A193" s="15">
        <f>+curves!A182</f>
        <v>42156</v>
      </c>
      <c r="B193" s="6">
        <f t="shared" ca="1" si="44"/>
        <v>1647208.8898285611</v>
      </c>
      <c r="C193" s="4">
        <f t="shared" ca="1" si="45"/>
        <v>2317162.1827264139</v>
      </c>
      <c r="D193" s="72"/>
      <c r="E193" s="6">
        <f t="shared" si="46"/>
        <v>0</v>
      </c>
      <c r="F193" s="4">
        <f t="shared" ca="1" si="65"/>
        <v>-410212.78400136041</v>
      </c>
      <c r="G193" s="54">
        <v>1204.6231536958762</v>
      </c>
      <c r="H193" s="6">
        <f t="shared" si="47"/>
        <v>0</v>
      </c>
      <c r="I193" s="4">
        <f t="shared" si="48"/>
        <v>0</v>
      </c>
      <c r="K193" s="6">
        <f t="shared" si="49"/>
        <v>0</v>
      </c>
      <c r="L193" s="4">
        <f t="shared" si="50"/>
        <v>0</v>
      </c>
      <c r="N193" s="6">
        <f t="shared" si="51"/>
        <v>0</v>
      </c>
      <c r="O193" s="4">
        <f t="shared" si="52"/>
        <v>0</v>
      </c>
      <c r="Q193" s="6"/>
      <c r="R193" s="4"/>
      <c r="T193" s="6">
        <f t="shared" si="53"/>
        <v>0</v>
      </c>
      <c r="U193" s="4">
        <f t="shared" si="54"/>
        <v>0</v>
      </c>
      <c r="W193" s="6">
        <f t="shared" si="55"/>
        <v>0</v>
      </c>
      <c r="X193" s="4">
        <f t="shared" si="56"/>
        <v>0</v>
      </c>
      <c r="Z193" s="6">
        <f t="shared" si="57"/>
        <v>0</v>
      </c>
      <c r="AA193" s="4">
        <f t="shared" si="58"/>
        <v>0</v>
      </c>
      <c r="AC193" s="6"/>
      <c r="AD193" s="4"/>
      <c r="AF193" s="6">
        <f t="shared" ca="1" si="59"/>
        <v>1708284.3163058648</v>
      </c>
      <c r="AG193" s="4">
        <f t="shared" ca="1" si="60"/>
        <v>2548760.1999283503</v>
      </c>
      <c r="AI193" s="6">
        <f t="shared" ca="1" si="61"/>
        <v>-18839.301097084339</v>
      </c>
      <c r="AJ193" s="4">
        <f t="shared" ca="1" si="62"/>
        <v>-71438.629760143813</v>
      </c>
      <c r="AL193" s="6">
        <f t="shared" ca="1" si="63"/>
        <v>-42236.125380219513</v>
      </c>
      <c r="AM193" s="4">
        <f t="shared" ca="1" si="64"/>
        <v>-160159.38744179238</v>
      </c>
      <c r="AO193" s="6"/>
      <c r="AP193" s="4"/>
    </row>
    <row r="194" spans="1:42" x14ac:dyDescent="0.2">
      <c r="A194" s="15">
        <f>+curves!A183</f>
        <v>42186</v>
      </c>
      <c r="B194" s="6">
        <f t="shared" ca="1" si="44"/>
        <v>1637445.1638710841</v>
      </c>
      <c r="C194" s="4">
        <f t="shared" ca="1" si="45"/>
        <v>2409861.2868755623</v>
      </c>
      <c r="D194" s="72"/>
      <c r="E194" s="6">
        <f t="shared" si="46"/>
        <v>0</v>
      </c>
      <c r="F194" s="4">
        <f t="shared" ca="1" si="65"/>
        <v>-408033.51839726156</v>
      </c>
      <c r="G194" s="54">
        <v>1205.3683072693491</v>
      </c>
      <c r="H194" s="6">
        <f t="shared" si="47"/>
        <v>0</v>
      </c>
      <c r="I194" s="4">
        <f t="shared" si="48"/>
        <v>0</v>
      </c>
      <c r="K194" s="6">
        <f t="shared" si="49"/>
        <v>0</v>
      </c>
      <c r="L194" s="4">
        <f t="shared" si="50"/>
        <v>0</v>
      </c>
      <c r="N194" s="6">
        <f t="shared" si="51"/>
        <v>0</v>
      </c>
      <c r="O194" s="4">
        <f t="shared" si="52"/>
        <v>0</v>
      </c>
      <c r="Q194" s="6"/>
      <c r="R194" s="4"/>
      <c r="T194" s="6">
        <f t="shared" si="53"/>
        <v>0</v>
      </c>
      <c r="U194" s="4">
        <f t="shared" si="54"/>
        <v>0</v>
      </c>
      <c r="W194" s="6">
        <f t="shared" si="55"/>
        <v>0</v>
      </c>
      <c r="X194" s="4">
        <f t="shared" si="56"/>
        <v>0</v>
      </c>
      <c r="Z194" s="6">
        <f t="shared" si="57"/>
        <v>0</v>
      </c>
      <c r="AA194" s="4">
        <f t="shared" si="58"/>
        <v>0</v>
      </c>
      <c r="AC194" s="6"/>
      <c r="AD194" s="4"/>
      <c r="AF194" s="6">
        <f t="shared" ca="1" si="59"/>
        <v>1698158.5696413952</v>
      </c>
      <c r="AG194" s="4">
        <f t="shared" ca="1" si="60"/>
        <v>2644032.8929316523</v>
      </c>
      <c r="AI194" s="6">
        <f t="shared" ca="1" si="61"/>
        <v>-18727.632337719238</v>
      </c>
      <c r="AJ194" s="4">
        <f t="shared" ca="1" si="62"/>
        <v>-72232.477926583102</v>
      </c>
      <c r="AL194" s="6">
        <f t="shared" ca="1" si="63"/>
        <v>-41985.773432591901</v>
      </c>
      <c r="AM194" s="4">
        <f t="shared" ca="1" si="64"/>
        <v>-161939.12812950695</v>
      </c>
      <c r="AO194" s="6"/>
      <c r="AP194" s="4"/>
    </row>
    <row r="195" spans="1:42" x14ac:dyDescent="0.2">
      <c r="A195" s="15">
        <f>+curves!A184</f>
        <v>42217</v>
      </c>
      <c r="B195" s="6">
        <f t="shared" ca="1" si="44"/>
        <v>1627416.2272851404</v>
      </c>
      <c r="C195" s="4">
        <f t="shared" ca="1" si="45"/>
        <v>2390219.2486384604</v>
      </c>
      <c r="D195" s="72"/>
      <c r="E195" s="6">
        <f t="shared" si="46"/>
        <v>0</v>
      </c>
      <c r="F195" s="4">
        <f t="shared" ca="1" si="65"/>
        <v>-405785.37583809235</v>
      </c>
      <c r="G195" s="54">
        <v>1206.1142326326435</v>
      </c>
      <c r="H195" s="6">
        <f t="shared" si="47"/>
        <v>0</v>
      </c>
      <c r="I195" s="4">
        <f t="shared" si="48"/>
        <v>0</v>
      </c>
      <c r="K195" s="6">
        <f t="shared" si="49"/>
        <v>0</v>
      </c>
      <c r="L195" s="4">
        <f t="shared" si="50"/>
        <v>0</v>
      </c>
      <c r="N195" s="6">
        <f t="shared" si="51"/>
        <v>0</v>
      </c>
      <c r="O195" s="4">
        <f t="shared" si="52"/>
        <v>0</v>
      </c>
      <c r="Q195" s="6"/>
      <c r="R195" s="4"/>
      <c r="T195" s="6">
        <f t="shared" si="53"/>
        <v>0</v>
      </c>
      <c r="U195" s="4">
        <f t="shared" si="54"/>
        <v>0</v>
      </c>
      <c r="W195" s="6">
        <f t="shared" si="55"/>
        <v>0</v>
      </c>
      <c r="X195" s="4">
        <f t="shared" si="56"/>
        <v>0</v>
      </c>
      <c r="Z195" s="6">
        <f t="shared" si="57"/>
        <v>0</v>
      </c>
      <c r="AA195" s="4">
        <f t="shared" si="58"/>
        <v>0</v>
      </c>
      <c r="AC195" s="6"/>
      <c r="AD195" s="4"/>
      <c r="AF195" s="6">
        <f t="shared" ca="1" si="59"/>
        <v>1687757.7788341185</v>
      </c>
      <c r="AG195" s="4">
        <f t="shared" ca="1" si="60"/>
        <v>2622775.5883082212</v>
      </c>
      <c r="AI195" s="6">
        <f t="shared" ca="1" si="61"/>
        <v>-18612.930336538426</v>
      </c>
      <c r="AJ195" s="4">
        <f t="shared" ca="1" si="62"/>
        <v>-71734.233517019107</v>
      </c>
      <c r="AL195" s="6">
        <f t="shared" ca="1" si="63"/>
        <v>-41728.621212439502</v>
      </c>
      <c r="AM195" s="4">
        <f t="shared" ca="1" si="64"/>
        <v>-160822.10615274188</v>
      </c>
      <c r="AO195" s="6"/>
      <c r="AP195" s="4"/>
    </row>
    <row r="196" spans="1:42" x14ac:dyDescent="0.2">
      <c r="A196" s="15">
        <f>+curves!A185</f>
        <v>42248</v>
      </c>
      <c r="B196" s="6">
        <f t="shared" ca="1" si="44"/>
        <v>1617448.161017857</v>
      </c>
      <c r="C196" s="4">
        <f t="shared" ca="1" si="45"/>
        <v>2330290.3988571186</v>
      </c>
      <c r="D196" s="72"/>
      <c r="E196" s="6">
        <f t="shared" si="46"/>
        <v>0</v>
      </c>
      <c r="F196" s="4">
        <f t="shared" ca="1" si="65"/>
        <v>-403549.58554264781</v>
      </c>
      <c r="G196" s="54">
        <v>1206.8609305851378</v>
      </c>
      <c r="H196" s="6">
        <f t="shared" si="47"/>
        <v>0</v>
      </c>
      <c r="I196" s="4">
        <f t="shared" si="48"/>
        <v>0</v>
      </c>
      <c r="K196" s="6">
        <f t="shared" si="49"/>
        <v>0</v>
      </c>
      <c r="L196" s="4">
        <f t="shared" si="50"/>
        <v>0</v>
      </c>
      <c r="N196" s="6">
        <f t="shared" si="51"/>
        <v>0</v>
      </c>
      <c r="O196" s="4">
        <f t="shared" si="52"/>
        <v>0</v>
      </c>
      <c r="Q196" s="6"/>
      <c r="R196" s="4"/>
      <c r="T196" s="6">
        <f t="shared" si="53"/>
        <v>0</v>
      </c>
      <c r="U196" s="4">
        <f t="shared" si="54"/>
        <v>0</v>
      </c>
      <c r="W196" s="6">
        <f t="shared" si="55"/>
        <v>0</v>
      </c>
      <c r="X196" s="4">
        <f t="shared" si="56"/>
        <v>0</v>
      </c>
      <c r="Z196" s="6">
        <f t="shared" si="57"/>
        <v>0</v>
      </c>
      <c r="AA196" s="4">
        <f t="shared" si="58"/>
        <v>0</v>
      </c>
      <c r="AC196" s="6"/>
      <c r="AD196" s="4"/>
      <c r="AF196" s="6">
        <f t="shared" ca="1" si="59"/>
        <v>1677420.1153031318</v>
      </c>
      <c r="AG196" s="4">
        <f t="shared" ca="1" si="60"/>
        <v>2559743.0959525798</v>
      </c>
      <c r="AI196" s="6">
        <f t="shared" ca="1" si="61"/>
        <v>-18498.924515586001</v>
      </c>
      <c r="AJ196" s="4">
        <f t="shared" ca="1" si="62"/>
        <v>-70776.885196632036</v>
      </c>
      <c r="AL196" s="6">
        <f t="shared" ca="1" si="63"/>
        <v>-41473.029769688648</v>
      </c>
      <c r="AM196" s="4">
        <f t="shared" ca="1" si="64"/>
        <v>-158675.81189882878</v>
      </c>
      <c r="AO196" s="6"/>
      <c r="AP196" s="4"/>
    </row>
    <row r="197" spans="1:42" x14ac:dyDescent="0.2">
      <c r="A197" s="15">
        <f>+curves!A186</f>
        <v>42278</v>
      </c>
      <c r="B197" s="6">
        <f t="shared" ca="1" si="44"/>
        <v>1607859.2571542857</v>
      </c>
      <c r="C197" s="4">
        <f t="shared" ca="1" si="45"/>
        <v>2322906.9074401879</v>
      </c>
      <c r="D197" s="72"/>
      <c r="E197" s="6">
        <f t="shared" si="46"/>
        <v>0</v>
      </c>
      <c r="F197" s="4">
        <f t="shared" ca="1" si="65"/>
        <v>-401405.63351543737</v>
      </c>
      <c r="G197" s="54">
        <v>1207.6084019271054</v>
      </c>
      <c r="H197" s="6">
        <f t="shared" si="47"/>
        <v>0</v>
      </c>
      <c r="I197" s="4">
        <f t="shared" si="48"/>
        <v>0</v>
      </c>
      <c r="K197" s="6">
        <f t="shared" si="49"/>
        <v>0</v>
      </c>
      <c r="L197" s="4">
        <f t="shared" si="50"/>
        <v>0</v>
      </c>
      <c r="N197" s="6">
        <f t="shared" si="51"/>
        <v>0</v>
      </c>
      <c r="O197" s="4">
        <f t="shared" si="52"/>
        <v>0</v>
      </c>
      <c r="Q197" s="6"/>
      <c r="R197" s="4"/>
      <c r="T197" s="6">
        <f t="shared" si="53"/>
        <v>0</v>
      </c>
      <c r="U197" s="4">
        <f t="shared" si="54"/>
        <v>0</v>
      </c>
      <c r="W197" s="6">
        <f t="shared" si="55"/>
        <v>0</v>
      </c>
      <c r="X197" s="4">
        <f t="shared" si="56"/>
        <v>0</v>
      </c>
      <c r="Z197" s="6">
        <f t="shared" si="57"/>
        <v>0</v>
      </c>
      <c r="AA197" s="4">
        <f t="shared" si="58"/>
        <v>0</v>
      </c>
      <c r="AC197" s="6"/>
      <c r="AD197" s="4"/>
      <c r="AF197" s="6">
        <f t="shared" ca="1" si="59"/>
        <v>1667475.6728090115</v>
      </c>
      <c r="AG197" s="4">
        <f t="shared" ca="1" si="60"/>
        <v>2551237.779397788</v>
      </c>
      <c r="AI197" s="6">
        <f t="shared" ca="1" si="61"/>
        <v>-18389.255214872341</v>
      </c>
      <c r="AJ197" s="4">
        <f t="shared" ca="1" si="62"/>
        <v>-70430.847472961075</v>
      </c>
      <c r="AL197" s="6">
        <f t="shared" ca="1" si="63"/>
        <v>-41227.160439853484</v>
      </c>
      <c r="AM197" s="4">
        <f t="shared" ca="1" si="64"/>
        <v>-157900.02448463885</v>
      </c>
      <c r="AO197" s="6"/>
      <c r="AP197" s="4"/>
    </row>
    <row r="198" spans="1:42" x14ac:dyDescent="0.2">
      <c r="A198" s="15">
        <f>+curves!A187</f>
        <v>42309</v>
      </c>
      <c r="B198" s="6">
        <f t="shared" ca="1" si="44"/>
        <v>1598009.9012773449</v>
      </c>
      <c r="C198" s="4">
        <f t="shared" ca="1" si="45"/>
        <v>2369401.7193169836</v>
      </c>
      <c r="D198" s="72"/>
      <c r="E198" s="6">
        <f t="shared" si="46"/>
        <v>0</v>
      </c>
      <c r="F198" s="4">
        <f t="shared" ca="1" si="65"/>
        <v>-399193.91109476308</v>
      </c>
      <c r="G198" s="54">
        <v>1208.3566474595141</v>
      </c>
      <c r="H198" s="6">
        <f t="shared" si="47"/>
        <v>0</v>
      </c>
      <c r="I198" s="4">
        <f t="shared" si="48"/>
        <v>0</v>
      </c>
      <c r="K198" s="6">
        <f t="shared" si="49"/>
        <v>0</v>
      </c>
      <c r="L198" s="4">
        <f t="shared" si="50"/>
        <v>0</v>
      </c>
      <c r="N198" s="6">
        <f t="shared" si="51"/>
        <v>0</v>
      </c>
      <c r="O198" s="4">
        <f t="shared" si="52"/>
        <v>0</v>
      </c>
      <c r="Q198" s="6"/>
      <c r="R198" s="4"/>
      <c r="T198" s="6">
        <f t="shared" si="53"/>
        <v>0</v>
      </c>
      <c r="U198" s="4">
        <f t="shared" si="54"/>
        <v>0</v>
      </c>
      <c r="W198" s="6">
        <f t="shared" si="55"/>
        <v>0</v>
      </c>
      <c r="X198" s="4">
        <f t="shared" si="56"/>
        <v>0</v>
      </c>
      <c r="Z198" s="6">
        <f t="shared" si="57"/>
        <v>0</v>
      </c>
      <c r="AA198" s="4">
        <f t="shared" si="58"/>
        <v>0</v>
      </c>
      <c r="AC198" s="6"/>
      <c r="AD198" s="4"/>
      <c r="AF198" s="6">
        <f t="shared" ca="1" si="59"/>
        <v>1657261.121227734</v>
      </c>
      <c r="AG198" s="4">
        <f t="shared" ca="1" si="60"/>
        <v>2598585.438085088</v>
      </c>
      <c r="AI198" s="6">
        <f t="shared" ca="1" si="61"/>
        <v>-18276.607097123699</v>
      </c>
      <c r="AJ198" s="4">
        <f t="shared" ca="1" si="62"/>
        <v>-70693.916251674484</v>
      </c>
      <c r="AL198" s="6">
        <f t="shared" ca="1" si="63"/>
        <v>-40974.612853265266</v>
      </c>
      <c r="AM198" s="4">
        <f t="shared" ca="1" si="64"/>
        <v>-158489.80251643006</v>
      </c>
      <c r="AO198" s="6"/>
      <c r="AP198" s="4"/>
    </row>
    <row r="199" spans="1:42" x14ac:dyDescent="0.2">
      <c r="A199" s="15">
        <f>+curves!A188</f>
        <v>42339</v>
      </c>
      <c r="B199" s="6">
        <f t="shared" ca="1" si="44"/>
        <v>1588535.1986787159</v>
      </c>
      <c r="C199" s="4">
        <f t="shared" ca="1" si="45"/>
        <v>2457019.6381583535</v>
      </c>
      <c r="D199" s="72"/>
      <c r="E199" s="6">
        <f t="shared" si="46"/>
        <v>0</v>
      </c>
      <c r="F199" s="4">
        <f t="shared" ca="1" si="65"/>
        <v>-397073.04498200834</v>
      </c>
      <c r="G199" s="54">
        <v>1209.1056679842288</v>
      </c>
      <c r="H199" s="6">
        <f t="shared" si="47"/>
        <v>0</v>
      </c>
      <c r="I199" s="4">
        <f t="shared" si="48"/>
        <v>0</v>
      </c>
      <c r="K199" s="6">
        <f t="shared" si="49"/>
        <v>0</v>
      </c>
      <c r="L199" s="4">
        <f t="shared" si="50"/>
        <v>0</v>
      </c>
      <c r="N199" s="6">
        <f t="shared" si="51"/>
        <v>0</v>
      </c>
      <c r="O199" s="4">
        <f t="shared" si="52"/>
        <v>0</v>
      </c>
      <c r="Q199" s="6"/>
      <c r="R199" s="4"/>
      <c r="T199" s="6">
        <f t="shared" si="53"/>
        <v>0</v>
      </c>
      <c r="U199" s="4">
        <f t="shared" si="54"/>
        <v>0</v>
      </c>
      <c r="W199" s="6">
        <f t="shared" si="55"/>
        <v>0</v>
      </c>
      <c r="X199" s="4">
        <f t="shared" si="56"/>
        <v>0</v>
      </c>
      <c r="Z199" s="6">
        <f t="shared" si="57"/>
        <v>0</v>
      </c>
      <c r="AA199" s="4">
        <f t="shared" si="58"/>
        <v>0</v>
      </c>
      <c r="AC199" s="6"/>
      <c r="AD199" s="4"/>
      <c r="AF199" s="6">
        <f t="shared" ca="1" si="59"/>
        <v>1647435.1143679814</v>
      </c>
      <c r="AG199" s="4">
        <f t="shared" ca="1" si="60"/>
        <v>2688614.1066485462</v>
      </c>
      <c r="AI199" s="6">
        <f t="shared" ca="1" si="61"/>
        <v>-18168.243928272976</v>
      </c>
      <c r="AJ199" s="4">
        <f t="shared" ca="1" si="62"/>
        <v>-71437.535125969342</v>
      </c>
      <c r="AL199" s="6">
        <f t="shared" ca="1" si="63"/>
        <v>-40731.671760992715</v>
      </c>
      <c r="AM199" s="4">
        <f t="shared" ca="1" si="64"/>
        <v>-160156.93336422337</v>
      </c>
      <c r="AO199" s="6"/>
      <c r="AP199" s="4"/>
    </row>
    <row r="200" spans="1:42" x14ac:dyDescent="0.2">
      <c r="A200" s="15">
        <f>+curves!A189</f>
        <v>42370</v>
      </c>
      <c r="B200" s="6">
        <f t="shared" ca="1" si="44"/>
        <v>1578803.1524978313</v>
      </c>
      <c r="C200" s="4">
        <f t="shared" ca="1" si="45"/>
        <v>2888768.1769322571</v>
      </c>
      <c r="D200" s="72"/>
      <c r="E200" s="6">
        <f t="shared" si="46"/>
        <v>0</v>
      </c>
      <c r="F200" s="4">
        <f t="shared" ca="1" si="65"/>
        <v>-394885.13191899552</v>
      </c>
      <c r="G200" s="54">
        <v>1209.8554643040115</v>
      </c>
      <c r="H200" s="6">
        <f t="shared" si="47"/>
        <v>0</v>
      </c>
      <c r="I200" s="4">
        <f t="shared" si="48"/>
        <v>0</v>
      </c>
      <c r="K200" s="6">
        <f t="shared" si="49"/>
        <v>0</v>
      </c>
      <c r="L200" s="4">
        <f t="shared" si="50"/>
        <v>0</v>
      </c>
      <c r="N200" s="6">
        <f t="shared" si="51"/>
        <v>0</v>
      </c>
      <c r="O200" s="4">
        <f t="shared" si="52"/>
        <v>0</v>
      </c>
      <c r="Q200" s="6"/>
      <c r="R200" s="4"/>
      <c r="T200" s="6">
        <f t="shared" si="53"/>
        <v>0</v>
      </c>
      <c r="U200" s="4">
        <f t="shared" si="54"/>
        <v>0</v>
      </c>
      <c r="W200" s="6">
        <f t="shared" si="55"/>
        <v>0</v>
      </c>
      <c r="X200" s="4">
        <f t="shared" si="56"/>
        <v>0</v>
      </c>
      <c r="Z200" s="6">
        <f t="shared" si="57"/>
        <v>0</v>
      </c>
      <c r="AA200" s="4">
        <f t="shared" si="58"/>
        <v>0</v>
      </c>
      <c r="AC200" s="6"/>
      <c r="AD200" s="4"/>
      <c r="AF200" s="6">
        <f t="shared" ca="1" si="59"/>
        <v>1637342.2221070006</v>
      </c>
      <c r="AG200" s="4">
        <f t="shared" ca="1" si="60"/>
        <v>3135510.3553349059</v>
      </c>
      <c r="AI200" s="6">
        <f t="shared" ca="1" si="61"/>
        <v>-18056.937493840425</v>
      </c>
      <c r="AJ200" s="4">
        <f t="shared" ca="1" si="62"/>
        <v>-76109.991536537389</v>
      </c>
      <c r="AL200" s="6">
        <f t="shared" ca="1" si="63"/>
        <v>-40482.132115329005</v>
      </c>
      <c r="AM200" s="4">
        <f t="shared" ca="1" si="64"/>
        <v>-170632.18686611176</v>
      </c>
      <c r="AO200" s="6"/>
      <c r="AP200" s="4"/>
    </row>
    <row r="201" spans="1:42" x14ac:dyDescent="0.2">
      <c r="A201" s="15">
        <f>+curves!A190</f>
        <v>42401</v>
      </c>
      <c r="B201" s="6">
        <f t="shared" ca="1" si="44"/>
        <v>1569130.1911840711</v>
      </c>
      <c r="C201" s="4">
        <f t="shared" ca="1" si="45"/>
        <v>2756522.8593044137</v>
      </c>
      <c r="D201" s="72"/>
      <c r="E201" s="6">
        <f t="shared" si="46"/>
        <v>0</v>
      </c>
      <c r="F201" s="4">
        <f t="shared" ca="1" si="65"/>
        <v>-392709.24097188923</v>
      </c>
      <c r="G201" s="54">
        <v>1210.6060372223221</v>
      </c>
      <c r="H201" s="6">
        <f t="shared" si="47"/>
        <v>0</v>
      </c>
      <c r="I201" s="4">
        <f t="shared" si="48"/>
        <v>0</v>
      </c>
      <c r="K201" s="6">
        <f t="shared" si="49"/>
        <v>0</v>
      </c>
      <c r="L201" s="4">
        <f t="shared" si="50"/>
        <v>0</v>
      </c>
      <c r="N201" s="6">
        <f t="shared" si="51"/>
        <v>0</v>
      </c>
      <c r="O201" s="4">
        <f t="shared" si="52"/>
        <v>0</v>
      </c>
      <c r="Q201" s="6"/>
      <c r="R201" s="4"/>
      <c r="T201" s="6">
        <f t="shared" si="53"/>
        <v>0</v>
      </c>
      <c r="U201" s="4">
        <f t="shared" si="54"/>
        <v>0</v>
      </c>
      <c r="W201" s="6">
        <f t="shared" si="55"/>
        <v>0</v>
      </c>
      <c r="X201" s="4">
        <f t="shared" si="56"/>
        <v>0</v>
      </c>
      <c r="Z201" s="6">
        <f t="shared" si="57"/>
        <v>0</v>
      </c>
      <c r="AA201" s="4">
        <f t="shared" si="58"/>
        <v>0</v>
      </c>
      <c r="AC201" s="6"/>
      <c r="AD201" s="4"/>
      <c r="AF201" s="6">
        <f t="shared" ca="1" si="59"/>
        <v>1627310.6054695689</v>
      </c>
      <c r="AG201" s="4">
        <f t="shared" ca="1" si="60"/>
        <v>2997506.1352749453</v>
      </c>
      <c r="AI201" s="6">
        <f t="shared" ca="1" si="61"/>
        <v>-17946.3068192395</v>
      </c>
      <c r="AJ201" s="4">
        <f t="shared" ca="1" si="62"/>
        <v>-74333.602845290006</v>
      </c>
      <c r="AL201" s="6">
        <f t="shared" ca="1" si="63"/>
        <v>-40234.10746625824</v>
      </c>
      <c r="AM201" s="4">
        <f t="shared" ca="1" si="64"/>
        <v>-166649.67312524159</v>
      </c>
      <c r="AO201" s="6"/>
      <c r="AP201" s="4"/>
    </row>
    <row r="202" spans="1:42" x14ac:dyDescent="0.2">
      <c r="A202" s="15">
        <f>+curves!A191</f>
        <v>42430</v>
      </c>
      <c r="B202" s="6">
        <f t="shared" ca="1" si="44"/>
        <v>1560134.4669860182</v>
      </c>
      <c r="C202" s="4">
        <f t="shared" ca="1" si="45"/>
        <v>2587826.710232974</v>
      </c>
      <c r="D202" s="72"/>
      <c r="E202" s="6">
        <f t="shared" si="46"/>
        <v>0</v>
      </c>
      <c r="F202" s="4">
        <f t="shared" ca="1" si="65"/>
        <v>-390700.19741825917</v>
      </c>
      <c r="G202" s="54">
        <v>1211.3573875435188</v>
      </c>
      <c r="H202" s="6">
        <f t="shared" si="47"/>
        <v>0</v>
      </c>
      <c r="I202" s="4">
        <f t="shared" si="48"/>
        <v>0</v>
      </c>
      <c r="K202" s="6">
        <f t="shared" si="49"/>
        <v>0</v>
      </c>
      <c r="L202" s="4">
        <f t="shared" si="50"/>
        <v>0</v>
      </c>
      <c r="N202" s="6">
        <f t="shared" si="51"/>
        <v>0</v>
      </c>
      <c r="O202" s="4">
        <f t="shared" si="52"/>
        <v>0</v>
      </c>
      <c r="Q202" s="6"/>
      <c r="R202" s="4"/>
      <c r="T202" s="6">
        <f t="shared" si="53"/>
        <v>0</v>
      </c>
      <c r="U202" s="4">
        <f t="shared" si="54"/>
        <v>0</v>
      </c>
      <c r="W202" s="6">
        <f t="shared" si="55"/>
        <v>0</v>
      </c>
      <c r="X202" s="4">
        <f t="shared" si="56"/>
        <v>0</v>
      </c>
      <c r="Z202" s="6">
        <f t="shared" si="57"/>
        <v>0</v>
      </c>
      <c r="AA202" s="4">
        <f t="shared" si="58"/>
        <v>0</v>
      </c>
      <c r="AC202" s="6"/>
      <c r="AD202" s="4"/>
      <c r="AF202" s="6">
        <f t="shared" ca="1" si="59"/>
        <v>1617981.336634123</v>
      </c>
      <c r="AG202" s="4">
        <f t="shared" ca="1" si="60"/>
        <v>2821759.4510899098</v>
      </c>
      <c r="AI202" s="6">
        <f t="shared" ca="1" si="61"/>
        <v>-17843.421776668438</v>
      </c>
      <c r="AJ202" s="4">
        <f t="shared" ca="1" si="62"/>
        <v>-72158.797664847152</v>
      </c>
      <c r="AL202" s="6">
        <f t="shared" ca="1" si="63"/>
        <v>-40003.447871436365</v>
      </c>
      <c r="AM202" s="4">
        <f t="shared" ca="1" si="64"/>
        <v>-161773.94319208866</v>
      </c>
      <c r="AO202" s="6"/>
      <c r="AP202" s="4"/>
    </row>
    <row r="203" spans="1:42" x14ac:dyDescent="0.2">
      <c r="A203" s="15">
        <f>+curves!A192</f>
        <v>42461</v>
      </c>
      <c r="B203" s="6">
        <f t="shared" ca="1" si="44"/>
        <v>1550574.8557719286</v>
      </c>
      <c r="C203" s="4">
        <f t="shared" ca="1" si="45"/>
        <v>2410710.2040572078</v>
      </c>
      <c r="D203" s="72"/>
      <c r="E203" s="6">
        <f t="shared" si="46"/>
        <v>0</v>
      </c>
      <c r="F203" s="4">
        <f t="shared" ca="1" si="65"/>
        <v>-388547.30846670171</v>
      </c>
      <c r="G203" s="54">
        <v>1212.1095160728614</v>
      </c>
      <c r="H203" s="6">
        <f t="shared" si="47"/>
        <v>0</v>
      </c>
      <c r="I203" s="4">
        <f t="shared" si="48"/>
        <v>0</v>
      </c>
      <c r="K203" s="6">
        <f t="shared" si="49"/>
        <v>0</v>
      </c>
      <c r="L203" s="4">
        <f t="shared" si="50"/>
        <v>0</v>
      </c>
      <c r="N203" s="6">
        <f t="shared" si="51"/>
        <v>0</v>
      </c>
      <c r="O203" s="4">
        <f t="shared" si="52"/>
        <v>0</v>
      </c>
      <c r="Q203" s="6"/>
      <c r="R203" s="4"/>
      <c r="T203" s="6">
        <f t="shared" si="53"/>
        <v>0</v>
      </c>
      <c r="U203" s="4">
        <f t="shared" si="54"/>
        <v>0</v>
      </c>
      <c r="W203" s="6">
        <f t="shared" si="55"/>
        <v>0</v>
      </c>
      <c r="X203" s="4">
        <f t="shared" si="56"/>
        <v>0</v>
      </c>
      <c r="Z203" s="6">
        <f t="shared" si="57"/>
        <v>0</v>
      </c>
      <c r="AA203" s="4">
        <f t="shared" si="58"/>
        <v>0</v>
      </c>
      <c r="AC203" s="6"/>
      <c r="AD203" s="4"/>
      <c r="AF203" s="6">
        <f t="shared" ca="1" si="59"/>
        <v>1608067.2729061702</v>
      </c>
      <c r="AG203" s="4">
        <f t="shared" ca="1" si="60"/>
        <v>2637230.3275661194</v>
      </c>
      <c r="AI203" s="6">
        <f t="shared" ca="1" si="61"/>
        <v>-17734.087499063826</v>
      </c>
      <c r="AJ203" s="4">
        <f t="shared" ca="1" si="62"/>
        <v>-69872.304746311478</v>
      </c>
      <c r="AL203" s="6">
        <f t="shared" ca="1" si="63"/>
        <v>-39758.329635177659</v>
      </c>
      <c r="AM203" s="4">
        <f t="shared" ca="1" si="64"/>
        <v>-156647.81876259999</v>
      </c>
      <c r="AO203" s="6"/>
      <c r="AP203" s="4"/>
    </row>
    <row r="204" spans="1:42" x14ac:dyDescent="0.2">
      <c r="A204" s="15">
        <f>+curves!A193</f>
        <v>42491</v>
      </c>
      <c r="B204" s="6">
        <f t="shared" ca="1" si="44"/>
        <v>1541378.8917735694</v>
      </c>
      <c r="C204" s="4">
        <f t="shared" ca="1" si="45"/>
        <v>2377916.5054548318</v>
      </c>
      <c r="D204" s="72"/>
      <c r="E204" s="6">
        <f t="shared" si="46"/>
        <v>0</v>
      </c>
      <c r="F204" s="4">
        <f t="shared" ca="1" si="65"/>
        <v>-386482.87517233536</v>
      </c>
      <c r="G204" s="54">
        <v>1212.8624236163084</v>
      </c>
      <c r="H204" s="6">
        <f t="shared" si="47"/>
        <v>0</v>
      </c>
      <c r="I204" s="4">
        <f t="shared" si="48"/>
        <v>0</v>
      </c>
      <c r="K204" s="6">
        <f t="shared" si="49"/>
        <v>0</v>
      </c>
      <c r="L204" s="4">
        <f t="shared" si="50"/>
        <v>0</v>
      </c>
      <c r="N204" s="6">
        <f t="shared" si="51"/>
        <v>0</v>
      </c>
      <c r="O204" s="4">
        <f t="shared" si="52"/>
        <v>0</v>
      </c>
      <c r="Q204" s="6"/>
      <c r="R204" s="4"/>
      <c r="T204" s="6">
        <f t="shared" si="53"/>
        <v>0</v>
      </c>
      <c r="U204" s="4">
        <f t="shared" si="54"/>
        <v>0</v>
      </c>
      <c r="W204" s="6">
        <f t="shared" si="55"/>
        <v>0</v>
      </c>
      <c r="X204" s="4">
        <f t="shared" si="56"/>
        <v>0</v>
      </c>
      <c r="Z204" s="6">
        <f t="shared" si="57"/>
        <v>0</v>
      </c>
      <c r="AA204" s="4">
        <f t="shared" si="58"/>
        <v>0</v>
      </c>
      <c r="AC204" s="6"/>
      <c r="AD204" s="4"/>
      <c r="AF204" s="6">
        <f t="shared" ca="1" si="59"/>
        <v>1598530.3397529344</v>
      </c>
      <c r="AG204" s="4">
        <f t="shared" ca="1" si="60"/>
        <v>2602407.3931177775</v>
      </c>
      <c r="AI204" s="6">
        <f t="shared" ca="1" si="61"/>
        <v>-17628.912292863311</v>
      </c>
      <c r="AJ204" s="4">
        <f t="shared" ca="1" si="62"/>
        <v>-69246.367486367089</v>
      </c>
      <c r="AL204" s="6">
        <f t="shared" ca="1" si="63"/>
        <v>-39522.535686501775</v>
      </c>
      <c r="AM204" s="4">
        <f t="shared" ca="1" si="64"/>
        <v>-155244.52017657898</v>
      </c>
      <c r="AO204" s="6"/>
      <c r="AP204" s="4"/>
    </row>
    <row r="205" spans="1:42" x14ac:dyDescent="0.2">
      <c r="A205" s="15">
        <f>+curves!A194</f>
        <v>42522</v>
      </c>
      <c r="B205" s="6">
        <f t="shared" ref="B205:B235" ca="1" si="66">+SUMIF($H$11:$CM$11,"POS",$H205:$CM205)</f>
        <v>1531933.1708100233</v>
      </c>
      <c r="C205" s="4">
        <f t="shared" ref="C205:C235" ca="1" si="67">+SUMIF($H$11:$CM$11,"P&amp;l",$H205:$CM205)</f>
        <v>2390919.1970561808</v>
      </c>
      <c r="D205" s="72"/>
      <c r="E205" s="6">
        <f t="shared" si="46"/>
        <v>0</v>
      </c>
      <c r="F205" s="4">
        <f t="shared" ca="1" si="65"/>
        <v>-384353.16359585599</v>
      </c>
      <c r="G205" s="54">
        <v>1213.6161109807206</v>
      </c>
      <c r="H205" s="6">
        <f t="shared" si="47"/>
        <v>0</v>
      </c>
      <c r="I205" s="4">
        <f t="shared" si="48"/>
        <v>0</v>
      </c>
      <c r="K205" s="6">
        <f t="shared" si="49"/>
        <v>0</v>
      </c>
      <c r="L205" s="4">
        <f t="shared" si="50"/>
        <v>0</v>
      </c>
      <c r="N205" s="6">
        <f t="shared" si="51"/>
        <v>0</v>
      </c>
      <c r="O205" s="4">
        <f t="shared" si="52"/>
        <v>0</v>
      </c>
      <c r="Q205" s="6"/>
      <c r="R205" s="4"/>
      <c r="T205" s="6">
        <f t="shared" si="53"/>
        <v>0</v>
      </c>
      <c r="U205" s="4">
        <f t="shared" si="54"/>
        <v>0</v>
      </c>
      <c r="W205" s="6">
        <f t="shared" si="55"/>
        <v>0</v>
      </c>
      <c r="X205" s="4">
        <f t="shared" si="56"/>
        <v>0</v>
      </c>
      <c r="Z205" s="6">
        <f t="shared" si="57"/>
        <v>0</v>
      </c>
      <c r="AA205" s="4">
        <f t="shared" si="58"/>
        <v>0</v>
      </c>
      <c r="AC205" s="6"/>
      <c r="AD205" s="4"/>
      <c r="AF205" s="6">
        <f t="shared" ca="1" si="59"/>
        <v>1588734.3891131179</v>
      </c>
      <c r="AG205" s="4">
        <f t="shared" ca="1" si="60"/>
        <v>2615056.8044801927</v>
      </c>
      <c r="AI205" s="6">
        <f t="shared" ca="1" si="61"/>
        <v>-17520.880590017288</v>
      </c>
      <c r="AJ205" s="4">
        <f t="shared" ca="1" si="62"/>
        <v>-69137.394808208221</v>
      </c>
      <c r="AL205" s="6">
        <f t="shared" ca="1" si="63"/>
        <v>-39280.337713077519</v>
      </c>
      <c r="AM205" s="4">
        <f t="shared" ca="1" si="64"/>
        <v>-155000.2126158039</v>
      </c>
      <c r="AO205" s="6"/>
      <c r="AP205" s="4"/>
    </row>
    <row r="206" spans="1:42" x14ac:dyDescent="0.2">
      <c r="A206" s="15">
        <f>+curves!A195</f>
        <v>42552</v>
      </c>
      <c r="B206" s="6">
        <f t="shared" ca="1" si="66"/>
        <v>1522846.7707674592</v>
      </c>
      <c r="C206" s="4">
        <f t="shared" ca="1" si="67"/>
        <v>2475722.9081608774</v>
      </c>
      <c r="D206" s="72"/>
      <c r="E206" s="6">
        <f t="shared" ref="E206:E235" si="68">+IF(AND($H$7&lt;$A206+1,$H$8&gt;$A206-1),$H$9*VLOOKUP($A206,curves,3,0),0)</f>
        <v>0</v>
      </c>
      <c r="F206" s="4">
        <f t="shared" ca="1" si="65"/>
        <v>-382310.96179310995</v>
      </c>
      <c r="G206" s="54">
        <v>1214.3705789738619</v>
      </c>
      <c r="H206" s="6">
        <f t="shared" ref="H206:H235" si="69">+IF(AND($H$7&lt;$A206+1,$H$8&gt;$A206-1),$H$9*VLOOKUP($A206,curves,3,0),0)</f>
        <v>0</v>
      </c>
      <c r="I206" s="4">
        <f t="shared" ref="I206:I235" si="70">+IF(AND(H$7&lt;$A206+1,H$8&gt;$A206-1),H$9*(VLOOKUP($A206,curves,6,0)-H$10)*VLOOKUP($A206,curves,3,0),0)</f>
        <v>0</v>
      </c>
      <c r="K206" s="6">
        <f t="shared" ref="K206:K235" si="71">+IF(AND(K$7&lt;$A206+1,K$8&gt;$A206-1),K$9*VLOOKUP($A206,curves,3,0),0)</f>
        <v>0</v>
      </c>
      <c r="L206" s="4">
        <f t="shared" ref="L206:L235" si="72">+IF(AND(K$7&lt;$A206+1,K$8&gt;$A206-1),K$9*(VLOOKUP($A206,curves,6,0)-K$10)*VLOOKUP($A206,curves,3,0),0)</f>
        <v>0</v>
      </c>
      <c r="N206" s="6">
        <f t="shared" ref="N206:N235" si="73">+IF(AND(N$7&lt;$A206+1,N$8&gt;$A206-1),N$9*VLOOKUP($A206,curves,3,0),0)</f>
        <v>0</v>
      </c>
      <c r="O206" s="4">
        <f t="shared" ref="O206:O235" si="74">+IF(AND(N$7&lt;$A206+1,N$8&gt;$A206-1),N$9*(VLOOKUP($A206,curves,6,0)-N$10)*VLOOKUP($A206,curves,3,0),0)</f>
        <v>0</v>
      </c>
      <c r="Q206" s="6"/>
      <c r="R206" s="4"/>
      <c r="T206" s="6">
        <f t="shared" ref="T206:T235" si="75">+IF(AND(T$7&lt;$A206+1,T$8&gt;$A206-1),T$9*VLOOKUP($A206,curves,3,0),0)</f>
        <v>0</v>
      </c>
      <c r="U206" s="4">
        <f t="shared" ref="U206:U235" si="76">+IF(AND(T$7&lt;$A206+1,T$8&gt;$A206-1),T$9*(VLOOKUP($A206,curves,6,0)-T$10)*VLOOKUP($A206,curves,3,0),0)</f>
        <v>0</v>
      </c>
      <c r="W206" s="6">
        <f t="shared" ref="W206:W235" si="77">+IF(AND(W$7&lt;$A206+1,W$8&gt;$A206-1),W$9*VLOOKUP($A206,curves,3,0),0)</f>
        <v>0</v>
      </c>
      <c r="X206" s="4">
        <f t="shared" ref="X206:X235" si="78">+IF(AND(W$7&lt;$A206+1,W$8&gt;$A206-1),W$9*(VLOOKUP($A206,curves,6,0)-W$10)*VLOOKUP($A206,curves,3,0),0)</f>
        <v>0</v>
      </c>
      <c r="Z206" s="6">
        <f t="shared" ref="Z206:Z235" si="79">+IF(AND(Z$7&lt;$A206+1,Z$8&gt;$A206-1),Z$9*VLOOKUP($A206,curves,3,0),0)</f>
        <v>0</v>
      </c>
      <c r="AA206" s="4">
        <f t="shared" ref="AA206:AA235" si="80">+IF(AND(Z$7&lt;$A206+1,Z$8&gt;$A206-1),Z$9*(VLOOKUP($A206,curves,6,0)-Z$10)*VLOOKUP($A206,curves,3,0),0)</f>
        <v>0</v>
      </c>
      <c r="AC206" s="6"/>
      <c r="AD206" s="4"/>
      <c r="AF206" s="6">
        <f t="shared" ref="AF206:AF235" ca="1" si="81">+IF(AND(AF$7&lt;$A206+1,AF$8&gt;$A206-1),AF$9*VLOOKUP($A206,curves,3,0),0)</f>
        <v>1579311.0823423485</v>
      </c>
      <c r="AG206" s="4">
        <f t="shared" ref="AG206:AG235" ca="1" si="82">+IF(AND(AF$7&lt;$A206+1,AF$8&gt;$A206-1),AF$9*(VLOOKUP($A206,curves,6,0)-AF$10)*VLOOKUP($A206,curves,3,0),0)</f>
        <v>2702201.261887759</v>
      </c>
      <c r="AI206" s="6">
        <f t="shared" ref="AI206:AI235" ca="1" si="83">+IF(AND(AI$7&lt;$A206+1,AI$8&gt;$A206-1),AI$9*VLOOKUP($A206,curves,3,0),0)</f>
        <v>-17416.958478287888</v>
      </c>
      <c r="AJ206" s="4">
        <f t="shared" ref="AJ206:AJ235" ca="1" si="84">+IF(AND(AI$7&lt;$A206+1,AI$8&gt;$A206-1),AI$9*(VLOOKUP($A206,curves,6,0)-AI$10)*VLOOKUP($A206,curves,3,0),0)</f>
        <v>-69859.420456412714</v>
      </c>
      <c r="AL206" s="6">
        <f t="shared" ref="AL206:AL235" ca="1" si="85">+IF(AND(AL$7&lt;$A206+1,AL$8&gt;$A206-1),AL$9*VLOOKUP($A206,curves,3,0),0)</f>
        <v>-39047.353096601517</v>
      </c>
      <c r="AM206" s="4">
        <f t="shared" ref="AM206:AM235" ca="1" si="86">+IF(AND(AL$7&lt;$A206+1,AL$8&gt;$A206-1),AL$9*(VLOOKUP($A206,curves,6,0)-AL$10)*VLOOKUP($A206,curves,3,0),0)</f>
        <v>-156618.9332704687</v>
      </c>
      <c r="AO206" s="6"/>
      <c r="AP206" s="4"/>
    </row>
    <row r="207" spans="1:42" x14ac:dyDescent="0.2">
      <c r="A207" s="15">
        <f>+curves!A196</f>
        <v>42583</v>
      </c>
      <c r="B207" s="6">
        <f t="shared" ca="1" si="66"/>
        <v>1513513.5957027243</v>
      </c>
      <c r="C207" s="4">
        <f t="shared" ca="1" si="67"/>
        <v>2456009.2352128783</v>
      </c>
      <c r="D207" s="72"/>
      <c r="E207" s="6">
        <f t="shared" si="68"/>
        <v>0</v>
      </c>
      <c r="F207" s="4">
        <f t="shared" ca="1" si="65"/>
        <v>-380204.17862075235</v>
      </c>
      <c r="G207" s="54">
        <v>1215.1258284041971</v>
      </c>
      <c r="H207" s="6">
        <f t="shared" si="69"/>
        <v>0</v>
      </c>
      <c r="I207" s="4">
        <f t="shared" si="70"/>
        <v>0</v>
      </c>
      <c r="K207" s="6">
        <f t="shared" si="71"/>
        <v>0</v>
      </c>
      <c r="L207" s="4">
        <f t="shared" si="72"/>
        <v>0</v>
      </c>
      <c r="N207" s="6">
        <f t="shared" si="73"/>
        <v>0</v>
      </c>
      <c r="O207" s="4">
        <f t="shared" si="74"/>
        <v>0</v>
      </c>
      <c r="Q207" s="6"/>
      <c r="R207" s="4"/>
      <c r="T207" s="6">
        <f t="shared" si="75"/>
        <v>0</v>
      </c>
      <c r="U207" s="4">
        <f t="shared" si="76"/>
        <v>0</v>
      </c>
      <c r="W207" s="6">
        <f t="shared" si="77"/>
        <v>0</v>
      </c>
      <c r="X207" s="4">
        <f t="shared" si="78"/>
        <v>0</v>
      </c>
      <c r="Z207" s="6">
        <f t="shared" si="79"/>
        <v>0</v>
      </c>
      <c r="AA207" s="4">
        <f t="shared" si="80"/>
        <v>0</v>
      </c>
      <c r="AC207" s="6"/>
      <c r="AD207" s="4"/>
      <c r="AF207" s="6">
        <f t="shared" ca="1" si="81"/>
        <v>1569631.8505928873</v>
      </c>
      <c r="AG207" s="4">
        <f t="shared" ca="1" si="82"/>
        <v>2680931.2008126513</v>
      </c>
      <c r="AI207" s="6">
        <f t="shared" ca="1" si="83"/>
        <v>-17310.21397470848</v>
      </c>
      <c r="AJ207" s="4">
        <f t="shared" ca="1" si="84"/>
        <v>-69379.337610631585</v>
      </c>
      <c r="AL207" s="6">
        <f t="shared" ca="1" si="85"/>
        <v>-38808.040915454469</v>
      </c>
      <c r="AM207" s="4">
        <f t="shared" ca="1" si="86"/>
        <v>-155542.6279891415</v>
      </c>
      <c r="AO207" s="6"/>
      <c r="AP207" s="4"/>
    </row>
    <row r="208" spans="1:42" x14ac:dyDescent="0.2">
      <c r="A208" s="15">
        <f>+curves!A197</f>
        <v>42614</v>
      </c>
      <c r="B208" s="6">
        <f t="shared" ca="1" si="66"/>
        <v>1504237.1059418253</v>
      </c>
      <c r="C208" s="4">
        <f t="shared" ca="1" si="67"/>
        <v>2397333.2108980841</v>
      </c>
      <c r="D208" s="72"/>
      <c r="E208" s="6">
        <f t="shared" si="68"/>
        <v>0</v>
      </c>
      <c r="F208" s="4">
        <f t="shared" ca="1" si="65"/>
        <v>-378108.97279778193</v>
      </c>
      <c r="G208" s="54">
        <v>1215.881860081098</v>
      </c>
      <c r="H208" s="6">
        <f t="shared" si="69"/>
        <v>0</v>
      </c>
      <c r="I208" s="4">
        <f t="shared" si="70"/>
        <v>0</v>
      </c>
      <c r="K208" s="6">
        <f t="shared" si="71"/>
        <v>0</v>
      </c>
      <c r="L208" s="4">
        <f t="shared" si="72"/>
        <v>0</v>
      </c>
      <c r="N208" s="6">
        <f t="shared" si="73"/>
        <v>0</v>
      </c>
      <c r="O208" s="4">
        <f t="shared" si="74"/>
        <v>0</v>
      </c>
      <c r="Q208" s="6"/>
      <c r="R208" s="4"/>
      <c r="T208" s="6">
        <f t="shared" si="75"/>
        <v>0</v>
      </c>
      <c r="U208" s="4">
        <f t="shared" si="76"/>
        <v>0</v>
      </c>
      <c r="W208" s="6">
        <f t="shared" si="77"/>
        <v>0</v>
      </c>
      <c r="X208" s="4">
        <f t="shared" si="78"/>
        <v>0</v>
      </c>
      <c r="Z208" s="6">
        <f t="shared" si="79"/>
        <v>0</v>
      </c>
      <c r="AA208" s="4">
        <f t="shared" si="80"/>
        <v>0</v>
      </c>
      <c r="AC208" s="6"/>
      <c r="AD208" s="4"/>
      <c r="AF208" s="6">
        <f t="shared" ca="1" si="81"/>
        <v>1560011.4059323652</v>
      </c>
      <c r="AG208" s="4">
        <f t="shared" ca="1" si="82"/>
        <v>2619259.1505604424</v>
      </c>
      <c r="AI208" s="6">
        <f t="shared" ca="1" si="83"/>
        <v>-17204.117786903313</v>
      </c>
      <c r="AJ208" s="4">
        <f t="shared" ca="1" si="84"/>
        <v>-68455.18467408829</v>
      </c>
      <c r="AL208" s="6">
        <f t="shared" ca="1" si="85"/>
        <v>-38570.182203636548</v>
      </c>
      <c r="AM208" s="4">
        <f t="shared" ca="1" si="86"/>
        <v>-153470.75498826985</v>
      </c>
      <c r="AO208" s="6"/>
      <c r="AP208" s="4"/>
    </row>
    <row r="209" spans="1:42" x14ac:dyDescent="0.2">
      <c r="A209" s="15">
        <f>+curves!A198</f>
        <v>42644</v>
      </c>
      <c r="B209" s="6">
        <f t="shared" ca="1" si="66"/>
        <v>1495313.5084587864</v>
      </c>
      <c r="C209" s="4">
        <f t="shared" ca="1" si="67"/>
        <v>2380120.8654284873</v>
      </c>
      <c r="D209" s="72"/>
      <c r="E209" s="6">
        <f t="shared" si="68"/>
        <v>0</v>
      </c>
      <c r="F209" s="4">
        <f t="shared" ca="1" si="65"/>
        <v>-376099.86835700029</v>
      </c>
      <c r="G209" s="54">
        <v>1216.63867481484</v>
      </c>
      <c r="H209" s="6">
        <f t="shared" si="69"/>
        <v>0</v>
      </c>
      <c r="I209" s="4">
        <f t="shared" si="70"/>
        <v>0</v>
      </c>
      <c r="K209" s="6">
        <f t="shared" si="71"/>
        <v>0</v>
      </c>
      <c r="L209" s="4">
        <f t="shared" si="72"/>
        <v>0</v>
      </c>
      <c r="N209" s="6">
        <f t="shared" si="73"/>
        <v>0</v>
      </c>
      <c r="O209" s="4">
        <f t="shared" si="74"/>
        <v>0</v>
      </c>
      <c r="Q209" s="6"/>
      <c r="R209" s="4"/>
      <c r="T209" s="6">
        <f t="shared" si="75"/>
        <v>0</v>
      </c>
      <c r="U209" s="4">
        <f t="shared" si="76"/>
        <v>0</v>
      </c>
      <c r="W209" s="6">
        <f t="shared" si="77"/>
        <v>0</v>
      </c>
      <c r="X209" s="4">
        <f t="shared" si="78"/>
        <v>0</v>
      </c>
      <c r="Z209" s="6">
        <f t="shared" si="79"/>
        <v>0</v>
      </c>
      <c r="AA209" s="4">
        <f t="shared" si="80"/>
        <v>0</v>
      </c>
      <c r="AC209" s="6"/>
      <c r="AD209" s="4"/>
      <c r="AF209" s="6">
        <f t="shared" ca="1" si="81"/>
        <v>1550756.9381356982</v>
      </c>
      <c r="AG209" s="4">
        <f t="shared" ca="1" si="82"/>
        <v>2600619.3852535659</v>
      </c>
      <c r="AI209" s="6">
        <f t="shared" ca="1" si="83"/>
        <v>-17102.05766514811</v>
      </c>
      <c r="AJ209" s="4">
        <f t="shared" ca="1" si="84"/>
        <v>-68014.883334294034</v>
      </c>
      <c r="AL209" s="6">
        <f t="shared" ca="1" si="85"/>
        <v>-38341.372011763757</v>
      </c>
      <c r="AM209" s="4">
        <f t="shared" ca="1" si="86"/>
        <v>-152483.63649078447</v>
      </c>
      <c r="AO209" s="6"/>
      <c r="AP209" s="4"/>
    </row>
    <row r="210" spans="1:42" x14ac:dyDescent="0.2">
      <c r="A210" s="15">
        <f>+curves!A199</f>
        <v>42675</v>
      </c>
      <c r="B210" s="6">
        <f t="shared" ca="1" si="66"/>
        <v>1486147.5667212752</v>
      </c>
      <c r="C210" s="4">
        <f t="shared" ca="1" si="67"/>
        <v>2414574.1196032837</v>
      </c>
      <c r="D210" s="72"/>
      <c r="E210" s="6">
        <f t="shared" si="68"/>
        <v>0</v>
      </c>
      <c r="F210" s="4">
        <f t="shared" ca="1" si="65"/>
        <v>-374027.2202854096</v>
      </c>
      <c r="G210" s="54">
        <v>1217.3962734163815</v>
      </c>
      <c r="H210" s="6">
        <f t="shared" si="69"/>
        <v>0</v>
      </c>
      <c r="I210" s="4">
        <f t="shared" si="70"/>
        <v>0</v>
      </c>
      <c r="K210" s="6">
        <f t="shared" si="71"/>
        <v>0</v>
      </c>
      <c r="L210" s="4">
        <f t="shared" si="72"/>
        <v>0</v>
      </c>
      <c r="N210" s="6">
        <f t="shared" si="73"/>
        <v>0</v>
      </c>
      <c r="O210" s="4">
        <f t="shared" si="74"/>
        <v>0</v>
      </c>
      <c r="Q210" s="6"/>
      <c r="R210" s="4"/>
      <c r="T210" s="6">
        <f t="shared" si="75"/>
        <v>0</v>
      </c>
      <c r="U210" s="4">
        <f t="shared" si="76"/>
        <v>0</v>
      </c>
      <c r="W210" s="6">
        <f t="shared" si="77"/>
        <v>0</v>
      </c>
      <c r="X210" s="4">
        <f t="shared" si="78"/>
        <v>0</v>
      </c>
      <c r="Z210" s="6">
        <f t="shared" si="79"/>
        <v>0</v>
      </c>
      <c r="AA210" s="4">
        <f t="shared" si="80"/>
        <v>0</v>
      </c>
      <c r="AC210" s="6"/>
      <c r="AD210" s="4"/>
      <c r="AF210" s="6">
        <f t="shared" ca="1" si="81"/>
        <v>1541251.1404126219</v>
      </c>
      <c r="AG210" s="4">
        <f t="shared" ca="1" si="82"/>
        <v>2635539.4501055833</v>
      </c>
      <c r="AI210" s="6">
        <f t="shared" ca="1" si="83"/>
        <v>-16997.225826698479</v>
      </c>
      <c r="AJ210" s="4">
        <f t="shared" ca="1" si="84"/>
        <v>-68158.875565060895</v>
      </c>
      <c r="AL210" s="6">
        <f t="shared" ca="1" si="85"/>
        <v>-38106.347864648087</v>
      </c>
      <c r="AM210" s="4">
        <f t="shared" ca="1" si="86"/>
        <v>-152806.45493723883</v>
      </c>
      <c r="AO210" s="6"/>
      <c r="AP210" s="4"/>
    </row>
    <row r="211" spans="1:42" x14ac:dyDescent="0.2">
      <c r="A211" s="15">
        <f>+curves!A200</f>
        <v>42705</v>
      </c>
      <c r="B211" s="6">
        <f t="shared" ca="1" si="66"/>
        <v>1477330.3177460777</v>
      </c>
      <c r="C211" s="4">
        <f t="shared" ca="1" si="67"/>
        <v>2490365.7055906462</v>
      </c>
      <c r="D211" s="72"/>
      <c r="E211" s="6">
        <f t="shared" si="68"/>
        <v>0</v>
      </c>
      <c r="F211" s="4">
        <f t="shared" ca="1" si="65"/>
        <v>-372039.75282241043</v>
      </c>
      <c r="G211" s="54">
        <v>1218.1546566977227</v>
      </c>
      <c r="H211" s="6">
        <f t="shared" si="69"/>
        <v>0</v>
      </c>
      <c r="I211" s="4">
        <f t="shared" si="70"/>
        <v>0</v>
      </c>
      <c r="K211" s="6">
        <f t="shared" si="71"/>
        <v>0</v>
      </c>
      <c r="L211" s="4">
        <f t="shared" si="72"/>
        <v>0</v>
      </c>
      <c r="N211" s="6">
        <f t="shared" si="73"/>
        <v>0</v>
      </c>
      <c r="O211" s="4">
        <f t="shared" si="74"/>
        <v>0</v>
      </c>
      <c r="Q211" s="6"/>
      <c r="R211" s="4"/>
      <c r="T211" s="6">
        <f t="shared" si="75"/>
        <v>0</v>
      </c>
      <c r="U211" s="4">
        <f t="shared" si="76"/>
        <v>0</v>
      </c>
      <c r="W211" s="6">
        <f t="shared" si="77"/>
        <v>0</v>
      </c>
      <c r="X211" s="4">
        <f t="shared" si="78"/>
        <v>0</v>
      </c>
      <c r="Z211" s="6">
        <f t="shared" si="79"/>
        <v>0</v>
      </c>
      <c r="AA211" s="4">
        <f t="shared" si="80"/>
        <v>0</v>
      </c>
      <c r="AC211" s="6"/>
      <c r="AD211" s="4"/>
      <c r="AF211" s="6">
        <f t="shared" ca="1" si="81"/>
        <v>1532106.9643276676</v>
      </c>
      <c r="AG211" s="4">
        <f t="shared" ca="1" si="82"/>
        <v>2713361.4338242994</v>
      </c>
      <c r="AI211" s="6">
        <f t="shared" ca="1" si="83"/>
        <v>-16896.382023998383</v>
      </c>
      <c r="AJ211" s="4">
        <f t="shared" ca="1" si="84"/>
        <v>-68785.171219697426</v>
      </c>
      <c r="AL211" s="6">
        <f t="shared" ca="1" si="85"/>
        <v>-37880.264557591734</v>
      </c>
      <c r="AM211" s="4">
        <f t="shared" ca="1" si="86"/>
        <v>-154210.55701395593</v>
      </c>
      <c r="AO211" s="6"/>
      <c r="AP211" s="4"/>
    </row>
    <row r="212" spans="1:42" x14ac:dyDescent="0.2">
      <c r="A212" s="15">
        <f>+curves!A201</f>
        <v>42736</v>
      </c>
      <c r="B212" s="6">
        <f t="shared" ca="1" si="66"/>
        <v>1468273.618761013</v>
      </c>
      <c r="C212" s="4">
        <f t="shared" ca="1" si="67"/>
        <v>2887683.5311375228</v>
      </c>
      <c r="D212" s="72"/>
      <c r="E212" s="6">
        <f t="shared" si="68"/>
        <v>0</v>
      </c>
      <c r="F212" s="4">
        <f t="shared" ca="1" si="65"/>
        <v>-369989.42017364793</v>
      </c>
      <c r="G212" s="54">
        <v>1218.9138254714348</v>
      </c>
      <c r="H212" s="6">
        <f t="shared" si="69"/>
        <v>0</v>
      </c>
      <c r="I212" s="4">
        <f t="shared" si="70"/>
        <v>0</v>
      </c>
      <c r="K212" s="6">
        <f t="shared" si="71"/>
        <v>0</v>
      </c>
      <c r="L212" s="4">
        <f t="shared" si="72"/>
        <v>0</v>
      </c>
      <c r="N212" s="6">
        <f t="shared" si="73"/>
        <v>0</v>
      </c>
      <c r="O212" s="4">
        <f t="shared" si="74"/>
        <v>0</v>
      </c>
      <c r="Q212" s="6"/>
      <c r="R212" s="4"/>
      <c r="T212" s="6">
        <f t="shared" si="75"/>
        <v>0</v>
      </c>
      <c r="U212" s="4">
        <f t="shared" si="76"/>
        <v>0</v>
      </c>
      <c r="W212" s="6">
        <f t="shared" si="77"/>
        <v>0</v>
      </c>
      <c r="X212" s="4">
        <f t="shared" si="78"/>
        <v>0</v>
      </c>
      <c r="Z212" s="6">
        <f t="shared" si="79"/>
        <v>0</v>
      </c>
      <c r="AA212" s="4">
        <f t="shared" si="80"/>
        <v>0</v>
      </c>
      <c r="AC212" s="6"/>
      <c r="AD212" s="4"/>
      <c r="AF212" s="6">
        <f t="shared" ca="1" si="81"/>
        <v>1522714.4598740889</v>
      </c>
      <c r="AG212" s="4">
        <f t="shared" ca="1" si="82"/>
        <v>3124610.0716616297</v>
      </c>
      <c r="AI212" s="6">
        <f t="shared" ca="1" si="83"/>
        <v>-16792.799606383429</v>
      </c>
      <c r="AJ212" s="4">
        <f t="shared" ca="1" si="84"/>
        <v>-73082.263886980669</v>
      </c>
      <c r="AL212" s="6">
        <f t="shared" ca="1" si="85"/>
        <v>-37648.041506692636</v>
      </c>
      <c r="AM212" s="4">
        <f t="shared" ca="1" si="86"/>
        <v>-163844.27663712634</v>
      </c>
      <c r="AO212" s="6"/>
      <c r="AP212" s="4"/>
    </row>
    <row r="213" spans="1:42" x14ac:dyDescent="0.2">
      <c r="A213" s="15">
        <f>+curves!A202</f>
        <v>42767</v>
      </c>
      <c r="B213" s="6">
        <f t="shared" ca="1" si="66"/>
        <v>1459271.9412633772</v>
      </c>
      <c r="C213" s="4">
        <f t="shared" ca="1" si="67"/>
        <v>2769289.9853268117</v>
      </c>
      <c r="D213" s="72"/>
      <c r="E213" s="6">
        <f t="shared" si="68"/>
        <v>0</v>
      </c>
      <c r="F213" s="4">
        <f t="shared" ca="1" si="65"/>
        <v>-367950.35539703513</v>
      </c>
      <c r="G213" s="54">
        <v>1219.6737805512241</v>
      </c>
      <c r="H213" s="6">
        <f t="shared" si="69"/>
        <v>0</v>
      </c>
      <c r="I213" s="4">
        <f t="shared" si="70"/>
        <v>0</v>
      </c>
      <c r="K213" s="6">
        <f t="shared" si="71"/>
        <v>0</v>
      </c>
      <c r="L213" s="4">
        <f t="shared" si="72"/>
        <v>0</v>
      </c>
      <c r="N213" s="6">
        <f t="shared" si="73"/>
        <v>0</v>
      </c>
      <c r="O213" s="4">
        <f t="shared" si="74"/>
        <v>0</v>
      </c>
      <c r="Q213" s="6"/>
      <c r="R213" s="4"/>
      <c r="T213" s="6">
        <f t="shared" si="75"/>
        <v>0</v>
      </c>
      <c r="U213" s="4">
        <f t="shared" si="76"/>
        <v>0</v>
      </c>
      <c r="W213" s="6">
        <f t="shared" si="77"/>
        <v>0</v>
      </c>
      <c r="X213" s="4">
        <f t="shared" si="78"/>
        <v>0</v>
      </c>
      <c r="Z213" s="6">
        <f t="shared" si="79"/>
        <v>0</v>
      </c>
      <c r="AA213" s="4">
        <f t="shared" si="80"/>
        <v>0</v>
      </c>
      <c r="AC213" s="6"/>
      <c r="AD213" s="4"/>
      <c r="AF213" s="6">
        <f t="shared" ca="1" si="81"/>
        <v>1513379.0170018405</v>
      </c>
      <c r="AG213" s="4">
        <f t="shared" ca="1" si="82"/>
        <v>3001030.5907146493</v>
      </c>
      <c r="AI213" s="6">
        <f t="shared" ca="1" si="83"/>
        <v>-16689.846475299699</v>
      </c>
      <c r="AJ213" s="4">
        <f t="shared" ca="1" si="84"/>
        <v>-71482.6124537086</v>
      </c>
      <c r="AL213" s="6">
        <f t="shared" ca="1" si="85"/>
        <v>-37417.229263163521</v>
      </c>
      <c r="AM213" s="4">
        <f t="shared" ca="1" si="86"/>
        <v>-160257.99293412935</v>
      </c>
      <c r="AO213" s="6"/>
      <c r="AP213" s="4"/>
    </row>
    <row r="214" spans="1:42" x14ac:dyDescent="0.2">
      <c r="A214" s="15">
        <f>+curves!A203</f>
        <v>42795</v>
      </c>
      <c r="B214" s="6">
        <f t="shared" ca="1" si="66"/>
        <v>1451188.4104806345</v>
      </c>
      <c r="C214" s="4">
        <f t="shared" ca="1" si="67"/>
        <v>2616086.805873658</v>
      </c>
      <c r="D214" s="72"/>
      <c r="E214" s="6">
        <f t="shared" si="68"/>
        <v>0</v>
      </c>
      <c r="F214" s="4">
        <f t="shared" ca="1" si="65"/>
        <v>-366140.35005434346</v>
      </c>
      <c r="G214" s="54">
        <v>1220.4345227515039</v>
      </c>
      <c r="H214" s="6">
        <f t="shared" si="69"/>
        <v>0</v>
      </c>
      <c r="I214" s="4">
        <f t="shared" si="70"/>
        <v>0</v>
      </c>
      <c r="K214" s="6">
        <f t="shared" si="71"/>
        <v>0</v>
      </c>
      <c r="L214" s="4">
        <f t="shared" si="72"/>
        <v>0</v>
      </c>
      <c r="N214" s="6">
        <f t="shared" si="73"/>
        <v>0</v>
      </c>
      <c r="O214" s="4">
        <f t="shared" si="74"/>
        <v>0</v>
      </c>
      <c r="Q214" s="6"/>
      <c r="R214" s="4"/>
      <c r="T214" s="6">
        <f t="shared" si="75"/>
        <v>0</v>
      </c>
      <c r="U214" s="4">
        <f t="shared" si="76"/>
        <v>0</v>
      </c>
      <c r="W214" s="6">
        <f t="shared" si="77"/>
        <v>0</v>
      </c>
      <c r="X214" s="4">
        <f t="shared" si="78"/>
        <v>0</v>
      </c>
      <c r="Z214" s="6">
        <f t="shared" si="79"/>
        <v>0</v>
      </c>
      <c r="AA214" s="4">
        <f t="shared" si="80"/>
        <v>0</v>
      </c>
      <c r="AC214" s="6"/>
      <c r="AD214" s="4"/>
      <c r="AF214" s="6">
        <f t="shared" ca="1" si="81"/>
        <v>1504995.7640083646</v>
      </c>
      <c r="AG214" s="4">
        <f t="shared" ca="1" si="82"/>
        <v>2841432.0024477923</v>
      </c>
      <c r="AI214" s="6">
        <f t="shared" ca="1" si="83"/>
        <v>-16597.394284637048</v>
      </c>
      <c r="AJ214" s="4">
        <f t="shared" ca="1" si="84"/>
        <v>-69509.887264059958</v>
      </c>
      <c r="AL214" s="6">
        <f t="shared" ca="1" si="85"/>
        <v>-37209.959243093195</v>
      </c>
      <c r="AM214" s="4">
        <f t="shared" ca="1" si="86"/>
        <v>-155835.30931007428</v>
      </c>
      <c r="AO214" s="6"/>
      <c r="AP214" s="4"/>
    </row>
    <row r="215" spans="1:42" x14ac:dyDescent="0.2">
      <c r="A215" s="15">
        <f>+curves!A204</f>
        <v>42826</v>
      </c>
      <c r="B215" s="6">
        <f t="shared" ca="1" si="66"/>
        <v>1442290.5379932395</v>
      </c>
      <c r="C215" s="4">
        <f t="shared" ca="1" si="67"/>
        <v>2454375.0861815577</v>
      </c>
      <c r="D215" s="72"/>
      <c r="E215" s="6">
        <f t="shared" si="68"/>
        <v>0</v>
      </c>
      <c r="F215" s="4">
        <f t="shared" ca="1" si="65"/>
        <v>-364122.44747204887</v>
      </c>
      <c r="G215" s="54">
        <v>1221.1960528873956</v>
      </c>
      <c r="H215" s="6">
        <f t="shared" si="69"/>
        <v>0</v>
      </c>
      <c r="I215" s="4">
        <f t="shared" si="70"/>
        <v>0</v>
      </c>
      <c r="K215" s="6">
        <f t="shared" si="71"/>
        <v>0</v>
      </c>
      <c r="L215" s="4">
        <f t="shared" si="72"/>
        <v>0</v>
      </c>
      <c r="N215" s="6">
        <f t="shared" si="73"/>
        <v>0</v>
      </c>
      <c r="O215" s="4">
        <f t="shared" si="74"/>
        <v>0</v>
      </c>
      <c r="Q215" s="6"/>
      <c r="R215" s="4"/>
      <c r="T215" s="6">
        <f t="shared" si="75"/>
        <v>0</v>
      </c>
      <c r="U215" s="4">
        <f t="shared" si="76"/>
        <v>0</v>
      </c>
      <c r="W215" s="6">
        <f t="shared" si="77"/>
        <v>0</v>
      </c>
      <c r="X215" s="4">
        <f t="shared" si="78"/>
        <v>0</v>
      </c>
      <c r="Z215" s="6">
        <f t="shared" si="79"/>
        <v>0</v>
      </c>
      <c r="AA215" s="4">
        <f t="shared" si="80"/>
        <v>0</v>
      </c>
      <c r="AC215" s="6"/>
      <c r="AD215" s="4"/>
      <c r="AF215" s="6">
        <f t="shared" ca="1" si="81"/>
        <v>1495767.9750420919</v>
      </c>
      <c r="AG215" s="4">
        <f t="shared" ca="1" si="82"/>
        <v>2672937.371400218</v>
      </c>
      <c r="AI215" s="6">
        <f t="shared" ca="1" si="83"/>
        <v>-16495.628382359198</v>
      </c>
      <c r="AJ215" s="4">
        <f t="shared" ca="1" si="84"/>
        <v>-67417.633198702038</v>
      </c>
      <c r="AL215" s="6">
        <f t="shared" ca="1" si="85"/>
        <v>-36981.808666493322</v>
      </c>
      <c r="AM215" s="4">
        <f t="shared" ca="1" si="86"/>
        <v>-151144.65201995819</v>
      </c>
      <c r="AO215" s="6"/>
      <c r="AP215" s="4"/>
    </row>
    <row r="216" spans="1:42" x14ac:dyDescent="0.2">
      <c r="A216" s="15">
        <f>+curves!A205</f>
        <v>42856</v>
      </c>
      <c r="B216" s="6">
        <f t="shared" ca="1" si="66"/>
        <v>1433731.1745095204</v>
      </c>
      <c r="C216" s="4">
        <f t="shared" ca="1" si="67"/>
        <v>2424038.4006714923</v>
      </c>
      <c r="D216" s="72"/>
      <c r="E216" s="6">
        <f t="shared" si="68"/>
        <v>0</v>
      </c>
      <c r="F216" s="4">
        <f t="shared" ca="1" si="65"/>
        <v>-362187.49072658672</v>
      </c>
      <c r="G216" s="54">
        <v>1221.9583717751357</v>
      </c>
      <c r="H216" s="6">
        <f t="shared" si="69"/>
        <v>0</v>
      </c>
      <c r="I216" s="4">
        <f t="shared" si="70"/>
        <v>0</v>
      </c>
      <c r="K216" s="6">
        <f t="shared" si="71"/>
        <v>0</v>
      </c>
      <c r="L216" s="4">
        <f t="shared" si="72"/>
        <v>0</v>
      </c>
      <c r="N216" s="6">
        <f t="shared" si="73"/>
        <v>0</v>
      </c>
      <c r="O216" s="4">
        <f t="shared" si="74"/>
        <v>0</v>
      </c>
      <c r="Q216" s="6"/>
      <c r="R216" s="4"/>
      <c r="T216" s="6">
        <f t="shared" si="75"/>
        <v>0</v>
      </c>
      <c r="U216" s="4">
        <f t="shared" si="76"/>
        <v>0</v>
      </c>
      <c r="W216" s="6">
        <f t="shared" si="77"/>
        <v>0</v>
      </c>
      <c r="X216" s="4">
        <f t="shared" si="78"/>
        <v>0</v>
      </c>
      <c r="Z216" s="6">
        <f t="shared" si="79"/>
        <v>0</v>
      </c>
      <c r="AA216" s="4">
        <f t="shared" si="80"/>
        <v>0</v>
      </c>
      <c r="AC216" s="6"/>
      <c r="AD216" s="4"/>
      <c r="AF216" s="6">
        <f t="shared" ca="1" si="81"/>
        <v>1486891.2463605704</v>
      </c>
      <c r="AG216" s="4">
        <f t="shared" ca="1" si="82"/>
        <v>2640718.8535363725</v>
      </c>
      <c r="AI216" s="6">
        <f t="shared" ca="1" si="83"/>
        <v>-16397.734043113644</v>
      </c>
      <c r="AJ216" s="4">
        <f t="shared" ca="1" si="84"/>
        <v>-66837.163959731217</v>
      </c>
      <c r="AL216" s="6">
        <f t="shared" ca="1" si="85"/>
        <v>-36762.337807936427</v>
      </c>
      <c r="AM216" s="4">
        <f t="shared" ca="1" si="86"/>
        <v>-149843.28890514886</v>
      </c>
      <c r="AO216" s="6"/>
      <c r="AP216" s="4"/>
    </row>
    <row r="217" spans="1:42" x14ac:dyDescent="0.2">
      <c r="A217" s="15">
        <f>+curves!A206</f>
        <v>42887</v>
      </c>
      <c r="B217" s="6">
        <f t="shared" ca="1" si="66"/>
        <v>1424939.378986435</v>
      </c>
      <c r="C217" s="4">
        <f t="shared" ca="1" si="67"/>
        <v>2436247.7817129008</v>
      </c>
      <c r="D217" s="72"/>
      <c r="E217" s="6">
        <f t="shared" si="68"/>
        <v>0</v>
      </c>
      <c r="F217" s="4">
        <f t="shared" ca="1" si="65"/>
        <v>-360191.31538567448</v>
      </c>
      <c r="G217" s="54">
        <v>1222.7214802316707</v>
      </c>
      <c r="H217" s="6">
        <f t="shared" si="69"/>
        <v>0</v>
      </c>
      <c r="I217" s="4">
        <f t="shared" si="70"/>
        <v>0</v>
      </c>
      <c r="K217" s="6">
        <f t="shared" si="71"/>
        <v>0</v>
      </c>
      <c r="L217" s="4">
        <f t="shared" si="72"/>
        <v>0</v>
      </c>
      <c r="N217" s="6">
        <f t="shared" si="73"/>
        <v>0</v>
      </c>
      <c r="O217" s="4">
        <f t="shared" si="74"/>
        <v>0</v>
      </c>
      <c r="Q217" s="6"/>
      <c r="R217" s="4"/>
      <c r="T217" s="6">
        <f t="shared" si="75"/>
        <v>0</v>
      </c>
      <c r="U217" s="4">
        <f t="shared" si="76"/>
        <v>0</v>
      </c>
      <c r="W217" s="6">
        <f t="shared" si="77"/>
        <v>0</v>
      </c>
      <c r="X217" s="4">
        <f t="shared" si="78"/>
        <v>0</v>
      </c>
      <c r="Z217" s="6">
        <f t="shared" si="79"/>
        <v>0</v>
      </c>
      <c r="AA217" s="4">
        <f t="shared" si="80"/>
        <v>0</v>
      </c>
      <c r="AC217" s="6"/>
      <c r="AD217" s="4"/>
      <c r="AF217" s="6">
        <f t="shared" ca="1" si="81"/>
        <v>1477773.4674941525</v>
      </c>
      <c r="AG217" s="4">
        <f t="shared" ca="1" si="82"/>
        <v>2652603.3741520038</v>
      </c>
      <c r="AI217" s="6">
        <f t="shared" ca="1" si="83"/>
        <v>-16297.181354219014</v>
      </c>
      <c r="AJ217" s="4">
        <f t="shared" ca="1" si="84"/>
        <v>-66736.957645526854</v>
      </c>
      <c r="AL217" s="6">
        <f t="shared" ca="1" si="85"/>
        <v>-36536.907153498338</v>
      </c>
      <c r="AM217" s="4">
        <f t="shared" ca="1" si="86"/>
        <v>-149618.63479357571</v>
      </c>
      <c r="AO217" s="6"/>
      <c r="AP217" s="4"/>
    </row>
    <row r="218" spans="1:42" x14ac:dyDescent="0.2">
      <c r="A218" s="15">
        <f>+curves!A207</f>
        <v>42917</v>
      </c>
      <c r="B218" s="6">
        <f t="shared" ca="1" si="66"/>
        <v>1416482.0625589299</v>
      </c>
      <c r="C218" s="4">
        <f t="shared" ca="1" si="67"/>
        <v>2513859.4702044064</v>
      </c>
      <c r="D218" s="72"/>
      <c r="E218" s="6">
        <f t="shared" si="68"/>
        <v>0</v>
      </c>
      <c r="F218" s="4">
        <f t="shared" ca="1" si="65"/>
        <v>-358277.19876937871</v>
      </c>
      <c r="G218" s="54">
        <v>1223.4853790746583</v>
      </c>
      <c r="H218" s="6">
        <f t="shared" si="69"/>
        <v>0</v>
      </c>
      <c r="I218" s="4">
        <f t="shared" si="70"/>
        <v>0</v>
      </c>
      <c r="K218" s="6">
        <f t="shared" si="71"/>
        <v>0</v>
      </c>
      <c r="L218" s="4">
        <f t="shared" si="72"/>
        <v>0</v>
      </c>
      <c r="N218" s="6">
        <f t="shared" si="73"/>
        <v>0</v>
      </c>
      <c r="O218" s="4">
        <f t="shared" si="74"/>
        <v>0</v>
      </c>
      <c r="Q218" s="6"/>
      <c r="R218" s="4"/>
      <c r="T218" s="6">
        <f t="shared" si="75"/>
        <v>0</v>
      </c>
      <c r="U218" s="4">
        <f t="shared" si="76"/>
        <v>0</v>
      </c>
      <c r="W218" s="6">
        <f t="shared" si="77"/>
        <v>0</v>
      </c>
      <c r="X218" s="4">
        <f t="shared" si="78"/>
        <v>0</v>
      </c>
      <c r="Z218" s="6">
        <f t="shared" si="79"/>
        <v>0</v>
      </c>
      <c r="AA218" s="4">
        <f t="shared" si="80"/>
        <v>0</v>
      </c>
      <c r="AC218" s="6"/>
      <c r="AD218" s="4"/>
      <c r="AF218" s="6">
        <f t="shared" ca="1" si="81"/>
        <v>1469002.5695829308</v>
      </c>
      <c r="AG218" s="4">
        <f t="shared" ca="1" si="82"/>
        <v>2732344.7794242501</v>
      </c>
      <c r="AI218" s="6">
        <f t="shared" ca="1" si="83"/>
        <v>-16200.454137874478</v>
      </c>
      <c r="AJ218" s="4">
        <f t="shared" ca="1" si="84"/>
        <v>-67393.889213557821</v>
      </c>
      <c r="AL218" s="6">
        <f t="shared" ca="1" si="85"/>
        <v>-36320.05288612641</v>
      </c>
      <c r="AM218" s="4">
        <f t="shared" ca="1" si="86"/>
        <v>-151091.42000628583</v>
      </c>
      <c r="AO218" s="6"/>
      <c r="AP218" s="4"/>
    </row>
    <row r="219" spans="1:42" x14ac:dyDescent="0.2">
      <c r="A219" s="15">
        <f>+curves!A208</f>
        <v>42948</v>
      </c>
      <c r="B219" s="6">
        <f t="shared" ca="1" si="66"/>
        <v>1407795.0910275239</v>
      </c>
      <c r="C219" s="4">
        <f t="shared" ca="1" si="67"/>
        <v>2494219.1402139515</v>
      </c>
      <c r="D219" s="72"/>
      <c r="E219" s="6">
        <f t="shared" si="68"/>
        <v>0</v>
      </c>
      <c r="F219" s="4">
        <f t="shared" ca="1" si="65"/>
        <v>-356302.51724583784</v>
      </c>
      <c r="G219" s="54">
        <v>1224.2500691228729</v>
      </c>
      <c r="H219" s="6">
        <f t="shared" si="69"/>
        <v>0</v>
      </c>
      <c r="I219" s="4">
        <f t="shared" si="70"/>
        <v>0</v>
      </c>
      <c r="K219" s="6">
        <f t="shared" si="71"/>
        <v>0</v>
      </c>
      <c r="L219" s="4">
        <f t="shared" si="72"/>
        <v>0</v>
      </c>
      <c r="N219" s="6">
        <f t="shared" si="73"/>
        <v>0</v>
      </c>
      <c r="O219" s="4">
        <f t="shared" si="74"/>
        <v>0</v>
      </c>
      <c r="Q219" s="6"/>
      <c r="R219" s="4"/>
      <c r="T219" s="6">
        <f t="shared" si="75"/>
        <v>0</v>
      </c>
      <c r="U219" s="4">
        <f t="shared" si="76"/>
        <v>0</v>
      </c>
      <c r="W219" s="6">
        <f t="shared" si="77"/>
        <v>0</v>
      </c>
      <c r="X219" s="4">
        <f t="shared" si="78"/>
        <v>0</v>
      </c>
      <c r="Z219" s="6">
        <f t="shared" si="79"/>
        <v>0</v>
      </c>
      <c r="AA219" s="4">
        <f t="shared" si="80"/>
        <v>0</v>
      </c>
      <c r="AC219" s="6"/>
      <c r="AD219" s="4"/>
      <c r="AF219" s="6">
        <f t="shared" ca="1" si="81"/>
        <v>1459993.5013858541</v>
      </c>
      <c r="AG219" s="4">
        <f t="shared" ca="1" si="82"/>
        <v>2711207.9320735303</v>
      </c>
      <c r="AI219" s="6">
        <f t="shared" ca="1" si="83"/>
        <v>-16101.100331983478</v>
      </c>
      <c r="AJ219" s="4">
        <f t="shared" ca="1" si="84"/>
        <v>-66932.274080055315</v>
      </c>
      <c r="AL219" s="6">
        <f t="shared" ca="1" si="85"/>
        <v>-36097.310026346771</v>
      </c>
      <c r="AM219" s="4">
        <f t="shared" ca="1" si="86"/>
        <v>-150056.51777952351</v>
      </c>
      <c r="AO219" s="6"/>
      <c r="AP219" s="4"/>
    </row>
    <row r="220" spans="1:42" x14ac:dyDescent="0.2">
      <c r="A220" s="15">
        <f>+curves!A209</f>
        <v>42979</v>
      </c>
      <c r="B220" s="6">
        <f t="shared" ca="1" si="66"/>
        <v>1399160.9152317483</v>
      </c>
      <c r="C220" s="4">
        <f t="shared" ca="1" si="67"/>
        <v>2436946.9682307611</v>
      </c>
      <c r="D220" s="72"/>
      <c r="E220" s="6">
        <f t="shared" si="68"/>
        <v>0</v>
      </c>
      <c r="F220" s="4">
        <f t="shared" ca="1" si="65"/>
        <v>-354338.68878793897</v>
      </c>
      <c r="G220" s="54">
        <v>1225.0155511958028</v>
      </c>
      <c r="H220" s="6">
        <f t="shared" si="69"/>
        <v>0</v>
      </c>
      <c r="I220" s="4">
        <f t="shared" si="70"/>
        <v>0</v>
      </c>
      <c r="K220" s="6">
        <f t="shared" si="71"/>
        <v>0</v>
      </c>
      <c r="L220" s="4">
        <f t="shared" si="72"/>
        <v>0</v>
      </c>
      <c r="N220" s="6">
        <f t="shared" si="73"/>
        <v>0</v>
      </c>
      <c r="O220" s="4">
        <f t="shared" si="74"/>
        <v>0</v>
      </c>
      <c r="Q220" s="6"/>
      <c r="R220" s="4"/>
      <c r="T220" s="6">
        <f t="shared" si="75"/>
        <v>0</v>
      </c>
      <c r="U220" s="4">
        <f t="shared" si="76"/>
        <v>0</v>
      </c>
      <c r="W220" s="6">
        <f t="shared" si="77"/>
        <v>0</v>
      </c>
      <c r="X220" s="4">
        <f t="shared" si="78"/>
        <v>0</v>
      </c>
      <c r="Z220" s="6">
        <f t="shared" si="79"/>
        <v>0</v>
      </c>
      <c r="AA220" s="4">
        <f t="shared" si="80"/>
        <v>0</v>
      </c>
      <c r="AC220" s="6"/>
      <c r="AD220" s="4"/>
      <c r="AF220" s="6">
        <f t="shared" ca="1" si="81"/>
        <v>1451039.186491593</v>
      </c>
      <c r="AG220" s="4">
        <f t="shared" ca="1" si="82"/>
        <v>2651048.5937201404</v>
      </c>
      <c r="AI220" s="6">
        <f t="shared" ca="1" si="83"/>
        <v>-16002.350356466588</v>
      </c>
      <c r="AJ220" s="4">
        <f t="shared" ca="1" si="84"/>
        <v>-66041.69992113761</v>
      </c>
      <c r="AL220" s="6">
        <f t="shared" ca="1" si="85"/>
        <v>-35875.920903378166</v>
      </c>
      <c r="AM220" s="4">
        <f t="shared" ca="1" si="86"/>
        <v>-148059.92556824168</v>
      </c>
      <c r="AO220" s="6"/>
      <c r="AP220" s="4"/>
    </row>
    <row r="221" spans="1:42" x14ac:dyDescent="0.2">
      <c r="A221" s="15">
        <f>+curves!A210</f>
        <v>43009</v>
      </c>
      <c r="B221" s="6">
        <f t="shared" ca="1" si="66"/>
        <v>1390855.2303639001</v>
      </c>
      <c r="C221" s="4">
        <f t="shared" ca="1" si="67"/>
        <v>2425262.4987564734</v>
      </c>
      <c r="D221" s="72"/>
      <c r="E221" s="6">
        <f t="shared" si="68"/>
        <v>0</v>
      </c>
      <c r="F221" s="4">
        <f t="shared" ca="1" si="65"/>
        <v>-352455.59817042382</v>
      </c>
      <c r="G221" s="54">
        <v>1225.7818261136485</v>
      </c>
      <c r="H221" s="6">
        <f t="shared" si="69"/>
        <v>0</v>
      </c>
      <c r="I221" s="4">
        <f t="shared" si="70"/>
        <v>0</v>
      </c>
      <c r="K221" s="6">
        <f t="shared" si="71"/>
        <v>0</v>
      </c>
      <c r="L221" s="4">
        <f t="shared" si="72"/>
        <v>0</v>
      </c>
      <c r="N221" s="6">
        <f t="shared" si="73"/>
        <v>0</v>
      </c>
      <c r="O221" s="4">
        <f t="shared" si="74"/>
        <v>0</v>
      </c>
      <c r="Q221" s="6"/>
      <c r="R221" s="4"/>
      <c r="T221" s="6">
        <f t="shared" si="75"/>
        <v>0</v>
      </c>
      <c r="U221" s="4">
        <f t="shared" si="76"/>
        <v>0</v>
      </c>
      <c r="W221" s="6">
        <f t="shared" si="77"/>
        <v>0</v>
      </c>
      <c r="X221" s="4">
        <f t="shared" si="78"/>
        <v>0</v>
      </c>
      <c r="Z221" s="6">
        <f t="shared" si="79"/>
        <v>0</v>
      </c>
      <c r="AA221" s="4">
        <f t="shared" si="80"/>
        <v>0</v>
      </c>
      <c r="AC221" s="6"/>
      <c r="AD221" s="4"/>
      <c r="AF221" s="6">
        <f t="shared" ca="1" si="81"/>
        <v>1442425.5423548128</v>
      </c>
      <c r="AG221" s="4">
        <f t="shared" ca="1" si="82"/>
        <v>2638196.3169669523</v>
      </c>
      <c r="AI221" s="6">
        <f t="shared" ca="1" si="83"/>
        <v>-15907.35736619735</v>
      </c>
      <c r="AJ221" s="4">
        <f t="shared" ca="1" si="84"/>
        <v>-65681.478565028854</v>
      </c>
      <c r="AL221" s="6">
        <f t="shared" ca="1" si="85"/>
        <v>-35662.954624715392</v>
      </c>
      <c r="AM221" s="4">
        <f t="shared" ca="1" si="86"/>
        <v>-147252.33964544986</v>
      </c>
      <c r="AO221" s="6"/>
      <c r="AP221" s="4"/>
    </row>
    <row r="222" spans="1:42" x14ac:dyDescent="0.2">
      <c r="A222" s="15">
        <f>+curves!A211</f>
        <v>43040</v>
      </c>
      <c r="B222" s="6">
        <f t="shared" ca="1" si="66"/>
        <v>1382324.0165042416</v>
      </c>
      <c r="C222" s="4">
        <f t="shared" ca="1" si="67"/>
        <v>2449091.5204327111</v>
      </c>
      <c r="D222" s="72"/>
      <c r="E222" s="6">
        <f t="shared" si="68"/>
        <v>0</v>
      </c>
      <c r="F222" s="4">
        <f t="shared" ca="1" si="65"/>
        <v>-350512.91602207412</v>
      </c>
      <c r="G222" s="54">
        <v>1226.5488946977321</v>
      </c>
      <c r="H222" s="6">
        <f t="shared" si="69"/>
        <v>0</v>
      </c>
      <c r="I222" s="4">
        <f t="shared" si="70"/>
        <v>0</v>
      </c>
      <c r="K222" s="6">
        <f t="shared" si="71"/>
        <v>0</v>
      </c>
      <c r="L222" s="4">
        <f t="shared" si="72"/>
        <v>0</v>
      </c>
      <c r="N222" s="6">
        <f t="shared" si="73"/>
        <v>0</v>
      </c>
      <c r="O222" s="4">
        <f t="shared" si="74"/>
        <v>0</v>
      </c>
      <c r="Q222" s="6"/>
      <c r="R222" s="4"/>
      <c r="T222" s="6">
        <f t="shared" si="75"/>
        <v>0</v>
      </c>
      <c r="U222" s="4">
        <f t="shared" si="76"/>
        <v>0</v>
      </c>
      <c r="W222" s="6">
        <f t="shared" si="77"/>
        <v>0</v>
      </c>
      <c r="X222" s="4">
        <f t="shared" si="78"/>
        <v>0</v>
      </c>
      <c r="Z222" s="6">
        <f t="shared" si="79"/>
        <v>0</v>
      </c>
      <c r="AA222" s="4">
        <f t="shared" si="80"/>
        <v>0</v>
      </c>
      <c r="AC222" s="6"/>
      <c r="AD222" s="4"/>
      <c r="AF222" s="6">
        <f t="shared" ca="1" si="81"/>
        <v>1433578.0070327914</v>
      </c>
      <c r="AG222" s="4">
        <f t="shared" ca="1" si="82"/>
        <v>2662154.3590598926</v>
      </c>
      <c r="AI222" s="6">
        <f t="shared" ca="1" si="83"/>
        <v>-15809.78497715903</v>
      </c>
      <c r="AJ222" s="4">
        <f t="shared" ca="1" si="84"/>
        <v>-65721.276150050078</v>
      </c>
      <c r="AL222" s="6">
        <f t="shared" ca="1" si="85"/>
        <v>-35444.205551390813</v>
      </c>
      <c r="AM222" s="4">
        <f t="shared" ca="1" si="86"/>
        <v>-147341.56247713158</v>
      </c>
      <c r="AO222" s="6"/>
      <c r="AP222" s="4"/>
    </row>
    <row r="223" spans="1:42" x14ac:dyDescent="0.2">
      <c r="A223" s="15">
        <f>+curves!A212</f>
        <v>43070</v>
      </c>
      <c r="B223" s="6">
        <f t="shared" ca="1" si="66"/>
        <v>1374117.3818376584</v>
      </c>
      <c r="C223" s="4">
        <f t="shared" ca="1" si="67"/>
        <v>2514250.4673504895</v>
      </c>
      <c r="D223" s="72"/>
      <c r="E223" s="6">
        <f t="shared" si="68"/>
        <v>0</v>
      </c>
      <c r="F223" s="4">
        <f t="shared" ca="1" si="65"/>
        <v>-348650.1081551637</v>
      </c>
      <c r="G223" s="54">
        <v>1227.3167577700897</v>
      </c>
      <c r="H223" s="6">
        <f t="shared" si="69"/>
        <v>0</v>
      </c>
      <c r="I223" s="4">
        <f t="shared" si="70"/>
        <v>0</v>
      </c>
      <c r="K223" s="6">
        <f t="shared" si="71"/>
        <v>0</v>
      </c>
      <c r="L223" s="4">
        <f t="shared" si="72"/>
        <v>0</v>
      </c>
      <c r="N223" s="6">
        <f t="shared" si="73"/>
        <v>0</v>
      </c>
      <c r="O223" s="4">
        <f t="shared" si="74"/>
        <v>0</v>
      </c>
      <c r="Q223" s="6"/>
      <c r="R223" s="4"/>
      <c r="T223" s="6">
        <f t="shared" si="75"/>
        <v>0</v>
      </c>
      <c r="U223" s="4">
        <f t="shared" si="76"/>
        <v>0</v>
      </c>
      <c r="W223" s="6">
        <f t="shared" si="77"/>
        <v>0</v>
      </c>
      <c r="X223" s="4">
        <f t="shared" si="78"/>
        <v>0</v>
      </c>
      <c r="Z223" s="6">
        <f t="shared" si="79"/>
        <v>0</v>
      </c>
      <c r="AA223" s="4">
        <f t="shared" si="80"/>
        <v>0</v>
      </c>
      <c r="AC223" s="6"/>
      <c r="AD223" s="4"/>
      <c r="AF223" s="6">
        <f t="shared" ca="1" si="81"/>
        <v>1425067.0856935829</v>
      </c>
      <c r="AG223" s="4">
        <f t="shared" ca="1" si="82"/>
        <v>2729003.4691032111</v>
      </c>
      <c r="AI223" s="6">
        <f t="shared" ca="1" si="83"/>
        <v>-15715.924834445972</v>
      </c>
      <c r="AJ223" s="4">
        <f t="shared" ca="1" si="84"/>
        <v>-66242.623177189773</v>
      </c>
      <c r="AL223" s="6">
        <f t="shared" ca="1" si="85"/>
        <v>-35233.779021478425</v>
      </c>
      <c r="AM223" s="4">
        <f t="shared" ca="1" si="86"/>
        <v>-148510.37857553156</v>
      </c>
      <c r="AO223" s="6"/>
      <c r="AP223" s="4"/>
    </row>
    <row r="224" spans="1:42" x14ac:dyDescent="0.2">
      <c r="A224" s="15">
        <f>+curves!A213</f>
        <v>43101</v>
      </c>
      <c r="B224" s="6">
        <f t="shared" ca="1" si="66"/>
        <v>1365687.9133908702</v>
      </c>
      <c r="C224" s="4">
        <f t="shared" ca="1" si="67"/>
        <v>2879853.8256560345</v>
      </c>
      <c r="D224" s="72"/>
      <c r="E224" s="6">
        <f t="shared" si="68"/>
        <v>0</v>
      </c>
      <c r="F224" s="4">
        <f t="shared" ca="1" si="65"/>
        <v>-346728.34512085794</v>
      </c>
      <c r="G224" s="54">
        <v>1228.0854161534739</v>
      </c>
      <c r="H224" s="6">
        <f t="shared" si="69"/>
        <v>0</v>
      </c>
      <c r="I224" s="4">
        <f t="shared" si="70"/>
        <v>0</v>
      </c>
      <c r="K224" s="6">
        <f t="shared" si="71"/>
        <v>0</v>
      </c>
      <c r="L224" s="4">
        <f t="shared" si="72"/>
        <v>0</v>
      </c>
      <c r="N224" s="6">
        <f t="shared" si="73"/>
        <v>0</v>
      </c>
      <c r="O224" s="4">
        <f t="shared" si="74"/>
        <v>0</v>
      </c>
      <c r="Q224" s="6"/>
      <c r="R224" s="4"/>
      <c r="T224" s="6">
        <f t="shared" si="75"/>
        <v>0</v>
      </c>
      <c r="U224" s="4">
        <f t="shared" si="76"/>
        <v>0</v>
      </c>
      <c r="W224" s="6">
        <f t="shared" si="77"/>
        <v>0</v>
      </c>
      <c r="X224" s="4">
        <f t="shared" si="78"/>
        <v>0</v>
      </c>
      <c r="Z224" s="6">
        <f t="shared" si="79"/>
        <v>0</v>
      </c>
      <c r="AA224" s="4">
        <f t="shared" si="80"/>
        <v>0</v>
      </c>
      <c r="AC224" s="6"/>
      <c r="AD224" s="4"/>
      <c r="AF224" s="6">
        <f t="shared" ca="1" si="81"/>
        <v>1416325.0683141465</v>
      </c>
      <c r="AG224" s="4">
        <f t="shared" ca="1" si="82"/>
        <v>3107417.1998812375</v>
      </c>
      <c r="AI224" s="6">
        <f t="shared" ca="1" si="83"/>
        <v>-15619.516118382073</v>
      </c>
      <c r="AJ224" s="4">
        <f t="shared" ca="1" si="84"/>
        <v>-70194.10543600902</v>
      </c>
      <c r="AL224" s="6">
        <f t="shared" ca="1" si="85"/>
        <v>-35017.638804894115</v>
      </c>
      <c r="AM224" s="4">
        <f t="shared" ca="1" si="86"/>
        <v>-157369.26878919415</v>
      </c>
      <c r="AO224" s="6"/>
      <c r="AP224" s="4"/>
    </row>
    <row r="225" spans="1:42" x14ac:dyDescent="0.2">
      <c r="A225" s="15">
        <f>+curves!A214</f>
        <v>43132</v>
      </c>
      <c r="B225" s="6">
        <f t="shared" ca="1" si="66"/>
        <v>1357309.6899890085</v>
      </c>
      <c r="C225" s="4">
        <f t="shared" ca="1" si="67"/>
        <v>2773961.3660460683</v>
      </c>
      <c r="D225" s="72"/>
      <c r="E225" s="6">
        <f t="shared" si="68"/>
        <v>0</v>
      </c>
      <c r="F225" s="4">
        <f t="shared" ca="1" si="65"/>
        <v>-344817.14499793784</v>
      </c>
      <c r="G225" s="54">
        <v>1228.8548706717604</v>
      </c>
      <c r="H225" s="6">
        <f t="shared" si="69"/>
        <v>0</v>
      </c>
      <c r="I225" s="4">
        <f t="shared" si="70"/>
        <v>0</v>
      </c>
      <c r="K225" s="6">
        <f t="shared" si="71"/>
        <v>0</v>
      </c>
      <c r="L225" s="4">
        <f t="shared" si="72"/>
        <v>0</v>
      </c>
      <c r="N225" s="6">
        <f t="shared" si="73"/>
        <v>0</v>
      </c>
      <c r="O225" s="4">
        <f t="shared" si="74"/>
        <v>0</v>
      </c>
      <c r="Q225" s="6"/>
      <c r="R225" s="4"/>
      <c r="T225" s="6">
        <f t="shared" si="75"/>
        <v>0</v>
      </c>
      <c r="U225" s="4">
        <f t="shared" si="76"/>
        <v>0</v>
      </c>
      <c r="W225" s="6">
        <f t="shared" si="77"/>
        <v>0</v>
      </c>
      <c r="X225" s="4">
        <f t="shared" si="78"/>
        <v>0</v>
      </c>
      <c r="Z225" s="6">
        <f t="shared" si="79"/>
        <v>0</v>
      </c>
      <c r="AA225" s="4">
        <f t="shared" si="80"/>
        <v>0</v>
      </c>
      <c r="AC225" s="6"/>
      <c r="AD225" s="4"/>
      <c r="AF225" s="6">
        <f t="shared" ca="1" si="81"/>
        <v>1407636.1960501091</v>
      </c>
      <c r="AG225" s="4">
        <f t="shared" ca="1" si="82"/>
        <v>2996857.4613906825</v>
      </c>
      <c r="AI225" s="6">
        <f t="shared" ca="1" si="83"/>
        <v>-15523.693497279814</v>
      </c>
      <c r="AJ225" s="4">
        <f t="shared" ca="1" si="84"/>
        <v>-68754.438499452299</v>
      </c>
      <c r="AL225" s="6">
        <f t="shared" ca="1" si="85"/>
        <v>-34802.812563820735</v>
      </c>
      <c r="AM225" s="4">
        <f t="shared" ca="1" si="86"/>
        <v>-154141.65684516201</v>
      </c>
      <c r="AO225" s="6"/>
      <c r="AP225" s="4"/>
    </row>
    <row r="226" spans="1:42" x14ac:dyDescent="0.2">
      <c r="A226" s="15">
        <f>+curves!A215</f>
        <v>43160</v>
      </c>
      <c r="B226" s="6">
        <f t="shared" ca="1" si="66"/>
        <v>1349786.051837188</v>
      </c>
      <c r="C226" s="4">
        <f t="shared" ca="1" si="67"/>
        <v>2634404.8372605913</v>
      </c>
      <c r="D226" s="72"/>
      <c r="E226" s="6">
        <f t="shared" si="68"/>
        <v>0</v>
      </c>
      <c r="F226" s="4">
        <f t="shared" ca="1" si="65"/>
        <v>-343120.74046538211</v>
      </c>
      <c r="G226" s="54">
        <v>1229.6251221495434</v>
      </c>
      <c r="H226" s="6">
        <f t="shared" si="69"/>
        <v>0</v>
      </c>
      <c r="I226" s="4">
        <f t="shared" si="70"/>
        <v>0</v>
      </c>
      <c r="K226" s="6">
        <f t="shared" si="71"/>
        <v>0</v>
      </c>
      <c r="L226" s="4">
        <f t="shared" si="72"/>
        <v>0</v>
      </c>
      <c r="N226" s="6">
        <f t="shared" si="73"/>
        <v>0</v>
      </c>
      <c r="O226" s="4">
        <f t="shared" si="74"/>
        <v>0</v>
      </c>
      <c r="Q226" s="6"/>
      <c r="R226" s="4"/>
      <c r="T226" s="6">
        <f t="shared" si="75"/>
        <v>0</v>
      </c>
      <c r="U226" s="4">
        <f t="shared" si="76"/>
        <v>0</v>
      </c>
      <c r="W226" s="6">
        <f t="shared" si="77"/>
        <v>0</v>
      </c>
      <c r="X226" s="4">
        <f t="shared" si="78"/>
        <v>0</v>
      </c>
      <c r="Z226" s="6">
        <f t="shared" si="79"/>
        <v>0</v>
      </c>
      <c r="AA226" s="4">
        <f t="shared" si="80"/>
        <v>0</v>
      </c>
      <c r="AC226" s="6"/>
      <c r="AD226" s="4"/>
      <c r="AF226" s="6">
        <f t="shared" ca="1" si="81"/>
        <v>1399833.5954596926</v>
      </c>
      <c r="AG226" s="4">
        <f t="shared" ca="1" si="82"/>
        <v>2851461.0339513943</v>
      </c>
      <c r="AI226" s="6">
        <f t="shared" ca="1" si="83"/>
        <v>-15437.644857448584</v>
      </c>
      <c r="AJ226" s="4">
        <f t="shared" ca="1" si="84"/>
        <v>-66953.06574675451</v>
      </c>
      <c r="AL226" s="6">
        <f t="shared" ca="1" si="85"/>
        <v>-34609.89876505611</v>
      </c>
      <c r="AM226" s="4">
        <f t="shared" ca="1" si="86"/>
        <v>-150103.13094404835</v>
      </c>
      <c r="AO226" s="6"/>
      <c r="AP226" s="4"/>
    </row>
    <row r="227" spans="1:42" x14ac:dyDescent="0.2">
      <c r="A227" s="15">
        <f>+curves!A216</f>
        <v>43191</v>
      </c>
      <c r="B227" s="6">
        <f t="shared" ca="1" si="66"/>
        <v>1341504.5081314736</v>
      </c>
      <c r="C227" s="4">
        <f t="shared" ca="1" si="67"/>
        <v>2486774.1385026318</v>
      </c>
      <c r="D227" s="72"/>
      <c r="E227" s="6">
        <f t="shared" si="68"/>
        <v>0</v>
      </c>
      <c r="F227" s="4">
        <f t="shared" ca="1" si="65"/>
        <v>-341229.37795738218</v>
      </c>
      <c r="G227" s="54">
        <v>1230.3961714121338</v>
      </c>
      <c r="H227" s="6">
        <f t="shared" si="69"/>
        <v>0</v>
      </c>
      <c r="I227" s="4">
        <f t="shared" si="70"/>
        <v>0</v>
      </c>
      <c r="K227" s="6">
        <f t="shared" si="71"/>
        <v>0</v>
      </c>
      <c r="L227" s="4">
        <f t="shared" si="72"/>
        <v>0</v>
      </c>
      <c r="N227" s="6">
        <f t="shared" si="73"/>
        <v>0</v>
      </c>
      <c r="O227" s="4">
        <f t="shared" si="74"/>
        <v>0</v>
      </c>
      <c r="Q227" s="6"/>
      <c r="R227" s="4"/>
      <c r="T227" s="6">
        <f t="shared" si="75"/>
        <v>0</v>
      </c>
      <c r="U227" s="4">
        <f t="shared" si="76"/>
        <v>0</v>
      </c>
      <c r="W227" s="6">
        <f t="shared" si="77"/>
        <v>0</v>
      </c>
      <c r="X227" s="4">
        <f t="shared" si="78"/>
        <v>0</v>
      </c>
      <c r="Z227" s="6">
        <f t="shared" si="79"/>
        <v>0</v>
      </c>
      <c r="AA227" s="4">
        <f t="shared" si="80"/>
        <v>0</v>
      </c>
      <c r="AC227" s="6"/>
      <c r="AD227" s="4"/>
      <c r="AF227" s="6">
        <f t="shared" ca="1" si="81"/>
        <v>1391244.9875942105</v>
      </c>
      <c r="AG227" s="4">
        <f t="shared" ca="1" si="82"/>
        <v>2697624.0309451739</v>
      </c>
      <c r="AI227" s="6">
        <f t="shared" ca="1" si="83"/>
        <v>-15342.927972186473</v>
      </c>
      <c r="AJ227" s="4">
        <f t="shared" ca="1" si="84"/>
        <v>-65038.671674098456</v>
      </c>
      <c r="AL227" s="6">
        <f t="shared" ca="1" si="85"/>
        <v>-34397.551490550606</v>
      </c>
      <c r="AM227" s="4">
        <f t="shared" ca="1" si="86"/>
        <v>-145811.22076844398</v>
      </c>
      <c r="AO227" s="6"/>
      <c r="AP227" s="4"/>
    </row>
    <row r="228" spans="1:42" x14ac:dyDescent="0.2">
      <c r="A228" s="15">
        <f>+curves!A217</f>
        <v>43221</v>
      </c>
      <c r="B228" s="6">
        <f t="shared" ca="1" si="66"/>
        <v>1333538.0578567625</v>
      </c>
      <c r="C228" s="4">
        <f t="shared" ca="1" si="67"/>
        <v>2458671.1873354185</v>
      </c>
      <c r="D228" s="72"/>
      <c r="E228" s="6">
        <f t="shared" si="68"/>
        <v>0</v>
      </c>
      <c r="F228" s="4">
        <f t="shared" ref="F228:F235" ca="1" si="87">-G228*1000*VLOOKUP(A228,curves,3,0)</f>
        <v>-339415.79383955011</v>
      </c>
      <c r="G228" s="54">
        <v>1231.1680192859706</v>
      </c>
      <c r="H228" s="6">
        <f t="shared" si="69"/>
        <v>0</v>
      </c>
      <c r="I228" s="4">
        <f t="shared" si="70"/>
        <v>0</v>
      </c>
      <c r="K228" s="6">
        <f t="shared" si="71"/>
        <v>0</v>
      </c>
      <c r="L228" s="4">
        <f t="shared" si="72"/>
        <v>0</v>
      </c>
      <c r="N228" s="6">
        <f t="shared" si="73"/>
        <v>0</v>
      </c>
      <c r="O228" s="4">
        <f t="shared" si="74"/>
        <v>0</v>
      </c>
      <c r="Q228" s="6"/>
      <c r="R228" s="4"/>
      <c r="T228" s="6">
        <f t="shared" si="75"/>
        <v>0</v>
      </c>
      <c r="U228" s="4">
        <f t="shared" si="76"/>
        <v>0</v>
      </c>
      <c r="W228" s="6">
        <f t="shared" si="77"/>
        <v>0</v>
      </c>
      <c r="X228" s="4">
        <f t="shared" si="78"/>
        <v>0</v>
      </c>
      <c r="Z228" s="6">
        <f t="shared" si="79"/>
        <v>0</v>
      </c>
      <c r="AA228" s="4">
        <f t="shared" si="80"/>
        <v>0</v>
      </c>
      <c r="AC228" s="6"/>
      <c r="AD228" s="4"/>
      <c r="AF228" s="6">
        <f t="shared" ca="1" si="81"/>
        <v>1382983.1562351438</v>
      </c>
      <c r="AG228" s="4">
        <f t="shared" ca="1" si="82"/>
        <v>2667774.5083775925</v>
      </c>
      <c r="AI228" s="6">
        <f t="shared" ca="1" si="83"/>
        <v>-15251.814843592412</v>
      </c>
      <c r="AJ228" s="4">
        <f t="shared" ca="1" si="84"/>
        <v>-64499.924973552312</v>
      </c>
      <c r="AL228" s="6">
        <f t="shared" ca="1" si="85"/>
        <v>-34193.283534788781</v>
      </c>
      <c r="AM228" s="4">
        <f t="shared" ca="1" si="86"/>
        <v>-144603.39606862178</v>
      </c>
      <c r="AO228" s="6"/>
      <c r="AP228" s="4"/>
    </row>
    <row r="229" spans="1:42" x14ac:dyDescent="0.2">
      <c r="A229" s="15">
        <f>+curves!A218</f>
        <v>43252</v>
      </c>
      <c r="B229" s="6">
        <f t="shared" ca="1" si="66"/>
        <v>1325355.3090649345</v>
      </c>
      <c r="C229" s="4">
        <f t="shared" ca="1" si="67"/>
        <v>2470091.5934640714</v>
      </c>
      <c r="D229" s="72"/>
      <c r="E229" s="6">
        <f t="shared" si="68"/>
        <v>0</v>
      </c>
      <c r="F229" s="4">
        <f t="shared" ca="1" si="87"/>
        <v>-337544.79899965425</v>
      </c>
      <c r="G229" s="54">
        <v>1231.9406665982121</v>
      </c>
      <c r="H229" s="6">
        <f t="shared" si="69"/>
        <v>0</v>
      </c>
      <c r="I229" s="4">
        <f t="shared" si="70"/>
        <v>0</v>
      </c>
      <c r="K229" s="6">
        <f t="shared" si="71"/>
        <v>0</v>
      </c>
      <c r="L229" s="4">
        <f t="shared" si="72"/>
        <v>0</v>
      </c>
      <c r="N229" s="6">
        <f t="shared" si="73"/>
        <v>0</v>
      </c>
      <c r="O229" s="4">
        <f t="shared" si="74"/>
        <v>0</v>
      </c>
      <c r="Q229" s="6"/>
      <c r="R229" s="4"/>
      <c r="T229" s="6">
        <f t="shared" si="75"/>
        <v>0</v>
      </c>
      <c r="U229" s="4">
        <f t="shared" si="76"/>
        <v>0</v>
      </c>
      <c r="W229" s="6">
        <f t="shared" si="77"/>
        <v>0</v>
      </c>
      <c r="X229" s="4">
        <f t="shared" si="78"/>
        <v>0</v>
      </c>
      <c r="Z229" s="6">
        <f t="shared" si="79"/>
        <v>0</v>
      </c>
      <c r="AA229" s="4">
        <f t="shared" si="80"/>
        <v>0</v>
      </c>
      <c r="AC229" s="6"/>
      <c r="AD229" s="4"/>
      <c r="AF229" s="6">
        <f t="shared" ca="1" si="81"/>
        <v>1374497.0064142758</v>
      </c>
      <c r="AG229" s="4">
        <f t="shared" ca="1" si="82"/>
        <v>2678894.6655014232</v>
      </c>
      <c r="AI229" s="6">
        <f t="shared" ca="1" si="83"/>
        <v>-15158.227886137916</v>
      </c>
      <c r="AJ229" s="4">
        <f t="shared" ca="1" si="84"/>
        <v>-64407.310288200002</v>
      </c>
      <c r="AL229" s="6">
        <f t="shared" ca="1" si="85"/>
        <v>-33983.469463203452</v>
      </c>
      <c r="AM229" s="4">
        <f t="shared" ca="1" si="86"/>
        <v>-144395.76174915145</v>
      </c>
      <c r="AO229" s="6"/>
      <c r="AP229" s="4"/>
    </row>
    <row r="230" spans="1:42" x14ac:dyDescent="0.2">
      <c r="A230" s="15">
        <f>+curves!A219</f>
        <v>43282</v>
      </c>
      <c r="B230" s="6">
        <f t="shared" ca="1" si="66"/>
        <v>1317483.900059565</v>
      </c>
      <c r="C230" s="4">
        <f t="shared" ca="1" si="67"/>
        <v>2541057.9422195065</v>
      </c>
      <c r="D230" s="72"/>
      <c r="E230" s="6">
        <f t="shared" si="68"/>
        <v>0</v>
      </c>
      <c r="F230" s="4">
        <f t="shared" ca="1" si="87"/>
        <v>-335750.7505651479</v>
      </c>
      <c r="G230" s="54">
        <v>1232.7141141767374</v>
      </c>
      <c r="H230" s="6">
        <f t="shared" si="69"/>
        <v>0</v>
      </c>
      <c r="I230" s="4">
        <f t="shared" si="70"/>
        <v>0</v>
      </c>
      <c r="K230" s="6">
        <f t="shared" si="71"/>
        <v>0</v>
      </c>
      <c r="L230" s="4">
        <f t="shared" si="72"/>
        <v>0</v>
      </c>
      <c r="N230" s="6">
        <f t="shared" si="73"/>
        <v>0</v>
      </c>
      <c r="O230" s="4">
        <f t="shared" si="74"/>
        <v>0</v>
      </c>
      <c r="Q230" s="6"/>
      <c r="R230" s="4"/>
      <c r="T230" s="6">
        <f t="shared" si="75"/>
        <v>0</v>
      </c>
      <c r="U230" s="4">
        <f t="shared" si="76"/>
        <v>0</v>
      </c>
      <c r="W230" s="6">
        <f t="shared" si="77"/>
        <v>0</v>
      </c>
      <c r="X230" s="4">
        <f t="shared" si="78"/>
        <v>0</v>
      </c>
      <c r="Z230" s="6">
        <f t="shared" si="79"/>
        <v>0</v>
      </c>
      <c r="AA230" s="4">
        <f t="shared" si="80"/>
        <v>0</v>
      </c>
      <c r="AC230" s="6"/>
      <c r="AD230" s="4"/>
      <c r="AF230" s="6">
        <f t="shared" ca="1" si="81"/>
        <v>1366333.7402771553</v>
      </c>
      <c r="AG230" s="4">
        <f t="shared" ca="1" si="82"/>
        <v>2751796.1529181912</v>
      </c>
      <c r="AI230" s="6">
        <f t="shared" ca="1" si="83"/>
        <v>-15068.201754524525</v>
      </c>
      <c r="AJ230" s="4">
        <f t="shared" ca="1" si="84"/>
        <v>-65004.222369018804</v>
      </c>
      <c r="AL230" s="6">
        <f t="shared" ca="1" si="85"/>
        <v>-33781.63846306577</v>
      </c>
      <c r="AM230" s="4">
        <f t="shared" ca="1" si="86"/>
        <v>-145733.98832966576</v>
      </c>
      <c r="AO230" s="6"/>
      <c r="AP230" s="4"/>
    </row>
    <row r="231" spans="1:42" x14ac:dyDescent="0.2">
      <c r="A231" s="15">
        <f>+curves!A220</f>
        <v>43313</v>
      </c>
      <c r="B231" s="6">
        <f t="shared" ca="1" si="66"/>
        <v>1309398.7784340216</v>
      </c>
      <c r="C231" s="4">
        <f t="shared" ca="1" si="67"/>
        <v>2521535.8076816434</v>
      </c>
      <c r="D231" s="72"/>
      <c r="E231" s="6">
        <f t="shared" si="68"/>
        <v>0</v>
      </c>
      <c r="F231" s="4">
        <f t="shared" ca="1" si="87"/>
        <v>-333899.90454732761</v>
      </c>
      <c r="G231" s="54">
        <v>1233.4883628505545</v>
      </c>
      <c r="H231" s="6">
        <f t="shared" si="69"/>
        <v>0</v>
      </c>
      <c r="I231" s="4">
        <f t="shared" si="70"/>
        <v>0</v>
      </c>
      <c r="K231" s="6">
        <f t="shared" si="71"/>
        <v>0</v>
      </c>
      <c r="L231" s="4">
        <f t="shared" si="72"/>
        <v>0</v>
      </c>
      <c r="N231" s="6">
        <f t="shared" si="73"/>
        <v>0</v>
      </c>
      <c r="O231" s="4">
        <f t="shared" si="74"/>
        <v>0</v>
      </c>
      <c r="Q231" s="6"/>
      <c r="R231" s="4"/>
      <c r="T231" s="6">
        <f t="shared" si="75"/>
        <v>0</v>
      </c>
      <c r="U231" s="4">
        <f t="shared" si="76"/>
        <v>0</v>
      </c>
      <c r="W231" s="6">
        <f t="shared" si="77"/>
        <v>0</v>
      </c>
      <c r="X231" s="4">
        <f t="shared" si="78"/>
        <v>0</v>
      </c>
      <c r="Z231" s="6">
        <f t="shared" si="79"/>
        <v>0</v>
      </c>
      <c r="AA231" s="4">
        <f t="shared" si="80"/>
        <v>0</v>
      </c>
      <c r="AC231" s="6"/>
      <c r="AD231" s="4"/>
      <c r="AF231" s="6">
        <f t="shared" ca="1" si="81"/>
        <v>1357948.8374554019</v>
      </c>
      <c r="AG231" s="4">
        <f t="shared" ca="1" si="82"/>
        <v>2730835.1121228132</v>
      </c>
      <c r="AI231" s="6">
        <f t="shared" ca="1" si="83"/>
        <v>-14975.731369225665</v>
      </c>
      <c r="AJ231" s="4">
        <f t="shared" ca="1" si="84"/>
        <v>-64560.377932731841</v>
      </c>
      <c r="AL231" s="6">
        <f t="shared" ca="1" si="85"/>
        <v>-33574.32765215441</v>
      </c>
      <c r="AM231" s="4">
        <f t="shared" ca="1" si="86"/>
        <v>-144738.92650843767</v>
      </c>
      <c r="AO231" s="6"/>
      <c r="AP231" s="4"/>
    </row>
    <row r="232" spans="1:42" x14ac:dyDescent="0.2">
      <c r="A232" s="15">
        <f>+curves!A221</f>
        <v>43344</v>
      </c>
      <c r="B232" s="6">
        <f t="shared" ca="1" si="66"/>
        <v>1301362.8274848496</v>
      </c>
      <c r="C232" s="4">
        <f t="shared" ca="1" si="67"/>
        <v>2465718.5661615534</v>
      </c>
      <c r="D232" s="72"/>
      <c r="E232" s="6">
        <f t="shared" si="68"/>
        <v>0</v>
      </c>
      <c r="F232" s="4">
        <f t="shared" ca="1" si="87"/>
        <v>-332059.2325378583</v>
      </c>
      <c r="G232" s="54">
        <v>1234.263413449396</v>
      </c>
      <c r="H232" s="6">
        <f t="shared" si="69"/>
        <v>0</v>
      </c>
      <c r="I232" s="4">
        <f t="shared" si="70"/>
        <v>0</v>
      </c>
      <c r="K232" s="6">
        <f t="shared" si="71"/>
        <v>0</v>
      </c>
      <c r="L232" s="4">
        <f t="shared" si="72"/>
        <v>0</v>
      </c>
      <c r="N232" s="6">
        <f t="shared" si="73"/>
        <v>0</v>
      </c>
      <c r="O232" s="4">
        <f t="shared" si="74"/>
        <v>0</v>
      </c>
      <c r="Q232" s="6"/>
      <c r="R232" s="4"/>
      <c r="T232" s="6">
        <f t="shared" si="75"/>
        <v>0</v>
      </c>
      <c r="U232" s="4">
        <f t="shared" si="76"/>
        <v>0</v>
      </c>
      <c r="W232" s="6">
        <f t="shared" si="77"/>
        <v>0</v>
      </c>
      <c r="X232" s="4">
        <f t="shared" si="78"/>
        <v>0</v>
      </c>
      <c r="Z232" s="6">
        <f t="shared" si="79"/>
        <v>0</v>
      </c>
      <c r="AA232" s="4">
        <f t="shared" si="80"/>
        <v>0</v>
      </c>
      <c r="AC232" s="6"/>
      <c r="AD232" s="4"/>
      <c r="AF232" s="6">
        <f t="shared" ca="1" si="81"/>
        <v>1349614.9284667836</v>
      </c>
      <c r="AG232" s="4">
        <f t="shared" ca="1" si="82"/>
        <v>2672237.5583642311</v>
      </c>
      <c r="AI232" s="6">
        <f t="shared" ca="1" si="83"/>
        <v>-14883.823354117385</v>
      </c>
      <c r="AJ232" s="4">
        <f t="shared" ca="1" si="84"/>
        <v>-63702.763955622395</v>
      </c>
      <c r="AL232" s="6">
        <f t="shared" ca="1" si="85"/>
        <v>-33368.277627816657</v>
      </c>
      <c r="AM232" s="4">
        <f t="shared" ca="1" si="86"/>
        <v>-142816.22824705526</v>
      </c>
      <c r="AO232" s="6"/>
      <c r="AP232" s="4"/>
    </row>
    <row r="233" spans="1:42" x14ac:dyDescent="0.2">
      <c r="A233" s="15">
        <f>+curves!A222</f>
        <v>43374</v>
      </c>
      <c r="B233" s="6">
        <f t="shared" ca="1" si="66"/>
        <v>1293632.638719795</v>
      </c>
      <c r="C233" s="4">
        <f t="shared" ca="1" si="67"/>
        <v>2452365.6532286848</v>
      </c>
      <c r="D233" s="72"/>
      <c r="E233" s="6">
        <f t="shared" si="68"/>
        <v>0</v>
      </c>
      <c r="F233" s="4">
        <f t="shared" ca="1" si="87"/>
        <v>-330294.26813144534</v>
      </c>
      <c r="G233" s="54">
        <v>1235.039266803715</v>
      </c>
      <c r="H233" s="6">
        <f t="shared" si="69"/>
        <v>0</v>
      </c>
      <c r="I233" s="4">
        <f t="shared" si="70"/>
        <v>0</v>
      </c>
      <c r="K233" s="6">
        <f t="shared" si="71"/>
        <v>0</v>
      </c>
      <c r="L233" s="4">
        <f t="shared" si="72"/>
        <v>0</v>
      </c>
      <c r="N233" s="6">
        <f t="shared" si="73"/>
        <v>0</v>
      </c>
      <c r="O233" s="4">
        <f t="shared" si="74"/>
        <v>0</v>
      </c>
      <c r="Q233" s="6"/>
      <c r="R233" s="4"/>
      <c r="T233" s="6">
        <f t="shared" si="75"/>
        <v>0</v>
      </c>
      <c r="U233" s="4">
        <f t="shared" si="76"/>
        <v>0</v>
      </c>
      <c r="W233" s="6">
        <f t="shared" si="77"/>
        <v>0</v>
      </c>
      <c r="X233" s="4">
        <f t="shared" si="78"/>
        <v>0</v>
      </c>
      <c r="Z233" s="6">
        <f t="shared" si="79"/>
        <v>0</v>
      </c>
      <c r="AA233" s="4">
        <f t="shared" si="80"/>
        <v>0</v>
      </c>
      <c r="AC233" s="6"/>
      <c r="AD233" s="4"/>
      <c r="AF233" s="6">
        <f t="shared" ca="1" si="81"/>
        <v>1341598.1187525033</v>
      </c>
      <c r="AG233" s="4">
        <f t="shared" ca="1" si="82"/>
        <v>2657705.8732487094</v>
      </c>
      <c r="AI233" s="6">
        <f t="shared" ca="1" si="83"/>
        <v>-14795.41237322636</v>
      </c>
      <c r="AJ233" s="4">
        <f t="shared" ca="1" si="84"/>
        <v>-63339.160369782039</v>
      </c>
      <c r="AL233" s="6">
        <f t="shared" ca="1" si="85"/>
        <v>-33170.067659481931</v>
      </c>
      <c r="AM233" s="4">
        <f t="shared" ca="1" si="86"/>
        <v>-142001.05965024215</v>
      </c>
      <c r="AO233" s="6"/>
      <c r="AP233" s="4"/>
    </row>
    <row r="234" spans="1:42" x14ac:dyDescent="0.2">
      <c r="A234" s="15">
        <f>+curves!A223</f>
        <v>43405</v>
      </c>
      <c r="B234" s="6">
        <f t="shared" ca="1" si="66"/>
        <v>1285692.5795528062</v>
      </c>
      <c r="C234" s="4">
        <f t="shared" ca="1" si="67"/>
        <v>2466884.45121685</v>
      </c>
      <c r="D234" s="72"/>
      <c r="E234" s="6">
        <f t="shared" si="68"/>
        <v>0</v>
      </c>
      <c r="F234" s="4">
        <f t="shared" ca="1" si="87"/>
        <v>-328473.41913855594</v>
      </c>
      <c r="G234" s="54">
        <v>1235.8159237450996</v>
      </c>
      <c r="H234" s="6">
        <f t="shared" si="69"/>
        <v>0</v>
      </c>
      <c r="I234" s="4">
        <f t="shared" si="70"/>
        <v>0</v>
      </c>
      <c r="K234" s="6">
        <f t="shared" si="71"/>
        <v>0</v>
      </c>
      <c r="L234" s="4">
        <f t="shared" si="72"/>
        <v>0</v>
      </c>
      <c r="N234" s="6">
        <f t="shared" si="73"/>
        <v>0</v>
      </c>
      <c r="O234" s="4">
        <f t="shared" si="74"/>
        <v>0</v>
      </c>
      <c r="Q234" s="6"/>
      <c r="R234" s="4"/>
      <c r="T234" s="6">
        <f t="shared" si="75"/>
        <v>0</v>
      </c>
      <c r="U234" s="4">
        <f t="shared" si="76"/>
        <v>0</v>
      </c>
      <c r="W234" s="6">
        <f t="shared" si="77"/>
        <v>0</v>
      </c>
      <c r="X234" s="4">
        <f t="shared" si="78"/>
        <v>0</v>
      </c>
      <c r="Z234" s="6">
        <f t="shared" si="79"/>
        <v>0</v>
      </c>
      <c r="AA234" s="4">
        <f t="shared" si="80"/>
        <v>0</v>
      </c>
      <c r="AC234" s="6"/>
      <c r="AD234" s="4"/>
      <c r="AF234" s="6">
        <f t="shared" ca="1" si="81"/>
        <v>1333363.6570340998</v>
      </c>
      <c r="AG234" s="4">
        <f t="shared" ca="1" si="82"/>
        <v>2672060.7686963365</v>
      </c>
      <c r="AI234" s="6">
        <f t="shared" ca="1" si="83"/>
        <v>-14704.601082503461</v>
      </c>
      <c r="AJ234" s="4">
        <f t="shared" ca="1" si="84"/>
        <v>-63288.603059094901</v>
      </c>
      <c r="AL234" s="6">
        <f t="shared" ca="1" si="85"/>
        <v>-32966.476398789913</v>
      </c>
      <c r="AM234" s="4">
        <f t="shared" ca="1" si="86"/>
        <v>-141887.71442039177</v>
      </c>
      <c r="AO234" s="6"/>
      <c r="AP234" s="4"/>
    </row>
    <row r="235" spans="1:42" x14ac:dyDescent="0.2">
      <c r="A235" s="15">
        <f>+curves!A224</f>
        <v>43435</v>
      </c>
      <c r="B235" s="6">
        <f t="shared" ca="1" si="66"/>
        <v>1278054.6390714252</v>
      </c>
      <c r="C235" s="4">
        <f t="shared" ca="1" si="67"/>
        <v>2522522.384918299</v>
      </c>
      <c r="D235" s="72"/>
      <c r="E235" s="6">
        <f t="shared" si="68"/>
        <v>0</v>
      </c>
      <c r="F235" s="4">
        <f t="shared" ca="1" si="87"/>
        <v>-326727.46785682888</v>
      </c>
      <c r="G235" s="54">
        <v>1236.5933851058617</v>
      </c>
      <c r="H235" s="6">
        <f t="shared" si="69"/>
        <v>0</v>
      </c>
      <c r="I235" s="4">
        <f t="shared" si="70"/>
        <v>0</v>
      </c>
      <c r="K235" s="6">
        <f t="shared" si="71"/>
        <v>0</v>
      </c>
      <c r="L235" s="4">
        <f t="shared" si="72"/>
        <v>0</v>
      </c>
      <c r="N235" s="6">
        <f t="shared" si="73"/>
        <v>0</v>
      </c>
      <c r="O235" s="4">
        <f t="shared" si="74"/>
        <v>0</v>
      </c>
      <c r="Q235" s="6"/>
      <c r="R235" s="4"/>
      <c r="T235" s="6">
        <f t="shared" si="75"/>
        <v>0</v>
      </c>
      <c r="U235" s="4">
        <f t="shared" si="76"/>
        <v>0</v>
      </c>
      <c r="W235" s="6">
        <f t="shared" si="77"/>
        <v>0</v>
      </c>
      <c r="X235" s="4">
        <f t="shared" si="78"/>
        <v>0</v>
      </c>
      <c r="Z235" s="6">
        <f t="shared" si="79"/>
        <v>0</v>
      </c>
      <c r="AA235" s="4">
        <f t="shared" si="80"/>
        <v>0</v>
      </c>
      <c r="AC235" s="6"/>
      <c r="AD235" s="4"/>
      <c r="AF235" s="6">
        <f t="shared" ca="1" si="81"/>
        <v>1325442.5159974101</v>
      </c>
      <c r="AG235" s="4">
        <f t="shared" ca="1" si="82"/>
        <v>2729086.140438667</v>
      </c>
      <c r="AI235" s="6">
        <f t="shared" ca="1" si="83"/>
        <v>-14617.245154922639</v>
      </c>
      <c r="AJ235" s="4">
        <f t="shared" ca="1" si="84"/>
        <v>-63716.571630307779</v>
      </c>
      <c r="AL235" s="6">
        <f t="shared" ca="1" si="85"/>
        <v>-32770.631771062188</v>
      </c>
      <c r="AM235" s="4">
        <f t="shared" ca="1" si="86"/>
        <v>-142847.18389006006</v>
      </c>
      <c r="AO235" s="6"/>
      <c r="AP235" s="4"/>
    </row>
    <row r="236" spans="1:42" x14ac:dyDescent="0.2">
      <c r="A236" s="15"/>
      <c r="B236" s="6"/>
      <c r="C236" s="4"/>
      <c r="E236" s="6"/>
      <c r="F236" s="4"/>
      <c r="H236" s="6"/>
      <c r="I236" s="4"/>
      <c r="K236" s="6"/>
      <c r="L236" s="4"/>
      <c r="N236" s="6"/>
      <c r="O236" s="4"/>
      <c r="Q236" s="6"/>
      <c r="R236" s="4"/>
      <c r="T236" s="6"/>
      <c r="U236" s="4"/>
      <c r="W236" s="6"/>
      <c r="X236" s="4"/>
      <c r="Z236" s="6"/>
      <c r="AA236" s="4"/>
      <c r="AC236" s="6"/>
      <c r="AD236" s="4"/>
      <c r="AF236" s="6"/>
      <c r="AG236" s="4"/>
      <c r="AI236" s="6"/>
      <c r="AJ236" s="4"/>
      <c r="AL236" s="6"/>
      <c r="AM236" s="4"/>
      <c r="AO236" s="6"/>
      <c r="AP236" s="4"/>
    </row>
    <row r="237" spans="1:42" x14ac:dyDescent="0.2">
      <c r="A237" s="15"/>
      <c r="B237" s="73">
        <f ca="1">+B235/5016516</f>
        <v>0.2547693736193456</v>
      </c>
      <c r="C237" s="4"/>
      <c r="E237" s="6"/>
      <c r="F237" s="4"/>
      <c r="H237" s="6"/>
      <c r="I237" s="4"/>
      <c r="K237" s="6"/>
      <c r="L237" s="4"/>
      <c r="N237" s="6"/>
      <c r="O237" s="4"/>
      <c r="Q237" s="6"/>
      <c r="R237" s="4"/>
      <c r="T237" s="6"/>
      <c r="U237" s="4"/>
      <c r="W237" s="6"/>
      <c r="X237" s="4"/>
      <c r="Z237" s="6"/>
      <c r="AA237" s="4"/>
      <c r="AC237" s="6"/>
      <c r="AD237" s="4"/>
      <c r="AF237" s="6"/>
      <c r="AG237" s="4"/>
      <c r="AI237" s="6"/>
      <c r="AJ237" s="4"/>
      <c r="AL237" s="6"/>
      <c r="AM237" s="4"/>
      <c r="AO237" s="6"/>
      <c r="AP237" s="4"/>
    </row>
    <row r="238" spans="1:42" x14ac:dyDescent="0.2">
      <c r="A238" s="15"/>
      <c r="B238" s="6"/>
      <c r="C238" s="4"/>
      <c r="E238" s="6"/>
      <c r="F238" s="4"/>
      <c r="H238" s="6"/>
      <c r="I238" s="4"/>
      <c r="K238" s="6"/>
      <c r="L238" s="4"/>
      <c r="N238" s="6"/>
      <c r="O238" s="4"/>
      <c r="Q238" s="6"/>
      <c r="R238" s="4"/>
      <c r="T238" s="6"/>
      <c r="U238" s="4"/>
      <c r="W238" s="6"/>
      <c r="X238" s="4"/>
      <c r="Z238" s="6"/>
      <c r="AA238" s="4"/>
      <c r="AC238" s="6"/>
      <c r="AD238" s="4"/>
      <c r="AF238" s="6"/>
      <c r="AG238" s="4"/>
      <c r="AI238" s="6"/>
      <c r="AJ238" s="4"/>
      <c r="AL238" s="6"/>
      <c r="AM238" s="4"/>
      <c r="AO238" s="6"/>
      <c r="AP238" s="4"/>
    </row>
    <row r="239" spans="1:42" x14ac:dyDescent="0.2">
      <c r="A239" s="15"/>
      <c r="B239" s="6"/>
      <c r="C239" s="4"/>
      <c r="E239" s="6"/>
      <c r="F239" s="4"/>
      <c r="H239" s="6"/>
      <c r="I239" s="4"/>
      <c r="K239" s="6"/>
      <c r="L239" s="4"/>
      <c r="N239" s="6"/>
      <c r="O239" s="4"/>
      <c r="Q239" s="6"/>
      <c r="R239" s="4"/>
      <c r="T239" s="6"/>
      <c r="U239" s="4"/>
      <c r="W239" s="6"/>
      <c r="X239" s="4"/>
      <c r="Z239" s="6"/>
      <c r="AA239" s="4"/>
      <c r="AC239" s="6"/>
      <c r="AD239" s="4"/>
      <c r="AF239" s="6"/>
      <c r="AG239" s="4"/>
      <c r="AI239" s="6"/>
      <c r="AJ239" s="4"/>
      <c r="AL239" s="6"/>
      <c r="AM239" s="4"/>
      <c r="AO239" s="6"/>
      <c r="AP239" s="4"/>
    </row>
    <row r="240" spans="1:42" x14ac:dyDescent="0.2">
      <c r="A240" s="15"/>
      <c r="B240" s="6"/>
      <c r="C240" s="4"/>
      <c r="E240" s="6"/>
      <c r="F240" s="4"/>
      <c r="H240" s="6"/>
      <c r="I240" s="4"/>
      <c r="K240" s="6"/>
      <c r="L240" s="4"/>
      <c r="N240" s="6"/>
      <c r="O240" s="4"/>
      <c r="Q240" s="6"/>
      <c r="R240" s="4"/>
      <c r="T240" s="6"/>
      <c r="U240" s="4"/>
      <c r="W240" s="6"/>
      <c r="X240" s="4"/>
      <c r="Z240" s="6"/>
      <c r="AA240" s="4"/>
      <c r="AC240" s="6"/>
      <c r="AD240" s="4"/>
      <c r="AF240" s="6"/>
      <c r="AG240" s="4"/>
      <c r="AI240" s="6"/>
      <c r="AJ240" s="4"/>
      <c r="AL240" s="6"/>
      <c r="AM240" s="4"/>
      <c r="AO240" s="6"/>
      <c r="AP240" s="4"/>
    </row>
    <row r="241" spans="1:42" x14ac:dyDescent="0.2">
      <c r="A241" s="15"/>
      <c r="B241" s="6"/>
      <c r="C241" s="4"/>
      <c r="E241" s="6"/>
      <c r="F241" s="4"/>
      <c r="H241" s="6"/>
      <c r="I241" s="4"/>
      <c r="K241" s="6"/>
      <c r="L241" s="4"/>
      <c r="N241" s="6"/>
      <c r="O241" s="4"/>
      <c r="Q241" s="6"/>
      <c r="R241" s="4"/>
      <c r="T241" s="6"/>
      <c r="U241" s="4"/>
      <c r="W241" s="6"/>
      <c r="X241" s="4"/>
      <c r="Z241" s="6"/>
      <c r="AA241" s="4"/>
      <c r="AC241" s="6"/>
      <c r="AD241" s="4"/>
      <c r="AF241" s="6"/>
      <c r="AG241" s="4"/>
      <c r="AI241" s="6"/>
      <c r="AJ241" s="4"/>
      <c r="AL241" s="6"/>
      <c r="AM241" s="4"/>
      <c r="AO241" s="6"/>
      <c r="AP241" s="4"/>
    </row>
    <row r="242" spans="1:42" x14ac:dyDescent="0.2">
      <c r="A242" s="15"/>
      <c r="B242" s="6"/>
      <c r="C242" s="4"/>
      <c r="E242" s="6"/>
      <c r="F242" s="4"/>
      <c r="H242" s="6"/>
      <c r="I242" s="4"/>
      <c r="K242" s="6"/>
      <c r="L242" s="4"/>
      <c r="N242" s="6"/>
      <c r="O242" s="4"/>
      <c r="Q242" s="6"/>
      <c r="R242" s="4"/>
      <c r="T242" s="6"/>
      <c r="U242" s="4"/>
      <c r="W242" s="6"/>
      <c r="X242" s="4"/>
      <c r="Z242" s="6"/>
      <c r="AA242" s="4"/>
      <c r="AC242" s="6"/>
      <c r="AD242" s="4"/>
      <c r="AF242" s="6"/>
      <c r="AG242" s="4"/>
      <c r="AI242" s="6"/>
      <c r="AJ242" s="4"/>
      <c r="AL242" s="6"/>
      <c r="AM242" s="4"/>
      <c r="AO242" s="6"/>
      <c r="AP242" s="4"/>
    </row>
    <row r="243" spans="1:42" x14ac:dyDescent="0.2">
      <c r="A243" s="15"/>
      <c r="B243" s="6"/>
      <c r="C243" s="4"/>
      <c r="E243" s="6"/>
      <c r="F243" s="4"/>
      <c r="H243" s="6"/>
      <c r="I243" s="4"/>
      <c r="K243" s="6"/>
      <c r="L243" s="4"/>
      <c r="N243" s="6"/>
      <c r="O243" s="4"/>
      <c r="Q243" s="6"/>
      <c r="R243" s="4"/>
      <c r="T243" s="6"/>
      <c r="U243" s="4"/>
      <c r="W243" s="6"/>
      <c r="X243" s="4"/>
      <c r="Z243" s="6"/>
      <c r="AA243" s="4"/>
      <c r="AC243" s="6"/>
      <c r="AD243" s="4"/>
      <c r="AF243" s="6"/>
      <c r="AG243" s="4"/>
      <c r="AI243" s="6"/>
      <c r="AJ243" s="4"/>
      <c r="AL243" s="6"/>
      <c r="AM243" s="4"/>
      <c r="AO243" s="6"/>
      <c r="AP243" s="4"/>
    </row>
    <row r="244" spans="1:42" x14ac:dyDescent="0.2">
      <c r="A244" s="15"/>
      <c r="B244" s="6"/>
      <c r="C244" s="4"/>
      <c r="E244" s="6"/>
      <c r="F244" s="4"/>
      <c r="H244" s="6"/>
      <c r="I244" s="4"/>
      <c r="K244" s="6"/>
      <c r="L244" s="4"/>
      <c r="N244" s="6"/>
      <c r="O244" s="4"/>
      <c r="Q244" s="6"/>
      <c r="R244" s="4"/>
      <c r="T244" s="6"/>
      <c r="U244" s="4"/>
      <c r="W244" s="6"/>
      <c r="X244" s="4"/>
      <c r="Z244" s="6"/>
      <c r="AA244" s="4"/>
      <c r="AC244" s="6"/>
      <c r="AD244" s="4"/>
      <c r="AF244" s="6"/>
      <c r="AG244" s="4"/>
      <c r="AI244" s="6"/>
      <c r="AJ244" s="4"/>
      <c r="AL244" s="6"/>
      <c r="AM244" s="4"/>
      <c r="AO244" s="6"/>
      <c r="AP244" s="4"/>
    </row>
    <row r="245" spans="1:42" x14ac:dyDescent="0.2">
      <c r="A245" s="15"/>
      <c r="B245" s="6"/>
      <c r="C245" s="4"/>
      <c r="E245" s="6"/>
      <c r="F245" s="4"/>
      <c r="H245" s="6"/>
      <c r="I245" s="4"/>
      <c r="K245" s="6"/>
      <c r="L245" s="4"/>
      <c r="N245" s="6"/>
      <c r="O245" s="4"/>
      <c r="Q245" s="6"/>
      <c r="R245" s="4"/>
      <c r="T245" s="6"/>
      <c r="U245" s="4"/>
      <c r="W245" s="6"/>
      <c r="X245" s="4"/>
      <c r="Z245" s="6"/>
      <c r="AA245" s="4"/>
      <c r="AC245" s="6"/>
      <c r="AD245" s="4"/>
      <c r="AF245" s="6"/>
      <c r="AG245" s="4"/>
      <c r="AI245" s="6"/>
      <c r="AJ245" s="4"/>
      <c r="AL245" s="6"/>
      <c r="AM245" s="4"/>
      <c r="AO245" s="6"/>
      <c r="AP245" s="4"/>
    </row>
    <row r="246" spans="1:42" x14ac:dyDescent="0.2">
      <c r="A246" s="15"/>
      <c r="B246" s="6"/>
      <c r="C246" s="4"/>
      <c r="E246" s="6"/>
      <c r="F246" s="4"/>
      <c r="H246" s="6"/>
      <c r="I246" s="4"/>
      <c r="K246" s="6"/>
      <c r="L246" s="4"/>
      <c r="N246" s="6"/>
      <c r="O246" s="4"/>
      <c r="Q246" s="6"/>
      <c r="R246" s="4"/>
      <c r="T246" s="6"/>
      <c r="U246" s="4"/>
      <c r="W246" s="6"/>
      <c r="X246" s="4"/>
      <c r="Z246" s="6"/>
      <c r="AA246" s="4"/>
      <c r="AC246" s="6"/>
      <c r="AD246" s="4"/>
      <c r="AF246" s="6"/>
      <c r="AG246" s="4"/>
      <c r="AI246" s="6"/>
      <c r="AJ246" s="4"/>
      <c r="AL246" s="6"/>
      <c r="AM246" s="4"/>
      <c r="AO246" s="6"/>
      <c r="AP246" s="4"/>
    </row>
    <row r="247" spans="1:42" x14ac:dyDescent="0.2">
      <c r="A247" s="15"/>
      <c r="B247" s="6"/>
      <c r="C247" s="4"/>
      <c r="E247" s="6"/>
      <c r="F247" s="4"/>
      <c r="H247" s="6"/>
      <c r="I247" s="4"/>
      <c r="K247" s="6"/>
      <c r="L247" s="4"/>
      <c r="N247" s="6"/>
      <c r="O247" s="4"/>
      <c r="Q247" s="6"/>
      <c r="R247" s="4"/>
      <c r="T247" s="6"/>
      <c r="U247" s="4"/>
      <c r="W247" s="6"/>
      <c r="X247" s="4"/>
      <c r="Z247" s="6"/>
      <c r="AA247" s="4"/>
      <c r="AC247" s="6"/>
      <c r="AD247" s="4"/>
      <c r="AF247" s="6"/>
      <c r="AG247" s="4"/>
      <c r="AI247" s="6"/>
      <c r="AJ247" s="4"/>
      <c r="AL247" s="6"/>
      <c r="AM247" s="4"/>
      <c r="AO247" s="6"/>
      <c r="AP247" s="4"/>
    </row>
    <row r="248" spans="1:42" x14ac:dyDescent="0.2">
      <c r="A248" s="15"/>
      <c r="B248" s="6"/>
      <c r="C248" s="4"/>
      <c r="E248" s="6"/>
      <c r="F248" s="4"/>
      <c r="H248" s="6"/>
      <c r="I248" s="4"/>
      <c r="K248" s="6"/>
      <c r="L248" s="4"/>
      <c r="N248" s="6"/>
      <c r="O248" s="4"/>
      <c r="Q248" s="6"/>
      <c r="R248" s="4"/>
      <c r="T248" s="6"/>
      <c r="U248" s="4"/>
      <c r="W248" s="6"/>
      <c r="X248" s="4"/>
      <c r="Z248" s="6"/>
      <c r="AA248" s="4"/>
      <c r="AC248" s="6"/>
      <c r="AD248" s="4"/>
      <c r="AF248" s="6"/>
      <c r="AG248" s="4"/>
      <c r="AI248" s="6"/>
      <c r="AJ248" s="4"/>
      <c r="AL248" s="6"/>
      <c r="AM248" s="4"/>
      <c r="AO248" s="6"/>
      <c r="AP248" s="4"/>
    </row>
    <row r="249" spans="1:42" x14ac:dyDescent="0.2">
      <c r="A249" s="15"/>
      <c r="B249" s="6"/>
      <c r="C249" s="4"/>
      <c r="E249" s="6"/>
      <c r="F249" s="4"/>
      <c r="H249" s="6"/>
      <c r="I249" s="4"/>
      <c r="K249" s="6"/>
      <c r="L249" s="4"/>
      <c r="N249" s="6"/>
      <c r="O249" s="4"/>
      <c r="Q249" s="6"/>
      <c r="R249" s="4"/>
      <c r="T249" s="6"/>
      <c r="U249" s="4"/>
      <c r="W249" s="6"/>
      <c r="X249" s="4"/>
      <c r="Z249" s="6"/>
      <c r="AA249" s="4"/>
      <c r="AC249" s="6"/>
      <c r="AD249" s="4"/>
      <c r="AF249" s="6"/>
      <c r="AG249" s="4"/>
      <c r="AI249" s="6"/>
      <c r="AJ249" s="4"/>
      <c r="AL249" s="6"/>
      <c r="AM249" s="4"/>
      <c r="AO249" s="6"/>
      <c r="AP249" s="4"/>
    </row>
    <row r="250" spans="1:42" x14ac:dyDescent="0.2">
      <c r="A250" s="15"/>
      <c r="B250" s="6"/>
      <c r="C250" s="4"/>
      <c r="E250" s="6"/>
      <c r="F250" s="4"/>
      <c r="H250" s="6"/>
      <c r="I250" s="4"/>
      <c r="K250" s="6"/>
      <c r="L250" s="4"/>
      <c r="N250" s="6"/>
      <c r="O250" s="4"/>
      <c r="Q250" s="6"/>
      <c r="R250" s="4"/>
      <c r="T250" s="6"/>
      <c r="U250" s="4"/>
      <c r="W250" s="6"/>
      <c r="X250" s="4"/>
      <c r="Z250" s="6"/>
      <c r="AA250" s="4"/>
      <c r="AC250" s="6"/>
      <c r="AD250" s="4"/>
      <c r="AF250" s="6"/>
      <c r="AG250" s="4"/>
      <c r="AI250" s="6"/>
      <c r="AJ250" s="4"/>
      <c r="AL250" s="6"/>
      <c r="AM250" s="4"/>
      <c r="AO250" s="6"/>
      <c r="AP250" s="4"/>
    </row>
    <row r="251" spans="1:42" x14ac:dyDescent="0.2">
      <c r="A251" s="15"/>
      <c r="B251" s="6"/>
      <c r="C251" s="4"/>
      <c r="E251" s="6"/>
      <c r="F251" s="4"/>
      <c r="H251" s="6"/>
      <c r="I251" s="4"/>
      <c r="K251" s="6"/>
      <c r="L251" s="4"/>
      <c r="N251" s="6"/>
      <c r="O251" s="4"/>
      <c r="Q251" s="6"/>
      <c r="R251" s="4"/>
      <c r="T251" s="6"/>
      <c r="U251" s="4"/>
      <c r="W251" s="6"/>
      <c r="X251" s="4"/>
      <c r="Z251" s="6"/>
      <c r="AA251" s="4"/>
      <c r="AC251" s="6"/>
      <c r="AD251" s="4"/>
      <c r="AF251" s="6"/>
      <c r="AG251" s="4"/>
      <c r="AI251" s="6"/>
      <c r="AJ251" s="4"/>
      <c r="AL251" s="6"/>
      <c r="AM251" s="4"/>
      <c r="AO251" s="6"/>
      <c r="AP251" s="4"/>
    </row>
    <row r="252" spans="1:42" x14ac:dyDescent="0.2">
      <c r="A252" s="15"/>
      <c r="B252" s="6"/>
      <c r="C252" s="4"/>
      <c r="E252" s="6"/>
      <c r="F252" s="4"/>
      <c r="H252" s="6"/>
      <c r="I252" s="4"/>
      <c r="K252" s="6"/>
      <c r="L252" s="4"/>
      <c r="N252" s="6"/>
      <c r="O252" s="4"/>
      <c r="Q252" s="6"/>
      <c r="R252" s="4"/>
      <c r="T252" s="6"/>
      <c r="U252" s="4"/>
      <c r="W252" s="6"/>
      <c r="X252" s="4"/>
      <c r="Z252" s="6"/>
      <c r="AA252" s="4"/>
      <c r="AC252" s="6"/>
      <c r="AD252" s="4"/>
      <c r="AF252" s="6"/>
      <c r="AG252" s="4"/>
      <c r="AI252" s="6"/>
      <c r="AJ252" s="4"/>
      <c r="AL252" s="6"/>
      <c r="AM252" s="4"/>
      <c r="AO252" s="6"/>
      <c r="AP252" s="4"/>
    </row>
    <row r="253" spans="1:42" x14ac:dyDescent="0.2">
      <c r="A253" s="15"/>
      <c r="B253" s="6"/>
      <c r="C253" s="4"/>
      <c r="E253" s="6"/>
      <c r="F253" s="4"/>
      <c r="H253" s="6"/>
      <c r="I253" s="4"/>
      <c r="K253" s="6"/>
      <c r="L253" s="4"/>
      <c r="N253" s="6"/>
      <c r="O253" s="4"/>
      <c r="Q253" s="6"/>
      <c r="R253" s="4"/>
      <c r="T253" s="6"/>
      <c r="U253" s="4"/>
      <c r="W253" s="6"/>
      <c r="X253" s="4"/>
      <c r="Z253" s="6"/>
      <c r="AA253" s="4"/>
      <c r="AC253" s="6"/>
      <c r="AD253" s="4"/>
      <c r="AF253" s="6"/>
      <c r="AG253" s="4"/>
      <c r="AI253" s="6"/>
      <c r="AJ253" s="4"/>
      <c r="AL253" s="6"/>
      <c r="AM253" s="4"/>
      <c r="AO253" s="6"/>
      <c r="AP253" s="4"/>
    </row>
    <row r="254" spans="1:42" x14ac:dyDescent="0.2">
      <c r="A254" s="15"/>
      <c r="B254" s="6"/>
      <c r="C254" s="4"/>
      <c r="E254" s="6"/>
      <c r="F254" s="4"/>
      <c r="H254" s="6"/>
      <c r="I254" s="4"/>
      <c r="K254" s="6"/>
      <c r="L254" s="4"/>
      <c r="N254" s="6"/>
      <c r="O254" s="4"/>
      <c r="Q254" s="6"/>
      <c r="R254" s="4"/>
      <c r="T254" s="6"/>
      <c r="U254" s="4"/>
      <c r="W254" s="6"/>
      <c r="X254" s="4"/>
      <c r="Z254" s="6"/>
      <c r="AA254" s="4"/>
      <c r="AC254" s="6"/>
      <c r="AD254" s="4"/>
      <c r="AF254" s="6"/>
      <c r="AG254" s="4"/>
      <c r="AI254" s="6"/>
      <c r="AJ254" s="4"/>
      <c r="AL254" s="6"/>
      <c r="AM254" s="4"/>
      <c r="AO254" s="6"/>
      <c r="AP254" s="4"/>
    </row>
    <row r="255" spans="1:42" x14ac:dyDescent="0.2">
      <c r="A255" s="15"/>
      <c r="B255" s="6"/>
      <c r="C255" s="4"/>
      <c r="E255" s="6"/>
      <c r="F255" s="4"/>
      <c r="H255" s="6"/>
      <c r="I255" s="4"/>
      <c r="K255" s="6"/>
      <c r="L255" s="4"/>
      <c r="N255" s="6"/>
      <c r="O255" s="4"/>
      <c r="Q255" s="6"/>
      <c r="R255" s="4"/>
      <c r="T255" s="6"/>
      <c r="U255" s="4"/>
      <c r="W255" s="6"/>
      <c r="X255" s="4"/>
      <c r="Z255" s="6"/>
      <c r="AA255" s="4"/>
      <c r="AC255" s="6"/>
      <c r="AD255" s="4"/>
      <c r="AF255" s="6"/>
      <c r="AG255" s="4"/>
      <c r="AI255" s="6"/>
      <c r="AJ255" s="4"/>
      <c r="AL255" s="6"/>
      <c r="AM255" s="4"/>
      <c r="AO255" s="6"/>
      <c r="AP255" s="4"/>
    </row>
    <row r="256" spans="1:42" x14ac:dyDescent="0.2">
      <c r="A256" s="15"/>
      <c r="B256" s="6"/>
      <c r="C256" s="4"/>
      <c r="E256" s="6"/>
      <c r="F256" s="4"/>
      <c r="H256" s="6"/>
      <c r="I256" s="4"/>
      <c r="K256" s="6"/>
      <c r="L256" s="4"/>
      <c r="N256" s="6"/>
      <c r="O256" s="4"/>
      <c r="Q256" s="6"/>
      <c r="R256" s="4"/>
      <c r="T256" s="6"/>
      <c r="U256" s="4"/>
      <c r="W256" s="6"/>
      <c r="X256" s="4"/>
      <c r="Z256" s="6"/>
      <c r="AA256" s="4"/>
      <c r="AC256" s="6"/>
      <c r="AD256" s="4"/>
      <c r="AF256" s="6"/>
      <c r="AG256" s="4"/>
      <c r="AI256" s="6"/>
      <c r="AJ256" s="4"/>
      <c r="AL256" s="6"/>
      <c r="AM256" s="4"/>
      <c r="AO256" s="6"/>
      <c r="AP256" s="4"/>
    </row>
    <row r="257" spans="1:42" x14ac:dyDescent="0.2">
      <c r="A257" s="15"/>
      <c r="B257" s="6"/>
      <c r="C257" s="4"/>
      <c r="E257" s="6"/>
      <c r="F257" s="4"/>
      <c r="H257" s="6"/>
      <c r="I257" s="4"/>
      <c r="K257" s="6"/>
      <c r="L257" s="4"/>
      <c r="N257" s="6"/>
      <c r="O257" s="4"/>
      <c r="Q257" s="6"/>
      <c r="R257" s="4"/>
      <c r="T257" s="6"/>
      <c r="U257" s="4"/>
      <c r="W257" s="6"/>
      <c r="X257" s="4"/>
      <c r="Z257" s="6"/>
      <c r="AA257" s="4"/>
      <c r="AC257" s="6"/>
      <c r="AD257" s="4"/>
      <c r="AF257" s="6"/>
      <c r="AG257" s="4"/>
      <c r="AI257" s="6"/>
      <c r="AJ257" s="4"/>
      <c r="AL257" s="6"/>
      <c r="AM257" s="4"/>
      <c r="AO257" s="6"/>
      <c r="AP257" s="4"/>
    </row>
    <row r="258" spans="1:42" x14ac:dyDescent="0.2">
      <c r="A258" s="15"/>
      <c r="B258" s="6"/>
      <c r="C258" s="4"/>
      <c r="E258" s="6"/>
      <c r="F258" s="4"/>
      <c r="H258" s="6"/>
      <c r="I258" s="4"/>
      <c r="K258" s="6"/>
      <c r="L258" s="4"/>
      <c r="N258" s="6"/>
      <c r="O258" s="4"/>
      <c r="Q258" s="6"/>
      <c r="R258" s="4"/>
      <c r="T258" s="6"/>
      <c r="U258" s="4"/>
      <c r="W258" s="6"/>
      <c r="X258" s="4"/>
      <c r="Z258" s="6"/>
      <c r="AA258" s="4"/>
      <c r="AC258" s="6"/>
      <c r="AD258" s="4"/>
      <c r="AF258" s="6"/>
      <c r="AG258" s="4"/>
      <c r="AI258" s="6"/>
      <c r="AJ258" s="4"/>
      <c r="AL258" s="6"/>
      <c r="AM258" s="4"/>
      <c r="AO258" s="6"/>
      <c r="AP258" s="4"/>
    </row>
    <row r="259" spans="1:42" x14ac:dyDescent="0.2">
      <c r="A259" s="15"/>
      <c r="B259" s="6"/>
      <c r="C259" s="4"/>
      <c r="E259" s="6"/>
      <c r="F259" s="4"/>
      <c r="H259" s="6"/>
      <c r="I259" s="4"/>
      <c r="K259" s="6"/>
      <c r="L259" s="4"/>
      <c r="N259" s="6"/>
      <c r="O259" s="4"/>
      <c r="Q259" s="6"/>
      <c r="R259" s="4"/>
      <c r="T259" s="6"/>
      <c r="U259" s="4"/>
      <c r="W259" s="6"/>
      <c r="X259" s="4"/>
      <c r="Z259" s="6"/>
      <c r="AA259" s="4"/>
      <c r="AC259" s="6"/>
      <c r="AD259" s="4"/>
      <c r="AF259" s="6"/>
      <c r="AG259" s="4"/>
      <c r="AI259" s="6"/>
      <c r="AJ259" s="4"/>
      <c r="AL259" s="6"/>
      <c r="AM259" s="4"/>
      <c r="AO259" s="6"/>
      <c r="AP259" s="4"/>
    </row>
    <row r="260" spans="1:42" x14ac:dyDescent="0.2">
      <c r="A260" s="15"/>
      <c r="B260" s="1"/>
      <c r="C260" s="4"/>
      <c r="E260" s="1"/>
      <c r="F260" s="4"/>
      <c r="H260" s="1"/>
      <c r="I260" s="4"/>
      <c r="T260" s="1"/>
      <c r="U260" s="4"/>
      <c r="AF260" s="1"/>
      <c r="AG260" s="4"/>
    </row>
    <row r="261" spans="1:42" x14ac:dyDescent="0.2">
      <c r="A261" s="15"/>
      <c r="B261" s="1"/>
      <c r="C261" s="4"/>
      <c r="E261" s="1"/>
      <c r="F261" s="4"/>
      <c r="H261" s="1"/>
      <c r="I261" s="4"/>
      <c r="T261" s="1"/>
      <c r="U261" s="4"/>
      <c r="AF261" s="1"/>
      <c r="AG261" s="4"/>
    </row>
    <row r="262" spans="1:42" x14ac:dyDescent="0.2">
      <c r="A262" s="15"/>
      <c r="B262" s="1"/>
      <c r="C262" s="4"/>
      <c r="E262" s="1"/>
      <c r="F262" s="4"/>
      <c r="H262" s="1"/>
      <c r="I262" s="4"/>
      <c r="T262" s="1"/>
      <c r="U262" s="4"/>
      <c r="AF262" s="1"/>
      <c r="AG262" s="4"/>
    </row>
    <row r="263" spans="1:42" x14ac:dyDescent="0.2">
      <c r="A263" s="15"/>
      <c r="B263" s="1"/>
      <c r="C263" s="4"/>
      <c r="E263" s="1"/>
      <c r="F263" s="4"/>
      <c r="H263" s="1"/>
      <c r="I263" s="4"/>
      <c r="T263" s="1"/>
      <c r="U263" s="4"/>
      <c r="AF263" s="1"/>
      <c r="AG263" s="4"/>
    </row>
    <row r="264" spans="1:42" x14ac:dyDescent="0.2">
      <c r="A264" s="15"/>
      <c r="B264" s="1"/>
      <c r="C264" s="4"/>
      <c r="E264" s="1"/>
      <c r="F264" s="4"/>
      <c r="H264" s="1"/>
      <c r="I264" s="4"/>
      <c r="T264" s="1"/>
      <c r="U264" s="4"/>
      <c r="AF264" s="1"/>
      <c r="AG264" s="4"/>
    </row>
    <row r="265" spans="1:42" x14ac:dyDescent="0.2">
      <c r="A265" s="15"/>
      <c r="B265" s="1"/>
      <c r="C265" s="4"/>
      <c r="E265" s="1"/>
      <c r="F265" s="4"/>
      <c r="H265" s="1"/>
      <c r="I265" s="4"/>
      <c r="T265" s="1"/>
      <c r="U265" s="4"/>
      <c r="AF265" s="1"/>
      <c r="AG265" s="4"/>
    </row>
    <row r="266" spans="1:42" x14ac:dyDescent="0.2">
      <c r="A266" s="15"/>
      <c r="B266" s="1"/>
      <c r="C266" s="4"/>
      <c r="E266" s="1"/>
      <c r="F266" s="4"/>
      <c r="H266" s="1"/>
      <c r="I266" s="4"/>
      <c r="T266" s="1"/>
      <c r="U266" s="4"/>
      <c r="AF266" s="1"/>
      <c r="AG266" s="4"/>
    </row>
    <row r="267" spans="1:42" x14ac:dyDescent="0.2">
      <c r="A267" s="15"/>
      <c r="B267" s="1"/>
      <c r="C267" s="4"/>
      <c r="E267" s="1"/>
      <c r="F267" s="4"/>
      <c r="H267" s="1"/>
      <c r="I267" s="4"/>
      <c r="T267" s="1"/>
      <c r="U267" s="4"/>
      <c r="AF267" s="1"/>
      <c r="AG267" s="4"/>
    </row>
    <row r="268" spans="1:42" x14ac:dyDescent="0.2">
      <c r="A268" s="15"/>
      <c r="B268" s="1"/>
      <c r="C268" s="4"/>
      <c r="E268" s="1"/>
      <c r="F268" s="4"/>
      <c r="H268" s="1"/>
      <c r="I268" s="4"/>
      <c r="T268" s="1"/>
      <c r="U268" s="4"/>
      <c r="AF268" s="1"/>
      <c r="AG268" s="4"/>
    </row>
    <row r="269" spans="1:42" x14ac:dyDescent="0.2">
      <c r="A269" s="15"/>
      <c r="B269" s="1"/>
      <c r="C269" s="4"/>
      <c r="E269" s="1"/>
      <c r="F269" s="4"/>
      <c r="H269" s="1"/>
      <c r="I269" s="4"/>
      <c r="T269" s="1"/>
      <c r="U269" s="4"/>
      <c r="AF269" s="1"/>
      <c r="AG269" s="4"/>
    </row>
    <row r="270" spans="1:42" x14ac:dyDescent="0.2">
      <c r="A270" s="15"/>
      <c r="B270" s="1"/>
      <c r="C270" s="4"/>
      <c r="E270" s="1"/>
      <c r="F270" s="4"/>
      <c r="H270" s="1"/>
      <c r="I270" s="4"/>
      <c r="T270" s="1"/>
      <c r="U270" s="4"/>
      <c r="AF270" s="1"/>
      <c r="AG270" s="4"/>
    </row>
    <row r="271" spans="1:42" x14ac:dyDescent="0.2">
      <c r="A271" s="15"/>
      <c r="B271" s="1"/>
      <c r="C271" s="4"/>
      <c r="E271" s="1"/>
      <c r="F271" s="4"/>
      <c r="H271" s="1"/>
      <c r="I271" s="4"/>
      <c r="T271" s="1"/>
      <c r="U271" s="4"/>
      <c r="AF271" s="1"/>
      <c r="AG271" s="4"/>
    </row>
    <row r="272" spans="1:42" x14ac:dyDescent="0.2">
      <c r="A272" s="15"/>
      <c r="B272" s="1"/>
      <c r="C272" s="4"/>
      <c r="E272" s="1"/>
      <c r="F272" s="4"/>
      <c r="H272" s="1"/>
      <c r="I272" s="4"/>
      <c r="T272" s="1"/>
      <c r="U272" s="4"/>
      <c r="AF272" s="1"/>
      <c r="AG272" s="4"/>
    </row>
    <row r="273" spans="1:33" x14ac:dyDescent="0.2">
      <c r="A273" s="15"/>
      <c r="B273" s="1"/>
      <c r="C273" s="4"/>
      <c r="E273" s="1"/>
      <c r="F273" s="4"/>
      <c r="H273" s="1"/>
      <c r="I273" s="4"/>
      <c r="T273" s="1"/>
      <c r="U273" s="4"/>
      <c r="AF273" s="1"/>
      <c r="AG273" s="4"/>
    </row>
    <row r="274" spans="1:33" x14ac:dyDescent="0.2">
      <c r="A274" s="15"/>
      <c r="B274" s="1"/>
      <c r="C274" s="4"/>
      <c r="E274" s="1"/>
      <c r="F274" s="4"/>
      <c r="H274" s="1"/>
      <c r="I274" s="4"/>
      <c r="T274" s="1"/>
      <c r="U274" s="4"/>
      <c r="AF274" s="1"/>
      <c r="AG274" s="4"/>
    </row>
    <row r="275" spans="1:33" x14ac:dyDescent="0.2">
      <c r="A275" s="15"/>
      <c r="B275" s="1"/>
      <c r="C275" s="4"/>
      <c r="E275" s="1"/>
      <c r="F275" s="4"/>
      <c r="H275" s="1"/>
      <c r="I275" s="4"/>
      <c r="T275" s="1"/>
      <c r="U275" s="4"/>
      <c r="AF275" s="1"/>
      <c r="AG275" s="4"/>
    </row>
    <row r="276" spans="1:33" x14ac:dyDescent="0.2">
      <c r="A276" s="15"/>
      <c r="B276" s="1"/>
      <c r="C276" s="4"/>
      <c r="E276" s="1"/>
      <c r="F276" s="4"/>
      <c r="H276" s="1"/>
      <c r="I276" s="4"/>
      <c r="T276" s="1"/>
      <c r="U276" s="4"/>
      <c r="AF276" s="1"/>
      <c r="AG276" s="4"/>
    </row>
    <row r="277" spans="1:33" x14ac:dyDescent="0.2">
      <c r="A277" s="15"/>
      <c r="B277" s="1"/>
      <c r="C277" s="4"/>
      <c r="E277" s="1"/>
      <c r="F277" s="4"/>
      <c r="H277" s="1"/>
      <c r="I277" s="4"/>
      <c r="T277" s="1"/>
      <c r="U277" s="4"/>
      <c r="AF277" s="1"/>
      <c r="AG277" s="4"/>
    </row>
    <row r="278" spans="1:33" x14ac:dyDescent="0.2">
      <c r="A278" s="15"/>
      <c r="B278" s="1"/>
      <c r="C278" s="4"/>
      <c r="E278" s="1"/>
      <c r="F278" s="4"/>
      <c r="H278" s="1"/>
      <c r="I278" s="4"/>
      <c r="T278" s="1"/>
      <c r="U278" s="4"/>
      <c r="AF278" s="1"/>
      <c r="AG278" s="4"/>
    </row>
    <row r="279" spans="1:33" x14ac:dyDescent="0.2">
      <c r="A279" s="15"/>
      <c r="B279" s="1"/>
      <c r="C279" s="4"/>
      <c r="E279" s="1"/>
      <c r="F279" s="4"/>
      <c r="H279" s="1"/>
      <c r="I279" s="4"/>
      <c r="T279" s="1"/>
      <c r="U279" s="4"/>
      <c r="AF279" s="1"/>
      <c r="AG279" s="4"/>
    </row>
    <row r="280" spans="1:33" x14ac:dyDescent="0.2">
      <c r="A280" s="15"/>
      <c r="B280" s="1"/>
      <c r="C280" s="4"/>
      <c r="E280" s="1"/>
      <c r="F280" s="4"/>
      <c r="H280" s="1"/>
      <c r="I280" s="4"/>
      <c r="T280" s="1"/>
      <c r="U280" s="4"/>
      <c r="AF280" s="1"/>
      <c r="AG280" s="4"/>
    </row>
    <row r="281" spans="1:33" x14ac:dyDescent="0.2">
      <c r="A281" s="15"/>
      <c r="B281" s="1"/>
      <c r="C281" s="4"/>
      <c r="E281" s="1"/>
      <c r="F281" s="4"/>
      <c r="H281" s="1"/>
      <c r="I281" s="4"/>
      <c r="T281" s="1"/>
      <c r="U281" s="4"/>
      <c r="AF281" s="1"/>
      <c r="AG281" s="4"/>
    </row>
    <row r="282" spans="1:33" x14ac:dyDescent="0.2">
      <c r="A282" s="15"/>
      <c r="B282" s="1"/>
      <c r="C282" s="4"/>
      <c r="E282" s="1"/>
      <c r="F282" s="4"/>
      <c r="H282" s="1"/>
      <c r="I282" s="4"/>
      <c r="T282" s="1"/>
      <c r="U282" s="4"/>
      <c r="AF282" s="1"/>
      <c r="AG282" s="4"/>
    </row>
    <row r="283" spans="1:33" x14ac:dyDescent="0.2">
      <c r="A283" s="15"/>
      <c r="B283" s="1"/>
      <c r="C283" s="4"/>
      <c r="E283" s="1"/>
      <c r="F283" s="4"/>
      <c r="H283" s="1"/>
      <c r="I283" s="4"/>
      <c r="T283" s="1"/>
      <c r="U283" s="4"/>
      <c r="AF283" s="1"/>
      <c r="AG283" s="4"/>
    </row>
    <row r="284" spans="1:33" x14ac:dyDescent="0.2">
      <c r="B284" s="1"/>
      <c r="C284" s="4"/>
      <c r="E284" s="1"/>
      <c r="F284" s="4"/>
      <c r="H284" s="1"/>
      <c r="I284" s="4"/>
      <c r="T284" s="1"/>
      <c r="U284" s="4"/>
      <c r="AF284" s="1"/>
      <c r="AG284" s="4"/>
    </row>
    <row r="285" spans="1:33" x14ac:dyDescent="0.2">
      <c r="B285" s="1"/>
      <c r="C285" s="4"/>
      <c r="E285" s="1"/>
      <c r="F285" s="4"/>
      <c r="H285" s="1"/>
      <c r="I285" s="4"/>
      <c r="T285" s="1"/>
      <c r="U285" s="4"/>
      <c r="AF285" s="1"/>
      <c r="AG285" s="4"/>
    </row>
    <row r="286" spans="1:33" x14ac:dyDescent="0.2">
      <c r="B286" s="1"/>
      <c r="C286" s="4"/>
      <c r="E286" s="1"/>
      <c r="F286" s="4"/>
      <c r="H286" s="1"/>
      <c r="I286" s="4"/>
      <c r="T286" s="1"/>
      <c r="U286" s="4"/>
      <c r="AF286" s="1"/>
      <c r="AG286" s="4"/>
    </row>
    <row r="287" spans="1:33" x14ac:dyDescent="0.2">
      <c r="B287" s="1"/>
      <c r="C287" s="4"/>
      <c r="E287" s="1"/>
      <c r="F287" s="4"/>
      <c r="H287" s="1"/>
      <c r="I287" s="4"/>
      <c r="T287" s="1"/>
      <c r="U287" s="4"/>
      <c r="AF287" s="1"/>
      <c r="AG287" s="4"/>
    </row>
    <row r="288" spans="1:33" x14ac:dyDescent="0.2">
      <c r="B288" s="1"/>
      <c r="C288" s="4"/>
      <c r="E288" s="1"/>
      <c r="F288" s="4"/>
      <c r="H288" s="1"/>
      <c r="I288" s="4"/>
      <c r="T288" s="1"/>
      <c r="U288" s="4"/>
      <c r="AF288" s="1"/>
      <c r="AG288" s="4"/>
    </row>
    <row r="289" spans="2:33" x14ac:dyDescent="0.2">
      <c r="B289" s="1"/>
      <c r="C289" s="4"/>
      <c r="E289" s="1"/>
      <c r="F289" s="4"/>
      <c r="H289" s="1"/>
      <c r="I289" s="4"/>
      <c r="T289" s="1"/>
      <c r="U289" s="4"/>
      <c r="AF289" s="1"/>
      <c r="AG289" s="4"/>
    </row>
    <row r="290" spans="2:33" x14ac:dyDescent="0.2">
      <c r="B290" s="1"/>
      <c r="C290" s="4"/>
      <c r="E290" s="1"/>
      <c r="F290" s="4"/>
      <c r="H290" s="1"/>
      <c r="I290" s="4"/>
      <c r="T290" s="1"/>
      <c r="U290" s="4"/>
      <c r="AF290" s="1"/>
      <c r="AG290" s="4"/>
    </row>
    <row r="291" spans="2:33" x14ac:dyDescent="0.2">
      <c r="B291" s="1"/>
      <c r="C291" s="4"/>
      <c r="E291" s="1"/>
      <c r="F291" s="4"/>
      <c r="H291" s="1"/>
      <c r="I291" s="4"/>
      <c r="T291" s="1"/>
      <c r="U291" s="4"/>
      <c r="AF291" s="1"/>
      <c r="AG291" s="4"/>
    </row>
    <row r="292" spans="2:33" x14ac:dyDescent="0.2">
      <c r="B292" s="1"/>
      <c r="C292" s="4"/>
      <c r="E292" s="1"/>
      <c r="F292" s="4"/>
      <c r="H292" s="1"/>
      <c r="I292" s="4"/>
      <c r="T292" s="1"/>
      <c r="U292" s="4"/>
      <c r="AF292" s="1"/>
      <c r="AG292" s="4"/>
    </row>
    <row r="293" spans="2:33" x14ac:dyDescent="0.2">
      <c r="B293" s="1"/>
      <c r="C293" s="4"/>
      <c r="E293" s="1"/>
      <c r="F293" s="4"/>
      <c r="H293" s="1"/>
      <c r="I293" s="4"/>
      <c r="T293" s="1"/>
      <c r="U293" s="4"/>
      <c r="AF293" s="1"/>
      <c r="AG293" s="4"/>
    </row>
    <row r="294" spans="2:33" x14ac:dyDescent="0.2">
      <c r="B294" s="1"/>
      <c r="C294" s="4"/>
      <c r="E294" s="1"/>
      <c r="F294" s="4"/>
      <c r="H294" s="1"/>
      <c r="I294" s="4"/>
      <c r="T294" s="1"/>
      <c r="U294" s="4"/>
      <c r="AF294" s="1"/>
      <c r="AG294" s="4"/>
    </row>
    <row r="295" spans="2:33" x14ac:dyDescent="0.2">
      <c r="B295" s="1"/>
      <c r="C295" s="4"/>
      <c r="E295" s="1"/>
      <c r="F295" s="4"/>
      <c r="H295" s="1"/>
      <c r="I295" s="4"/>
      <c r="T295" s="1"/>
      <c r="U295" s="4"/>
      <c r="AF295" s="1"/>
      <c r="AG295" s="4"/>
    </row>
    <row r="296" spans="2:33" x14ac:dyDescent="0.2">
      <c r="B296" s="1"/>
      <c r="C296" s="4"/>
      <c r="E296" s="1"/>
      <c r="F296" s="4"/>
      <c r="H296" s="1"/>
      <c r="I296" s="4"/>
      <c r="T296" s="1"/>
      <c r="U296" s="4"/>
      <c r="AF296" s="1"/>
      <c r="AG296" s="4"/>
    </row>
    <row r="297" spans="2:33" x14ac:dyDescent="0.2">
      <c r="B297" s="1"/>
      <c r="C297" s="4"/>
      <c r="E297" s="1"/>
      <c r="F297" s="4"/>
      <c r="H297" s="1"/>
      <c r="I297" s="4"/>
      <c r="T297" s="1"/>
      <c r="U297" s="4"/>
      <c r="AF297" s="1"/>
      <c r="AG297" s="4"/>
    </row>
    <row r="298" spans="2:33" x14ac:dyDescent="0.2">
      <c r="B298" s="1"/>
      <c r="C298" s="4"/>
      <c r="E298" s="1"/>
      <c r="F298" s="4"/>
      <c r="H298" s="1"/>
      <c r="I298" s="4"/>
      <c r="T298" s="1"/>
      <c r="U298" s="4"/>
      <c r="AF298" s="1"/>
      <c r="AG298" s="4"/>
    </row>
    <row r="299" spans="2:33" x14ac:dyDescent="0.2">
      <c r="B299" s="1"/>
      <c r="C299" s="4"/>
      <c r="E299" s="1"/>
      <c r="F299" s="4"/>
      <c r="H299" s="1"/>
      <c r="I299" s="4"/>
      <c r="T299" s="1"/>
      <c r="U299" s="4"/>
      <c r="AF299" s="1"/>
      <c r="AG299" s="4"/>
    </row>
    <row r="300" spans="2:33" x14ac:dyDescent="0.2">
      <c r="B300" s="1"/>
      <c r="C300" s="4"/>
      <c r="E300" s="1"/>
      <c r="F300" s="4"/>
      <c r="H300" s="1"/>
      <c r="I300" s="4"/>
      <c r="T300" s="1"/>
      <c r="U300" s="4"/>
      <c r="AF300" s="1"/>
      <c r="AG300" s="4"/>
    </row>
    <row r="301" spans="2:33" x14ac:dyDescent="0.2">
      <c r="B301" s="1"/>
      <c r="C301" s="4"/>
      <c r="E301" s="1"/>
      <c r="F301" s="4"/>
      <c r="H301" s="1"/>
      <c r="I301" s="4"/>
      <c r="T301" s="1"/>
      <c r="U301" s="4"/>
      <c r="AF301" s="1"/>
      <c r="AG301" s="4"/>
    </row>
    <row r="302" spans="2:33" x14ac:dyDescent="0.2">
      <c r="B302" s="1"/>
      <c r="C302" s="4"/>
      <c r="E302" s="1"/>
      <c r="F302" s="4"/>
      <c r="H302" s="1"/>
      <c r="I302" s="4"/>
      <c r="T302" s="1"/>
      <c r="U302" s="4"/>
      <c r="AF302" s="1"/>
      <c r="AG302" s="4"/>
    </row>
    <row r="303" spans="2:33" x14ac:dyDescent="0.2">
      <c r="B303" s="1"/>
      <c r="C303" s="4"/>
      <c r="E303" s="1"/>
      <c r="F303" s="4"/>
      <c r="H303" s="1"/>
      <c r="I303" s="4"/>
      <c r="T303" s="1"/>
      <c r="U303" s="4"/>
      <c r="AF303" s="1"/>
      <c r="AG303" s="4"/>
    </row>
    <row r="304" spans="2:33" x14ac:dyDescent="0.2">
      <c r="B304" s="1"/>
      <c r="C304" s="4"/>
      <c r="E304" s="1"/>
      <c r="F304" s="4"/>
      <c r="H304" s="1"/>
      <c r="I304" s="4"/>
      <c r="T304" s="1"/>
      <c r="U304" s="4"/>
      <c r="AF304" s="1"/>
      <c r="AG304" s="4"/>
    </row>
    <row r="305" spans="2:33" x14ac:dyDescent="0.2">
      <c r="B305" s="1"/>
      <c r="C305" s="4"/>
      <c r="E305" s="1"/>
      <c r="F305" s="4"/>
      <c r="H305" s="1"/>
      <c r="I305" s="4"/>
      <c r="T305" s="1"/>
      <c r="U305" s="4"/>
      <c r="AF305" s="1"/>
      <c r="AG305" s="4"/>
    </row>
    <row r="306" spans="2:33" x14ac:dyDescent="0.2">
      <c r="B306" s="1"/>
      <c r="C306" s="4"/>
      <c r="E306" s="1"/>
      <c r="F306" s="4"/>
      <c r="H306" s="1"/>
      <c r="I306" s="4"/>
      <c r="T306" s="1"/>
      <c r="U306" s="4"/>
      <c r="AF306" s="1"/>
      <c r="AG306" s="4"/>
    </row>
    <row r="307" spans="2:33" x14ac:dyDescent="0.2">
      <c r="B307" s="1"/>
      <c r="C307" s="4"/>
      <c r="E307" s="1"/>
      <c r="F307" s="4"/>
      <c r="H307" s="1"/>
      <c r="I307" s="4"/>
      <c r="T307" s="1"/>
      <c r="U307" s="4"/>
      <c r="AF307" s="1"/>
      <c r="AG307" s="4"/>
    </row>
    <row r="308" spans="2:33" x14ac:dyDescent="0.2">
      <c r="B308" s="1"/>
      <c r="C308" s="4"/>
      <c r="E308" s="1"/>
      <c r="F308" s="4"/>
      <c r="H308" s="1"/>
      <c r="I308" s="4"/>
      <c r="T308" s="1"/>
      <c r="U308" s="4"/>
      <c r="AF308" s="1"/>
      <c r="AG308" s="4"/>
    </row>
    <row r="309" spans="2:33" x14ac:dyDescent="0.2">
      <c r="B309" s="1"/>
      <c r="C309" s="4"/>
      <c r="E309" s="1"/>
      <c r="F309" s="4"/>
      <c r="H309" s="1"/>
      <c r="I309" s="4"/>
      <c r="T309" s="1"/>
      <c r="U309" s="4"/>
      <c r="AF309" s="1"/>
      <c r="AG309" s="4"/>
    </row>
    <row r="310" spans="2:33" x14ac:dyDescent="0.2">
      <c r="B310" s="1"/>
      <c r="C310" s="4"/>
      <c r="E310" s="1"/>
      <c r="F310" s="4"/>
      <c r="H310" s="1"/>
      <c r="I310" s="4"/>
      <c r="T310" s="1"/>
      <c r="U310" s="4"/>
      <c r="AF310" s="1"/>
      <c r="AG310" s="4"/>
    </row>
    <row r="311" spans="2:33" x14ac:dyDescent="0.2">
      <c r="B311" s="1"/>
      <c r="C311" s="4"/>
      <c r="E311" s="1"/>
      <c r="F311" s="4"/>
      <c r="H311" s="1"/>
      <c r="I311" s="4"/>
      <c r="T311" s="1"/>
      <c r="U311" s="4"/>
      <c r="AF311" s="1"/>
      <c r="AG311" s="4"/>
    </row>
    <row r="312" spans="2:33" x14ac:dyDescent="0.2">
      <c r="B312" s="1"/>
      <c r="C312" s="4"/>
      <c r="E312" s="1"/>
      <c r="F312" s="4"/>
      <c r="H312" s="1"/>
      <c r="I312" s="4"/>
      <c r="T312" s="1"/>
      <c r="U312" s="4"/>
      <c r="AF312" s="1"/>
      <c r="AG312" s="4"/>
    </row>
    <row r="313" spans="2:33" x14ac:dyDescent="0.2">
      <c r="B313" s="1"/>
      <c r="C313" s="4"/>
      <c r="E313" s="1"/>
      <c r="F313" s="4"/>
      <c r="H313" s="1"/>
      <c r="I313" s="4"/>
      <c r="T313" s="1"/>
      <c r="U313" s="4"/>
      <c r="AF313" s="1"/>
      <c r="AG313" s="4"/>
    </row>
    <row r="314" spans="2:33" x14ac:dyDescent="0.2">
      <c r="B314" s="1"/>
      <c r="C314" s="4"/>
      <c r="E314" s="1"/>
      <c r="F314" s="4"/>
      <c r="H314" s="1"/>
      <c r="I314" s="4"/>
      <c r="T314" s="1"/>
      <c r="U314" s="4"/>
      <c r="AF314" s="1"/>
      <c r="AG314" s="4"/>
    </row>
    <row r="315" spans="2:33" x14ac:dyDescent="0.2">
      <c r="B315" s="1"/>
      <c r="C315" s="4"/>
      <c r="E315" s="1"/>
      <c r="F315" s="4"/>
      <c r="H315" s="1"/>
      <c r="I315" s="4"/>
      <c r="T315" s="1"/>
      <c r="U315" s="4"/>
      <c r="AF315" s="1"/>
      <c r="AG315" s="4"/>
    </row>
    <row r="316" spans="2:33" x14ac:dyDescent="0.2">
      <c r="B316" s="1"/>
      <c r="C316" s="4"/>
      <c r="E316" s="1"/>
      <c r="F316" s="4"/>
      <c r="H316" s="1"/>
      <c r="I316" s="4"/>
      <c r="T316" s="1"/>
      <c r="U316" s="4"/>
      <c r="AF316" s="1"/>
      <c r="AG316" s="4"/>
    </row>
    <row r="317" spans="2:33" x14ac:dyDescent="0.2">
      <c r="B317" s="1"/>
      <c r="C317" s="4"/>
      <c r="E317" s="1"/>
      <c r="F317" s="4"/>
      <c r="H317" s="1"/>
      <c r="I317" s="4"/>
      <c r="T317" s="1"/>
      <c r="U317" s="4"/>
    </row>
    <row r="318" spans="2:33" x14ac:dyDescent="0.2">
      <c r="B318" s="1"/>
      <c r="C318" s="4"/>
      <c r="E318" s="1"/>
      <c r="F318" s="4"/>
      <c r="H318" s="1"/>
      <c r="I318" s="4"/>
      <c r="T318" s="1"/>
      <c r="U318" s="4"/>
    </row>
    <row r="319" spans="2:33" x14ac:dyDescent="0.2">
      <c r="B319" s="1"/>
      <c r="C319" s="4"/>
      <c r="H319" s="1"/>
      <c r="I319" s="4"/>
      <c r="T319" s="1"/>
      <c r="U319" s="4"/>
    </row>
    <row r="320" spans="2:33" x14ac:dyDescent="0.2">
      <c r="B320" s="1"/>
      <c r="C320" s="4"/>
      <c r="H320" s="1"/>
      <c r="I320" s="4"/>
      <c r="T320" s="1"/>
      <c r="U320" s="4"/>
    </row>
    <row r="321" spans="2:21" x14ac:dyDescent="0.2">
      <c r="B321" s="1"/>
      <c r="C321" s="4"/>
      <c r="H321" s="1"/>
      <c r="I321" s="4"/>
      <c r="T321" s="1"/>
      <c r="U321" s="4"/>
    </row>
    <row r="322" spans="2:21" x14ac:dyDescent="0.2">
      <c r="B322" s="1"/>
      <c r="C322" s="4"/>
      <c r="H322" s="1"/>
      <c r="I322" s="4"/>
      <c r="T322" s="1"/>
      <c r="U322" s="4"/>
    </row>
    <row r="323" spans="2:21" x14ac:dyDescent="0.2">
      <c r="B323" s="1"/>
      <c r="C323" s="4"/>
      <c r="H323" s="1"/>
      <c r="I323" s="4"/>
      <c r="T323" s="1"/>
      <c r="U323" s="4"/>
    </row>
    <row r="324" spans="2:21" x14ac:dyDescent="0.2">
      <c r="B324" s="1"/>
      <c r="C324" s="4"/>
      <c r="H324" s="1"/>
      <c r="I324" s="4"/>
      <c r="T324" s="1"/>
      <c r="U324" s="4"/>
    </row>
    <row r="325" spans="2:21" x14ac:dyDescent="0.2">
      <c r="B325" s="1"/>
      <c r="C325" s="4"/>
      <c r="H325" s="1"/>
      <c r="I325" s="4"/>
      <c r="T325" s="1"/>
      <c r="U325" s="4"/>
    </row>
    <row r="326" spans="2:21" x14ac:dyDescent="0.2">
      <c r="B326" s="1"/>
      <c r="C326" s="4"/>
      <c r="H326" s="1"/>
      <c r="I326" s="4"/>
      <c r="T326" s="1"/>
      <c r="U326" s="4"/>
    </row>
    <row r="327" spans="2:21" x14ac:dyDescent="0.2">
      <c r="B327" s="1"/>
      <c r="C327" s="4"/>
      <c r="H327" s="1"/>
      <c r="I327" s="4"/>
      <c r="T327" s="1"/>
      <c r="U327" s="4"/>
    </row>
    <row r="328" spans="2:21" x14ac:dyDescent="0.2">
      <c r="B328" s="1"/>
      <c r="C328" s="1"/>
      <c r="H328" s="1"/>
      <c r="I328" s="1"/>
      <c r="T328" s="1"/>
      <c r="U328" s="1"/>
    </row>
  </sheetData>
  <pageMargins left="0" right="0" top="0" bottom="0" header="0" footer="0"/>
  <pageSetup paperSize="5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book structure</vt:lpstr>
      <vt:lpstr>curves</vt:lpstr>
      <vt:lpstr>summary</vt:lpstr>
      <vt:lpstr>fob deals</vt:lpstr>
      <vt:lpstr>lng-freight</vt:lpstr>
      <vt:lpstr>freight deals</vt:lpstr>
      <vt:lpstr>cif deals</vt:lpstr>
      <vt:lpstr>curves</vt:lpstr>
      <vt:lpstr>'book structure'!Print_Area</vt:lpstr>
      <vt:lpstr>'cif deals'!Print_Area</vt:lpstr>
      <vt:lpstr>'fob deals'!Print_Area</vt:lpstr>
      <vt:lpstr>'freight deals'!Print_Area</vt:lpstr>
      <vt:lpstr>'lng-freight'!Print_Area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Jan Havlíček</cp:lastModifiedBy>
  <cp:lastPrinted>2000-06-13T13:26:14Z</cp:lastPrinted>
  <dcterms:created xsi:type="dcterms:W3CDTF">2000-06-07T15:41:48Z</dcterms:created>
  <dcterms:modified xsi:type="dcterms:W3CDTF">2023-09-13T16:00:04Z</dcterms:modified>
</cp:coreProperties>
</file>