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7CB184-9C46-4159-A7FC-C222F00C1E5E}" xr6:coauthVersionLast="47" xr6:coauthVersionMax="47" xr10:uidLastSave="{00000000-0000-0000-0000-000000000000}"/>
  <bookViews>
    <workbookView xWindow="-120" yWindow="-120" windowWidth="38640" windowHeight="15720" activeTab="2"/>
  </bookViews>
  <sheets>
    <sheet name="Date Sensitivity" sheetId="2" r:id="rId1"/>
    <sheet name="sensitivity" sheetId="4" r:id="rId2"/>
    <sheet name="READDATA" sheetId="5" r:id="rId3"/>
    <sheet name="Calculation" sheetId="10" r:id="rId4"/>
    <sheet name="Data" sheetId="11" r:id="rId5"/>
    <sheet name="Scalars" sheetId="12" r:id="rId6"/>
    <sheet name="IR" sheetId="3" r:id="rId7"/>
    <sheet name="Curves" sheetId="9" r:id="rId8"/>
  </sheets>
  <definedNames>
    <definedName name="ArrayOfFile">Calculation!$AA$4:$AA$5</definedName>
    <definedName name="Correlation">sensitivity!$R$17</definedName>
    <definedName name="CorrelationInput">sensitivity!$E$13</definedName>
    <definedName name="debt">sensitivity!$T$17</definedName>
    <definedName name="Debt_range">Data!$AA$8:$AB$49</definedName>
    <definedName name="Embedded2FirstMonth">Calculation!$V$22</definedName>
    <definedName name="Embedded2Frequency">Calculation!$W$35</definedName>
    <definedName name="EmbeddedFirstMonth">Calculation!$U$22</definedName>
    <definedName name="EmbeddedFrequency">Calculation!$U$35</definedName>
    <definedName name="EmbeddedOptionValue">Calculation!$K$27</definedName>
    <definedName name="EmbeddedOptionValue2">Calculation!$K$28</definedName>
    <definedName name="EmbeddedStart">Calculation!$H$13</definedName>
    <definedName name="EmbeddedStart2">Calculation!$K$14</definedName>
    <definedName name="filefield">Calculation!$AA$5:$AA$401</definedName>
    <definedName name="First_Date">IR!$C$6</definedName>
    <definedName name="FirstMidPrice">Curves!$C$7</definedName>
    <definedName name="FirstMidVol">Curves!$X$7</definedName>
    <definedName name="FirstMonthOver">Calculation!$O$22</definedName>
    <definedName name="firstname">Calculation!$AA$5</definedName>
    <definedName name="FOM_range">Data!$AC$8:$AD$49</definedName>
    <definedName name="forward_range">Curves!$A$7:$D$319</definedName>
    <definedName name="FrequencyOver">Calculation!$O$35</definedName>
    <definedName name="Fuel_Date">sensitivity!$P$17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no_strike">READDATA!$E$21</definedName>
    <definedName name="nu_strike">READDATA!$E$22</definedName>
    <definedName name="OPtionValue">Calculation!$H$23</definedName>
    <definedName name="OverEnd">Calculation!$C$9</definedName>
    <definedName name="OverStart">Calculation!$C$8</definedName>
    <definedName name="parray">READDATA!#REF!</definedName>
    <definedName name="PostedFuelDate">Calculation!$C$23</definedName>
    <definedName name="postedIrdt1">Calculation!$C$21</definedName>
    <definedName name="postedIrdt2">Calculation!$C$21</definedName>
    <definedName name="PostedPowerDate">Calculation!$C$22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Calculation!$H$22</definedName>
    <definedName name="strike_range">Data!$AA$8:$AB$258</definedName>
    <definedName name="today">Calculation!$C$4</definedName>
    <definedName name="TreeDepth">Calculation!$O$4</definedName>
    <definedName name="UnderEnd">Calculation!$C$7</definedName>
    <definedName name="UnderStart">Calculation!$C$6</definedName>
    <definedName name="ValuationDate">Calculation!$C$5</definedName>
    <definedName name="VolRange">Curves!$J$7:$AG$259</definedName>
  </definedNames>
  <calcPr calcId="0" calcMode="manual"/>
</workbook>
</file>

<file path=xl/calcChain.xml><?xml version="1.0" encoding="utf-8"?>
<calcChain xmlns="http://schemas.openxmlformats.org/spreadsheetml/2006/main">
  <c r="C4" i="10" l="1"/>
  <c r="N4" i="10"/>
  <c r="O4" i="10"/>
  <c r="P4" i="10"/>
  <c r="Q4" i="10"/>
  <c r="C5" i="10"/>
  <c r="N5" i="10"/>
  <c r="O5" i="10"/>
  <c r="P5" i="10"/>
  <c r="T5" i="10"/>
  <c r="U5" i="10"/>
  <c r="O6" i="10"/>
  <c r="R6" i="10"/>
  <c r="U6" i="10"/>
  <c r="V6" i="10"/>
  <c r="Y6" i="10"/>
  <c r="M7" i="10"/>
  <c r="O7" i="10"/>
  <c r="R7" i="10"/>
  <c r="T7" i="10"/>
  <c r="R8" i="10"/>
  <c r="R9" i="10"/>
  <c r="R10" i="10"/>
  <c r="R11" i="10"/>
  <c r="R12" i="10"/>
  <c r="R13" i="10"/>
  <c r="T13" i="10"/>
  <c r="V13" i="10"/>
  <c r="R14" i="10"/>
  <c r="T14" i="10"/>
  <c r="V14" i="10"/>
  <c r="R15" i="10"/>
  <c r="R16" i="10"/>
  <c r="R17" i="10"/>
  <c r="R18" i="10"/>
  <c r="C22" i="10"/>
  <c r="H22" i="10"/>
  <c r="H23" i="10"/>
  <c r="P35" i="10"/>
  <c r="V35" i="10"/>
  <c r="X35" i="10"/>
  <c r="P55" i="10"/>
  <c r="A8" i="11"/>
  <c r="B8" i="11"/>
  <c r="D8" i="11"/>
  <c r="E8" i="11"/>
  <c r="H8" i="11"/>
  <c r="L8" i="11"/>
  <c r="N8" i="11"/>
  <c r="O8" i="11"/>
  <c r="V8" i="11"/>
  <c r="AA8" i="11"/>
  <c r="AC8" i="11"/>
  <c r="AI8" i="11"/>
  <c r="AT8" i="11"/>
  <c r="A9" i="11"/>
  <c r="B9" i="11"/>
  <c r="D9" i="11"/>
  <c r="E9" i="11"/>
  <c r="G9" i="11"/>
  <c r="H9" i="11"/>
  <c r="L9" i="11"/>
  <c r="N9" i="11"/>
  <c r="O9" i="11"/>
  <c r="V9" i="11"/>
  <c r="AA9" i="11"/>
  <c r="AC9" i="11"/>
  <c r="AI9" i="11"/>
  <c r="AT9" i="11"/>
  <c r="A10" i="11"/>
  <c r="B10" i="11"/>
  <c r="D10" i="11"/>
  <c r="E10" i="11"/>
  <c r="G10" i="11"/>
  <c r="H10" i="11"/>
  <c r="L10" i="11"/>
  <c r="N10" i="11"/>
  <c r="O10" i="11"/>
  <c r="V10" i="11"/>
  <c r="AA10" i="11"/>
  <c r="AC10" i="11"/>
  <c r="AI10" i="11"/>
  <c r="AT10" i="11"/>
  <c r="A11" i="11"/>
  <c r="B11" i="11"/>
  <c r="D11" i="11"/>
  <c r="E11" i="11"/>
  <c r="G11" i="11"/>
  <c r="H11" i="11"/>
  <c r="L11" i="11"/>
  <c r="N11" i="11"/>
  <c r="O11" i="11"/>
  <c r="V11" i="11"/>
  <c r="AA11" i="11"/>
  <c r="AC11" i="11"/>
  <c r="AI11" i="11"/>
  <c r="AT11" i="11"/>
  <c r="A12" i="11"/>
  <c r="B12" i="11"/>
  <c r="D12" i="11"/>
  <c r="E12" i="11"/>
  <c r="G12" i="11"/>
  <c r="H12" i="11"/>
  <c r="L12" i="11"/>
  <c r="N12" i="11"/>
  <c r="O12" i="11"/>
  <c r="V12" i="11"/>
  <c r="AA12" i="11"/>
  <c r="AC12" i="11"/>
  <c r="AI12" i="11"/>
  <c r="AT12" i="11"/>
  <c r="A13" i="11"/>
  <c r="B13" i="11"/>
  <c r="D13" i="11"/>
  <c r="E13" i="11"/>
  <c r="G13" i="11"/>
  <c r="H13" i="11"/>
  <c r="L13" i="11"/>
  <c r="N13" i="11"/>
  <c r="O13" i="11"/>
  <c r="V13" i="11"/>
  <c r="AA13" i="11"/>
  <c r="AC13" i="11"/>
  <c r="AI13" i="11"/>
  <c r="AT13" i="11"/>
  <c r="A14" i="11"/>
  <c r="B14" i="11"/>
  <c r="D14" i="11"/>
  <c r="E14" i="11"/>
  <c r="G14" i="11"/>
  <c r="H14" i="11"/>
  <c r="L14" i="11"/>
  <c r="N14" i="11"/>
  <c r="O14" i="11"/>
  <c r="V14" i="11"/>
  <c r="AA14" i="11"/>
  <c r="AC14" i="11"/>
  <c r="AI14" i="11"/>
  <c r="AT14" i="11"/>
  <c r="A15" i="11"/>
  <c r="B15" i="11"/>
  <c r="D15" i="11"/>
  <c r="E15" i="11"/>
  <c r="G15" i="11"/>
  <c r="H15" i="11"/>
  <c r="L15" i="11"/>
  <c r="N15" i="11"/>
  <c r="O15" i="11"/>
  <c r="V15" i="11"/>
  <c r="AA15" i="11"/>
  <c r="AC15" i="11"/>
  <c r="AI15" i="11"/>
  <c r="AT15" i="11"/>
  <c r="A16" i="11"/>
  <c r="B16" i="11"/>
  <c r="D16" i="11"/>
  <c r="E16" i="11"/>
  <c r="G16" i="11"/>
  <c r="H16" i="11"/>
  <c r="L16" i="11"/>
  <c r="N16" i="11"/>
  <c r="O16" i="11"/>
  <c r="V16" i="11"/>
  <c r="AA16" i="11"/>
  <c r="AC16" i="11"/>
  <c r="AI16" i="11"/>
  <c r="AT16" i="11"/>
  <c r="A17" i="11"/>
  <c r="B17" i="11"/>
  <c r="D17" i="11"/>
  <c r="E17" i="11"/>
  <c r="G17" i="11"/>
  <c r="H17" i="11"/>
  <c r="L17" i="11"/>
  <c r="N17" i="11"/>
  <c r="O17" i="11"/>
  <c r="V17" i="11"/>
  <c r="AA17" i="11"/>
  <c r="AC17" i="11"/>
  <c r="AI17" i="11"/>
  <c r="AT17" i="11"/>
  <c r="A18" i="11"/>
  <c r="B18" i="11"/>
  <c r="D18" i="11"/>
  <c r="E18" i="11"/>
  <c r="G18" i="11"/>
  <c r="H18" i="11"/>
  <c r="L18" i="11"/>
  <c r="N18" i="11"/>
  <c r="O18" i="11"/>
  <c r="V18" i="11"/>
  <c r="AA18" i="11"/>
  <c r="AC18" i="11"/>
  <c r="AI18" i="11"/>
  <c r="AT18" i="11"/>
  <c r="A19" i="11"/>
  <c r="B19" i="11"/>
  <c r="D19" i="11"/>
  <c r="E19" i="11"/>
  <c r="G19" i="11"/>
  <c r="H19" i="11"/>
  <c r="L19" i="11"/>
  <c r="N19" i="11"/>
  <c r="O19" i="11"/>
  <c r="V19" i="11"/>
  <c r="AA19" i="11"/>
  <c r="AC19" i="11"/>
  <c r="AI19" i="11"/>
  <c r="AT19" i="11"/>
  <c r="A20" i="11"/>
  <c r="B20" i="11"/>
  <c r="D20" i="11"/>
  <c r="E20" i="11"/>
  <c r="G20" i="11"/>
  <c r="H20" i="11"/>
  <c r="L20" i="11"/>
  <c r="N20" i="11"/>
  <c r="O20" i="11"/>
  <c r="V20" i="11"/>
  <c r="AA20" i="11"/>
  <c r="AC20" i="11"/>
  <c r="AI20" i="11"/>
  <c r="AT20" i="11"/>
  <c r="A21" i="11"/>
  <c r="B21" i="11"/>
  <c r="D21" i="11"/>
  <c r="E21" i="11"/>
  <c r="G21" i="11"/>
  <c r="H21" i="11"/>
  <c r="L21" i="11"/>
  <c r="N21" i="11"/>
  <c r="O21" i="11"/>
  <c r="V21" i="11"/>
  <c r="AA21" i="11"/>
  <c r="AC21" i="11"/>
  <c r="AI21" i="11"/>
  <c r="AT21" i="11"/>
  <c r="A22" i="11"/>
  <c r="B22" i="11"/>
  <c r="D22" i="11"/>
  <c r="E22" i="11"/>
  <c r="G22" i="11"/>
  <c r="H22" i="11"/>
  <c r="L22" i="11"/>
  <c r="N22" i="11"/>
  <c r="O22" i="11"/>
  <c r="V22" i="11"/>
  <c r="AA22" i="11"/>
  <c r="AC22" i="11"/>
  <c r="AI22" i="11"/>
  <c r="AT22" i="11"/>
  <c r="A23" i="11"/>
  <c r="B23" i="11"/>
  <c r="D23" i="11"/>
  <c r="E23" i="11"/>
  <c r="G23" i="11"/>
  <c r="H23" i="11"/>
  <c r="L23" i="11"/>
  <c r="N23" i="11"/>
  <c r="O23" i="11"/>
  <c r="V23" i="11"/>
  <c r="AA23" i="11"/>
  <c r="AC23" i="11"/>
  <c r="AI23" i="11"/>
  <c r="AT23" i="11"/>
  <c r="A24" i="11"/>
  <c r="B24" i="11"/>
  <c r="D24" i="11"/>
  <c r="E24" i="11"/>
  <c r="G24" i="11"/>
  <c r="H24" i="11"/>
  <c r="L24" i="11"/>
  <c r="N24" i="11"/>
  <c r="O24" i="11"/>
  <c r="V24" i="11"/>
  <c r="AA24" i="11"/>
  <c r="AC24" i="11"/>
  <c r="AI24" i="11"/>
  <c r="AT24" i="11"/>
  <c r="A25" i="11"/>
  <c r="B25" i="11"/>
  <c r="D25" i="11"/>
  <c r="E25" i="11"/>
  <c r="G25" i="11"/>
  <c r="H25" i="11"/>
  <c r="L25" i="11"/>
  <c r="N25" i="11"/>
  <c r="O25" i="11"/>
  <c r="V25" i="11"/>
  <c r="AA25" i="11"/>
  <c r="AC25" i="11"/>
  <c r="AI25" i="11"/>
  <c r="AT25" i="11"/>
  <c r="A26" i="11"/>
  <c r="B26" i="11"/>
  <c r="D26" i="11"/>
  <c r="E26" i="11"/>
  <c r="G26" i="11"/>
  <c r="H26" i="11"/>
  <c r="L26" i="11"/>
  <c r="N26" i="11"/>
  <c r="O26" i="11"/>
  <c r="V26" i="11"/>
  <c r="AA26" i="11"/>
  <c r="AC26" i="11"/>
  <c r="AI26" i="11"/>
  <c r="AT26" i="11"/>
  <c r="A27" i="11"/>
  <c r="B27" i="11"/>
  <c r="D27" i="11"/>
  <c r="E27" i="11"/>
  <c r="G27" i="11"/>
  <c r="H27" i="11"/>
  <c r="L27" i="11"/>
  <c r="N27" i="11"/>
  <c r="O27" i="11"/>
  <c r="V27" i="11"/>
  <c r="AA27" i="11"/>
  <c r="AC27" i="11"/>
  <c r="AI27" i="11"/>
  <c r="AT27" i="11"/>
  <c r="A28" i="11"/>
  <c r="B28" i="11"/>
  <c r="D28" i="11"/>
  <c r="E28" i="11"/>
  <c r="G28" i="11"/>
  <c r="H28" i="11"/>
  <c r="L28" i="11"/>
  <c r="N28" i="11"/>
  <c r="O28" i="11"/>
  <c r="V28" i="11"/>
  <c r="AA28" i="11"/>
  <c r="AC28" i="11"/>
  <c r="AI28" i="11"/>
  <c r="AT28" i="11"/>
  <c r="A29" i="11"/>
  <c r="B29" i="11"/>
  <c r="D29" i="11"/>
  <c r="E29" i="11"/>
  <c r="G29" i="11"/>
  <c r="H29" i="11"/>
  <c r="L29" i="11"/>
  <c r="N29" i="11"/>
  <c r="O29" i="11"/>
  <c r="V29" i="11"/>
  <c r="AA29" i="11"/>
  <c r="AC29" i="11"/>
  <c r="AI29" i="11"/>
  <c r="AT29" i="11"/>
  <c r="A30" i="11"/>
  <c r="B30" i="11"/>
  <c r="D30" i="11"/>
  <c r="E30" i="11"/>
  <c r="G30" i="11"/>
  <c r="H30" i="11"/>
  <c r="L30" i="11"/>
  <c r="N30" i="11"/>
  <c r="O30" i="11"/>
  <c r="V30" i="11"/>
  <c r="AA30" i="11"/>
  <c r="AC30" i="11"/>
  <c r="AI30" i="11"/>
  <c r="AT30" i="11"/>
  <c r="A31" i="11"/>
  <c r="B31" i="11"/>
  <c r="D31" i="11"/>
  <c r="E31" i="11"/>
  <c r="G31" i="11"/>
  <c r="H31" i="11"/>
  <c r="L31" i="11"/>
  <c r="N31" i="11"/>
  <c r="O31" i="11"/>
  <c r="V31" i="11"/>
  <c r="AA31" i="11"/>
  <c r="AC31" i="11"/>
  <c r="AI31" i="11"/>
  <c r="AT31" i="11"/>
  <c r="A32" i="11"/>
  <c r="B32" i="11"/>
  <c r="D32" i="11"/>
  <c r="E32" i="11"/>
  <c r="G32" i="11"/>
  <c r="H32" i="11"/>
  <c r="L32" i="11"/>
  <c r="N32" i="11"/>
  <c r="O32" i="11"/>
  <c r="V32" i="11"/>
  <c r="AA32" i="11"/>
  <c r="AC32" i="11"/>
  <c r="AI32" i="11"/>
  <c r="AT32" i="11"/>
  <c r="A33" i="11"/>
  <c r="B33" i="11"/>
  <c r="D33" i="11"/>
  <c r="E33" i="11"/>
  <c r="G33" i="11"/>
  <c r="H33" i="11"/>
  <c r="L33" i="11"/>
  <c r="N33" i="11"/>
  <c r="O33" i="11"/>
  <c r="V33" i="11"/>
  <c r="AA33" i="11"/>
  <c r="AC33" i="11"/>
  <c r="AI33" i="11"/>
  <c r="AT33" i="11"/>
  <c r="A34" i="11"/>
  <c r="B34" i="11"/>
  <c r="D34" i="11"/>
  <c r="E34" i="11"/>
  <c r="G34" i="11"/>
  <c r="H34" i="11"/>
  <c r="L34" i="11"/>
  <c r="N34" i="11"/>
  <c r="O34" i="11"/>
  <c r="V34" i="11"/>
  <c r="AA34" i="11"/>
  <c r="AC34" i="11"/>
  <c r="AI34" i="11"/>
  <c r="AT34" i="11"/>
  <c r="A35" i="11"/>
  <c r="B35" i="11"/>
  <c r="D35" i="11"/>
  <c r="E35" i="11"/>
  <c r="G35" i="11"/>
  <c r="H35" i="11"/>
  <c r="L35" i="11"/>
  <c r="N35" i="11"/>
  <c r="O35" i="11"/>
  <c r="V35" i="11"/>
  <c r="AA35" i="11"/>
  <c r="AC35" i="11"/>
  <c r="AI35" i="11"/>
  <c r="AT35" i="11"/>
  <c r="A36" i="11"/>
  <c r="B36" i="11"/>
  <c r="D36" i="11"/>
  <c r="E36" i="11"/>
  <c r="G36" i="11"/>
  <c r="H36" i="11"/>
  <c r="L36" i="11"/>
  <c r="N36" i="11"/>
  <c r="O36" i="11"/>
  <c r="V36" i="11"/>
  <c r="AA36" i="11"/>
  <c r="AC36" i="11"/>
  <c r="AI36" i="11"/>
  <c r="AT36" i="11"/>
  <c r="A37" i="11"/>
  <c r="B37" i="11"/>
  <c r="D37" i="11"/>
  <c r="E37" i="11"/>
  <c r="G37" i="11"/>
  <c r="H37" i="11"/>
  <c r="L37" i="11"/>
  <c r="N37" i="11"/>
  <c r="O37" i="11"/>
  <c r="V37" i="11"/>
  <c r="AA37" i="11"/>
  <c r="AC37" i="11"/>
  <c r="AI37" i="11"/>
  <c r="AT37" i="11"/>
  <c r="A38" i="11"/>
  <c r="B38" i="11"/>
  <c r="D38" i="11"/>
  <c r="E38" i="11"/>
  <c r="G38" i="11"/>
  <c r="H38" i="11"/>
  <c r="L38" i="11"/>
  <c r="N38" i="11"/>
  <c r="O38" i="11"/>
  <c r="V38" i="11"/>
  <c r="AA38" i="11"/>
  <c r="AC38" i="11"/>
  <c r="AI38" i="11"/>
  <c r="AT38" i="11"/>
  <c r="A39" i="11"/>
  <c r="B39" i="11"/>
  <c r="D39" i="11"/>
  <c r="E39" i="11"/>
  <c r="G39" i="11"/>
  <c r="H39" i="11"/>
  <c r="L39" i="11"/>
  <c r="N39" i="11"/>
  <c r="O39" i="11"/>
  <c r="V39" i="11"/>
  <c r="AA39" i="11"/>
  <c r="AC39" i="11"/>
  <c r="AI39" i="11"/>
  <c r="AT39" i="11"/>
  <c r="A40" i="11"/>
  <c r="B40" i="11"/>
  <c r="D40" i="11"/>
  <c r="E40" i="11"/>
  <c r="G40" i="11"/>
  <c r="H40" i="11"/>
  <c r="L40" i="11"/>
  <c r="N40" i="11"/>
  <c r="O40" i="11"/>
  <c r="V40" i="11"/>
  <c r="AA40" i="11"/>
  <c r="AC40" i="11"/>
  <c r="AI40" i="11"/>
  <c r="AT40" i="11"/>
  <c r="A41" i="11"/>
  <c r="B41" i="11"/>
  <c r="D41" i="11"/>
  <c r="E41" i="11"/>
  <c r="G41" i="11"/>
  <c r="H41" i="11"/>
  <c r="L41" i="11"/>
  <c r="N41" i="11"/>
  <c r="O41" i="11"/>
  <c r="V41" i="11"/>
  <c r="AA41" i="11"/>
  <c r="AC41" i="11"/>
  <c r="AI41" i="11"/>
  <c r="AT41" i="11"/>
  <c r="A42" i="11"/>
  <c r="B42" i="11"/>
  <c r="D42" i="11"/>
  <c r="E42" i="11"/>
  <c r="G42" i="11"/>
  <c r="H42" i="11"/>
  <c r="L42" i="11"/>
  <c r="N42" i="11"/>
  <c r="O42" i="11"/>
  <c r="V42" i="11"/>
  <c r="AA42" i="11"/>
  <c r="AC42" i="11"/>
  <c r="AI42" i="11"/>
  <c r="AT42" i="11"/>
  <c r="A43" i="11"/>
  <c r="B43" i="11"/>
  <c r="D43" i="11"/>
  <c r="E43" i="11"/>
  <c r="G43" i="11"/>
  <c r="H43" i="11"/>
  <c r="L43" i="11"/>
  <c r="N43" i="11"/>
  <c r="O43" i="11"/>
  <c r="V43" i="11"/>
  <c r="AA43" i="11"/>
  <c r="AC43" i="11"/>
  <c r="AI43" i="11"/>
  <c r="AT43" i="11"/>
  <c r="A44" i="11"/>
  <c r="B44" i="11"/>
  <c r="D44" i="11"/>
  <c r="E44" i="11"/>
  <c r="G44" i="11"/>
  <c r="H44" i="11"/>
  <c r="L44" i="11"/>
  <c r="N44" i="11"/>
  <c r="O44" i="11"/>
  <c r="V44" i="11"/>
  <c r="AA44" i="11"/>
  <c r="AC44" i="11"/>
  <c r="AI44" i="11"/>
  <c r="AT44" i="11"/>
  <c r="A45" i="11"/>
  <c r="B45" i="11"/>
  <c r="D45" i="11"/>
  <c r="E45" i="11"/>
  <c r="G45" i="11"/>
  <c r="H45" i="11"/>
  <c r="L45" i="11"/>
  <c r="N45" i="11"/>
  <c r="O45" i="11"/>
  <c r="V45" i="11"/>
  <c r="AA45" i="11"/>
  <c r="AC45" i="11"/>
  <c r="AI45" i="11"/>
  <c r="AT45" i="11"/>
  <c r="A46" i="11"/>
  <c r="B46" i="11"/>
  <c r="D46" i="11"/>
  <c r="E46" i="11"/>
  <c r="G46" i="11"/>
  <c r="H46" i="11"/>
  <c r="L46" i="11"/>
  <c r="N46" i="11"/>
  <c r="O46" i="11"/>
  <c r="V46" i="11"/>
  <c r="AA46" i="11"/>
  <c r="AC46" i="11"/>
  <c r="AI46" i="11"/>
  <c r="AT46" i="11"/>
  <c r="A47" i="11"/>
  <c r="B47" i="11"/>
  <c r="D47" i="11"/>
  <c r="E47" i="11"/>
  <c r="G47" i="11"/>
  <c r="H47" i="11"/>
  <c r="L47" i="11"/>
  <c r="N47" i="11"/>
  <c r="O47" i="11"/>
  <c r="V47" i="11"/>
  <c r="AA47" i="11"/>
  <c r="AC47" i="11"/>
  <c r="AI47" i="11"/>
  <c r="AT47" i="11"/>
  <c r="A48" i="11"/>
  <c r="B48" i="11"/>
  <c r="D48" i="11"/>
  <c r="E48" i="11"/>
  <c r="G48" i="11"/>
  <c r="H48" i="11"/>
  <c r="L48" i="11"/>
  <c r="N48" i="11"/>
  <c r="O48" i="11"/>
  <c r="V48" i="11"/>
  <c r="AA48" i="11"/>
  <c r="AC48" i="11"/>
  <c r="AI48" i="11"/>
  <c r="AT48" i="11"/>
  <c r="A49" i="11"/>
  <c r="B49" i="11"/>
  <c r="D49" i="11"/>
  <c r="E49" i="11"/>
  <c r="G49" i="11"/>
  <c r="H49" i="11"/>
  <c r="L49" i="11"/>
  <c r="N49" i="11"/>
  <c r="O49" i="11"/>
  <c r="V49" i="11"/>
  <c r="AA49" i="11"/>
  <c r="AC49" i="11"/>
  <c r="AI49" i="11"/>
  <c r="AT49" i="11"/>
  <c r="A50" i="11"/>
  <c r="B50" i="11"/>
  <c r="D50" i="11"/>
  <c r="E50" i="11"/>
  <c r="J50" i="11"/>
  <c r="K50" i="11"/>
  <c r="L50" i="11"/>
  <c r="N50" i="11"/>
  <c r="O50" i="11"/>
  <c r="V50" i="11"/>
  <c r="AI50" i="11"/>
  <c r="AT50" i="11"/>
  <c r="A51" i="11"/>
  <c r="B51" i="11"/>
  <c r="D51" i="11"/>
  <c r="E51" i="11"/>
  <c r="J51" i="11"/>
  <c r="K51" i="11"/>
  <c r="L51" i="11"/>
  <c r="N51" i="11"/>
  <c r="O51" i="11"/>
  <c r="V51" i="11"/>
  <c r="AI51" i="11"/>
  <c r="AT51" i="11"/>
  <c r="A52" i="11"/>
  <c r="B52" i="11"/>
  <c r="D52" i="11"/>
  <c r="E52" i="11"/>
  <c r="J52" i="11"/>
  <c r="K52" i="11"/>
  <c r="L52" i="11"/>
  <c r="N52" i="11"/>
  <c r="O52" i="11"/>
  <c r="V52" i="11"/>
  <c r="AI52" i="11"/>
  <c r="AT52" i="11"/>
  <c r="A53" i="11"/>
  <c r="B53" i="11"/>
  <c r="D53" i="11"/>
  <c r="E53" i="11"/>
  <c r="J53" i="11"/>
  <c r="K53" i="11"/>
  <c r="L53" i="11"/>
  <c r="N53" i="11"/>
  <c r="O53" i="11"/>
  <c r="V53" i="11"/>
  <c r="AI53" i="11"/>
  <c r="AT53" i="11"/>
  <c r="A54" i="11"/>
  <c r="B54" i="11"/>
  <c r="D54" i="11"/>
  <c r="E54" i="11"/>
  <c r="J54" i="11"/>
  <c r="K54" i="11"/>
  <c r="L54" i="11"/>
  <c r="N54" i="11"/>
  <c r="O54" i="11"/>
  <c r="V54" i="11"/>
  <c r="AI54" i="11"/>
  <c r="AT54" i="11"/>
  <c r="A55" i="11"/>
  <c r="B55" i="11"/>
  <c r="D55" i="11"/>
  <c r="E55" i="11"/>
  <c r="J55" i="11"/>
  <c r="K55" i="11"/>
  <c r="L55" i="11"/>
  <c r="N55" i="11"/>
  <c r="O55" i="11"/>
  <c r="V55" i="11"/>
  <c r="AI55" i="11"/>
  <c r="AT55" i="11"/>
  <c r="A56" i="11"/>
  <c r="B56" i="11"/>
  <c r="D56" i="11"/>
  <c r="E56" i="11"/>
  <c r="J56" i="11"/>
  <c r="K56" i="11"/>
  <c r="L56" i="11"/>
  <c r="N56" i="11"/>
  <c r="O56" i="11"/>
  <c r="V56" i="11"/>
  <c r="AI56" i="11"/>
  <c r="AT56" i="11"/>
  <c r="A57" i="11"/>
  <c r="B57" i="11"/>
  <c r="D57" i="11"/>
  <c r="E57" i="11"/>
  <c r="J57" i="11"/>
  <c r="K57" i="11"/>
  <c r="L57" i="11"/>
  <c r="N57" i="11"/>
  <c r="O57" i="11"/>
  <c r="V57" i="11"/>
  <c r="AI57" i="11"/>
  <c r="AT57" i="11"/>
  <c r="A58" i="11"/>
  <c r="B58" i="11"/>
  <c r="D58" i="11"/>
  <c r="E58" i="11"/>
  <c r="J58" i="11"/>
  <c r="K58" i="11"/>
  <c r="L58" i="11"/>
  <c r="N58" i="11"/>
  <c r="O58" i="11"/>
  <c r="V58" i="11"/>
  <c r="AI58" i="11"/>
  <c r="AT58" i="11"/>
  <c r="A59" i="11"/>
  <c r="B59" i="11"/>
  <c r="D59" i="11"/>
  <c r="E59" i="11"/>
  <c r="J59" i="11"/>
  <c r="K59" i="11"/>
  <c r="L59" i="11"/>
  <c r="N59" i="11"/>
  <c r="O59" i="11"/>
  <c r="V59" i="11"/>
  <c r="AI59" i="11"/>
  <c r="AT59" i="11"/>
  <c r="A60" i="11"/>
  <c r="B60" i="11"/>
  <c r="D60" i="11"/>
  <c r="E60" i="11"/>
  <c r="J60" i="11"/>
  <c r="K60" i="11"/>
  <c r="L60" i="11"/>
  <c r="N60" i="11"/>
  <c r="O60" i="11"/>
  <c r="V60" i="11"/>
  <c r="AI60" i="11"/>
  <c r="AT60" i="11"/>
  <c r="A61" i="11"/>
  <c r="B61" i="11"/>
  <c r="D61" i="11"/>
  <c r="E61" i="11"/>
  <c r="J61" i="11"/>
  <c r="K61" i="11"/>
  <c r="L61" i="11"/>
  <c r="N61" i="11"/>
  <c r="O61" i="11"/>
  <c r="V61" i="11"/>
  <c r="AI61" i="11"/>
  <c r="AT61" i="11"/>
  <c r="A62" i="11"/>
  <c r="B62" i="11"/>
  <c r="D62" i="11"/>
  <c r="E62" i="11"/>
  <c r="J62" i="11"/>
  <c r="K62" i="11"/>
  <c r="L62" i="11"/>
  <c r="N62" i="11"/>
  <c r="O62" i="11"/>
  <c r="V62" i="11"/>
  <c r="AI62" i="11"/>
  <c r="AT62" i="11"/>
  <c r="A63" i="11"/>
  <c r="B63" i="11"/>
  <c r="D63" i="11"/>
  <c r="E63" i="11"/>
  <c r="J63" i="11"/>
  <c r="K63" i="11"/>
  <c r="L63" i="11"/>
  <c r="N63" i="11"/>
  <c r="O63" i="11"/>
  <c r="V63" i="11"/>
  <c r="AI63" i="11"/>
  <c r="AT63" i="11"/>
  <c r="A64" i="11"/>
  <c r="B64" i="11"/>
  <c r="D64" i="11"/>
  <c r="E64" i="11"/>
  <c r="J64" i="11"/>
  <c r="K64" i="11"/>
  <c r="L64" i="11"/>
  <c r="N64" i="11"/>
  <c r="O64" i="11"/>
  <c r="V64" i="11"/>
  <c r="AI64" i="11"/>
  <c r="AT64" i="11"/>
  <c r="A65" i="11"/>
  <c r="B65" i="11"/>
  <c r="D65" i="11"/>
  <c r="E65" i="11"/>
  <c r="J65" i="11"/>
  <c r="K65" i="11"/>
  <c r="L65" i="11"/>
  <c r="N65" i="11"/>
  <c r="O65" i="11"/>
  <c r="V65" i="11"/>
  <c r="AI65" i="11"/>
  <c r="AT65" i="11"/>
  <c r="A66" i="11"/>
  <c r="B66" i="11"/>
  <c r="D66" i="11"/>
  <c r="E66" i="11"/>
  <c r="J66" i="11"/>
  <c r="K66" i="11"/>
  <c r="L66" i="11"/>
  <c r="N66" i="11"/>
  <c r="O66" i="11"/>
  <c r="V66" i="11"/>
  <c r="AI66" i="11"/>
  <c r="AT66" i="11"/>
  <c r="A67" i="11"/>
  <c r="B67" i="11"/>
  <c r="D67" i="11"/>
  <c r="E67" i="11"/>
  <c r="J67" i="11"/>
  <c r="K67" i="11"/>
  <c r="L67" i="11"/>
  <c r="N67" i="11"/>
  <c r="O67" i="11"/>
  <c r="V67" i="11"/>
  <c r="AI67" i="11"/>
  <c r="AT67" i="11"/>
  <c r="A68" i="11"/>
  <c r="B68" i="11"/>
  <c r="D68" i="11"/>
  <c r="E68" i="11"/>
  <c r="J68" i="11"/>
  <c r="K68" i="11"/>
  <c r="L68" i="11"/>
  <c r="N68" i="11"/>
  <c r="O68" i="11"/>
  <c r="V68" i="11"/>
  <c r="AI68" i="11"/>
  <c r="AT68" i="11"/>
  <c r="A69" i="11"/>
  <c r="B69" i="11"/>
  <c r="D69" i="11"/>
  <c r="E69" i="11"/>
  <c r="J69" i="11"/>
  <c r="K69" i="11"/>
  <c r="L69" i="11"/>
  <c r="N69" i="11"/>
  <c r="O69" i="11"/>
  <c r="V69" i="11"/>
  <c r="AI69" i="11"/>
  <c r="AT69" i="11"/>
  <c r="A70" i="11"/>
  <c r="B70" i="11"/>
  <c r="D70" i="11"/>
  <c r="E70" i="11"/>
  <c r="J70" i="11"/>
  <c r="K70" i="11"/>
  <c r="L70" i="11"/>
  <c r="N70" i="11"/>
  <c r="O70" i="11"/>
  <c r="V70" i="11"/>
  <c r="AI70" i="11"/>
  <c r="AT70" i="11"/>
  <c r="A71" i="11"/>
  <c r="B71" i="11"/>
  <c r="D71" i="11"/>
  <c r="E71" i="11"/>
  <c r="J71" i="11"/>
  <c r="K71" i="11"/>
  <c r="L71" i="11"/>
  <c r="N71" i="11"/>
  <c r="O71" i="11"/>
  <c r="V71" i="11"/>
  <c r="AI71" i="11"/>
  <c r="AT71" i="11"/>
  <c r="A72" i="11"/>
  <c r="B72" i="11"/>
  <c r="D72" i="11"/>
  <c r="E72" i="11"/>
  <c r="J72" i="11"/>
  <c r="K72" i="11"/>
  <c r="L72" i="11"/>
  <c r="N72" i="11"/>
  <c r="O72" i="11"/>
  <c r="V72" i="11"/>
  <c r="AI72" i="11"/>
  <c r="AT72" i="11"/>
  <c r="A73" i="11"/>
  <c r="B73" i="11"/>
  <c r="D73" i="11"/>
  <c r="E73" i="11"/>
  <c r="J73" i="11"/>
  <c r="K73" i="11"/>
  <c r="L73" i="11"/>
  <c r="N73" i="11"/>
  <c r="O73" i="11"/>
  <c r="V73" i="11"/>
  <c r="AI73" i="11"/>
  <c r="AT73" i="11"/>
  <c r="A74" i="11"/>
  <c r="B74" i="11"/>
  <c r="D74" i="11"/>
  <c r="E74" i="11"/>
  <c r="J74" i="11"/>
  <c r="K74" i="11"/>
  <c r="L74" i="11"/>
  <c r="N74" i="11"/>
  <c r="O74" i="11"/>
  <c r="V74" i="11"/>
  <c r="AI74" i="11"/>
  <c r="AT74" i="11"/>
  <c r="A75" i="11"/>
  <c r="B75" i="11"/>
  <c r="D75" i="11"/>
  <c r="E75" i="11"/>
  <c r="J75" i="11"/>
  <c r="K75" i="11"/>
  <c r="L75" i="11"/>
  <c r="N75" i="11"/>
  <c r="O75" i="11"/>
  <c r="V75" i="11"/>
  <c r="AI75" i="11"/>
  <c r="AT75" i="11"/>
  <c r="A76" i="11"/>
  <c r="B76" i="11"/>
  <c r="D76" i="11"/>
  <c r="E76" i="11"/>
  <c r="J76" i="11"/>
  <c r="K76" i="11"/>
  <c r="L76" i="11"/>
  <c r="N76" i="11"/>
  <c r="O76" i="11"/>
  <c r="V76" i="11"/>
  <c r="AI76" i="11"/>
  <c r="AT76" i="11"/>
  <c r="A77" i="11"/>
  <c r="B77" i="11"/>
  <c r="D77" i="11"/>
  <c r="E77" i="11"/>
  <c r="J77" i="11"/>
  <c r="K77" i="11"/>
  <c r="L77" i="11"/>
  <c r="N77" i="11"/>
  <c r="O77" i="11"/>
  <c r="V77" i="11"/>
  <c r="AI77" i="11"/>
  <c r="AT77" i="11"/>
  <c r="A78" i="11"/>
  <c r="B78" i="11"/>
  <c r="D78" i="11"/>
  <c r="E78" i="11"/>
  <c r="J78" i="11"/>
  <c r="K78" i="11"/>
  <c r="L78" i="11"/>
  <c r="N78" i="11"/>
  <c r="O78" i="11"/>
  <c r="V78" i="11"/>
  <c r="AI78" i="11"/>
  <c r="AT78" i="11"/>
  <c r="A79" i="11"/>
  <c r="B79" i="11"/>
  <c r="D79" i="11"/>
  <c r="E79" i="11"/>
  <c r="J79" i="11"/>
  <c r="K79" i="11"/>
  <c r="L79" i="11"/>
  <c r="N79" i="11"/>
  <c r="O79" i="11"/>
  <c r="V79" i="11"/>
  <c r="AI79" i="11"/>
  <c r="AT79" i="11"/>
  <c r="A80" i="11"/>
  <c r="B80" i="11"/>
  <c r="D80" i="11"/>
  <c r="E80" i="11"/>
  <c r="J80" i="11"/>
  <c r="K80" i="11"/>
  <c r="L80" i="11"/>
  <c r="N80" i="11"/>
  <c r="O80" i="11"/>
  <c r="V80" i="11"/>
  <c r="AI80" i="11"/>
  <c r="AT80" i="11"/>
  <c r="A81" i="11"/>
  <c r="B81" i="11"/>
  <c r="D81" i="11"/>
  <c r="E81" i="11"/>
  <c r="J81" i="11"/>
  <c r="K81" i="11"/>
  <c r="L81" i="11"/>
  <c r="N81" i="11"/>
  <c r="O81" i="11"/>
  <c r="V81" i="11"/>
  <c r="AI81" i="11"/>
  <c r="AT81" i="11"/>
  <c r="A82" i="11"/>
  <c r="B82" i="11"/>
  <c r="D82" i="11"/>
  <c r="E82" i="11"/>
  <c r="J82" i="11"/>
  <c r="K82" i="11"/>
  <c r="L82" i="11"/>
  <c r="N82" i="11"/>
  <c r="O82" i="11"/>
  <c r="V82" i="11"/>
  <c r="AI82" i="11"/>
  <c r="AT82" i="11"/>
  <c r="A83" i="11"/>
  <c r="B83" i="11"/>
  <c r="D83" i="11"/>
  <c r="E83" i="11"/>
  <c r="J83" i="11"/>
  <c r="K83" i="11"/>
  <c r="L83" i="11"/>
  <c r="N83" i="11"/>
  <c r="O83" i="11"/>
  <c r="V83" i="11"/>
  <c r="AI83" i="11"/>
  <c r="AT83" i="11"/>
  <c r="A84" i="11"/>
  <c r="B84" i="11"/>
  <c r="D84" i="11"/>
  <c r="E84" i="11"/>
  <c r="J84" i="11"/>
  <c r="K84" i="11"/>
  <c r="L84" i="11"/>
  <c r="N84" i="11"/>
  <c r="O84" i="11"/>
  <c r="V84" i="11"/>
  <c r="AI84" i="11"/>
  <c r="AT84" i="11"/>
  <c r="A85" i="11"/>
  <c r="B85" i="11"/>
  <c r="D85" i="11"/>
  <c r="E85" i="11"/>
  <c r="J85" i="11"/>
  <c r="K85" i="11"/>
  <c r="L85" i="11"/>
  <c r="N85" i="11"/>
  <c r="O85" i="11"/>
  <c r="V85" i="11"/>
  <c r="AI85" i="11"/>
  <c r="AT85" i="11"/>
  <c r="A86" i="11"/>
  <c r="B86" i="11"/>
  <c r="D86" i="11"/>
  <c r="E86" i="11"/>
  <c r="J86" i="11"/>
  <c r="K86" i="11"/>
  <c r="L86" i="11"/>
  <c r="N86" i="11"/>
  <c r="O86" i="11"/>
  <c r="V86" i="11"/>
  <c r="AI86" i="11"/>
  <c r="AT86" i="11"/>
  <c r="A87" i="11"/>
  <c r="B87" i="11"/>
  <c r="D87" i="11"/>
  <c r="E87" i="11"/>
  <c r="J87" i="11"/>
  <c r="K87" i="11"/>
  <c r="L87" i="11"/>
  <c r="N87" i="11"/>
  <c r="O87" i="11"/>
  <c r="V87" i="11"/>
  <c r="AI87" i="11"/>
  <c r="AT87" i="11"/>
  <c r="A88" i="11"/>
  <c r="B88" i="11"/>
  <c r="D88" i="11"/>
  <c r="E88" i="11"/>
  <c r="J88" i="11"/>
  <c r="K88" i="11"/>
  <c r="L88" i="11"/>
  <c r="N88" i="11"/>
  <c r="O88" i="11"/>
  <c r="V88" i="11"/>
  <c r="AI88" i="11"/>
  <c r="AT88" i="11"/>
  <c r="A89" i="11"/>
  <c r="B89" i="11"/>
  <c r="D89" i="11"/>
  <c r="E89" i="11"/>
  <c r="J89" i="11"/>
  <c r="K89" i="11"/>
  <c r="L89" i="11"/>
  <c r="N89" i="11"/>
  <c r="O89" i="11"/>
  <c r="V89" i="11"/>
  <c r="AI89" i="11"/>
  <c r="AT89" i="11"/>
  <c r="A90" i="11"/>
  <c r="B90" i="11"/>
  <c r="D90" i="11"/>
  <c r="E90" i="11"/>
  <c r="J90" i="11"/>
  <c r="K90" i="11"/>
  <c r="L90" i="11"/>
  <c r="N90" i="11"/>
  <c r="O90" i="11"/>
  <c r="V90" i="11"/>
  <c r="AI90" i="11"/>
  <c r="AT90" i="11"/>
  <c r="A91" i="11"/>
  <c r="B91" i="11"/>
  <c r="D91" i="11"/>
  <c r="E91" i="11"/>
  <c r="J91" i="11"/>
  <c r="K91" i="11"/>
  <c r="L91" i="11"/>
  <c r="N91" i="11"/>
  <c r="O91" i="11"/>
  <c r="V91" i="11"/>
  <c r="AI91" i="11"/>
  <c r="AT91" i="11"/>
  <c r="A92" i="11"/>
  <c r="B92" i="11"/>
  <c r="D92" i="11"/>
  <c r="E92" i="11"/>
  <c r="J92" i="11"/>
  <c r="K92" i="11"/>
  <c r="L92" i="11"/>
  <c r="N92" i="11"/>
  <c r="O92" i="11"/>
  <c r="V92" i="11"/>
  <c r="AI92" i="11"/>
  <c r="AT92" i="11"/>
  <c r="A93" i="11"/>
  <c r="B93" i="11"/>
  <c r="D93" i="11"/>
  <c r="E93" i="11"/>
  <c r="J93" i="11"/>
  <c r="K93" i="11"/>
  <c r="L93" i="11"/>
  <c r="N93" i="11"/>
  <c r="O93" i="11"/>
  <c r="V93" i="11"/>
  <c r="AI93" i="11"/>
  <c r="AT93" i="11"/>
  <c r="A94" i="11"/>
  <c r="B94" i="11"/>
  <c r="D94" i="11"/>
  <c r="E94" i="11"/>
  <c r="J94" i="11"/>
  <c r="K94" i="11"/>
  <c r="L94" i="11"/>
  <c r="N94" i="11"/>
  <c r="O94" i="11"/>
  <c r="V94" i="11"/>
  <c r="AI94" i="11"/>
  <c r="AT94" i="11"/>
  <c r="A95" i="11"/>
  <c r="B95" i="11"/>
  <c r="D95" i="11"/>
  <c r="E95" i="11"/>
  <c r="J95" i="11"/>
  <c r="K95" i="11"/>
  <c r="L95" i="11"/>
  <c r="N95" i="11"/>
  <c r="O95" i="11"/>
  <c r="V95" i="11"/>
  <c r="AI95" i="11"/>
  <c r="AT95" i="11"/>
  <c r="A96" i="11"/>
  <c r="B96" i="11"/>
  <c r="D96" i="11"/>
  <c r="E96" i="11"/>
  <c r="J96" i="11"/>
  <c r="K96" i="11"/>
  <c r="L96" i="11"/>
  <c r="N96" i="11"/>
  <c r="O96" i="11"/>
  <c r="V96" i="11"/>
  <c r="AI96" i="11"/>
  <c r="AT96" i="11"/>
  <c r="A97" i="11"/>
  <c r="B97" i="11"/>
  <c r="D97" i="11"/>
  <c r="E97" i="11"/>
  <c r="J97" i="11"/>
  <c r="K97" i="11"/>
  <c r="L97" i="11"/>
  <c r="N97" i="11"/>
  <c r="O97" i="11"/>
  <c r="V97" i="11"/>
  <c r="AI97" i="11"/>
  <c r="AT97" i="11"/>
  <c r="A98" i="11"/>
  <c r="B98" i="11"/>
  <c r="D98" i="11"/>
  <c r="E98" i="11"/>
  <c r="J98" i="11"/>
  <c r="K98" i="11"/>
  <c r="L98" i="11"/>
  <c r="N98" i="11"/>
  <c r="O98" i="11"/>
  <c r="V98" i="11"/>
  <c r="AI98" i="11"/>
  <c r="AT98" i="11"/>
  <c r="A99" i="11"/>
  <c r="B99" i="11"/>
  <c r="D99" i="11"/>
  <c r="E99" i="11"/>
  <c r="J99" i="11"/>
  <c r="K99" i="11"/>
  <c r="L99" i="11"/>
  <c r="N99" i="11"/>
  <c r="O99" i="11"/>
  <c r="V99" i="11"/>
  <c r="AI99" i="11"/>
  <c r="AT99" i="11"/>
  <c r="A100" i="11"/>
  <c r="B100" i="11"/>
  <c r="D100" i="11"/>
  <c r="E100" i="11"/>
  <c r="J100" i="11"/>
  <c r="K100" i="11"/>
  <c r="L100" i="11"/>
  <c r="N100" i="11"/>
  <c r="O100" i="11"/>
  <c r="V100" i="11"/>
  <c r="AI100" i="11"/>
  <c r="AT100" i="11"/>
  <c r="A101" i="11"/>
  <c r="B101" i="11"/>
  <c r="D101" i="11"/>
  <c r="E101" i="11"/>
  <c r="J101" i="11"/>
  <c r="K101" i="11"/>
  <c r="L101" i="11"/>
  <c r="N101" i="11"/>
  <c r="O101" i="11"/>
  <c r="V101" i="11"/>
  <c r="AI101" i="11"/>
  <c r="AT101" i="11"/>
  <c r="A102" i="11"/>
  <c r="B102" i="11"/>
  <c r="D102" i="11"/>
  <c r="E102" i="11"/>
  <c r="J102" i="11"/>
  <c r="K102" i="11"/>
  <c r="L102" i="11"/>
  <c r="N102" i="11"/>
  <c r="O102" i="11"/>
  <c r="V102" i="11"/>
  <c r="AI102" i="11"/>
  <c r="AT102" i="11"/>
  <c r="A103" i="11"/>
  <c r="B103" i="11"/>
  <c r="D103" i="11"/>
  <c r="E103" i="11"/>
  <c r="J103" i="11"/>
  <c r="K103" i="11"/>
  <c r="L103" i="11"/>
  <c r="N103" i="11"/>
  <c r="O103" i="11"/>
  <c r="V103" i="11"/>
  <c r="AI103" i="11"/>
  <c r="AT103" i="11"/>
  <c r="A104" i="11"/>
  <c r="B104" i="11"/>
  <c r="D104" i="11"/>
  <c r="E104" i="11"/>
  <c r="J104" i="11"/>
  <c r="K104" i="11"/>
  <c r="L104" i="11"/>
  <c r="N104" i="11"/>
  <c r="O104" i="11"/>
  <c r="V104" i="11"/>
  <c r="AI104" i="11"/>
  <c r="AT104" i="11"/>
  <c r="A105" i="11"/>
  <c r="B105" i="11"/>
  <c r="D105" i="11"/>
  <c r="E105" i="11"/>
  <c r="J105" i="11"/>
  <c r="K105" i="11"/>
  <c r="L105" i="11"/>
  <c r="N105" i="11"/>
  <c r="O105" i="11"/>
  <c r="V105" i="11"/>
  <c r="AI105" i="11"/>
  <c r="AT105" i="11"/>
  <c r="A106" i="11"/>
  <c r="B106" i="11"/>
  <c r="D106" i="11"/>
  <c r="E106" i="11"/>
  <c r="J106" i="11"/>
  <c r="K106" i="11"/>
  <c r="L106" i="11"/>
  <c r="N106" i="11"/>
  <c r="O106" i="11"/>
  <c r="V106" i="11"/>
  <c r="AI106" i="11"/>
  <c r="AT106" i="11"/>
  <c r="A107" i="11"/>
  <c r="B107" i="11"/>
  <c r="D107" i="11"/>
  <c r="E107" i="11"/>
  <c r="J107" i="11"/>
  <c r="K107" i="11"/>
  <c r="L107" i="11"/>
  <c r="N107" i="11"/>
  <c r="O107" i="11"/>
  <c r="V107" i="11"/>
  <c r="AI107" i="11"/>
  <c r="AT107" i="11"/>
  <c r="A108" i="11"/>
  <c r="B108" i="11"/>
  <c r="D108" i="11"/>
  <c r="E108" i="11"/>
  <c r="J108" i="11"/>
  <c r="K108" i="11"/>
  <c r="L108" i="11"/>
  <c r="N108" i="11"/>
  <c r="O108" i="11"/>
  <c r="V108" i="11"/>
  <c r="AI108" i="11"/>
  <c r="AT108" i="11"/>
  <c r="A109" i="11"/>
  <c r="B109" i="11"/>
  <c r="D109" i="11"/>
  <c r="E109" i="11"/>
  <c r="J109" i="11"/>
  <c r="K109" i="11"/>
  <c r="L109" i="11"/>
  <c r="N109" i="11"/>
  <c r="O109" i="11"/>
  <c r="V109" i="11"/>
  <c r="AI109" i="11"/>
  <c r="AT109" i="11"/>
  <c r="A110" i="11"/>
  <c r="B110" i="11"/>
  <c r="D110" i="11"/>
  <c r="E110" i="11"/>
  <c r="J110" i="11"/>
  <c r="K110" i="11"/>
  <c r="L110" i="11"/>
  <c r="N110" i="11"/>
  <c r="O110" i="11"/>
  <c r="V110" i="11"/>
  <c r="AI110" i="11"/>
  <c r="AT110" i="11"/>
  <c r="A111" i="11"/>
  <c r="B111" i="11"/>
  <c r="D111" i="11"/>
  <c r="E111" i="11"/>
  <c r="J111" i="11"/>
  <c r="K111" i="11"/>
  <c r="L111" i="11"/>
  <c r="N111" i="11"/>
  <c r="O111" i="11"/>
  <c r="V111" i="11"/>
  <c r="AI111" i="11"/>
  <c r="AT111" i="11"/>
  <c r="A112" i="11"/>
  <c r="B112" i="11"/>
  <c r="D112" i="11"/>
  <c r="E112" i="11"/>
  <c r="J112" i="11"/>
  <c r="K112" i="11"/>
  <c r="L112" i="11"/>
  <c r="N112" i="11"/>
  <c r="O112" i="11"/>
  <c r="V112" i="11"/>
  <c r="AI112" i="11"/>
  <c r="AT112" i="11"/>
  <c r="A113" i="11"/>
  <c r="B113" i="11"/>
  <c r="D113" i="11"/>
  <c r="E113" i="11"/>
  <c r="J113" i="11"/>
  <c r="K113" i="11"/>
  <c r="L113" i="11"/>
  <c r="N113" i="11"/>
  <c r="O113" i="11"/>
  <c r="V113" i="11"/>
  <c r="AI113" i="11"/>
  <c r="AT113" i="11"/>
  <c r="A114" i="11"/>
  <c r="B114" i="11"/>
  <c r="D114" i="11"/>
  <c r="E114" i="11"/>
  <c r="J114" i="11"/>
  <c r="K114" i="11"/>
  <c r="L114" i="11"/>
  <c r="N114" i="11"/>
  <c r="O114" i="11"/>
  <c r="V114" i="11"/>
  <c r="AI114" i="11"/>
  <c r="AT114" i="11"/>
  <c r="A115" i="11"/>
  <c r="B115" i="11"/>
  <c r="D115" i="11"/>
  <c r="E115" i="11"/>
  <c r="J115" i="11"/>
  <c r="K115" i="11"/>
  <c r="L115" i="11"/>
  <c r="N115" i="11"/>
  <c r="O115" i="11"/>
  <c r="V115" i="11"/>
  <c r="AI115" i="11"/>
  <c r="AT115" i="11"/>
  <c r="A116" i="11"/>
  <c r="B116" i="11"/>
  <c r="D116" i="11"/>
  <c r="E116" i="11"/>
  <c r="J116" i="11"/>
  <c r="K116" i="11"/>
  <c r="L116" i="11"/>
  <c r="N116" i="11"/>
  <c r="O116" i="11"/>
  <c r="V116" i="11"/>
  <c r="AI116" i="11"/>
  <c r="AT116" i="11"/>
  <c r="A117" i="11"/>
  <c r="B117" i="11"/>
  <c r="D117" i="11"/>
  <c r="E117" i="11"/>
  <c r="J117" i="11"/>
  <c r="K117" i="11"/>
  <c r="L117" i="11"/>
  <c r="N117" i="11"/>
  <c r="O117" i="11"/>
  <c r="V117" i="11"/>
  <c r="AI117" i="11"/>
  <c r="AT117" i="11"/>
  <c r="A118" i="11"/>
  <c r="B118" i="11"/>
  <c r="D118" i="11"/>
  <c r="E118" i="11"/>
  <c r="J118" i="11"/>
  <c r="K118" i="11"/>
  <c r="L118" i="11"/>
  <c r="N118" i="11"/>
  <c r="O118" i="11"/>
  <c r="V118" i="11"/>
  <c r="AI118" i="11"/>
  <c r="AT118" i="11"/>
  <c r="A119" i="11"/>
  <c r="B119" i="11"/>
  <c r="D119" i="11"/>
  <c r="E119" i="11"/>
  <c r="J119" i="11"/>
  <c r="K119" i="11"/>
  <c r="L119" i="11"/>
  <c r="N119" i="11"/>
  <c r="O119" i="11"/>
  <c r="V119" i="11"/>
  <c r="AI119" i="11"/>
  <c r="AT119" i="11"/>
  <c r="A120" i="11"/>
  <c r="B120" i="11"/>
  <c r="D120" i="11"/>
  <c r="E120" i="11"/>
  <c r="J120" i="11"/>
  <c r="K120" i="11"/>
  <c r="L120" i="11"/>
  <c r="N120" i="11"/>
  <c r="O120" i="11"/>
  <c r="V120" i="11"/>
  <c r="AI120" i="11"/>
  <c r="AT120" i="11"/>
  <c r="A121" i="11"/>
  <c r="B121" i="11"/>
  <c r="D121" i="11"/>
  <c r="E121" i="11"/>
  <c r="J121" i="11"/>
  <c r="K121" i="11"/>
  <c r="L121" i="11"/>
  <c r="N121" i="11"/>
  <c r="O121" i="11"/>
  <c r="V121" i="11"/>
  <c r="AI121" i="11"/>
  <c r="AT121" i="11"/>
  <c r="A122" i="11"/>
  <c r="B122" i="11"/>
  <c r="D122" i="11"/>
  <c r="E122" i="11"/>
  <c r="J122" i="11"/>
  <c r="K122" i="11"/>
  <c r="L122" i="11"/>
  <c r="N122" i="11"/>
  <c r="O122" i="11"/>
  <c r="V122" i="11"/>
  <c r="AI122" i="11"/>
  <c r="AT122" i="11"/>
  <c r="A123" i="11"/>
  <c r="B123" i="11"/>
  <c r="D123" i="11"/>
  <c r="E123" i="11"/>
  <c r="J123" i="11"/>
  <c r="K123" i="11"/>
  <c r="L123" i="11"/>
  <c r="N123" i="11"/>
  <c r="O123" i="11"/>
  <c r="V123" i="11"/>
  <c r="AI123" i="11"/>
  <c r="AT123" i="11"/>
  <c r="A124" i="11"/>
  <c r="B124" i="11"/>
  <c r="D124" i="11"/>
  <c r="E124" i="11"/>
  <c r="J124" i="11"/>
  <c r="K124" i="11"/>
  <c r="L124" i="11"/>
  <c r="N124" i="11"/>
  <c r="O124" i="11"/>
  <c r="V124" i="11"/>
  <c r="AI124" i="11"/>
  <c r="AT124" i="11"/>
  <c r="A125" i="11"/>
  <c r="B125" i="11"/>
  <c r="D125" i="11"/>
  <c r="E125" i="11"/>
  <c r="J125" i="11"/>
  <c r="K125" i="11"/>
  <c r="L125" i="11"/>
  <c r="N125" i="11"/>
  <c r="O125" i="11"/>
  <c r="V125" i="11"/>
  <c r="AI125" i="11"/>
  <c r="AT125" i="11"/>
  <c r="A126" i="11"/>
  <c r="B126" i="11"/>
  <c r="D126" i="11"/>
  <c r="E126" i="11"/>
  <c r="J126" i="11"/>
  <c r="K126" i="11"/>
  <c r="L126" i="11"/>
  <c r="N126" i="11"/>
  <c r="O126" i="11"/>
  <c r="V126" i="11"/>
  <c r="AI126" i="11"/>
  <c r="AT126" i="11"/>
  <c r="A127" i="11"/>
  <c r="B127" i="11"/>
  <c r="D127" i="11"/>
  <c r="E127" i="11"/>
  <c r="J127" i="11"/>
  <c r="K127" i="11"/>
  <c r="L127" i="11"/>
  <c r="N127" i="11"/>
  <c r="O127" i="11"/>
  <c r="V127" i="11"/>
  <c r="AI127" i="11"/>
  <c r="AT127" i="11"/>
  <c r="A128" i="11"/>
  <c r="B128" i="11"/>
  <c r="D128" i="11"/>
  <c r="E128" i="11"/>
  <c r="J128" i="11"/>
  <c r="K128" i="11"/>
  <c r="L128" i="11"/>
  <c r="N128" i="11"/>
  <c r="O128" i="11"/>
  <c r="V128" i="11"/>
  <c r="AI128" i="11"/>
  <c r="AT128" i="11"/>
  <c r="A129" i="11"/>
  <c r="B129" i="11"/>
  <c r="D129" i="11"/>
  <c r="E129" i="11"/>
  <c r="J129" i="11"/>
  <c r="K129" i="11"/>
  <c r="L129" i="11"/>
  <c r="N129" i="11"/>
  <c r="O129" i="11"/>
  <c r="V129" i="11"/>
  <c r="AI129" i="11"/>
  <c r="AT129" i="11"/>
  <c r="A130" i="11"/>
  <c r="B130" i="11"/>
  <c r="D130" i="11"/>
  <c r="E130" i="11"/>
  <c r="J130" i="11"/>
  <c r="K130" i="11"/>
  <c r="L130" i="11"/>
  <c r="N130" i="11"/>
  <c r="O130" i="11"/>
  <c r="V130" i="11"/>
  <c r="AI130" i="11"/>
  <c r="AT130" i="11"/>
  <c r="A131" i="11"/>
  <c r="B131" i="11"/>
  <c r="D131" i="11"/>
  <c r="E131" i="11"/>
  <c r="J131" i="11"/>
  <c r="K131" i="11"/>
  <c r="L131" i="11"/>
  <c r="N131" i="11"/>
  <c r="O131" i="11"/>
  <c r="V131" i="11"/>
  <c r="AI131" i="11"/>
  <c r="AT131" i="11"/>
  <c r="A132" i="11"/>
  <c r="B132" i="11"/>
  <c r="D132" i="11"/>
  <c r="E132" i="11"/>
  <c r="J132" i="11"/>
  <c r="K132" i="11"/>
  <c r="L132" i="11"/>
  <c r="N132" i="11"/>
  <c r="O132" i="11"/>
  <c r="V132" i="11"/>
  <c r="AI132" i="11"/>
  <c r="AT132" i="11"/>
  <c r="A133" i="11"/>
  <c r="B133" i="11"/>
  <c r="D133" i="11"/>
  <c r="E133" i="11"/>
  <c r="J133" i="11"/>
  <c r="K133" i="11"/>
  <c r="L133" i="11"/>
  <c r="N133" i="11"/>
  <c r="O133" i="11"/>
  <c r="V133" i="11"/>
  <c r="AI133" i="11"/>
  <c r="AT133" i="11"/>
  <c r="A134" i="11"/>
  <c r="B134" i="11"/>
  <c r="D134" i="11"/>
  <c r="E134" i="11"/>
  <c r="J134" i="11"/>
  <c r="K134" i="11"/>
  <c r="L134" i="11"/>
  <c r="N134" i="11"/>
  <c r="O134" i="11"/>
  <c r="V134" i="11"/>
  <c r="AI134" i="11"/>
  <c r="AT134" i="11"/>
  <c r="A135" i="11"/>
  <c r="B135" i="11"/>
  <c r="D135" i="11"/>
  <c r="E135" i="11"/>
  <c r="J135" i="11"/>
  <c r="K135" i="11"/>
  <c r="L135" i="11"/>
  <c r="N135" i="11"/>
  <c r="O135" i="11"/>
  <c r="V135" i="11"/>
  <c r="AI135" i="11"/>
  <c r="AT135" i="11"/>
  <c r="A136" i="11"/>
  <c r="B136" i="11"/>
  <c r="D136" i="11"/>
  <c r="E136" i="11"/>
  <c r="J136" i="11"/>
  <c r="K136" i="11"/>
  <c r="L136" i="11"/>
  <c r="N136" i="11"/>
  <c r="O136" i="11"/>
  <c r="V136" i="11"/>
  <c r="AI136" i="11"/>
  <c r="AT136" i="11"/>
  <c r="A137" i="11"/>
  <c r="B137" i="11"/>
  <c r="D137" i="11"/>
  <c r="E137" i="11"/>
  <c r="J137" i="11"/>
  <c r="K137" i="11"/>
  <c r="L137" i="11"/>
  <c r="N137" i="11"/>
  <c r="O137" i="11"/>
  <c r="V137" i="11"/>
  <c r="AI137" i="11"/>
  <c r="AT137" i="11"/>
  <c r="A138" i="11"/>
  <c r="B138" i="11"/>
  <c r="D138" i="11"/>
  <c r="E138" i="11"/>
  <c r="J138" i="11"/>
  <c r="K138" i="11"/>
  <c r="L138" i="11"/>
  <c r="N138" i="11"/>
  <c r="O138" i="11"/>
  <c r="V138" i="11"/>
  <c r="AI138" i="11"/>
  <c r="AT138" i="11"/>
  <c r="A139" i="11"/>
  <c r="B139" i="11"/>
  <c r="D139" i="11"/>
  <c r="E139" i="11"/>
  <c r="J139" i="11"/>
  <c r="K139" i="11"/>
  <c r="L139" i="11"/>
  <c r="N139" i="11"/>
  <c r="O139" i="11"/>
  <c r="V139" i="11"/>
  <c r="AI139" i="11"/>
  <c r="AT139" i="11"/>
  <c r="A140" i="11"/>
  <c r="B140" i="11"/>
  <c r="D140" i="11"/>
  <c r="E140" i="11"/>
  <c r="J140" i="11"/>
  <c r="K140" i="11"/>
  <c r="L140" i="11"/>
  <c r="N140" i="11"/>
  <c r="O140" i="11"/>
  <c r="V140" i="11"/>
  <c r="AI140" i="11"/>
  <c r="AT140" i="11"/>
  <c r="A141" i="11"/>
  <c r="B141" i="11"/>
  <c r="D141" i="11"/>
  <c r="E141" i="11"/>
  <c r="J141" i="11"/>
  <c r="K141" i="11"/>
  <c r="L141" i="11"/>
  <c r="N141" i="11"/>
  <c r="O141" i="11"/>
  <c r="V141" i="11"/>
  <c r="AI141" i="11"/>
  <c r="AT141" i="11"/>
  <c r="A142" i="11"/>
  <c r="B142" i="11"/>
  <c r="D142" i="11"/>
  <c r="E142" i="11"/>
  <c r="J142" i="11"/>
  <c r="K142" i="11"/>
  <c r="L142" i="11"/>
  <c r="N142" i="11"/>
  <c r="O142" i="11"/>
  <c r="V142" i="11"/>
  <c r="AI142" i="11"/>
  <c r="AT142" i="11"/>
  <c r="A143" i="11"/>
  <c r="B143" i="11"/>
  <c r="D143" i="11"/>
  <c r="E143" i="11"/>
  <c r="J143" i="11"/>
  <c r="K143" i="11"/>
  <c r="L143" i="11"/>
  <c r="N143" i="11"/>
  <c r="O143" i="11"/>
  <c r="V143" i="11"/>
  <c r="AI143" i="11"/>
  <c r="AT143" i="11"/>
  <c r="A144" i="11"/>
  <c r="B144" i="11"/>
  <c r="D144" i="11"/>
  <c r="E144" i="11"/>
  <c r="J144" i="11"/>
  <c r="K144" i="11"/>
  <c r="L144" i="11"/>
  <c r="N144" i="11"/>
  <c r="O144" i="11"/>
  <c r="V144" i="11"/>
  <c r="AI144" i="11"/>
  <c r="AT144" i="11"/>
  <c r="A145" i="11"/>
  <c r="B145" i="11"/>
  <c r="D145" i="11"/>
  <c r="E145" i="11"/>
  <c r="J145" i="11"/>
  <c r="K145" i="11"/>
  <c r="L145" i="11"/>
  <c r="N145" i="11"/>
  <c r="O145" i="11"/>
  <c r="V145" i="11"/>
  <c r="AI145" i="11"/>
  <c r="AT145" i="11"/>
  <c r="A146" i="11"/>
  <c r="B146" i="11"/>
  <c r="D146" i="11"/>
  <c r="E146" i="11"/>
  <c r="J146" i="11"/>
  <c r="K146" i="11"/>
  <c r="L146" i="11"/>
  <c r="N146" i="11"/>
  <c r="O146" i="11"/>
  <c r="V146" i="11"/>
  <c r="AI146" i="11"/>
  <c r="AT146" i="11"/>
  <c r="A147" i="11"/>
  <c r="B147" i="11"/>
  <c r="D147" i="11"/>
  <c r="E147" i="11"/>
  <c r="J147" i="11"/>
  <c r="K147" i="11"/>
  <c r="L147" i="11"/>
  <c r="N147" i="11"/>
  <c r="O147" i="11"/>
  <c r="V147" i="11"/>
  <c r="AI147" i="11"/>
  <c r="AT147" i="11"/>
  <c r="A148" i="11"/>
  <c r="B148" i="11"/>
  <c r="D148" i="11"/>
  <c r="E148" i="11"/>
  <c r="J148" i="11"/>
  <c r="K148" i="11"/>
  <c r="L148" i="11"/>
  <c r="N148" i="11"/>
  <c r="O148" i="11"/>
  <c r="V148" i="11"/>
  <c r="AI148" i="11"/>
  <c r="AT148" i="11"/>
  <c r="A149" i="11"/>
  <c r="B149" i="11"/>
  <c r="D149" i="11"/>
  <c r="E149" i="11"/>
  <c r="J149" i="11"/>
  <c r="K149" i="11"/>
  <c r="L149" i="11"/>
  <c r="N149" i="11"/>
  <c r="O149" i="11"/>
  <c r="V149" i="11"/>
  <c r="AI149" i="11"/>
  <c r="AT149" i="11"/>
  <c r="A150" i="11"/>
  <c r="B150" i="11"/>
  <c r="D150" i="11"/>
  <c r="E150" i="11"/>
  <c r="J150" i="11"/>
  <c r="K150" i="11"/>
  <c r="L150" i="11"/>
  <c r="N150" i="11"/>
  <c r="O150" i="11"/>
  <c r="V150" i="11"/>
  <c r="AI150" i="11"/>
  <c r="AT150" i="11"/>
  <c r="A151" i="11"/>
  <c r="B151" i="11"/>
  <c r="D151" i="11"/>
  <c r="E151" i="11"/>
  <c r="J151" i="11"/>
  <c r="K151" i="11"/>
  <c r="L151" i="11"/>
  <c r="N151" i="11"/>
  <c r="O151" i="11"/>
  <c r="V151" i="11"/>
  <c r="AI151" i="11"/>
  <c r="AT151" i="11"/>
  <c r="A152" i="11"/>
  <c r="B152" i="11"/>
  <c r="D152" i="11"/>
  <c r="E152" i="11"/>
  <c r="J152" i="11"/>
  <c r="K152" i="11"/>
  <c r="L152" i="11"/>
  <c r="N152" i="11"/>
  <c r="O152" i="11"/>
  <c r="V152" i="11"/>
  <c r="AI152" i="11"/>
  <c r="AT152" i="11"/>
  <c r="A153" i="11"/>
  <c r="B153" i="11"/>
  <c r="D153" i="11"/>
  <c r="E153" i="11"/>
  <c r="J153" i="11"/>
  <c r="K153" i="11"/>
  <c r="L153" i="11"/>
  <c r="N153" i="11"/>
  <c r="O153" i="11"/>
  <c r="V153" i="11"/>
  <c r="AI153" i="11"/>
  <c r="AT153" i="11"/>
  <c r="A154" i="11"/>
  <c r="B154" i="11"/>
  <c r="D154" i="11"/>
  <c r="E154" i="11"/>
  <c r="J154" i="11"/>
  <c r="K154" i="11"/>
  <c r="L154" i="11"/>
  <c r="N154" i="11"/>
  <c r="O154" i="11"/>
  <c r="V154" i="11"/>
  <c r="AI154" i="11"/>
  <c r="AT154" i="11"/>
  <c r="A155" i="11"/>
  <c r="B155" i="11"/>
  <c r="D155" i="11"/>
  <c r="E155" i="11"/>
  <c r="J155" i="11"/>
  <c r="K155" i="11"/>
  <c r="L155" i="11"/>
  <c r="N155" i="11"/>
  <c r="O155" i="11"/>
  <c r="V155" i="11"/>
  <c r="AI155" i="11"/>
  <c r="AT155" i="11"/>
  <c r="A156" i="11"/>
  <c r="B156" i="11"/>
  <c r="D156" i="11"/>
  <c r="E156" i="11"/>
  <c r="J156" i="11"/>
  <c r="K156" i="11"/>
  <c r="L156" i="11"/>
  <c r="N156" i="11"/>
  <c r="O156" i="11"/>
  <c r="V156" i="11"/>
  <c r="AI156" i="11"/>
  <c r="AT156" i="11"/>
  <c r="A157" i="11"/>
  <c r="B157" i="11"/>
  <c r="D157" i="11"/>
  <c r="E157" i="11"/>
  <c r="J157" i="11"/>
  <c r="K157" i="11"/>
  <c r="L157" i="11"/>
  <c r="N157" i="11"/>
  <c r="O157" i="11"/>
  <c r="V157" i="11"/>
  <c r="AI157" i="11"/>
  <c r="AT157" i="11"/>
  <c r="A158" i="11"/>
  <c r="B158" i="11"/>
  <c r="D158" i="11"/>
  <c r="E158" i="11"/>
  <c r="J158" i="11"/>
  <c r="K158" i="11"/>
  <c r="L158" i="11"/>
  <c r="N158" i="11"/>
  <c r="O158" i="11"/>
  <c r="V158" i="11"/>
  <c r="AI158" i="11"/>
  <c r="AT158" i="11"/>
  <c r="A159" i="11"/>
  <c r="B159" i="11"/>
  <c r="D159" i="11"/>
  <c r="E159" i="11"/>
  <c r="J159" i="11"/>
  <c r="K159" i="11"/>
  <c r="L159" i="11"/>
  <c r="N159" i="11"/>
  <c r="O159" i="11"/>
  <c r="V159" i="11"/>
  <c r="AI159" i="11"/>
  <c r="AT159" i="11"/>
  <c r="A160" i="11"/>
  <c r="B160" i="11"/>
  <c r="D160" i="11"/>
  <c r="E160" i="11"/>
  <c r="J160" i="11"/>
  <c r="K160" i="11"/>
  <c r="L160" i="11"/>
  <c r="N160" i="11"/>
  <c r="O160" i="11"/>
  <c r="V160" i="11"/>
  <c r="AI160" i="11"/>
  <c r="AT160" i="11"/>
  <c r="A161" i="11"/>
  <c r="B161" i="11"/>
  <c r="D161" i="11"/>
  <c r="E161" i="11"/>
  <c r="J161" i="11"/>
  <c r="K161" i="11"/>
  <c r="L161" i="11"/>
  <c r="N161" i="11"/>
  <c r="O161" i="11"/>
  <c r="V161" i="11"/>
  <c r="AI161" i="11"/>
  <c r="AT161" i="11"/>
  <c r="A162" i="11"/>
  <c r="B162" i="11"/>
  <c r="D162" i="11"/>
  <c r="E162" i="11"/>
  <c r="J162" i="11"/>
  <c r="K162" i="11"/>
  <c r="L162" i="11"/>
  <c r="N162" i="11"/>
  <c r="O162" i="11"/>
  <c r="V162" i="11"/>
  <c r="AI162" i="11"/>
  <c r="AT162" i="11"/>
  <c r="A163" i="11"/>
  <c r="B163" i="11"/>
  <c r="D163" i="11"/>
  <c r="E163" i="11"/>
  <c r="J163" i="11"/>
  <c r="K163" i="11"/>
  <c r="L163" i="11"/>
  <c r="N163" i="11"/>
  <c r="O163" i="11"/>
  <c r="V163" i="11"/>
  <c r="AI163" i="11"/>
  <c r="AT163" i="11"/>
  <c r="A164" i="11"/>
  <c r="B164" i="11"/>
  <c r="D164" i="11"/>
  <c r="E164" i="11"/>
  <c r="J164" i="11"/>
  <c r="K164" i="11"/>
  <c r="L164" i="11"/>
  <c r="N164" i="11"/>
  <c r="O164" i="11"/>
  <c r="V164" i="11"/>
  <c r="AI164" i="11"/>
  <c r="AT164" i="11"/>
  <c r="A165" i="11"/>
  <c r="B165" i="11"/>
  <c r="D165" i="11"/>
  <c r="E165" i="11"/>
  <c r="J165" i="11"/>
  <c r="K165" i="11"/>
  <c r="L165" i="11"/>
  <c r="N165" i="11"/>
  <c r="O165" i="11"/>
  <c r="V165" i="11"/>
  <c r="AI165" i="11"/>
  <c r="AT165" i="11"/>
  <c r="A166" i="11"/>
  <c r="B166" i="11"/>
  <c r="D166" i="11"/>
  <c r="E166" i="11"/>
  <c r="J166" i="11"/>
  <c r="K166" i="11"/>
  <c r="L166" i="11"/>
  <c r="N166" i="11"/>
  <c r="O166" i="11"/>
  <c r="V166" i="11"/>
  <c r="AI166" i="11"/>
  <c r="AT166" i="11"/>
  <c r="A167" i="11"/>
  <c r="B167" i="11"/>
  <c r="D167" i="11"/>
  <c r="E167" i="11"/>
  <c r="J167" i="11"/>
  <c r="K167" i="11"/>
  <c r="L167" i="11"/>
  <c r="N167" i="11"/>
  <c r="O167" i="11"/>
  <c r="V167" i="11"/>
  <c r="AI167" i="11"/>
  <c r="AT167" i="11"/>
  <c r="A168" i="11"/>
  <c r="B168" i="11"/>
  <c r="D168" i="11"/>
  <c r="E168" i="11"/>
  <c r="J168" i="11"/>
  <c r="K168" i="11"/>
  <c r="L168" i="11"/>
  <c r="N168" i="11"/>
  <c r="O168" i="11"/>
  <c r="V168" i="11"/>
  <c r="AI168" i="11"/>
  <c r="AT168" i="11"/>
  <c r="A169" i="11"/>
  <c r="B169" i="11"/>
  <c r="D169" i="11"/>
  <c r="E169" i="11"/>
  <c r="J169" i="11"/>
  <c r="K169" i="11"/>
  <c r="L169" i="11"/>
  <c r="N169" i="11"/>
  <c r="O169" i="11"/>
  <c r="V169" i="11"/>
  <c r="AI169" i="11"/>
  <c r="AT169" i="11"/>
  <c r="A170" i="11"/>
  <c r="B170" i="11"/>
  <c r="D170" i="11"/>
  <c r="E170" i="11"/>
  <c r="J170" i="11"/>
  <c r="K170" i="11"/>
  <c r="L170" i="11"/>
  <c r="N170" i="11"/>
  <c r="O170" i="11"/>
  <c r="V170" i="11"/>
  <c r="AI170" i="11"/>
  <c r="AT170" i="11"/>
  <c r="A171" i="11"/>
  <c r="B171" i="11"/>
  <c r="D171" i="11"/>
  <c r="E171" i="11"/>
  <c r="J171" i="11"/>
  <c r="K171" i="11"/>
  <c r="L171" i="11"/>
  <c r="N171" i="11"/>
  <c r="O171" i="11"/>
  <c r="V171" i="11"/>
  <c r="AI171" i="11"/>
  <c r="AT171" i="11"/>
  <c r="A172" i="11"/>
  <c r="B172" i="11"/>
  <c r="D172" i="11"/>
  <c r="E172" i="11"/>
  <c r="J172" i="11"/>
  <c r="K172" i="11"/>
  <c r="L172" i="11"/>
  <c r="N172" i="11"/>
  <c r="O172" i="11"/>
  <c r="V172" i="11"/>
  <c r="AI172" i="11"/>
  <c r="AT172" i="11"/>
  <c r="A173" i="11"/>
  <c r="B173" i="11"/>
  <c r="D173" i="11"/>
  <c r="E173" i="11"/>
  <c r="J173" i="11"/>
  <c r="K173" i="11"/>
  <c r="L173" i="11"/>
  <c r="N173" i="11"/>
  <c r="O173" i="11"/>
  <c r="V173" i="11"/>
  <c r="AI173" i="11"/>
  <c r="AT173" i="11"/>
  <c r="A174" i="11"/>
  <c r="B174" i="11"/>
  <c r="D174" i="11"/>
  <c r="E174" i="11"/>
  <c r="J174" i="11"/>
  <c r="K174" i="11"/>
  <c r="L174" i="11"/>
  <c r="N174" i="11"/>
  <c r="O174" i="11"/>
  <c r="V174" i="11"/>
  <c r="AI174" i="11"/>
  <c r="AT174" i="11"/>
  <c r="A175" i="11"/>
  <c r="B175" i="11"/>
  <c r="D175" i="11"/>
  <c r="E175" i="11"/>
  <c r="J175" i="11"/>
  <c r="K175" i="11"/>
  <c r="L175" i="11"/>
  <c r="N175" i="11"/>
  <c r="O175" i="11"/>
  <c r="V175" i="11"/>
  <c r="AI175" i="11"/>
  <c r="AT175" i="11"/>
  <c r="A176" i="11"/>
  <c r="B176" i="11"/>
  <c r="D176" i="11"/>
  <c r="E176" i="11"/>
  <c r="J176" i="11"/>
  <c r="K176" i="11"/>
  <c r="L176" i="11"/>
  <c r="N176" i="11"/>
  <c r="O176" i="11"/>
  <c r="V176" i="11"/>
  <c r="AI176" i="11"/>
  <c r="AT176" i="11"/>
  <c r="A177" i="11"/>
  <c r="B177" i="11"/>
  <c r="D177" i="11"/>
  <c r="E177" i="11"/>
  <c r="J177" i="11"/>
  <c r="K177" i="11"/>
  <c r="L177" i="11"/>
  <c r="N177" i="11"/>
  <c r="O177" i="11"/>
  <c r="V177" i="11"/>
  <c r="AI177" i="11"/>
  <c r="AT177" i="11"/>
  <c r="A178" i="11"/>
  <c r="B178" i="11"/>
  <c r="D178" i="11"/>
  <c r="E178" i="11"/>
  <c r="J178" i="11"/>
  <c r="K178" i="11"/>
  <c r="L178" i="11"/>
  <c r="N178" i="11"/>
  <c r="O178" i="11"/>
  <c r="V178" i="11"/>
  <c r="AI178" i="11"/>
  <c r="AT178" i="11"/>
  <c r="A179" i="11"/>
  <c r="B179" i="11"/>
  <c r="D179" i="11"/>
  <c r="E179" i="11"/>
  <c r="J179" i="11"/>
  <c r="K179" i="11"/>
  <c r="L179" i="11"/>
  <c r="N179" i="11"/>
  <c r="O179" i="11"/>
  <c r="V179" i="11"/>
  <c r="AI179" i="11"/>
  <c r="AT179" i="11"/>
  <c r="A180" i="11"/>
  <c r="B180" i="11"/>
  <c r="D180" i="11"/>
  <c r="E180" i="11"/>
  <c r="J180" i="11"/>
  <c r="K180" i="11"/>
  <c r="L180" i="11"/>
  <c r="N180" i="11"/>
  <c r="O180" i="11"/>
  <c r="V180" i="11"/>
  <c r="AI180" i="11"/>
  <c r="AT180" i="11"/>
  <c r="A181" i="11"/>
  <c r="B181" i="11"/>
  <c r="D181" i="11"/>
  <c r="E181" i="11"/>
  <c r="J181" i="11"/>
  <c r="K181" i="11"/>
  <c r="L181" i="11"/>
  <c r="N181" i="11"/>
  <c r="O181" i="11"/>
  <c r="V181" i="11"/>
  <c r="AI181" i="11"/>
  <c r="AT181" i="11"/>
  <c r="A182" i="11"/>
  <c r="B182" i="11"/>
  <c r="D182" i="11"/>
  <c r="E182" i="11"/>
  <c r="J182" i="11"/>
  <c r="K182" i="11"/>
  <c r="L182" i="11"/>
  <c r="N182" i="11"/>
  <c r="O182" i="11"/>
  <c r="V182" i="11"/>
  <c r="AI182" i="11"/>
  <c r="AT182" i="11"/>
  <c r="A183" i="11"/>
  <c r="B183" i="11"/>
  <c r="D183" i="11"/>
  <c r="E183" i="11"/>
  <c r="J183" i="11"/>
  <c r="K183" i="11"/>
  <c r="L183" i="11"/>
  <c r="N183" i="11"/>
  <c r="O183" i="11"/>
  <c r="V183" i="11"/>
  <c r="AI183" i="11"/>
  <c r="AT183" i="11"/>
  <c r="A184" i="11"/>
  <c r="B184" i="11"/>
  <c r="D184" i="11"/>
  <c r="E184" i="11"/>
  <c r="J184" i="11"/>
  <c r="K184" i="11"/>
  <c r="L184" i="11"/>
  <c r="N184" i="11"/>
  <c r="O184" i="11"/>
  <c r="V184" i="11"/>
  <c r="AI184" i="11"/>
  <c r="AT184" i="11"/>
  <c r="A185" i="11"/>
  <c r="B185" i="11"/>
  <c r="D185" i="11"/>
  <c r="E185" i="11"/>
  <c r="J185" i="11"/>
  <c r="K185" i="11"/>
  <c r="L185" i="11"/>
  <c r="N185" i="11"/>
  <c r="O185" i="11"/>
  <c r="V185" i="11"/>
  <c r="AI185" i="11"/>
  <c r="AT185" i="11"/>
  <c r="A186" i="11"/>
  <c r="B186" i="11"/>
  <c r="D186" i="11"/>
  <c r="E186" i="11"/>
  <c r="J186" i="11"/>
  <c r="K186" i="11"/>
  <c r="L186" i="11"/>
  <c r="N186" i="11"/>
  <c r="O186" i="11"/>
  <c r="V186" i="11"/>
  <c r="AI186" i="11"/>
  <c r="AT186" i="11"/>
  <c r="A187" i="11"/>
  <c r="B187" i="11"/>
  <c r="D187" i="11"/>
  <c r="E187" i="11"/>
  <c r="J187" i="11"/>
  <c r="K187" i="11"/>
  <c r="L187" i="11"/>
  <c r="N187" i="11"/>
  <c r="O187" i="11"/>
  <c r="V187" i="11"/>
  <c r="AI187" i="11"/>
  <c r="AT187" i="11"/>
  <c r="A188" i="11"/>
  <c r="B188" i="11"/>
  <c r="D188" i="11"/>
  <c r="E188" i="11"/>
  <c r="J188" i="11"/>
  <c r="K188" i="11"/>
  <c r="L188" i="11"/>
  <c r="N188" i="11"/>
  <c r="O188" i="11"/>
  <c r="V188" i="11"/>
  <c r="AI188" i="11"/>
  <c r="AT188" i="11"/>
  <c r="A189" i="11"/>
  <c r="B189" i="11"/>
  <c r="D189" i="11"/>
  <c r="E189" i="11"/>
  <c r="J189" i="11"/>
  <c r="K189" i="11"/>
  <c r="L189" i="11"/>
  <c r="N189" i="11"/>
  <c r="O189" i="11"/>
  <c r="V189" i="11"/>
  <c r="AI189" i="11"/>
  <c r="AT189" i="11"/>
  <c r="A190" i="11"/>
  <c r="B190" i="11"/>
  <c r="D190" i="11"/>
  <c r="E190" i="11"/>
  <c r="J190" i="11"/>
  <c r="K190" i="11"/>
  <c r="L190" i="11"/>
  <c r="N190" i="11"/>
  <c r="O190" i="11"/>
  <c r="V190" i="11"/>
  <c r="AI190" i="11"/>
  <c r="AT190" i="11"/>
  <c r="A191" i="11"/>
  <c r="B191" i="11"/>
  <c r="D191" i="11"/>
  <c r="E191" i="11"/>
  <c r="J191" i="11"/>
  <c r="K191" i="11"/>
  <c r="L191" i="11"/>
  <c r="N191" i="11"/>
  <c r="O191" i="11"/>
  <c r="V191" i="11"/>
  <c r="AI191" i="11"/>
  <c r="AT191" i="11"/>
  <c r="A192" i="11"/>
  <c r="B192" i="11"/>
  <c r="D192" i="11"/>
  <c r="E192" i="11"/>
  <c r="J192" i="11"/>
  <c r="K192" i="11"/>
  <c r="L192" i="11"/>
  <c r="N192" i="11"/>
  <c r="O192" i="11"/>
  <c r="V192" i="11"/>
  <c r="AI192" i="11"/>
  <c r="AT192" i="11"/>
  <c r="A193" i="11"/>
  <c r="B193" i="11"/>
  <c r="D193" i="11"/>
  <c r="E193" i="11"/>
  <c r="J193" i="11"/>
  <c r="K193" i="11"/>
  <c r="L193" i="11"/>
  <c r="N193" i="11"/>
  <c r="O193" i="11"/>
  <c r="V193" i="11"/>
  <c r="AI193" i="11"/>
  <c r="AT193" i="11"/>
  <c r="A194" i="11"/>
  <c r="B194" i="11"/>
  <c r="D194" i="11"/>
  <c r="E194" i="11"/>
  <c r="J194" i="11"/>
  <c r="K194" i="11"/>
  <c r="L194" i="11"/>
  <c r="N194" i="11"/>
  <c r="O194" i="11"/>
  <c r="V194" i="11"/>
  <c r="AI194" i="11"/>
  <c r="AT194" i="11"/>
  <c r="A195" i="11"/>
  <c r="B195" i="11"/>
  <c r="D195" i="11"/>
  <c r="E195" i="11"/>
  <c r="J195" i="11"/>
  <c r="K195" i="11"/>
  <c r="L195" i="11"/>
  <c r="N195" i="11"/>
  <c r="O195" i="11"/>
  <c r="V195" i="11"/>
  <c r="AI195" i="11"/>
  <c r="AT195" i="11"/>
  <c r="A196" i="11"/>
  <c r="B196" i="11"/>
  <c r="D196" i="11"/>
  <c r="E196" i="11"/>
  <c r="J196" i="11"/>
  <c r="K196" i="11"/>
  <c r="L196" i="11"/>
  <c r="N196" i="11"/>
  <c r="O196" i="11"/>
  <c r="V196" i="11"/>
  <c r="AI196" i="11"/>
  <c r="AT196" i="11"/>
  <c r="A197" i="11"/>
  <c r="B197" i="11"/>
  <c r="D197" i="11"/>
  <c r="E197" i="11"/>
  <c r="J197" i="11"/>
  <c r="K197" i="11"/>
  <c r="L197" i="11"/>
  <c r="N197" i="11"/>
  <c r="O197" i="11"/>
  <c r="V197" i="11"/>
  <c r="AI197" i="11"/>
  <c r="AT197" i="11"/>
  <c r="A198" i="11"/>
  <c r="B198" i="11"/>
  <c r="D198" i="11"/>
  <c r="E198" i="11"/>
  <c r="J198" i="11"/>
  <c r="K198" i="11"/>
  <c r="L198" i="11"/>
  <c r="N198" i="11"/>
  <c r="O198" i="11"/>
  <c r="V198" i="11"/>
  <c r="AI198" i="11"/>
  <c r="AT198" i="11"/>
  <c r="A199" i="11"/>
  <c r="B199" i="11"/>
  <c r="D199" i="11"/>
  <c r="E199" i="11"/>
  <c r="J199" i="11"/>
  <c r="K199" i="11"/>
  <c r="L199" i="11"/>
  <c r="N199" i="11"/>
  <c r="O199" i="11"/>
  <c r="V199" i="11"/>
  <c r="AI199" i="11"/>
  <c r="AT199" i="11"/>
  <c r="A200" i="11"/>
  <c r="B200" i="11"/>
  <c r="D200" i="11"/>
  <c r="E200" i="11"/>
  <c r="J200" i="11"/>
  <c r="K200" i="11"/>
  <c r="L200" i="11"/>
  <c r="N200" i="11"/>
  <c r="O200" i="11"/>
  <c r="V200" i="11"/>
  <c r="AI200" i="11"/>
  <c r="AT200" i="11"/>
  <c r="A201" i="11"/>
  <c r="B201" i="11"/>
  <c r="D201" i="11"/>
  <c r="E201" i="11"/>
  <c r="J201" i="11"/>
  <c r="K201" i="11"/>
  <c r="L201" i="11"/>
  <c r="N201" i="11"/>
  <c r="O201" i="11"/>
  <c r="V201" i="11"/>
  <c r="AI201" i="11"/>
  <c r="AT201" i="11"/>
  <c r="A202" i="11"/>
  <c r="B202" i="11"/>
  <c r="D202" i="11"/>
  <c r="E202" i="11"/>
  <c r="J202" i="11"/>
  <c r="K202" i="11"/>
  <c r="L202" i="11"/>
  <c r="N202" i="11"/>
  <c r="O202" i="11"/>
  <c r="V202" i="11"/>
  <c r="AI202" i="11"/>
  <c r="AT202" i="11"/>
  <c r="A203" i="11"/>
  <c r="B203" i="11"/>
  <c r="D203" i="11"/>
  <c r="E203" i="11"/>
  <c r="J203" i="11"/>
  <c r="K203" i="11"/>
  <c r="L203" i="11"/>
  <c r="N203" i="11"/>
  <c r="O203" i="11"/>
  <c r="V203" i="11"/>
  <c r="AI203" i="11"/>
  <c r="AT203" i="11"/>
  <c r="A204" i="11"/>
  <c r="B204" i="11"/>
  <c r="D204" i="11"/>
  <c r="E204" i="11"/>
  <c r="J204" i="11"/>
  <c r="K204" i="11"/>
  <c r="L204" i="11"/>
  <c r="N204" i="11"/>
  <c r="O204" i="11"/>
  <c r="V204" i="11"/>
  <c r="AI204" i="11"/>
  <c r="AT204" i="11"/>
  <c r="A205" i="11"/>
  <c r="B205" i="11"/>
  <c r="D205" i="11"/>
  <c r="E205" i="11"/>
  <c r="J205" i="11"/>
  <c r="K205" i="11"/>
  <c r="L205" i="11"/>
  <c r="N205" i="11"/>
  <c r="O205" i="11"/>
  <c r="V205" i="11"/>
  <c r="AI205" i="11"/>
  <c r="AT205" i="11"/>
  <c r="A206" i="11"/>
  <c r="B206" i="11"/>
  <c r="D206" i="11"/>
  <c r="E206" i="11"/>
  <c r="J206" i="11"/>
  <c r="K206" i="11"/>
  <c r="L206" i="11"/>
  <c r="N206" i="11"/>
  <c r="O206" i="11"/>
  <c r="V206" i="11"/>
  <c r="AI206" i="11"/>
  <c r="AT206" i="11"/>
  <c r="A207" i="11"/>
  <c r="B207" i="11"/>
  <c r="D207" i="11"/>
  <c r="E207" i="11"/>
  <c r="J207" i="11"/>
  <c r="K207" i="11"/>
  <c r="L207" i="11"/>
  <c r="N207" i="11"/>
  <c r="O207" i="11"/>
  <c r="V207" i="11"/>
  <c r="AI207" i="11"/>
  <c r="AT207" i="11"/>
  <c r="A208" i="11"/>
  <c r="B208" i="11"/>
  <c r="D208" i="11"/>
  <c r="E208" i="11"/>
  <c r="J208" i="11"/>
  <c r="K208" i="11"/>
  <c r="L208" i="11"/>
  <c r="N208" i="11"/>
  <c r="O208" i="11"/>
  <c r="V208" i="11"/>
  <c r="AI208" i="11"/>
  <c r="AT208" i="11"/>
  <c r="A209" i="11"/>
  <c r="B209" i="11"/>
  <c r="D209" i="11"/>
  <c r="E209" i="11"/>
  <c r="J209" i="11"/>
  <c r="K209" i="11"/>
  <c r="L209" i="11"/>
  <c r="N209" i="11"/>
  <c r="O209" i="11"/>
  <c r="V209" i="11"/>
  <c r="AI209" i="11"/>
  <c r="AT209" i="11"/>
  <c r="A210" i="11"/>
  <c r="B210" i="11"/>
  <c r="D210" i="11"/>
  <c r="E210" i="11"/>
  <c r="J210" i="11"/>
  <c r="K210" i="11"/>
  <c r="L210" i="11"/>
  <c r="N210" i="11"/>
  <c r="O210" i="11"/>
  <c r="V210" i="11"/>
  <c r="AI210" i="11"/>
  <c r="AT210" i="11"/>
  <c r="A211" i="11"/>
  <c r="B211" i="11"/>
  <c r="D211" i="11"/>
  <c r="E211" i="11"/>
  <c r="J211" i="11"/>
  <c r="K211" i="11"/>
  <c r="L211" i="11"/>
  <c r="N211" i="11"/>
  <c r="O211" i="11"/>
  <c r="V211" i="11"/>
  <c r="AI211" i="11"/>
  <c r="AT211" i="11"/>
  <c r="A212" i="11"/>
  <c r="B212" i="11"/>
  <c r="D212" i="11"/>
  <c r="E212" i="11"/>
  <c r="J212" i="11"/>
  <c r="K212" i="11"/>
  <c r="L212" i="11"/>
  <c r="N212" i="11"/>
  <c r="O212" i="11"/>
  <c r="V212" i="11"/>
  <c r="AI212" i="11"/>
  <c r="AT212" i="11"/>
  <c r="A213" i="11"/>
  <c r="B213" i="11"/>
  <c r="D213" i="11"/>
  <c r="E213" i="11"/>
  <c r="J213" i="11"/>
  <c r="K213" i="11"/>
  <c r="L213" i="11"/>
  <c r="N213" i="11"/>
  <c r="O213" i="11"/>
  <c r="V213" i="11"/>
  <c r="AI213" i="11"/>
  <c r="AT213" i="11"/>
  <c r="A214" i="11"/>
  <c r="B214" i="11"/>
  <c r="D214" i="11"/>
  <c r="E214" i="11"/>
  <c r="J214" i="11"/>
  <c r="K214" i="11"/>
  <c r="L214" i="11"/>
  <c r="N214" i="11"/>
  <c r="O214" i="11"/>
  <c r="V214" i="11"/>
  <c r="AI214" i="11"/>
  <c r="AT214" i="11"/>
  <c r="A215" i="11"/>
  <c r="B215" i="11"/>
  <c r="D215" i="11"/>
  <c r="E215" i="11"/>
  <c r="J215" i="11"/>
  <c r="K215" i="11"/>
  <c r="L215" i="11"/>
  <c r="N215" i="11"/>
  <c r="O215" i="11"/>
  <c r="V215" i="11"/>
  <c r="AI215" i="11"/>
  <c r="AT215" i="11"/>
  <c r="A216" i="11"/>
  <c r="B216" i="11"/>
  <c r="D216" i="11"/>
  <c r="E216" i="11"/>
  <c r="J216" i="11"/>
  <c r="K216" i="11"/>
  <c r="L216" i="11"/>
  <c r="N216" i="11"/>
  <c r="O216" i="11"/>
  <c r="V216" i="11"/>
  <c r="AI216" i="11"/>
  <c r="AT216" i="11"/>
  <c r="A217" i="11"/>
  <c r="B217" i="11"/>
  <c r="D217" i="11"/>
  <c r="E217" i="11"/>
  <c r="J217" i="11"/>
  <c r="K217" i="11"/>
  <c r="L217" i="11"/>
  <c r="N217" i="11"/>
  <c r="O217" i="11"/>
  <c r="V217" i="11"/>
  <c r="AI217" i="11"/>
  <c r="AT217" i="11"/>
  <c r="A218" i="11"/>
  <c r="B218" i="11"/>
  <c r="D218" i="11"/>
  <c r="E218" i="11"/>
  <c r="J218" i="11"/>
  <c r="K218" i="11"/>
  <c r="L218" i="11"/>
  <c r="N218" i="11"/>
  <c r="O218" i="11"/>
  <c r="V218" i="11"/>
  <c r="AI218" i="11"/>
  <c r="AT218" i="11"/>
  <c r="A219" i="11"/>
  <c r="B219" i="11"/>
  <c r="D219" i="11"/>
  <c r="E219" i="11"/>
  <c r="J219" i="11"/>
  <c r="K219" i="11"/>
  <c r="L219" i="11"/>
  <c r="N219" i="11"/>
  <c r="O219" i="11"/>
  <c r="V219" i="11"/>
  <c r="AI219" i="11"/>
  <c r="AT219" i="11"/>
  <c r="A220" i="11"/>
  <c r="B220" i="11"/>
  <c r="D220" i="11"/>
  <c r="E220" i="11"/>
  <c r="J220" i="11"/>
  <c r="K220" i="11"/>
  <c r="L220" i="11"/>
  <c r="N220" i="11"/>
  <c r="O220" i="11"/>
  <c r="V220" i="11"/>
  <c r="AI220" i="11"/>
  <c r="AT220" i="11"/>
  <c r="A221" i="11"/>
  <c r="B221" i="11"/>
  <c r="D221" i="11"/>
  <c r="E221" i="11"/>
  <c r="J221" i="11"/>
  <c r="K221" i="11"/>
  <c r="L221" i="11"/>
  <c r="N221" i="11"/>
  <c r="O221" i="11"/>
  <c r="V221" i="11"/>
  <c r="AI221" i="11"/>
  <c r="AT221" i="11"/>
  <c r="A222" i="11"/>
  <c r="B222" i="11"/>
  <c r="D222" i="11"/>
  <c r="E222" i="11"/>
  <c r="J222" i="11"/>
  <c r="K222" i="11"/>
  <c r="L222" i="11"/>
  <c r="N222" i="11"/>
  <c r="O222" i="11"/>
  <c r="V222" i="11"/>
  <c r="AI222" i="11"/>
  <c r="AT222" i="11"/>
  <c r="A223" i="11"/>
  <c r="B223" i="11"/>
  <c r="D223" i="11"/>
  <c r="E223" i="11"/>
  <c r="J223" i="11"/>
  <c r="K223" i="11"/>
  <c r="L223" i="11"/>
  <c r="N223" i="11"/>
  <c r="O223" i="11"/>
  <c r="V223" i="11"/>
  <c r="AI223" i="11"/>
  <c r="AT223" i="11"/>
  <c r="A224" i="11"/>
  <c r="B224" i="11"/>
  <c r="D224" i="11"/>
  <c r="E224" i="11"/>
  <c r="J224" i="11"/>
  <c r="K224" i="11"/>
  <c r="L224" i="11"/>
  <c r="N224" i="11"/>
  <c r="O224" i="11"/>
  <c r="V224" i="11"/>
  <c r="AI224" i="11"/>
  <c r="AT224" i="11"/>
  <c r="A225" i="11"/>
  <c r="B225" i="11"/>
  <c r="D225" i="11"/>
  <c r="E225" i="11"/>
  <c r="J225" i="11"/>
  <c r="K225" i="11"/>
  <c r="L225" i="11"/>
  <c r="N225" i="11"/>
  <c r="O225" i="11"/>
  <c r="V225" i="11"/>
  <c r="AI225" i="11"/>
  <c r="AT225" i="11"/>
  <c r="A226" i="11"/>
  <c r="B226" i="11"/>
  <c r="D226" i="11"/>
  <c r="E226" i="11"/>
  <c r="J226" i="11"/>
  <c r="K226" i="11"/>
  <c r="L226" i="11"/>
  <c r="N226" i="11"/>
  <c r="O226" i="11"/>
  <c r="V226" i="11"/>
  <c r="AI226" i="11"/>
  <c r="AT226" i="11"/>
  <c r="A227" i="11"/>
  <c r="B227" i="11"/>
  <c r="D227" i="11"/>
  <c r="E227" i="11"/>
  <c r="J227" i="11"/>
  <c r="K227" i="11"/>
  <c r="L227" i="11"/>
  <c r="N227" i="11"/>
  <c r="O227" i="11"/>
  <c r="V227" i="11"/>
  <c r="AI227" i="11"/>
  <c r="AT227" i="11"/>
  <c r="A228" i="11"/>
  <c r="B228" i="11"/>
  <c r="D228" i="11"/>
  <c r="E228" i="11"/>
  <c r="J228" i="11"/>
  <c r="K228" i="11"/>
  <c r="L228" i="11"/>
  <c r="N228" i="11"/>
  <c r="O228" i="11"/>
  <c r="V228" i="11"/>
  <c r="AI228" i="11"/>
  <c r="AT228" i="11"/>
  <c r="A229" i="11"/>
  <c r="B229" i="11"/>
  <c r="D229" i="11"/>
  <c r="E229" i="11"/>
  <c r="J229" i="11"/>
  <c r="K229" i="11"/>
  <c r="L229" i="11"/>
  <c r="N229" i="11"/>
  <c r="O229" i="11"/>
  <c r="V229" i="11"/>
  <c r="AI229" i="11"/>
  <c r="AT229" i="11"/>
  <c r="A230" i="11"/>
  <c r="B230" i="11"/>
  <c r="D230" i="11"/>
  <c r="E230" i="11"/>
  <c r="J230" i="11"/>
  <c r="K230" i="11"/>
  <c r="L230" i="11"/>
  <c r="N230" i="11"/>
  <c r="O230" i="11"/>
  <c r="V230" i="11"/>
  <c r="AI230" i="11"/>
  <c r="AT230" i="11"/>
  <c r="A231" i="11"/>
  <c r="B231" i="11"/>
  <c r="D231" i="11"/>
  <c r="E231" i="11"/>
  <c r="J231" i="11"/>
  <c r="K231" i="11"/>
  <c r="L231" i="11"/>
  <c r="N231" i="11"/>
  <c r="O231" i="11"/>
  <c r="V231" i="11"/>
  <c r="AI231" i="11"/>
  <c r="AT231" i="11"/>
  <c r="A232" i="11"/>
  <c r="B232" i="11"/>
  <c r="D232" i="11"/>
  <c r="E232" i="11"/>
  <c r="J232" i="11"/>
  <c r="K232" i="11"/>
  <c r="L232" i="11"/>
  <c r="N232" i="11"/>
  <c r="O232" i="11"/>
  <c r="V232" i="11"/>
  <c r="AI232" i="11"/>
  <c r="AT232" i="11"/>
  <c r="A233" i="11"/>
  <c r="B233" i="11"/>
  <c r="D233" i="11"/>
  <c r="E233" i="11"/>
  <c r="J233" i="11"/>
  <c r="K233" i="11"/>
  <c r="L233" i="11"/>
  <c r="N233" i="11"/>
  <c r="O233" i="11"/>
  <c r="V233" i="11"/>
  <c r="AI233" i="11"/>
  <c r="AT233" i="11"/>
  <c r="A234" i="11"/>
  <c r="B234" i="11"/>
  <c r="D234" i="11"/>
  <c r="E234" i="11"/>
  <c r="J234" i="11"/>
  <c r="K234" i="11"/>
  <c r="L234" i="11"/>
  <c r="N234" i="11"/>
  <c r="O234" i="11"/>
  <c r="V234" i="11"/>
  <c r="AI234" i="11"/>
  <c r="AT234" i="11"/>
  <c r="A235" i="11"/>
  <c r="B235" i="11"/>
  <c r="D235" i="11"/>
  <c r="E235" i="11"/>
  <c r="J235" i="11"/>
  <c r="K235" i="11"/>
  <c r="L235" i="11"/>
  <c r="N235" i="11"/>
  <c r="O235" i="11"/>
  <c r="V235" i="11"/>
  <c r="AI235" i="11"/>
  <c r="AT235" i="11"/>
  <c r="A236" i="11"/>
  <c r="B236" i="11"/>
  <c r="D236" i="11"/>
  <c r="E236" i="11"/>
  <c r="J236" i="11"/>
  <c r="K236" i="11"/>
  <c r="L236" i="11"/>
  <c r="N236" i="11"/>
  <c r="O236" i="11"/>
  <c r="V236" i="11"/>
  <c r="AI236" i="11"/>
  <c r="AT236" i="11"/>
  <c r="A237" i="11"/>
  <c r="B237" i="11"/>
  <c r="D237" i="11"/>
  <c r="E237" i="11"/>
  <c r="J237" i="11"/>
  <c r="K237" i="11"/>
  <c r="L237" i="11"/>
  <c r="N237" i="11"/>
  <c r="O237" i="11"/>
  <c r="V237" i="11"/>
  <c r="AI237" i="11"/>
  <c r="AT237" i="11"/>
  <c r="A238" i="11"/>
  <c r="B238" i="11"/>
  <c r="D238" i="11"/>
  <c r="E238" i="11"/>
  <c r="J238" i="11"/>
  <c r="K238" i="11"/>
  <c r="L238" i="11"/>
  <c r="N238" i="11"/>
  <c r="O238" i="11"/>
  <c r="V238" i="11"/>
  <c r="AI238" i="11"/>
  <c r="AT238" i="11"/>
  <c r="A239" i="11"/>
  <c r="B239" i="11"/>
  <c r="D239" i="11"/>
  <c r="E239" i="11"/>
  <c r="J239" i="11"/>
  <c r="K239" i="11"/>
  <c r="L239" i="11"/>
  <c r="N239" i="11"/>
  <c r="O239" i="11"/>
  <c r="V239" i="11"/>
  <c r="AI239" i="11"/>
  <c r="AT239" i="11"/>
  <c r="A240" i="11"/>
  <c r="B240" i="11"/>
  <c r="D240" i="11"/>
  <c r="E240" i="11"/>
  <c r="J240" i="11"/>
  <c r="K240" i="11"/>
  <c r="L240" i="11"/>
  <c r="N240" i="11"/>
  <c r="O240" i="11"/>
  <c r="V240" i="11"/>
  <c r="AI240" i="11"/>
  <c r="AT240" i="11"/>
  <c r="A241" i="11"/>
  <c r="B241" i="11"/>
  <c r="D241" i="11"/>
  <c r="E241" i="11"/>
  <c r="J241" i="11"/>
  <c r="K241" i="11"/>
  <c r="L241" i="11"/>
  <c r="N241" i="11"/>
  <c r="O241" i="11"/>
  <c r="V241" i="11"/>
  <c r="AI241" i="11"/>
  <c r="AT241" i="11"/>
  <c r="A242" i="11"/>
  <c r="B242" i="11"/>
  <c r="D242" i="11"/>
  <c r="E242" i="11"/>
  <c r="J242" i="11"/>
  <c r="K242" i="11"/>
  <c r="L242" i="11"/>
  <c r="N242" i="11"/>
  <c r="O242" i="11"/>
  <c r="V242" i="11"/>
  <c r="AI242" i="11"/>
  <c r="AT242" i="11"/>
  <c r="A243" i="11"/>
  <c r="B243" i="11"/>
  <c r="D243" i="11"/>
  <c r="E243" i="11"/>
  <c r="J243" i="11"/>
  <c r="K243" i="11"/>
  <c r="L243" i="11"/>
  <c r="N243" i="11"/>
  <c r="O243" i="11"/>
  <c r="V243" i="11"/>
  <c r="AI243" i="11"/>
  <c r="AT243" i="11"/>
  <c r="A244" i="11"/>
  <c r="B244" i="11"/>
  <c r="D244" i="11"/>
  <c r="E244" i="11"/>
  <c r="J244" i="11"/>
  <c r="K244" i="11"/>
  <c r="L244" i="11"/>
  <c r="N244" i="11"/>
  <c r="O244" i="11"/>
  <c r="V244" i="11"/>
  <c r="AI244" i="11"/>
  <c r="AT244" i="11"/>
  <c r="A245" i="11"/>
  <c r="B245" i="11"/>
  <c r="D245" i="11"/>
  <c r="E245" i="11"/>
  <c r="J245" i="11"/>
  <c r="K245" i="11"/>
  <c r="L245" i="11"/>
  <c r="N245" i="11"/>
  <c r="O245" i="11"/>
  <c r="V245" i="11"/>
  <c r="AI245" i="11"/>
  <c r="AT245" i="11"/>
  <c r="A246" i="11"/>
  <c r="B246" i="11"/>
  <c r="D246" i="11"/>
  <c r="E246" i="11"/>
  <c r="J246" i="11"/>
  <c r="K246" i="11"/>
  <c r="L246" i="11"/>
  <c r="N246" i="11"/>
  <c r="O246" i="11"/>
  <c r="V246" i="11"/>
  <c r="AI246" i="11"/>
  <c r="AT246" i="11"/>
  <c r="A247" i="11"/>
  <c r="B247" i="11"/>
  <c r="D247" i="11"/>
  <c r="E247" i="11"/>
  <c r="J247" i="11"/>
  <c r="K247" i="11"/>
  <c r="L247" i="11"/>
  <c r="N247" i="11"/>
  <c r="O247" i="11"/>
  <c r="V247" i="11"/>
  <c r="AI247" i="11"/>
  <c r="AT247" i="11"/>
  <c r="A248" i="11"/>
  <c r="B248" i="11"/>
  <c r="D248" i="11"/>
  <c r="E248" i="11"/>
  <c r="J248" i="11"/>
  <c r="K248" i="11"/>
  <c r="L248" i="11"/>
  <c r="N248" i="11"/>
  <c r="O248" i="11"/>
  <c r="V248" i="11"/>
  <c r="AI248" i="11"/>
  <c r="AT248" i="11"/>
  <c r="A249" i="11"/>
  <c r="B249" i="11"/>
  <c r="D249" i="11"/>
  <c r="E249" i="11"/>
  <c r="J249" i="11"/>
  <c r="K249" i="11"/>
  <c r="L249" i="11"/>
  <c r="N249" i="11"/>
  <c r="O249" i="11"/>
  <c r="V249" i="11"/>
  <c r="AI249" i="11"/>
  <c r="AT249" i="11"/>
  <c r="A250" i="11"/>
  <c r="B250" i="11"/>
  <c r="D250" i="11"/>
  <c r="E250" i="11"/>
  <c r="J250" i="11"/>
  <c r="K250" i="11"/>
  <c r="L250" i="11"/>
  <c r="N250" i="11"/>
  <c r="O250" i="11"/>
  <c r="V250" i="11"/>
  <c r="AI250" i="11"/>
  <c r="AT250" i="11"/>
  <c r="A251" i="11"/>
  <c r="B251" i="11"/>
  <c r="D251" i="11"/>
  <c r="E251" i="11"/>
  <c r="J251" i="11"/>
  <c r="K251" i="11"/>
  <c r="L251" i="11"/>
  <c r="N251" i="11"/>
  <c r="O251" i="11"/>
  <c r="V251" i="11"/>
  <c r="AI251" i="11"/>
  <c r="AT251" i="11"/>
  <c r="A252" i="11"/>
  <c r="B252" i="11"/>
  <c r="D252" i="11"/>
  <c r="E252" i="11"/>
  <c r="J252" i="11"/>
  <c r="K252" i="11"/>
  <c r="L252" i="11"/>
  <c r="N252" i="11"/>
  <c r="O252" i="11"/>
  <c r="V252" i="11"/>
  <c r="AI252" i="11"/>
  <c r="AT252" i="11"/>
  <c r="A253" i="11"/>
  <c r="B253" i="11"/>
  <c r="D253" i="11"/>
  <c r="E253" i="11"/>
  <c r="J253" i="11"/>
  <c r="K253" i="11"/>
  <c r="L253" i="11"/>
  <c r="N253" i="11"/>
  <c r="O253" i="11"/>
  <c r="V253" i="11"/>
  <c r="AI253" i="11"/>
  <c r="AT253" i="11"/>
  <c r="A254" i="11"/>
  <c r="B254" i="11"/>
  <c r="D254" i="11"/>
  <c r="E254" i="11"/>
  <c r="J254" i="11"/>
  <c r="K254" i="11"/>
  <c r="L254" i="11"/>
  <c r="N254" i="11"/>
  <c r="O254" i="11"/>
  <c r="V254" i="11"/>
  <c r="AI254" i="11"/>
  <c r="AT254" i="11"/>
  <c r="A255" i="11"/>
  <c r="B255" i="11"/>
  <c r="D255" i="11"/>
  <c r="E255" i="11"/>
  <c r="J255" i="11"/>
  <c r="K255" i="11"/>
  <c r="L255" i="11"/>
  <c r="N255" i="11"/>
  <c r="O255" i="11"/>
  <c r="V255" i="11"/>
  <c r="AI255" i="11"/>
  <c r="AT255" i="11"/>
  <c r="A256" i="11"/>
  <c r="B256" i="11"/>
  <c r="D256" i="11"/>
  <c r="E256" i="11"/>
  <c r="J256" i="11"/>
  <c r="K256" i="11"/>
  <c r="L256" i="11"/>
  <c r="N256" i="11"/>
  <c r="O256" i="11"/>
  <c r="V256" i="11"/>
  <c r="AI256" i="11"/>
  <c r="AT256" i="11"/>
  <c r="A257" i="11"/>
  <c r="B257" i="11"/>
  <c r="D257" i="11"/>
  <c r="E257" i="11"/>
  <c r="J257" i="11"/>
  <c r="K257" i="11"/>
  <c r="L257" i="11"/>
  <c r="N257" i="11"/>
  <c r="O257" i="11"/>
  <c r="V257" i="11"/>
  <c r="AI257" i="11"/>
  <c r="AT257" i="11"/>
  <c r="A258" i="11"/>
  <c r="B258" i="11"/>
  <c r="D258" i="11"/>
  <c r="E258" i="11"/>
  <c r="J258" i="11"/>
  <c r="K258" i="11"/>
  <c r="L258" i="11"/>
  <c r="N258" i="11"/>
  <c r="O258" i="11"/>
  <c r="V258" i="11"/>
  <c r="AI258" i="11"/>
  <c r="AT258" i="11"/>
  <c r="E259" i="11"/>
  <c r="K259" i="11"/>
  <c r="L259" i="11"/>
  <c r="E260" i="11"/>
  <c r="K260" i="11"/>
  <c r="L260" i="11"/>
  <c r="E261" i="11"/>
  <c r="K261" i="11"/>
  <c r="L261" i="11"/>
  <c r="E262" i="11"/>
  <c r="K262" i="11"/>
  <c r="L262" i="11"/>
  <c r="E263" i="11"/>
  <c r="K263" i="11"/>
  <c r="L263" i="11"/>
  <c r="E264" i="11"/>
  <c r="K264" i="11"/>
  <c r="L264" i="11"/>
  <c r="E265" i="11"/>
  <c r="K265" i="11"/>
  <c r="L265" i="11"/>
  <c r="E266" i="11"/>
  <c r="K266" i="11"/>
  <c r="L266" i="11"/>
  <c r="E267" i="11"/>
  <c r="L267" i="11"/>
  <c r="E268" i="11"/>
  <c r="L268" i="11"/>
  <c r="E269" i="11"/>
  <c r="L269" i="11"/>
  <c r="E270" i="11"/>
  <c r="L270" i="11"/>
  <c r="E271" i="11"/>
  <c r="L271" i="11"/>
  <c r="E272" i="11"/>
  <c r="L272" i="11"/>
  <c r="E273" i="11"/>
  <c r="L273" i="11"/>
  <c r="E274" i="11"/>
  <c r="L274" i="11"/>
  <c r="E275" i="11"/>
  <c r="L275" i="11"/>
  <c r="E276" i="11"/>
  <c r="L276" i="11"/>
  <c r="E277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B5" i="5"/>
  <c r="P6" i="5"/>
  <c r="R6" i="5"/>
  <c r="R6" i="5" a="1"/>
  <c r="S6" i="5"/>
  <c r="Z6" i="5"/>
  <c r="Z6" i="5" a="1"/>
  <c r="B7" i="5"/>
  <c r="E7" i="5"/>
  <c r="G7" i="5"/>
  <c r="H7" i="5"/>
  <c r="J7" i="5"/>
  <c r="K7" i="5"/>
  <c r="L7" i="5"/>
  <c r="N7" i="5"/>
  <c r="P7" i="5"/>
  <c r="R7" i="5"/>
  <c r="S7" i="5"/>
  <c r="V7" i="5"/>
  <c r="V7" i="5" a="1"/>
  <c r="W7" i="5"/>
  <c r="Y7" i="5"/>
  <c r="Z7" i="5"/>
  <c r="A8" i="5"/>
  <c r="B8" i="5"/>
  <c r="E8" i="5"/>
  <c r="G8" i="5"/>
  <c r="H8" i="5"/>
  <c r="J8" i="5"/>
  <c r="K8" i="5"/>
  <c r="L8" i="5"/>
  <c r="N8" i="5"/>
  <c r="P8" i="5"/>
  <c r="R8" i="5"/>
  <c r="S8" i="5"/>
  <c r="U8" i="5"/>
  <c r="V8" i="5"/>
  <c r="W8" i="5"/>
  <c r="Y8" i="5"/>
  <c r="Z8" i="5"/>
  <c r="A9" i="5"/>
  <c r="B9" i="5"/>
  <c r="E9" i="5"/>
  <c r="G9" i="5"/>
  <c r="H9" i="5"/>
  <c r="J9" i="5"/>
  <c r="K9" i="5"/>
  <c r="L9" i="5"/>
  <c r="N9" i="5"/>
  <c r="P9" i="5"/>
  <c r="R9" i="5"/>
  <c r="S9" i="5"/>
  <c r="U9" i="5"/>
  <c r="V9" i="5"/>
  <c r="W9" i="5"/>
  <c r="Y9" i="5"/>
  <c r="Z9" i="5"/>
  <c r="AB9" i="5"/>
  <c r="A10" i="5"/>
  <c r="B10" i="5"/>
  <c r="E10" i="5"/>
  <c r="G10" i="5"/>
  <c r="H10" i="5"/>
  <c r="J10" i="5"/>
  <c r="K10" i="5"/>
  <c r="L10" i="5"/>
  <c r="N10" i="5"/>
  <c r="P10" i="5"/>
  <c r="R10" i="5"/>
  <c r="S10" i="5"/>
  <c r="U10" i="5"/>
  <c r="V10" i="5"/>
  <c r="W10" i="5"/>
  <c r="Y10" i="5"/>
  <c r="Z10" i="5"/>
  <c r="A11" i="5"/>
  <c r="B11" i="5"/>
  <c r="E11" i="5"/>
  <c r="G11" i="5"/>
  <c r="H11" i="5"/>
  <c r="J11" i="5"/>
  <c r="K11" i="5"/>
  <c r="L11" i="5"/>
  <c r="N11" i="5"/>
  <c r="P11" i="5"/>
  <c r="R11" i="5"/>
  <c r="S11" i="5"/>
  <c r="U11" i="5"/>
  <c r="V11" i="5"/>
  <c r="W11" i="5"/>
  <c r="Y11" i="5"/>
  <c r="Z11" i="5"/>
  <c r="A12" i="5"/>
  <c r="B12" i="5"/>
  <c r="E12" i="5"/>
  <c r="G12" i="5"/>
  <c r="H12" i="5"/>
  <c r="J12" i="5"/>
  <c r="K12" i="5"/>
  <c r="L12" i="5"/>
  <c r="N12" i="5"/>
  <c r="P12" i="5"/>
  <c r="R12" i="5"/>
  <c r="S12" i="5"/>
  <c r="U12" i="5"/>
  <c r="V12" i="5"/>
  <c r="W12" i="5"/>
  <c r="Y12" i="5"/>
  <c r="Z12" i="5"/>
  <c r="A13" i="5"/>
  <c r="B13" i="5"/>
  <c r="E13" i="5"/>
  <c r="G13" i="5"/>
  <c r="H13" i="5"/>
  <c r="J13" i="5"/>
  <c r="K13" i="5"/>
  <c r="L13" i="5"/>
  <c r="N13" i="5"/>
  <c r="P13" i="5"/>
  <c r="R13" i="5"/>
  <c r="S13" i="5"/>
  <c r="U13" i="5"/>
  <c r="V13" i="5"/>
  <c r="W13" i="5"/>
  <c r="Y13" i="5"/>
  <c r="Z13" i="5"/>
  <c r="A14" i="5"/>
  <c r="B14" i="5"/>
  <c r="E14" i="5"/>
  <c r="G14" i="5"/>
  <c r="H14" i="5"/>
  <c r="J14" i="5"/>
  <c r="K14" i="5"/>
  <c r="L14" i="5"/>
  <c r="N14" i="5"/>
  <c r="P14" i="5"/>
  <c r="R14" i="5"/>
  <c r="S14" i="5"/>
  <c r="U14" i="5"/>
  <c r="V14" i="5"/>
  <c r="W14" i="5"/>
  <c r="Y14" i="5"/>
  <c r="Z14" i="5"/>
  <c r="A15" i="5"/>
  <c r="B15" i="5"/>
  <c r="E15" i="5"/>
  <c r="G15" i="5"/>
  <c r="H15" i="5"/>
  <c r="J15" i="5"/>
  <c r="K15" i="5"/>
  <c r="L15" i="5"/>
  <c r="N15" i="5"/>
  <c r="P15" i="5"/>
  <c r="R15" i="5"/>
  <c r="S15" i="5"/>
  <c r="U15" i="5"/>
  <c r="V15" i="5"/>
  <c r="W15" i="5"/>
  <c r="Y15" i="5"/>
  <c r="Z15" i="5"/>
  <c r="A16" i="5"/>
  <c r="B16" i="5"/>
  <c r="E16" i="5"/>
  <c r="G16" i="5"/>
  <c r="H16" i="5"/>
  <c r="J16" i="5"/>
  <c r="K16" i="5"/>
  <c r="L16" i="5"/>
  <c r="N16" i="5"/>
  <c r="P16" i="5"/>
  <c r="R16" i="5"/>
  <c r="S16" i="5"/>
  <c r="U16" i="5"/>
  <c r="V16" i="5"/>
  <c r="W16" i="5"/>
  <c r="Y16" i="5"/>
  <c r="Z16" i="5"/>
  <c r="A17" i="5"/>
  <c r="B17" i="5"/>
  <c r="E17" i="5"/>
  <c r="G17" i="5"/>
  <c r="H17" i="5"/>
  <c r="J17" i="5"/>
  <c r="K17" i="5"/>
  <c r="L17" i="5"/>
  <c r="N17" i="5"/>
  <c r="P17" i="5"/>
  <c r="R17" i="5"/>
  <c r="S17" i="5"/>
  <c r="U17" i="5"/>
  <c r="V17" i="5"/>
  <c r="W17" i="5"/>
  <c r="Y17" i="5"/>
  <c r="Z17" i="5"/>
  <c r="A18" i="5"/>
  <c r="B18" i="5"/>
  <c r="E18" i="5"/>
  <c r="G18" i="5"/>
  <c r="H18" i="5"/>
  <c r="J18" i="5"/>
  <c r="K18" i="5"/>
  <c r="L18" i="5"/>
  <c r="N18" i="5"/>
  <c r="P18" i="5"/>
  <c r="R18" i="5"/>
  <c r="S18" i="5"/>
  <c r="U18" i="5"/>
  <c r="V18" i="5"/>
  <c r="W18" i="5"/>
  <c r="Y18" i="5"/>
  <c r="Z18" i="5"/>
  <c r="A19" i="5"/>
  <c r="B19" i="5"/>
  <c r="E19" i="5"/>
  <c r="G19" i="5"/>
  <c r="H19" i="5"/>
  <c r="J19" i="5"/>
  <c r="K19" i="5"/>
  <c r="L19" i="5"/>
  <c r="N19" i="5"/>
  <c r="P19" i="5"/>
  <c r="U19" i="5"/>
  <c r="V19" i="5"/>
  <c r="W19" i="5"/>
  <c r="Y19" i="5"/>
  <c r="Z19" i="5"/>
  <c r="AE19" i="5"/>
  <c r="A20" i="5"/>
  <c r="B20" i="5"/>
  <c r="E20" i="5"/>
  <c r="G20" i="5"/>
  <c r="H20" i="5"/>
  <c r="J20" i="5"/>
  <c r="K20" i="5"/>
  <c r="L20" i="5"/>
  <c r="N20" i="5"/>
  <c r="P20" i="5"/>
  <c r="U20" i="5"/>
  <c r="V20" i="5"/>
  <c r="W20" i="5"/>
  <c r="Y20" i="5"/>
  <c r="Z20" i="5"/>
  <c r="A21" i="5"/>
  <c r="B21" i="5"/>
  <c r="E21" i="5"/>
  <c r="G21" i="5"/>
  <c r="H21" i="5"/>
  <c r="J21" i="5"/>
  <c r="K21" i="5"/>
  <c r="L21" i="5"/>
  <c r="N21" i="5"/>
  <c r="P21" i="5"/>
  <c r="U21" i="5"/>
  <c r="V21" i="5"/>
  <c r="W21" i="5"/>
  <c r="Y21" i="5"/>
  <c r="Z21" i="5"/>
  <c r="A22" i="5"/>
  <c r="B22" i="5"/>
  <c r="E22" i="5"/>
  <c r="G22" i="5"/>
  <c r="H22" i="5"/>
  <c r="J22" i="5"/>
  <c r="K22" i="5"/>
  <c r="L22" i="5"/>
  <c r="N22" i="5"/>
  <c r="P22" i="5"/>
  <c r="U22" i="5"/>
  <c r="V22" i="5"/>
  <c r="W22" i="5"/>
  <c r="Y22" i="5"/>
  <c r="Z22" i="5"/>
  <c r="A23" i="5"/>
  <c r="B23" i="5"/>
  <c r="E23" i="5"/>
  <c r="G23" i="5"/>
  <c r="H23" i="5"/>
  <c r="J23" i="5"/>
  <c r="K23" i="5"/>
  <c r="L23" i="5"/>
  <c r="N23" i="5"/>
  <c r="P23" i="5"/>
  <c r="U23" i="5"/>
  <c r="V23" i="5"/>
  <c r="W23" i="5"/>
  <c r="Y23" i="5"/>
  <c r="Z23" i="5"/>
  <c r="A24" i="5"/>
  <c r="B24" i="5"/>
  <c r="G24" i="5"/>
  <c r="H24" i="5"/>
  <c r="J24" i="5"/>
  <c r="K24" i="5"/>
  <c r="L24" i="5"/>
  <c r="N24" i="5"/>
  <c r="P24" i="5"/>
  <c r="U24" i="5"/>
  <c r="V24" i="5"/>
  <c r="W24" i="5"/>
  <c r="Y24" i="5"/>
  <c r="Z24" i="5"/>
  <c r="AE24" i="5"/>
  <c r="A25" i="5"/>
  <c r="B25" i="5"/>
  <c r="G25" i="5"/>
  <c r="H25" i="5"/>
  <c r="J25" i="5"/>
  <c r="K25" i="5"/>
  <c r="L25" i="5"/>
  <c r="N25" i="5"/>
  <c r="P25" i="5"/>
  <c r="U25" i="5"/>
  <c r="V25" i="5"/>
  <c r="W25" i="5"/>
  <c r="Y25" i="5"/>
  <c r="Z25" i="5"/>
  <c r="AE25" i="5"/>
  <c r="A26" i="5"/>
  <c r="B26" i="5"/>
  <c r="G26" i="5"/>
  <c r="H26" i="5"/>
  <c r="J26" i="5"/>
  <c r="K26" i="5"/>
  <c r="L26" i="5"/>
  <c r="N26" i="5"/>
  <c r="P26" i="5"/>
  <c r="U26" i="5"/>
  <c r="V26" i="5"/>
  <c r="W26" i="5"/>
  <c r="Y26" i="5"/>
  <c r="Z26" i="5"/>
  <c r="A27" i="5"/>
  <c r="B27" i="5"/>
  <c r="G27" i="5"/>
  <c r="H27" i="5"/>
  <c r="J27" i="5"/>
  <c r="K27" i="5"/>
  <c r="L27" i="5"/>
  <c r="N27" i="5"/>
  <c r="P27" i="5"/>
  <c r="U27" i="5"/>
  <c r="V27" i="5"/>
  <c r="W27" i="5"/>
  <c r="Y27" i="5"/>
  <c r="Z27" i="5"/>
  <c r="A28" i="5"/>
  <c r="B28" i="5"/>
  <c r="G28" i="5"/>
  <c r="H28" i="5"/>
  <c r="J28" i="5"/>
  <c r="K28" i="5"/>
  <c r="L28" i="5"/>
  <c r="N28" i="5"/>
  <c r="P28" i="5"/>
  <c r="U28" i="5"/>
  <c r="V28" i="5"/>
  <c r="W28" i="5"/>
  <c r="Y28" i="5"/>
  <c r="Z28" i="5"/>
  <c r="A29" i="5"/>
  <c r="B29" i="5"/>
  <c r="G29" i="5"/>
  <c r="H29" i="5"/>
  <c r="J29" i="5"/>
  <c r="K29" i="5"/>
  <c r="L29" i="5"/>
  <c r="N29" i="5"/>
  <c r="P29" i="5"/>
  <c r="U29" i="5"/>
  <c r="V29" i="5"/>
  <c r="W29" i="5"/>
  <c r="Y29" i="5"/>
  <c r="Z29" i="5"/>
  <c r="A30" i="5"/>
  <c r="B30" i="5"/>
  <c r="G30" i="5"/>
  <c r="H30" i="5"/>
  <c r="J30" i="5"/>
  <c r="K30" i="5"/>
  <c r="L30" i="5"/>
  <c r="N30" i="5"/>
  <c r="P30" i="5"/>
  <c r="U30" i="5"/>
  <c r="V30" i="5"/>
  <c r="W30" i="5"/>
  <c r="Y30" i="5"/>
  <c r="Z30" i="5"/>
  <c r="A31" i="5"/>
  <c r="B31" i="5"/>
  <c r="G31" i="5"/>
  <c r="H31" i="5"/>
  <c r="J31" i="5"/>
  <c r="K31" i="5"/>
  <c r="L31" i="5"/>
  <c r="N31" i="5"/>
  <c r="P31" i="5"/>
  <c r="U31" i="5"/>
  <c r="V31" i="5"/>
  <c r="W31" i="5"/>
  <c r="Y31" i="5"/>
  <c r="Z31" i="5"/>
  <c r="A32" i="5"/>
  <c r="B32" i="5"/>
  <c r="G32" i="5"/>
  <c r="H32" i="5"/>
  <c r="J32" i="5"/>
  <c r="K32" i="5"/>
  <c r="L32" i="5"/>
  <c r="N32" i="5"/>
  <c r="P32" i="5"/>
  <c r="U32" i="5"/>
  <c r="V32" i="5"/>
  <c r="W32" i="5"/>
  <c r="Y32" i="5"/>
  <c r="Z32" i="5"/>
  <c r="A33" i="5"/>
  <c r="B33" i="5"/>
  <c r="G33" i="5"/>
  <c r="H33" i="5"/>
  <c r="J33" i="5"/>
  <c r="K33" i="5"/>
  <c r="L33" i="5"/>
  <c r="N33" i="5"/>
  <c r="P33" i="5"/>
  <c r="U33" i="5"/>
  <c r="V33" i="5"/>
  <c r="W33" i="5"/>
  <c r="Y33" i="5"/>
  <c r="Z33" i="5"/>
  <c r="A34" i="5"/>
  <c r="B34" i="5"/>
  <c r="G34" i="5"/>
  <c r="H34" i="5"/>
  <c r="J34" i="5"/>
  <c r="K34" i="5"/>
  <c r="L34" i="5"/>
  <c r="N34" i="5"/>
  <c r="P34" i="5"/>
  <c r="U34" i="5"/>
  <c r="V34" i="5"/>
  <c r="W34" i="5"/>
  <c r="Y34" i="5"/>
  <c r="Z34" i="5"/>
  <c r="A35" i="5"/>
  <c r="B35" i="5"/>
  <c r="G35" i="5"/>
  <c r="H35" i="5"/>
  <c r="J35" i="5"/>
  <c r="K35" i="5"/>
  <c r="L35" i="5"/>
  <c r="N35" i="5"/>
  <c r="P35" i="5"/>
  <c r="U35" i="5"/>
  <c r="V35" i="5"/>
  <c r="W35" i="5"/>
  <c r="Y35" i="5"/>
  <c r="Z35" i="5"/>
  <c r="A36" i="5"/>
  <c r="B36" i="5"/>
  <c r="G36" i="5"/>
  <c r="H36" i="5"/>
  <c r="J36" i="5"/>
  <c r="K36" i="5"/>
  <c r="L36" i="5"/>
  <c r="N36" i="5"/>
  <c r="P36" i="5"/>
  <c r="U36" i="5"/>
  <c r="V36" i="5"/>
  <c r="W36" i="5"/>
  <c r="Y36" i="5"/>
  <c r="Z36" i="5"/>
  <c r="A37" i="5"/>
  <c r="B37" i="5"/>
  <c r="G37" i="5"/>
  <c r="H37" i="5"/>
  <c r="J37" i="5"/>
  <c r="K37" i="5"/>
  <c r="L37" i="5"/>
  <c r="N37" i="5"/>
  <c r="P37" i="5"/>
  <c r="U37" i="5"/>
  <c r="V37" i="5"/>
  <c r="W37" i="5"/>
  <c r="Y37" i="5"/>
  <c r="Z37" i="5"/>
  <c r="A38" i="5"/>
  <c r="B38" i="5"/>
  <c r="G38" i="5"/>
  <c r="H38" i="5"/>
  <c r="J38" i="5"/>
  <c r="K38" i="5"/>
  <c r="L38" i="5"/>
  <c r="N38" i="5"/>
  <c r="P38" i="5"/>
  <c r="U38" i="5"/>
  <c r="V38" i="5"/>
  <c r="W38" i="5"/>
  <c r="Y38" i="5"/>
  <c r="Z38" i="5"/>
  <c r="A39" i="5"/>
  <c r="B39" i="5"/>
  <c r="G39" i="5"/>
  <c r="H39" i="5"/>
  <c r="J39" i="5"/>
  <c r="K39" i="5"/>
  <c r="L39" i="5"/>
  <c r="N39" i="5"/>
  <c r="P39" i="5"/>
  <c r="U39" i="5"/>
  <c r="V39" i="5"/>
  <c r="W39" i="5"/>
  <c r="Y39" i="5"/>
  <c r="Z39" i="5"/>
  <c r="A40" i="5"/>
  <c r="B40" i="5"/>
  <c r="G40" i="5"/>
  <c r="H40" i="5"/>
  <c r="J40" i="5"/>
  <c r="K40" i="5"/>
  <c r="L40" i="5"/>
  <c r="N40" i="5"/>
  <c r="P40" i="5"/>
  <c r="U40" i="5"/>
  <c r="V40" i="5"/>
  <c r="W40" i="5"/>
  <c r="Y40" i="5"/>
  <c r="Z40" i="5"/>
  <c r="A41" i="5"/>
  <c r="B41" i="5"/>
  <c r="G41" i="5"/>
  <c r="H41" i="5"/>
  <c r="J41" i="5"/>
  <c r="K41" i="5"/>
  <c r="L41" i="5"/>
  <c r="N41" i="5"/>
  <c r="P41" i="5"/>
  <c r="U41" i="5"/>
  <c r="V41" i="5"/>
  <c r="W41" i="5"/>
  <c r="Y41" i="5"/>
  <c r="Z41" i="5"/>
  <c r="A42" i="5"/>
  <c r="B42" i="5"/>
  <c r="G42" i="5"/>
  <c r="H42" i="5"/>
  <c r="J42" i="5"/>
  <c r="K42" i="5"/>
  <c r="L42" i="5"/>
  <c r="N42" i="5"/>
  <c r="P42" i="5"/>
  <c r="U42" i="5"/>
  <c r="V42" i="5"/>
  <c r="W42" i="5"/>
  <c r="Y42" i="5"/>
  <c r="Z42" i="5"/>
  <c r="A43" i="5"/>
  <c r="B43" i="5"/>
  <c r="G43" i="5"/>
  <c r="H43" i="5"/>
  <c r="J43" i="5"/>
  <c r="K43" i="5"/>
  <c r="L43" i="5"/>
  <c r="N43" i="5"/>
  <c r="P43" i="5"/>
  <c r="U43" i="5"/>
  <c r="V43" i="5"/>
  <c r="W43" i="5"/>
  <c r="Y43" i="5"/>
  <c r="Z43" i="5"/>
  <c r="A44" i="5"/>
  <c r="B44" i="5"/>
  <c r="G44" i="5"/>
  <c r="H44" i="5"/>
  <c r="J44" i="5"/>
  <c r="K44" i="5"/>
  <c r="L44" i="5"/>
  <c r="N44" i="5"/>
  <c r="P44" i="5"/>
  <c r="U44" i="5"/>
  <c r="V44" i="5"/>
  <c r="W44" i="5"/>
  <c r="Y44" i="5"/>
  <c r="Z44" i="5"/>
  <c r="A45" i="5"/>
  <c r="B45" i="5"/>
  <c r="G45" i="5"/>
  <c r="H45" i="5"/>
  <c r="J45" i="5"/>
  <c r="K45" i="5"/>
  <c r="L45" i="5"/>
  <c r="N45" i="5"/>
  <c r="P45" i="5"/>
  <c r="U45" i="5"/>
  <c r="V45" i="5"/>
  <c r="W45" i="5"/>
  <c r="Y45" i="5"/>
  <c r="Z45" i="5"/>
  <c r="A46" i="5"/>
  <c r="B46" i="5"/>
  <c r="G46" i="5"/>
  <c r="H46" i="5"/>
  <c r="J46" i="5"/>
  <c r="K46" i="5"/>
  <c r="L46" i="5"/>
  <c r="N46" i="5"/>
  <c r="P46" i="5"/>
  <c r="U46" i="5"/>
  <c r="V46" i="5"/>
  <c r="W46" i="5"/>
  <c r="Y46" i="5"/>
  <c r="Z46" i="5"/>
  <c r="A47" i="5"/>
  <c r="B47" i="5"/>
  <c r="G47" i="5"/>
  <c r="H47" i="5"/>
  <c r="J47" i="5"/>
  <c r="K47" i="5"/>
  <c r="L47" i="5"/>
  <c r="N47" i="5"/>
  <c r="P47" i="5"/>
  <c r="U47" i="5"/>
  <c r="V47" i="5"/>
  <c r="W47" i="5"/>
  <c r="Y47" i="5"/>
  <c r="Z47" i="5"/>
  <c r="A48" i="5"/>
  <c r="B48" i="5"/>
  <c r="G48" i="5"/>
  <c r="H48" i="5"/>
  <c r="J48" i="5"/>
  <c r="K48" i="5"/>
  <c r="L48" i="5"/>
  <c r="N48" i="5"/>
  <c r="P48" i="5"/>
  <c r="U48" i="5"/>
  <c r="V48" i="5"/>
  <c r="W48" i="5"/>
  <c r="Y48" i="5"/>
  <c r="Z48" i="5"/>
  <c r="A49" i="5"/>
  <c r="B49" i="5"/>
  <c r="G49" i="5"/>
  <c r="H49" i="5"/>
  <c r="J49" i="5"/>
  <c r="K49" i="5"/>
  <c r="L49" i="5"/>
  <c r="N49" i="5"/>
  <c r="P49" i="5"/>
  <c r="U49" i="5"/>
  <c r="V49" i="5"/>
  <c r="W49" i="5"/>
  <c r="Y49" i="5"/>
  <c r="Z49" i="5"/>
  <c r="A50" i="5"/>
  <c r="B50" i="5"/>
  <c r="G50" i="5"/>
  <c r="H50" i="5"/>
  <c r="J50" i="5"/>
  <c r="K50" i="5"/>
  <c r="L50" i="5"/>
  <c r="N50" i="5"/>
  <c r="P50" i="5"/>
  <c r="U50" i="5"/>
  <c r="V50" i="5"/>
  <c r="W50" i="5"/>
  <c r="Y50" i="5"/>
  <c r="Z50" i="5"/>
  <c r="A51" i="5"/>
  <c r="B51" i="5"/>
  <c r="G51" i="5"/>
  <c r="H51" i="5"/>
  <c r="J51" i="5"/>
  <c r="K51" i="5"/>
  <c r="L51" i="5"/>
  <c r="N51" i="5"/>
  <c r="P51" i="5"/>
  <c r="U51" i="5"/>
  <c r="V51" i="5"/>
  <c r="W51" i="5"/>
  <c r="Y51" i="5"/>
  <c r="Z51" i="5"/>
  <c r="A52" i="5"/>
  <c r="B52" i="5"/>
  <c r="G52" i="5"/>
  <c r="H52" i="5"/>
  <c r="J52" i="5"/>
  <c r="K52" i="5"/>
  <c r="L52" i="5"/>
  <c r="N52" i="5"/>
  <c r="P52" i="5"/>
  <c r="U52" i="5"/>
  <c r="V52" i="5"/>
  <c r="W52" i="5"/>
  <c r="Y52" i="5"/>
  <c r="Z52" i="5"/>
  <c r="A53" i="5"/>
  <c r="B53" i="5"/>
  <c r="G53" i="5"/>
  <c r="H53" i="5"/>
  <c r="J53" i="5"/>
  <c r="K53" i="5"/>
  <c r="L53" i="5"/>
  <c r="N53" i="5"/>
  <c r="P53" i="5"/>
  <c r="U53" i="5"/>
  <c r="V53" i="5"/>
  <c r="W53" i="5"/>
  <c r="Y53" i="5"/>
  <c r="Z53" i="5"/>
  <c r="A54" i="5"/>
  <c r="B54" i="5"/>
  <c r="G54" i="5"/>
  <c r="H54" i="5"/>
  <c r="J54" i="5"/>
  <c r="K54" i="5"/>
  <c r="L54" i="5"/>
  <c r="N54" i="5"/>
  <c r="P54" i="5"/>
  <c r="U54" i="5"/>
  <c r="V54" i="5"/>
  <c r="W54" i="5"/>
  <c r="Y54" i="5"/>
  <c r="Z54" i="5"/>
  <c r="A55" i="5"/>
  <c r="B55" i="5"/>
  <c r="G55" i="5"/>
  <c r="H55" i="5"/>
  <c r="J55" i="5"/>
  <c r="K55" i="5"/>
  <c r="L55" i="5"/>
  <c r="N55" i="5"/>
  <c r="P55" i="5"/>
  <c r="U55" i="5"/>
  <c r="V55" i="5"/>
  <c r="W55" i="5"/>
  <c r="Y55" i="5"/>
  <c r="Z55" i="5"/>
  <c r="A56" i="5"/>
  <c r="B56" i="5"/>
  <c r="G56" i="5"/>
  <c r="H56" i="5"/>
  <c r="J56" i="5"/>
  <c r="K56" i="5"/>
  <c r="L56" i="5"/>
  <c r="N56" i="5"/>
  <c r="P56" i="5"/>
  <c r="U56" i="5"/>
  <c r="V56" i="5"/>
  <c r="W56" i="5"/>
  <c r="Y56" i="5"/>
  <c r="Z56" i="5"/>
  <c r="A57" i="5"/>
  <c r="B57" i="5"/>
  <c r="G57" i="5"/>
  <c r="H57" i="5"/>
  <c r="J57" i="5"/>
  <c r="K57" i="5"/>
  <c r="L57" i="5"/>
  <c r="N57" i="5"/>
  <c r="P57" i="5"/>
  <c r="U57" i="5"/>
  <c r="V57" i="5"/>
  <c r="W57" i="5"/>
  <c r="Y57" i="5"/>
  <c r="Z57" i="5"/>
  <c r="A58" i="5"/>
  <c r="B58" i="5"/>
  <c r="G58" i="5"/>
  <c r="H58" i="5"/>
  <c r="J58" i="5"/>
  <c r="K58" i="5"/>
  <c r="L58" i="5"/>
  <c r="N58" i="5"/>
  <c r="P58" i="5"/>
  <c r="U58" i="5"/>
  <c r="V58" i="5"/>
  <c r="W58" i="5"/>
  <c r="Y58" i="5"/>
  <c r="Z58" i="5"/>
  <c r="A59" i="5"/>
  <c r="B59" i="5"/>
  <c r="G59" i="5"/>
  <c r="H59" i="5"/>
  <c r="J59" i="5"/>
  <c r="K59" i="5"/>
  <c r="L59" i="5"/>
  <c r="N59" i="5"/>
  <c r="P59" i="5"/>
  <c r="U59" i="5"/>
  <c r="V59" i="5"/>
  <c r="W59" i="5"/>
  <c r="Y59" i="5"/>
  <c r="Z59" i="5"/>
  <c r="A60" i="5"/>
  <c r="B60" i="5"/>
  <c r="G60" i="5"/>
  <c r="H60" i="5"/>
  <c r="J60" i="5"/>
  <c r="K60" i="5"/>
  <c r="L60" i="5"/>
  <c r="N60" i="5"/>
  <c r="P60" i="5"/>
  <c r="U60" i="5"/>
  <c r="V60" i="5"/>
  <c r="W60" i="5"/>
  <c r="Y60" i="5"/>
  <c r="Z60" i="5"/>
  <c r="A61" i="5"/>
  <c r="B61" i="5"/>
  <c r="G61" i="5"/>
  <c r="H61" i="5"/>
  <c r="J61" i="5"/>
  <c r="K61" i="5"/>
  <c r="L61" i="5"/>
  <c r="N61" i="5"/>
  <c r="P61" i="5"/>
  <c r="U61" i="5"/>
  <c r="V61" i="5"/>
  <c r="W61" i="5"/>
  <c r="Y61" i="5"/>
  <c r="Z61" i="5"/>
  <c r="A62" i="5"/>
  <c r="B62" i="5"/>
  <c r="G62" i="5"/>
  <c r="H62" i="5"/>
  <c r="J62" i="5"/>
  <c r="K62" i="5"/>
  <c r="L62" i="5"/>
  <c r="N62" i="5"/>
  <c r="P62" i="5"/>
  <c r="U62" i="5"/>
  <c r="V62" i="5"/>
  <c r="W62" i="5"/>
  <c r="Y62" i="5"/>
  <c r="Z62" i="5"/>
  <c r="A63" i="5"/>
  <c r="B63" i="5"/>
  <c r="G63" i="5"/>
  <c r="H63" i="5"/>
  <c r="J63" i="5"/>
  <c r="K63" i="5"/>
  <c r="L63" i="5"/>
  <c r="N63" i="5"/>
  <c r="P63" i="5"/>
  <c r="U63" i="5"/>
  <c r="V63" i="5"/>
  <c r="W63" i="5"/>
  <c r="Y63" i="5"/>
  <c r="Z63" i="5"/>
  <c r="A64" i="5"/>
  <c r="B64" i="5"/>
  <c r="G64" i="5"/>
  <c r="H64" i="5"/>
  <c r="J64" i="5"/>
  <c r="K64" i="5"/>
  <c r="L64" i="5"/>
  <c r="N64" i="5"/>
  <c r="P64" i="5"/>
  <c r="U64" i="5"/>
  <c r="V64" i="5"/>
  <c r="W64" i="5"/>
  <c r="Y64" i="5"/>
  <c r="Z64" i="5"/>
  <c r="A65" i="5"/>
  <c r="B65" i="5"/>
  <c r="G65" i="5"/>
  <c r="H65" i="5"/>
  <c r="J65" i="5"/>
  <c r="K65" i="5"/>
  <c r="L65" i="5"/>
  <c r="N65" i="5"/>
  <c r="P65" i="5"/>
  <c r="U65" i="5"/>
  <c r="V65" i="5"/>
  <c r="W65" i="5"/>
  <c r="Y65" i="5"/>
  <c r="Z65" i="5"/>
  <c r="A66" i="5"/>
  <c r="B66" i="5"/>
  <c r="G66" i="5"/>
  <c r="H66" i="5"/>
  <c r="J66" i="5"/>
  <c r="K66" i="5"/>
  <c r="L66" i="5"/>
  <c r="N66" i="5"/>
  <c r="P66" i="5"/>
  <c r="U66" i="5"/>
  <c r="V66" i="5"/>
  <c r="W66" i="5"/>
  <c r="Y66" i="5"/>
  <c r="Z66" i="5"/>
  <c r="A67" i="5"/>
  <c r="B67" i="5"/>
  <c r="G67" i="5"/>
  <c r="H67" i="5"/>
  <c r="J67" i="5"/>
  <c r="K67" i="5"/>
  <c r="L67" i="5"/>
  <c r="N67" i="5"/>
  <c r="P67" i="5"/>
  <c r="U67" i="5"/>
  <c r="V67" i="5"/>
  <c r="W67" i="5"/>
  <c r="Y67" i="5"/>
  <c r="Z67" i="5"/>
  <c r="A68" i="5"/>
  <c r="B68" i="5"/>
  <c r="G68" i="5"/>
  <c r="H68" i="5"/>
  <c r="J68" i="5"/>
  <c r="K68" i="5"/>
  <c r="L68" i="5"/>
  <c r="N68" i="5"/>
  <c r="P68" i="5"/>
  <c r="U68" i="5"/>
  <c r="V68" i="5"/>
  <c r="W68" i="5"/>
  <c r="Y68" i="5"/>
  <c r="Z68" i="5"/>
  <c r="A69" i="5"/>
  <c r="B69" i="5"/>
  <c r="G69" i="5"/>
  <c r="H69" i="5"/>
  <c r="J69" i="5"/>
  <c r="K69" i="5"/>
  <c r="L69" i="5"/>
  <c r="N69" i="5"/>
  <c r="P69" i="5"/>
  <c r="U69" i="5"/>
  <c r="V69" i="5"/>
  <c r="W69" i="5"/>
  <c r="Y69" i="5"/>
  <c r="Z69" i="5"/>
  <c r="A70" i="5"/>
  <c r="B70" i="5"/>
  <c r="G70" i="5"/>
  <c r="H70" i="5"/>
  <c r="J70" i="5"/>
  <c r="K70" i="5"/>
  <c r="L70" i="5"/>
  <c r="N70" i="5"/>
  <c r="P70" i="5"/>
  <c r="U70" i="5"/>
  <c r="V70" i="5"/>
  <c r="W70" i="5"/>
  <c r="Y70" i="5"/>
  <c r="Z70" i="5"/>
  <c r="A71" i="5"/>
  <c r="B71" i="5"/>
  <c r="G71" i="5"/>
  <c r="H71" i="5"/>
  <c r="J71" i="5"/>
  <c r="K71" i="5"/>
  <c r="L71" i="5"/>
  <c r="N71" i="5"/>
  <c r="P71" i="5"/>
  <c r="U71" i="5"/>
  <c r="V71" i="5"/>
  <c r="W71" i="5"/>
  <c r="Y71" i="5"/>
  <c r="Z71" i="5"/>
  <c r="A72" i="5"/>
  <c r="B72" i="5"/>
  <c r="G72" i="5"/>
  <c r="H72" i="5"/>
  <c r="J72" i="5"/>
  <c r="K72" i="5"/>
  <c r="L72" i="5"/>
  <c r="N72" i="5"/>
  <c r="P72" i="5"/>
  <c r="U72" i="5"/>
  <c r="V72" i="5"/>
  <c r="W72" i="5"/>
  <c r="Y72" i="5"/>
  <c r="Z72" i="5"/>
  <c r="A73" i="5"/>
  <c r="B73" i="5"/>
  <c r="G73" i="5"/>
  <c r="H73" i="5"/>
  <c r="J73" i="5"/>
  <c r="K73" i="5"/>
  <c r="L73" i="5"/>
  <c r="N73" i="5"/>
  <c r="P73" i="5"/>
  <c r="U73" i="5"/>
  <c r="V73" i="5"/>
  <c r="W73" i="5"/>
  <c r="Y73" i="5"/>
  <c r="Z73" i="5"/>
  <c r="A74" i="5"/>
  <c r="B74" i="5"/>
  <c r="G74" i="5"/>
  <c r="H74" i="5"/>
  <c r="J74" i="5"/>
  <c r="K74" i="5"/>
  <c r="L74" i="5"/>
  <c r="N74" i="5"/>
  <c r="P74" i="5"/>
  <c r="U74" i="5"/>
  <c r="V74" i="5"/>
  <c r="W74" i="5"/>
  <c r="Y74" i="5"/>
  <c r="Z74" i="5"/>
  <c r="A75" i="5"/>
  <c r="B75" i="5"/>
  <c r="G75" i="5"/>
  <c r="H75" i="5"/>
  <c r="J75" i="5"/>
  <c r="K75" i="5"/>
  <c r="L75" i="5"/>
  <c r="N75" i="5"/>
  <c r="P75" i="5"/>
  <c r="U75" i="5"/>
  <c r="V75" i="5"/>
  <c r="W75" i="5"/>
  <c r="Y75" i="5"/>
  <c r="Z75" i="5"/>
  <c r="A76" i="5"/>
  <c r="B76" i="5"/>
  <c r="G76" i="5"/>
  <c r="H76" i="5"/>
  <c r="J76" i="5"/>
  <c r="K76" i="5"/>
  <c r="L76" i="5"/>
  <c r="N76" i="5"/>
  <c r="P76" i="5"/>
  <c r="U76" i="5"/>
  <c r="V76" i="5"/>
  <c r="W76" i="5"/>
  <c r="Y76" i="5"/>
  <c r="Z76" i="5"/>
  <c r="A77" i="5"/>
  <c r="B77" i="5"/>
  <c r="G77" i="5"/>
  <c r="H77" i="5"/>
  <c r="J77" i="5"/>
  <c r="K77" i="5"/>
  <c r="L77" i="5"/>
  <c r="N77" i="5"/>
  <c r="P77" i="5"/>
  <c r="U77" i="5"/>
  <c r="V77" i="5"/>
  <c r="W77" i="5"/>
  <c r="Y77" i="5"/>
  <c r="Z77" i="5"/>
  <c r="A78" i="5"/>
  <c r="B78" i="5"/>
  <c r="G78" i="5"/>
  <c r="H78" i="5"/>
  <c r="J78" i="5"/>
  <c r="K78" i="5"/>
  <c r="L78" i="5"/>
  <c r="N78" i="5"/>
  <c r="P78" i="5"/>
  <c r="U78" i="5"/>
  <c r="V78" i="5"/>
  <c r="W78" i="5"/>
  <c r="Y78" i="5"/>
  <c r="Z78" i="5"/>
  <c r="A79" i="5"/>
  <c r="B79" i="5"/>
  <c r="G79" i="5"/>
  <c r="H79" i="5"/>
  <c r="J79" i="5"/>
  <c r="K79" i="5"/>
  <c r="L79" i="5"/>
  <c r="N79" i="5"/>
  <c r="P79" i="5"/>
  <c r="U79" i="5"/>
  <c r="V79" i="5"/>
  <c r="W79" i="5"/>
  <c r="Y79" i="5"/>
  <c r="Z79" i="5"/>
  <c r="A80" i="5"/>
  <c r="B80" i="5"/>
  <c r="G80" i="5"/>
  <c r="H80" i="5"/>
  <c r="J80" i="5"/>
  <c r="K80" i="5"/>
  <c r="L80" i="5"/>
  <c r="N80" i="5"/>
  <c r="P80" i="5"/>
  <c r="U80" i="5"/>
  <c r="V80" i="5"/>
  <c r="W80" i="5"/>
  <c r="Y80" i="5"/>
  <c r="Z80" i="5"/>
  <c r="A81" i="5"/>
  <c r="B81" i="5"/>
  <c r="G81" i="5"/>
  <c r="H81" i="5"/>
  <c r="J81" i="5"/>
  <c r="K81" i="5"/>
  <c r="L81" i="5"/>
  <c r="N81" i="5"/>
  <c r="P81" i="5"/>
  <c r="U81" i="5"/>
  <c r="V81" i="5"/>
  <c r="W81" i="5"/>
  <c r="Y81" i="5"/>
  <c r="Z81" i="5"/>
  <c r="A82" i="5"/>
  <c r="B82" i="5"/>
  <c r="G82" i="5"/>
  <c r="H82" i="5"/>
  <c r="J82" i="5"/>
  <c r="K82" i="5"/>
  <c r="L82" i="5"/>
  <c r="N82" i="5"/>
  <c r="P82" i="5"/>
  <c r="U82" i="5"/>
  <c r="V82" i="5"/>
  <c r="W82" i="5"/>
  <c r="Y82" i="5"/>
  <c r="Z82" i="5"/>
  <c r="A83" i="5"/>
  <c r="B83" i="5"/>
  <c r="G83" i="5"/>
  <c r="H83" i="5"/>
  <c r="J83" i="5"/>
  <c r="K83" i="5"/>
  <c r="L83" i="5"/>
  <c r="N83" i="5"/>
  <c r="P83" i="5"/>
  <c r="U83" i="5"/>
  <c r="V83" i="5"/>
  <c r="W83" i="5"/>
  <c r="Y83" i="5"/>
  <c r="Z83" i="5"/>
  <c r="A84" i="5"/>
  <c r="B84" i="5"/>
  <c r="G84" i="5"/>
  <c r="H84" i="5"/>
  <c r="J84" i="5"/>
  <c r="K84" i="5"/>
  <c r="L84" i="5"/>
  <c r="N84" i="5"/>
  <c r="P84" i="5"/>
  <c r="U84" i="5"/>
  <c r="V84" i="5"/>
  <c r="W84" i="5"/>
  <c r="Y84" i="5"/>
  <c r="Z84" i="5"/>
  <c r="A85" i="5"/>
  <c r="B85" i="5"/>
  <c r="G85" i="5"/>
  <c r="H85" i="5"/>
  <c r="J85" i="5"/>
  <c r="K85" i="5"/>
  <c r="L85" i="5"/>
  <c r="N85" i="5"/>
  <c r="P85" i="5"/>
  <c r="U85" i="5"/>
  <c r="V85" i="5"/>
  <c r="W85" i="5"/>
  <c r="Y85" i="5"/>
  <c r="Z85" i="5"/>
  <c r="A86" i="5"/>
  <c r="B86" i="5"/>
  <c r="G86" i="5"/>
  <c r="H86" i="5"/>
  <c r="J86" i="5"/>
  <c r="K86" i="5"/>
  <c r="L86" i="5"/>
  <c r="N86" i="5"/>
  <c r="P86" i="5"/>
  <c r="U86" i="5"/>
  <c r="V86" i="5"/>
  <c r="W86" i="5"/>
  <c r="Y86" i="5"/>
  <c r="Z86" i="5"/>
  <c r="A87" i="5"/>
  <c r="B87" i="5"/>
  <c r="G87" i="5"/>
  <c r="H87" i="5"/>
  <c r="J87" i="5"/>
  <c r="K87" i="5"/>
  <c r="L87" i="5"/>
  <c r="N87" i="5"/>
  <c r="P87" i="5"/>
  <c r="U87" i="5"/>
  <c r="V87" i="5"/>
  <c r="W87" i="5"/>
  <c r="Y87" i="5"/>
  <c r="Z87" i="5"/>
  <c r="A88" i="5"/>
  <c r="B88" i="5"/>
  <c r="G88" i="5"/>
  <c r="H88" i="5"/>
  <c r="J88" i="5"/>
  <c r="K88" i="5"/>
  <c r="L88" i="5"/>
  <c r="N88" i="5"/>
  <c r="P88" i="5"/>
  <c r="U88" i="5"/>
  <c r="V88" i="5"/>
  <c r="W88" i="5"/>
  <c r="Y88" i="5"/>
  <c r="Z88" i="5"/>
  <c r="A89" i="5"/>
  <c r="B89" i="5"/>
  <c r="G89" i="5"/>
  <c r="H89" i="5"/>
  <c r="J89" i="5"/>
  <c r="K89" i="5"/>
  <c r="L89" i="5"/>
  <c r="N89" i="5"/>
  <c r="P89" i="5"/>
  <c r="U89" i="5"/>
  <c r="V89" i="5"/>
  <c r="W89" i="5"/>
  <c r="Y89" i="5"/>
  <c r="Z89" i="5"/>
  <c r="A90" i="5"/>
  <c r="B90" i="5"/>
  <c r="G90" i="5"/>
  <c r="H90" i="5"/>
  <c r="J90" i="5"/>
  <c r="K90" i="5"/>
  <c r="L90" i="5"/>
  <c r="N90" i="5"/>
  <c r="P90" i="5"/>
  <c r="U90" i="5"/>
  <c r="V90" i="5"/>
  <c r="W90" i="5"/>
  <c r="Y90" i="5"/>
  <c r="Z90" i="5"/>
  <c r="A91" i="5"/>
  <c r="B91" i="5"/>
  <c r="G91" i="5"/>
  <c r="H91" i="5"/>
  <c r="J91" i="5"/>
  <c r="K91" i="5"/>
  <c r="L91" i="5"/>
  <c r="N91" i="5"/>
  <c r="P91" i="5"/>
  <c r="U91" i="5"/>
  <c r="V91" i="5"/>
  <c r="W91" i="5"/>
  <c r="Y91" i="5"/>
  <c r="Z91" i="5"/>
  <c r="A92" i="5"/>
  <c r="B92" i="5"/>
  <c r="G92" i="5"/>
  <c r="H92" i="5"/>
  <c r="J92" i="5"/>
  <c r="K92" i="5"/>
  <c r="L92" i="5"/>
  <c r="N92" i="5"/>
  <c r="P92" i="5"/>
  <c r="U92" i="5"/>
  <c r="V92" i="5"/>
  <c r="W92" i="5"/>
  <c r="Y92" i="5"/>
  <c r="Z92" i="5"/>
  <c r="A93" i="5"/>
  <c r="B93" i="5"/>
  <c r="G93" i="5"/>
  <c r="H93" i="5"/>
  <c r="J93" i="5"/>
  <c r="K93" i="5"/>
  <c r="L93" i="5"/>
  <c r="N93" i="5"/>
  <c r="P93" i="5"/>
  <c r="U93" i="5"/>
  <c r="V93" i="5"/>
  <c r="W93" i="5"/>
  <c r="Y93" i="5"/>
  <c r="Z93" i="5"/>
  <c r="A94" i="5"/>
  <c r="B94" i="5"/>
  <c r="G94" i="5"/>
  <c r="H94" i="5"/>
  <c r="J94" i="5"/>
  <c r="K94" i="5"/>
  <c r="L94" i="5"/>
  <c r="N94" i="5"/>
  <c r="P94" i="5"/>
  <c r="U94" i="5"/>
  <c r="V94" i="5"/>
  <c r="W94" i="5"/>
  <c r="Y94" i="5"/>
  <c r="Z94" i="5"/>
  <c r="A95" i="5"/>
  <c r="B95" i="5"/>
  <c r="G95" i="5"/>
  <c r="H95" i="5"/>
  <c r="J95" i="5"/>
  <c r="K95" i="5"/>
  <c r="L95" i="5"/>
  <c r="N95" i="5"/>
  <c r="P95" i="5"/>
  <c r="U95" i="5"/>
  <c r="V95" i="5"/>
  <c r="W95" i="5"/>
  <c r="Y95" i="5"/>
  <c r="Z95" i="5"/>
  <c r="A96" i="5"/>
  <c r="B96" i="5"/>
  <c r="G96" i="5"/>
  <c r="H96" i="5"/>
  <c r="J96" i="5"/>
  <c r="K96" i="5"/>
  <c r="L96" i="5"/>
  <c r="N96" i="5"/>
  <c r="P96" i="5"/>
  <c r="U96" i="5"/>
  <c r="V96" i="5"/>
  <c r="W96" i="5"/>
  <c r="Y96" i="5"/>
  <c r="Z96" i="5"/>
  <c r="A97" i="5"/>
  <c r="B97" i="5"/>
  <c r="G97" i="5"/>
  <c r="H97" i="5"/>
  <c r="J97" i="5"/>
  <c r="K97" i="5"/>
  <c r="L97" i="5"/>
  <c r="N97" i="5"/>
  <c r="P97" i="5"/>
  <c r="U97" i="5"/>
  <c r="V97" i="5"/>
  <c r="W97" i="5"/>
  <c r="Y97" i="5"/>
  <c r="Z97" i="5"/>
  <c r="A98" i="5"/>
  <c r="B98" i="5"/>
  <c r="G98" i="5"/>
  <c r="H98" i="5"/>
  <c r="J98" i="5"/>
  <c r="K98" i="5"/>
  <c r="L98" i="5"/>
  <c r="N98" i="5"/>
  <c r="P98" i="5"/>
  <c r="U98" i="5"/>
  <c r="V98" i="5"/>
  <c r="W98" i="5"/>
  <c r="Y98" i="5"/>
  <c r="Z98" i="5"/>
  <c r="A99" i="5"/>
  <c r="B99" i="5"/>
  <c r="G99" i="5"/>
  <c r="H99" i="5"/>
  <c r="J99" i="5"/>
  <c r="K99" i="5"/>
  <c r="L99" i="5"/>
  <c r="N99" i="5"/>
  <c r="P99" i="5"/>
  <c r="U99" i="5"/>
  <c r="V99" i="5"/>
  <c r="W99" i="5"/>
  <c r="Y99" i="5"/>
  <c r="Z99" i="5"/>
  <c r="A100" i="5"/>
  <c r="B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101" i="5"/>
  <c r="B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102" i="5"/>
  <c r="B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103" i="5"/>
  <c r="B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104" i="5"/>
  <c r="B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105" i="5"/>
  <c r="B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106" i="5"/>
  <c r="B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107" i="5"/>
  <c r="B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108" i="5"/>
  <c r="B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109" i="5"/>
  <c r="B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110" i="5"/>
  <c r="B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111" i="5"/>
  <c r="B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112" i="5"/>
  <c r="B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113" i="5"/>
  <c r="B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114" i="5"/>
  <c r="B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115" i="5"/>
  <c r="B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116" i="5"/>
  <c r="B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117" i="5"/>
  <c r="B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118" i="5"/>
  <c r="B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119" i="5"/>
  <c r="B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120" i="5"/>
  <c r="B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121" i="5"/>
  <c r="B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122" i="5"/>
  <c r="B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123" i="5"/>
  <c r="B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124" i="5"/>
  <c r="B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125" i="5"/>
  <c r="B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126" i="5"/>
  <c r="B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127" i="5"/>
  <c r="B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128" i="5"/>
  <c r="B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129" i="5"/>
  <c r="B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130" i="5"/>
  <c r="B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131" i="5"/>
  <c r="B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132" i="5"/>
  <c r="B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133" i="5"/>
  <c r="B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134" i="5"/>
  <c r="B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135" i="5"/>
  <c r="B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136" i="5"/>
  <c r="B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137" i="5"/>
  <c r="B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138" i="5"/>
  <c r="B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139" i="5"/>
  <c r="B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140" i="5"/>
  <c r="B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141" i="5"/>
  <c r="B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142" i="5"/>
  <c r="B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143" i="5"/>
  <c r="B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144" i="5"/>
  <c r="B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145" i="5"/>
  <c r="B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146" i="5"/>
  <c r="B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147" i="5"/>
  <c r="B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148" i="5"/>
  <c r="B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149" i="5"/>
  <c r="B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150" i="5"/>
  <c r="B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151" i="5"/>
  <c r="B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152" i="5"/>
  <c r="B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153" i="5"/>
  <c r="B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154" i="5"/>
  <c r="B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155" i="5"/>
  <c r="B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156" i="5"/>
  <c r="B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157" i="5"/>
  <c r="B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158" i="5"/>
  <c r="B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159" i="5"/>
  <c r="B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160" i="5"/>
  <c r="B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161" i="5"/>
  <c r="B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162" i="5"/>
  <c r="B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163" i="5"/>
  <c r="B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164" i="5"/>
  <c r="B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165" i="5"/>
  <c r="B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166" i="5"/>
  <c r="B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167" i="5"/>
  <c r="B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168" i="5"/>
  <c r="B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169" i="5"/>
  <c r="B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170" i="5"/>
  <c r="B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171" i="5"/>
  <c r="B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172" i="5"/>
  <c r="B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173" i="5"/>
  <c r="B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174" i="5"/>
  <c r="B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175" i="5"/>
  <c r="B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176" i="5"/>
  <c r="B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177" i="5"/>
  <c r="B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178" i="5"/>
  <c r="B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179" i="5"/>
  <c r="B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180" i="5"/>
  <c r="B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181" i="5"/>
  <c r="B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182" i="5"/>
  <c r="B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183" i="5"/>
  <c r="B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184" i="5"/>
  <c r="B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185" i="5"/>
  <c r="B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186" i="5"/>
  <c r="B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187" i="5"/>
  <c r="B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188" i="5"/>
  <c r="B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189" i="5"/>
  <c r="B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190" i="5"/>
  <c r="B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191" i="5"/>
  <c r="B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192" i="5"/>
  <c r="B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193" i="5"/>
  <c r="B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194" i="5"/>
  <c r="B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195" i="5"/>
  <c r="B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196" i="5"/>
  <c r="B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197" i="5"/>
  <c r="B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198" i="5"/>
  <c r="B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199" i="5"/>
  <c r="B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200" i="5"/>
  <c r="B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201" i="5"/>
  <c r="B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202" i="5"/>
  <c r="B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203" i="5"/>
  <c r="B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204" i="5"/>
  <c r="B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205" i="5"/>
  <c r="B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206" i="5"/>
  <c r="B206" i="5"/>
  <c r="G206" i="5"/>
  <c r="H206" i="5"/>
  <c r="J206" i="5"/>
  <c r="K206" i="5"/>
  <c r="L206" i="5"/>
  <c r="P206" i="5"/>
  <c r="U206" i="5"/>
  <c r="V206" i="5"/>
  <c r="W206" i="5"/>
  <c r="Y206" i="5"/>
  <c r="Z206" i="5"/>
  <c r="A207" i="5"/>
  <c r="B207" i="5"/>
  <c r="G207" i="5"/>
  <c r="H207" i="5"/>
  <c r="J207" i="5"/>
  <c r="K207" i="5"/>
  <c r="L207" i="5"/>
  <c r="P207" i="5"/>
  <c r="U207" i="5"/>
  <c r="V207" i="5"/>
  <c r="W207" i="5"/>
  <c r="Y207" i="5"/>
  <c r="Z207" i="5"/>
  <c r="A208" i="5"/>
  <c r="B208" i="5"/>
  <c r="G208" i="5"/>
  <c r="H208" i="5"/>
  <c r="J208" i="5"/>
  <c r="K208" i="5"/>
  <c r="L208" i="5"/>
  <c r="P208" i="5"/>
  <c r="U208" i="5"/>
  <c r="V208" i="5"/>
  <c r="W208" i="5"/>
  <c r="Y208" i="5"/>
  <c r="Z208" i="5"/>
  <c r="A209" i="5"/>
  <c r="B209" i="5"/>
  <c r="G209" i="5"/>
  <c r="H209" i="5"/>
  <c r="J209" i="5"/>
  <c r="K209" i="5"/>
  <c r="L209" i="5"/>
  <c r="P209" i="5"/>
  <c r="U209" i="5"/>
  <c r="V209" i="5"/>
  <c r="W209" i="5"/>
  <c r="Y209" i="5"/>
  <c r="Z209" i="5"/>
  <c r="A210" i="5"/>
  <c r="B210" i="5"/>
  <c r="G210" i="5"/>
  <c r="H210" i="5"/>
  <c r="J210" i="5"/>
  <c r="K210" i="5"/>
  <c r="L210" i="5"/>
  <c r="P210" i="5"/>
  <c r="U210" i="5"/>
  <c r="V210" i="5"/>
  <c r="W210" i="5"/>
  <c r="Y210" i="5"/>
  <c r="Z210" i="5"/>
  <c r="A211" i="5"/>
  <c r="B211" i="5"/>
  <c r="G211" i="5"/>
  <c r="H211" i="5"/>
  <c r="J211" i="5"/>
  <c r="K211" i="5"/>
  <c r="L211" i="5"/>
  <c r="P211" i="5"/>
  <c r="U211" i="5"/>
  <c r="V211" i="5"/>
  <c r="W211" i="5"/>
  <c r="Y211" i="5"/>
  <c r="Z211" i="5"/>
  <c r="A212" i="5"/>
  <c r="B212" i="5"/>
  <c r="G212" i="5"/>
  <c r="H212" i="5"/>
  <c r="J212" i="5"/>
  <c r="K212" i="5"/>
  <c r="L212" i="5"/>
  <c r="P212" i="5"/>
  <c r="U212" i="5"/>
  <c r="V212" i="5"/>
  <c r="W212" i="5"/>
  <c r="Y212" i="5"/>
  <c r="Z212" i="5"/>
  <c r="A213" i="5"/>
  <c r="B213" i="5"/>
  <c r="G213" i="5"/>
  <c r="H213" i="5"/>
  <c r="J213" i="5"/>
  <c r="K213" i="5"/>
  <c r="L213" i="5"/>
  <c r="P213" i="5"/>
  <c r="U213" i="5"/>
  <c r="V213" i="5"/>
  <c r="W213" i="5"/>
  <c r="Y213" i="5"/>
  <c r="Z213" i="5"/>
  <c r="A214" i="5"/>
  <c r="B214" i="5"/>
  <c r="G214" i="5"/>
  <c r="H214" i="5"/>
  <c r="J214" i="5"/>
  <c r="K214" i="5"/>
  <c r="L214" i="5"/>
  <c r="P214" i="5"/>
  <c r="U214" i="5"/>
  <c r="V214" i="5"/>
  <c r="W214" i="5"/>
  <c r="Y214" i="5"/>
  <c r="Z214" i="5"/>
  <c r="A215" i="5"/>
  <c r="B215" i="5"/>
  <c r="G215" i="5"/>
  <c r="H215" i="5"/>
  <c r="J215" i="5"/>
  <c r="K215" i="5"/>
  <c r="L215" i="5"/>
  <c r="P215" i="5"/>
  <c r="U215" i="5"/>
  <c r="V215" i="5"/>
  <c r="W215" i="5"/>
  <c r="Y215" i="5"/>
  <c r="Z215" i="5"/>
  <c r="A216" i="5"/>
  <c r="B216" i="5"/>
  <c r="G216" i="5"/>
  <c r="H216" i="5"/>
  <c r="J216" i="5"/>
  <c r="K216" i="5"/>
  <c r="L216" i="5"/>
  <c r="P216" i="5"/>
  <c r="U216" i="5"/>
  <c r="V216" i="5"/>
  <c r="W216" i="5"/>
  <c r="Y216" i="5"/>
  <c r="Z216" i="5"/>
  <c r="A217" i="5"/>
  <c r="B217" i="5"/>
  <c r="G217" i="5"/>
  <c r="H217" i="5"/>
  <c r="J217" i="5"/>
  <c r="K217" i="5"/>
  <c r="L217" i="5"/>
  <c r="P217" i="5"/>
  <c r="U217" i="5"/>
  <c r="V217" i="5"/>
  <c r="W217" i="5"/>
  <c r="Y217" i="5"/>
  <c r="Z217" i="5"/>
  <c r="A218" i="5"/>
  <c r="B218" i="5"/>
  <c r="G218" i="5"/>
  <c r="H218" i="5"/>
  <c r="J218" i="5"/>
  <c r="K218" i="5"/>
  <c r="L218" i="5"/>
  <c r="P218" i="5"/>
  <c r="U218" i="5"/>
  <c r="V218" i="5"/>
  <c r="W218" i="5"/>
  <c r="Y218" i="5"/>
  <c r="Z218" i="5"/>
  <c r="A219" i="5"/>
  <c r="B219" i="5"/>
  <c r="G219" i="5"/>
  <c r="H219" i="5"/>
  <c r="J219" i="5"/>
  <c r="K219" i="5"/>
  <c r="L219" i="5"/>
  <c r="P219" i="5"/>
  <c r="U219" i="5"/>
  <c r="V219" i="5"/>
  <c r="W219" i="5"/>
  <c r="Y219" i="5"/>
  <c r="Z219" i="5"/>
  <c r="A220" i="5"/>
  <c r="B220" i="5"/>
  <c r="G220" i="5"/>
  <c r="H220" i="5"/>
  <c r="J220" i="5"/>
  <c r="K220" i="5"/>
  <c r="L220" i="5"/>
  <c r="P220" i="5"/>
  <c r="U220" i="5"/>
  <c r="V220" i="5"/>
  <c r="W220" i="5"/>
  <c r="Y220" i="5"/>
  <c r="Z220" i="5"/>
  <c r="A221" i="5"/>
  <c r="B221" i="5"/>
  <c r="G221" i="5"/>
  <c r="H221" i="5"/>
  <c r="J221" i="5"/>
  <c r="K221" i="5"/>
  <c r="L221" i="5"/>
  <c r="P221" i="5"/>
  <c r="U221" i="5"/>
  <c r="V221" i="5"/>
  <c r="W221" i="5"/>
  <c r="Y221" i="5"/>
  <c r="Z221" i="5"/>
  <c r="A222" i="5"/>
  <c r="B222" i="5"/>
  <c r="G222" i="5"/>
  <c r="H222" i="5"/>
  <c r="J222" i="5"/>
  <c r="K222" i="5"/>
  <c r="L222" i="5"/>
  <c r="P222" i="5"/>
  <c r="U222" i="5"/>
  <c r="V222" i="5"/>
  <c r="W222" i="5"/>
  <c r="Y222" i="5"/>
  <c r="Z222" i="5"/>
  <c r="A223" i="5"/>
  <c r="B223" i="5"/>
  <c r="G223" i="5"/>
  <c r="H223" i="5"/>
  <c r="J223" i="5"/>
  <c r="K223" i="5"/>
  <c r="L223" i="5"/>
  <c r="P223" i="5"/>
  <c r="U223" i="5"/>
  <c r="V223" i="5"/>
  <c r="W223" i="5"/>
  <c r="Y223" i="5"/>
  <c r="Z223" i="5"/>
  <c r="A224" i="5"/>
  <c r="B224" i="5"/>
  <c r="G224" i="5"/>
  <c r="H224" i="5"/>
  <c r="J224" i="5"/>
  <c r="K224" i="5"/>
  <c r="L224" i="5"/>
  <c r="P224" i="5"/>
  <c r="U224" i="5"/>
  <c r="V224" i="5"/>
  <c r="W224" i="5"/>
  <c r="Y224" i="5"/>
  <c r="Z224" i="5"/>
  <c r="A225" i="5"/>
  <c r="B225" i="5"/>
  <c r="G225" i="5"/>
  <c r="H225" i="5"/>
  <c r="J225" i="5"/>
  <c r="K225" i="5"/>
  <c r="L225" i="5"/>
  <c r="P225" i="5"/>
  <c r="U225" i="5"/>
  <c r="V225" i="5"/>
  <c r="W225" i="5"/>
  <c r="Y225" i="5"/>
  <c r="Z225" i="5"/>
  <c r="A226" i="5"/>
  <c r="B226" i="5"/>
  <c r="G226" i="5"/>
  <c r="H226" i="5"/>
  <c r="J226" i="5"/>
  <c r="K226" i="5"/>
  <c r="L226" i="5"/>
  <c r="P226" i="5"/>
  <c r="U226" i="5"/>
  <c r="V226" i="5"/>
  <c r="W226" i="5"/>
  <c r="Y226" i="5"/>
  <c r="Z226" i="5"/>
  <c r="A227" i="5"/>
  <c r="B227" i="5"/>
  <c r="G227" i="5"/>
  <c r="H227" i="5"/>
  <c r="J227" i="5"/>
  <c r="K227" i="5"/>
  <c r="L227" i="5"/>
  <c r="P227" i="5"/>
  <c r="U227" i="5"/>
  <c r="V227" i="5"/>
  <c r="W227" i="5"/>
  <c r="Y227" i="5"/>
  <c r="Z227" i="5"/>
  <c r="A228" i="5"/>
  <c r="B228" i="5"/>
  <c r="G228" i="5"/>
  <c r="H228" i="5"/>
  <c r="J228" i="5"/>
  <c r="K228" i="5"/>
  <c r="L228" i="5"/>
  <c r="P228" i="5"/>
  <c r="U228" i="5"/>
  <c r="V228" i="5"/>
  <c r="W228" i="5"/>
  <c r="Y228" i="5"/>
  <c r="Z228" i="5"/>
  <c r="A229" i="5"/>
  <c r="B229" i="5"/>
  <c r="G229" i="5"/>
  <c r="H229" i="5"/>
  <c r="J229" i="5"/>
  <c r="K229" i="5"/>
  <c r="L229" i="5"/>
  <c r="P229" i="5"/>
  <c r="U229" i="5"/>
  <c r="V229" i="5"/>
  <c r="W229" i="5"/>
  <c r="Y229" i="5"/>
  <c r="Z229" i="5"/>
  <c r="A230" i="5"/>
  <c r="B230" i="5"/>
  <c r="G230" i="5"/>
  <c r="H230" i="5"/>
  <c r="J230" i="5"/>
  <c r="K230" i="5"/>
  <c r="L230" i="5"/>
  <c r="P230" i="5"/>
  <c r="U230" i="5"/>
  <c r="V230" i="5"/>
  <c r="W230" i="5"/>
  <c r="Y230" i="5"/>
  <c r="Z230" i="5"/>
  <c r="A231" i="5"/>
  <c r="B231" i="5"/>
  <c r="G231" i="5"/>
  <c r="H231" i="5"/>
  <c r="J231" i="5"/>
  <c r="K231" i="5"/>
  <c r="L231" i="5"/>
  <c r="P231" i="5"/>
  <c r="U231" i="5"/>
  <c r="V231" i="5"/>
  <c r="W231" i="5"/>
  <c r="Y231" i="5"/>
  <c r="Z231" i="5"/>
  <c r="A232" i="5"/>
  <c r="B232" i="5"/>
  <c r="G232" i="5"/>
  <c r="H232" i="5"/>
  <c r="J232" i="5"/>
  <c r="K232" i="5"/>
  <c r="L232" i="5"/>
  <c r="P232" i="5"/>
  <c r="U232" i="5"/>
  <c r="V232" i="5"/>
  <c r="W232" i="5"/>
  <c r="Y232" i="5"/>
  <c r="Z232" i="5"/>
  <c r="A233" i="5"/>
  <c r="B233" i="5"/>
  <c r="G233" i="5"/>
  <c r="H233" i="5"/>
  <c r="J233" i="5"/>
  <c r="K233" i="5"/>
  <c r="L233" i="5"/>
  <c r="P233" i="5"/>
  <c r="U233" i="5"/>
  <c r="V233" i="5"/>
  <c r="W233" i="5"/>
  <c r="Y233" i="5"/>
  <c r="Z233" i="5"/>
  <c r="A234" i="5"/>
  <c r="B234" i="5"/>
  <c r="G234" i="5"/>
  <c r="H234" i="5"/>
  <c r="J234" i="5"/>
  <c r="K234" i="5"/>
  <c r="L234" i="5"/>
  <c r="P234" i="5"/>
  <c r="U234" i="5"/>
  <c r="V234" i="5"/>
  <c r="W234" i="5"/>
  <c r="Y234" i="5"/>
  <c r="Z234" i="5"/>
  <c r="A235" i="5"/>
  <c r="B235" i="5"/>
  <c r="G235" i="5"/>
  <c r="H235" i="5"/>
  <c r="J235" i="5"/>
  <c r="K235" i="5"/>
  <c r="L235" i="5"/>
  <c r="P235" i="5"/>
  <c r="U235" i="5"/>
  <c r="V235" i="5"/>
  <c r="W235" i="5"/>
  <c r="Y235" i="5"/>
  <c r="Z235" i="5"/>
  <c r="A236" i="5"/>
  <c r="B236" i="5"/>
  <c r="G236" i="5"/>
  <c r="H236" i="5"/>
  <c r="J236" i="5"/>
  <c r="K236" i="5"/>
  <c r="L236" i="5"/>
  <c r="P236" i="5"/>
  <c r="U236" i="5"/>
  <c r="V236" i="5"/>
  <c r="W236" i="5"/>
  <c r="Y236" i="5"/>
  <c r="Z236" i="5"/>
  <c r="A237" i="5"/>
  <c r="B237" i="5"/>
  <c r="G237" i="5"/>
  <c r="H237" i="5"/>
  <c r="J237" i="5"/>
  <c r="K237" i="5"/>
  <c r="L237" i="5"/>
  <c r="P237" i="5"/>
  <c r="U237" i="5"/>
  <c r="V237" i="5"/>
  <c r="W237" i="5"/>
  <c r="Y237" i="5"/>
  <c r="Z237" i="5"/>
  <c r="A238" i="5"/>
  <c r="B238" i="5"/>
  <c r="G238" i="5"/>
  <c r="H238" i="5"/>
  <c r="J238" i="5"/>
  <c r="K238" i="5"/>
  <c r="L238" i="5"/>
  <c r="P238" i="5"/>
  <c r="U238" i="5"/>
  <c r="V238" i="5"/>
  <c r="W238" i="5"/>
  <c r="Y238" i="5"/>
  <c r="Z238" i="5"/>
  <c r="A239" i="5"/>
  <c r="B239" i="5"/>
  <c r="G239" i="5"/>
  <c r="H239" i="5"/>
  <c r="J239" i="5"/>
  <c r="K239" i="5"/>
  <c r="L239" i="5"/>
  <c r="P239" i="5"/>
  <c r="U239" i="5"/>
  <c r="V239" i="5"/>
  <c r="W239" i="5"/>
  <c r="Y239" i="5"/>
  <c r="Z239" i="5"/>
  <c r="A240" i="5"/>
  <c r="B240" i="5"/>
  <c r="G240" i="5"/>
  <c r="H240" i="5"/>
  <c r="J240" i="5"/>
  <c r="K240" i="5"/>
  <c r="L240" i="5"/>
  <c r="P240" i="5"/>
  <c r="U240" i="5"/>
  <c r="V240" i="5"/>
  <c r="W240" i="5"/>
  <c r="Y240" i="5"/>
  <c r="Z240" i="5"/>
  <c r="A241" i="5"/>
  <c r="B241" i="5"/>
  <c r="G241" i="5"/>
  <c r="H241" i="5"/>
  <c r="J241" i="5"/>
  <c r="K241" i="5"/>
  <c r="L241" i="5"/>
  <c r="P241" i="5"/>
  <c r="U241" i="5"/>
  <c r="V241" i="5"/>
  <c r="W241" i="5"/>
  <c r="Y241" i="5"/>
  <c r="Z241" i="5"/>
  <c r="A242" i="5"/>
  <c r="B242" i="5"/>
  <c r="G242" i="5"/>
  <c r="H242" i="5"/>
  <c r="J242" i="5"/>
  <c r="K242" i="5"/>
  <c r="L242" i="5"/>
  <c r="P242" i="5"/>
  <c r="U242" i="5"/>
  <c r="V242" i="5"/>
  <c r="W242" i="5"/>
  <c r="Y242" i="5"/>
  <c r="Z242" i="5"/>
  <c r="A243" i="5"/>
  <c r="B243" i="5"/>
  <c r="G243" i="5"/>
  <c r="H243" i="5"/>
  <c r="J243" i="5"/>
  <c r="K243" i="5"/>
  <c r="L243" i="5"/>
  <c r="P243" i="5"/>
  <c r="U243" i="5"/>
  <c r="V243" i="5"/>
  <c r="W243" i="5"/>
  <c r="Y243" i="5"/>
  <c r="Z243" i="5"/>
  <c r="A244" i="5"/>
  <c r="B244" i="5"/>
  <c r="G244" i="5"/>
  <c r="H244" i="5"/>
  <c r="J244" i="5"/>
  <c r="K244" i="5"/>
  <c r="L244" i="5"/>
  <c r="P244" i="5"/>
  <c r="U244" i="5"/>
  <c r="V244" i="5"/>
  <c r="W244" i="5"/>
  <c r="Y244" i="5"/>
  <c r="Z244" i="5"/>
  <c r="A245" i="5"/>
  <c r="B245" i="5"/>
  <c r="G245" i="5"/>
  <c r="H245" i="5"/>
  <c r="J245" i="5"/>
  <c r="K245" i="5"/>
  <c r="L245" i="5"/>
  <c r="P245" i="5"/>
  <c r="U245" i="5"/>
  <c r="V245" i="5"/>
  <c r="W245" i="5"/>
  <c r="Y245" i="5"/>
  <c r="Z245" i="5"/>
  <c r="A246" i="5"/>
  <c r="B246" i="5"/>
  <c r="G246" i="5"/>
  <c r="H246" i="5"/>
  <c r="J246" i="5"/>
  <c r="K246" i="5"/>
  <c r="L246" i="5"/>
  <c r="P246" i="5"/>
  <c r="U246" i="5"/>
  <c r="V246" i="5"/>
  <c r="W246" i="5"/>
  <c r="Y246" i="5"/>
  <c r="Z246" i="5"/>
  <c r="A247" i="5"/>
  <c r="B247" i="5"/>
  <c r="G247" i="5"/>
  <c r="H247" i="5"/>
  <c r="J247" i="5"/>
  <c r="K247" i="5"/>
  <c r="L247" i="5"/>
  <c r="P247" i="5"/>
  <c r="U247" i="5"/>
  <c r="V247" i="5"/>
  <c r="W247" i="5"/>
  <c r="Y247" i="5"/>
  <c r="Z247" i="5"/>
  <c r="A248" i="5"/>
  <c r="B248" i="5"/>
  <c r="G248" i="5"/>
  <c r="H248" i="5"/>
  <c r="J248" i="5"/>
  <c r="K248" i="5"/>
  <c r="L248" i="5"/>
  <c r="P248" i="5"/>
  <c r="U248" i="5"/>
  <c r="V248" i="5"/>
  <c r="W248" i="5"/>
  <c r="Y248" i="5"/>
  <c r="Z248" i="5"/>
  <c r="A249" i="5"/>
  <c r="B249" i="5"/>
  <c r="G249" i="5"/>
  <c r="H249" i="5"/>
  <c r="J249" i="5"/>
  <c r="K249" i="5"/>
  <c r="L249" i="5"/>
  <c r="P249" i="5"/>
  <c r="U249" i="5"/>
  <c r="V249" i="5"/>
  <c r="W249" i="5"/>
  <c r="Y249" i="5"/>
  <c r="Z249" i="5"/>
  <c r="A250" i="5"/>
  <c r="B250" i="5"/>
  <c r="G250" i="5"/>
  <c r="H250" i="5"/>
  <c r="J250" i="5"/>
  <c r="K250" i="5"/>
  <c r="L250" i="5"/>
  <c r="P250" i="5"/>
  <c r="U250" i="5"/>
  <c r="V250" i="5"/>
  <c r="W250" i="5"/>
  <c r="Y250" i="5"/>
  <c r="Z250" i="5"/>
  <c r="A251" i="5"/>
  <c r="B251" i="5"/>
  <c r="G251" i="5"/>
  <c r="H251" i="5"/>
  <c r="J251" i="5"/>
  <c r="K251" i="5"/>
  <c r="L251" i="5"/>
  <c r="P251" i="5"/>
  <c r="U251" i="5"/>
  <c r="V251" i="5"/>
  <c r="W251" i="5"/>
  <c r="Y251" i="5"/>
  <c r="Z251" i="5"/>
  <c r="A252" i="5"/>
  <c r="B252" i="5"/>
  <c r="G252" i="5"/>
  <c r="H252" i="5"/>
  <c r="J252" i="5"/>
  <c r="K252" i="5"/>
  <c r="L252" i="5"/>
  <c r="P252" i="5"/>
  <c r="U252" i="5"/>
  <c r="V252" i="5"/>
  <c r="W252" i="5"/>
  <c r="Y252" i="5"/>
  <c r="Z252" i="5"/>
  <c r="A253" i="5"/>
  <c r="B253" i="5"/>
  <c r="G253" i="5"/>
  <c r="H253" i="5"/>
  <c r="J253" i="5"/>
  <c r="K253" i="5"/>
  <c r="L253" i="5"/>
  <c r="P253" i="5"/>
  <c r="U253" i="5"/>
  <c r="V253" i="5"/>
  <c r="W253" i="5"/>
  <c r="Y253" i="5"/>
  <c r="Z253" i="5"/>
  <c r="A254" i="5"/>
  <c r="B254" i="5"/>
  <c r="G254" i="5"/>
  <c r="H254" i="5"/>
  <c r="J254" i="5"/>
  <c r="K254" i="5"/>
  <c r="L254" i="5"/>
  <c r="P254" i="5"/>
  <c r="U254" i="5"/>
  <c r="V254" i="5"/>
  <c r="W254" i="5"/>
  <c r="Y254" i="5"/>
  <c r="Z254" i="5"/>
  <c r="A255" i="5"/>
  <c r="B255" i="5"/>
  <c r="G255" i="5"/>
  <c r="H255" i="5"/>
  <c r="J255" i="5"/>
  <c r="K255" i="5"/>
  <c r="L255" i="5"/>
  <c r="P255" i="5"/>
  <c r="U255" i="5"/>
  <c r="V255" i="5"/>
  <c r="W255" i="5"/>
  <c r="Y255" i="5"/>
  <c r="Z255" i="5"/>
  <c r="A256" i="5"/>
  <c r="B256" i="5"/>
  <c r="G256" i="5"/>
  <c r="H256" i="5"/>
  <c r="J256" i="5"/>
  <c r="K256" i="5"/>
  <c r="L256" i="5"/>
  <c r="P256" i="5"/>
  <c r="U256" i="5"/>
  <c r="V256" i="5"/>
  <c r="W256" i="5"/>
  <c r="Y256" i="5"/>
  <c r="Z256" i="5"/>
  <c r="A257" i="5"/>
  <c r="B257" i="5"/>
  <c r="G257" i="5"/>
  <c r="H257" i="5"/>
  <c r="J257" i="5"/>
  <c r="K257" i="5"/>
  <c r="L257" i="5"/>
  <c r="P257" i="5"/>
  <c r="U257" i="5"/>
  <c r="V257" i="5"/>
  <c r="W257" i="5"/>
  <c r="Y257" i="5"/>
  <c r="Z257" i="5"/>
  <c r="A258" i="5"/>
  <c r="B258" i="5"/>
  <c r="G258" i="5"/>
  <c r="H258" i="5"/>
  <c r="J258" i="5"/>
  <c r="K258" i="5"/>
  <c r="L258" i="5"/>
  <c r="P258" i="5"/>
  <c r="U258" i="5"/>
  <c r="V258" i="5"/>
  <c r="W258" i="5"/>
  <c r="Y258" i="5"/>
  <c r="Z258" i="5"/>
  <c r="A259" i="5"/>
  <c r="B259" i="5"/>
  <c r="G259" i="5"/>
  <c r="H259" i="5"/>
  <c r="J259" i="5"/>
  <c r="K259" i="5"/>
  <c r="L259" i="5"/>
  <c r="P259" i="5"/>
  <c r="U259" i="5"/>
  <c r="V259" i="5"/>
  <c r="W259" i="5"/>
  <c r="Y259" i="5"/>
  <c r="Z259" i="5"/>
  <c r="A260" i="5"/>
  <c r="B260" i="5"/>
  <c r="G260" i="5"/>
  <c r="H260" i="5"/>
  <c r="J260" i="5"/>
  <c r="K260" i="5"/>
  <c r="L260" i="5"/>
  <c r="P260" i="5"/>
  <c r="U260" i="5"/>
  <c r="V260" i="5"/>
  <c r="W260" i="5"/>
  <c r="Y260" i="5"/>
  <c r="Z260" i="5"/>
  <c r="A261" i="5"/>
  <c r="B261" i="5"/>
  <c r="G261" i="5"/>
  <c r="H261" i="5"/>
  <c r="J261" i="5"/>
  <c r="K261" i="5"/>
  <c r="L261" i="5"/>
  <c r="P261" i="5"/>
  <c r="U261" i="5"/>
  <c r="V261" i="5"/>
  <c r="W261" i="5"/>
  <c r="Y261" i="5"/>
  <c r="Z261" i="5"/>
  <c r="A262" i="5"/>
  <c r="B262" i="5"/>
  <c r="G262" i="5"/>
  <c r="H262" i="5"/>
  <c r="J262" i="5"/>
  <c r="K262" i="5"/>
  <c r="L262" i="5"/>
  <c r="P262" i="5"/>
  <c r="U262" i="5"/>
  <c r="V262" i="5"/>
  <c r="W262" i="5"/>
  <c r="Y262" i="5"/>
  <c r="Z262" i="5"/>
  <c r="A263" i="5"/>
  <c r="B263" i="5"/>
  <c r="G263" i="5"/>
  <c r="H263" i="5"/>
  <c r="J263" i="5"/>
  <c r="K263" i="5"/>
  <c r="L263" i="5"/>
  <c r="P263" i="5"/>
  <c r="U263" i="5"/>
  <c r="V263" i="5"/>
  <c r="W263" i="5"/>
  <c r="Y263" i="5"/>
  <c r="Z263" i="5"/>
  <c r="A264" i="5"/>
  <c r="B264" i="5"/>
  <c r="G264" i="5"/>
  <c r="H264" i="5"/>
  <c r="J264" i="5"/>
  <c r="K264" i="5"/>
  <c r="L264" i="5"/>
  <c r="P264" i="5"/>
  <c r="U264" i="5"/>
  <c r="V264" i="5"/>
  <c r="W264" i="5"/>
  <c r="Y264" i="5"/>
  <c r="Z264" i="5"/>
  <c r="A265" i="5"/>
  <c r="B265" i="5"/>
  <c r="G265" i="5"/>
  <c r="H265" i="5"/>
  <c r="J265" i="5"/>
  <c r="K265" i="5"/>
  <c r="L265" i="5"/>
  <c r="P265" i="5"/>
  <c r="U265" i="5"/>
  <c r="V265" i="5"/>
  <c r="W265" i="5"/>
  <c r="Y265" i="5"/>
  <c r="Z265" i="5"/>
  <c r="A266" i="5"/>
  <c r="B266" i="5"/>
  <c r="G266" i="5"/>
  <c r="H266" i="5"/>
  <c r="J266" i="5"/>
  <c r="K266" i="5"/>
  <c r="L266" i="5"/>
  <c r="P266" i="5"/>
  <c r="U266" i="5"/>
  <c r="V266" i="5"/>
  <c r="W266" i="5"/>
  <c r="Y266" i="5"/>
  <c r="Z266" i="5"/>
  <c r="A267" i="5"/>
  <c r="B267" i="5"/>
  <c r="G267" i="5"/>
  <c r="H267" i="5"/>
  <c r="J267" i="5"/>
  <c r="K267" i="5"/>
  <c r="L267" i="5"/>
  <c r="P267" i="5"/>
  <c r="U267" i="5"/>
  <c r="V267" i="5"/>
  <c r="W267" i="5"/>
  <c r="Y267" i="5"/>
  <c r="Z267" i="5"/>
  <c r="A268" i="5"/>
  <c r="B268" i="5"/>
  <c r="G268" i="5"/>
  <c r="H268" i="5"/>
  <c r="J268" i="5"/>
  <c r="K268" i="5"/>
  <c r="L268" i="5"/>
  <c r="P268" i="5"/>
  <c r="U268" i="5"/>
  <c r="V268" i="5"/>
  <c r="W268" i="5"/>
  <c r="Y268" i="5"/>
  <c r="Z268" i="5"/>
  <c r="A269" i="5"/>
  <c r="B269" i="5"/>
  <c r="G269" i="5"/>
  <c r="H269" i="5"/>
  <c r="J269" i="5"/>
  <c r="K269" i="5"/>
  <c r="L269" i="5"/>
  <c r="P269" i="5"/>
  <c r="U269" i="5"/>
  <c r="V269" i="5"/>
  <c r="W269" i="5"/>
  <c r="Y269" i="5"/>
  <c r="Z269" i="5"/>
  <c r="A270" i="5"/>
  <c r="B270" i="5"/>
  <c r="G270" i="5"/>
  <c r="H270" i="5"/>
  <c r="J270" i="5"/>
  <c r="K270" i="5"/>
  <c r="L270" i="5"/>
  <c r="P270" i="5"/>
  <c r="U270" i="5"/>
  <c r="V270" i="5"/>
  <c r="W270" i="5"/>
  <c r="Y270" i="5"/>
  <c r="Z270" i="5"/>
  <c r="A271" i="5"/>
  <c r="B271" i="5"/>
  <c r="G271" i="5"/>
  <c r="H271" i="5"/>
  <c r="J271" i="5"/>
  <c r="K271" i="5"/>
  <c r="L271" i="5"/>
  <c r="P271" i="5"/>
  <c r="U271" i="5"/>
  <c r="V271" i="5"/>
  <c r="W271" i="5"/>
  <c r="Y271" i="5"/>
  <c r="Z271" i="5"/>
  <c r="A272" i="5"/>
  <c r="B272" i="5"/>
  <c r="G272" i="5"/>
  <c r="H272" i="5"/>
  <c r="J272" i="5"/>
  <c r="K272" i="5"/>
  <c r="L272" i="5"/>
  <c r="P272" i="5"/>
  <c r="U272" i="5"/>
  <c r="V272" i="5"/>
  <c r="W272" i="5"/>
  <c r="Y272" i="5"/>
  <c r="Z272" i="5"/>
  <c r="A273" i="5"/>
  <c r="B273" i="5"/>
  <c r="G273" i="5"/>
  <c r="H273" i="5"/>
  <c r="J273" i="5"/>
  <c r="K273" i="5"/>
  <c r="L273" i="5"/>
  <c r="P273" i="5"/>
  <c r="U273" i="5"/>
  <c r="V273" i="5"/>
  <c r="W273" i="5"/>
  <c r="Y273" i="5"/>
  <c r="Z273" i="5"/>
  <c r="A274" i="5"/>
  <c r="B274" i="5"/>
  <c r="G274" i="5"/>
  <c r="H274" i="5"/>
  <c r="J274" i="5"/>
  <c r="K274" i="5"/>
  <c r="L274" i="5"/>
  <c r="P274" i="5"/>
  <c r="U274" i="5"/>
  <c r="V274" i="5"/>
  <c r="W274" i="5"/>
  <c r="Y274" i="5"/>
  <c r="Z274" i="5"/>
  <c r="A275" i="5"/>
  <c r="B275" i="5"/>
  <c r="G275" i="5"/>
  <c r="H275" i="5"/>
  <c r="J275" i="5"/>
  <c r="K275" i="5"/>
  <c r="L275" i="5"/>
  <c r="P275" i="5"/>
  <c r="U275" i="5"/>
  <c r="V275" i="5"/>
  <c r="W275" i="5"/>
  <c r="Y275" i="5"/>
  <c r="Z275" i="5"/>
  <c r="A276" i="5"/>
  <c r="B276" i="5"/>
  <c r="G276" i="5"/>
  <c r="H276" i="5"/>
  <c r="J276" i="5"/>
  <c r="K276" i="5"/>
  <c r="L276" i="5"/>
  <c r="P276" i="5"/>
  <c r="U276" i="5"/>
  <c r="V276" i="5"/>
  <c r="W276" i="5"/>
  <c r="Y276" i="5"/>
  <c r="Z276" i="5"/>
  <c r="A277" i="5"/>
  <c r="B277" i="5"/>
  <c r="G277" i="5"/>
  <c r="H277" i="5"/>
  <c r="J277" i="5"/>
  <c r="K277" i="5"/>
  <c r="L277" i="5"/>
  <c r="P277" i="5"/>
  <c r="U277" i="5"/>
  <c r="V277" i="5"/>
  <c r="W277" i="5"/>
  <c r="Y277" i="5"/>
  <c r="Z277" i="5"/>
  <c r="A278" i="5"/>
  <c r="B278" i="5"/>
  <c r="G278" i="5"/>
  <c r="H278" i="5"/>
  <c r="J278" i="5"/>
  <c r="K278" i="5"/>
  <c r="L278" i="5"/>
  <c r="P278" i="5"/>
  <c r="U278" i="5"/>
  <c r="V278" i="5"/>
  <c r="W278" i="5"/>
  <c r="Y278" i="5"/>
  <c r="Z278" i="5"/>
  <c r="A279" i="5"/>
  <c r="B279" i="5"/>
  <c r="G279" i="5"/>
  <c r="H279" i="5"/>
  <c r="J279" i="5"/>
  <c r="K279" i="5"/>
  <c r="L279" i="5"/>
  <c r="P279" i="5"/>
  <c r="U279" i="5"/>
  <c r="V279" i="5"/>
  <c r="W279" i="5"/>
  <c r="Y279" i="5"/>
  <c r="Z279" i="5"/>
  <c r="A280" i="5"/>
  <c r="B280" i="5"/>
  <c r="G280" i="5"/>
  <c r="H280" i="5"/>
  <c r="J280" i="5"/>
  <c r="K280" i="5"/>
  <c r="L280" i="5"/>
  <c r="P280" i="5"/>
  <c r="U280" i="5"/>
  <c r="V280" i="5"/>
  <c r="W280" i="5"/>
  <c r="Y280" i="5"/>
  <c r="Z280" i="5"/>
  <c r="A281" i="5"/>
  <c r="B281" i="5"/>
  <c r="G281" i="5"/>
  <c r="H281" i="5"/>
  <c r="J281" i="5"/>
  <c r="K281" i="5"/>
  <c r="L281" i="5"/>
  <c r="P281" i="5"/>
  <c r="U281" i="5"/>
  <c r="V281" i="5"/>
  <c r="W281" i="5"/>
  <c r="Y281" i="5"/>
  <c r="Z281" i="5"/>
  <c r="A282" i="5"/>
  <c r="B282" i="5"/>
  <c r="G282" i="5"/>
  <c r="H282" i="5"/>
  <c r="J282" i="5"/>
  <c r="K282" i="5"/>
  <c r="L282" i="5"/>
  <c r="P282" i="5"/>
  <c r="U282" i="5"/>
  <c r="V282" i="5"/>
  <c r="W282" i="5"/>
  <c r="Y282" i="5"/>
  <c r="Z282" i="5"/>
  <c r="A283" i="5"/>
  <c r="B283" i="5"/>
  <c r="G283" i="5"/>
  <c r="H283" i="5"/>
  <c r="J283" i="5"/>
  <c r="K283" i="5"/>
  <c r="L283" i="5"/>
  <c r="P283" i="5"/>
  <c r="U283" i="5"/>
  <c r="V283" i="5"/>
  <c r="W283" i="5"/>
  <c r="Y283" i="5"/>
  <c r="Z283" i="5"/>
  <c r="A284" i="5"/>
  <c r="B284" i="5"/>
  <c r="G284" i="5"/>
  <c r="H284" i="5"/>
  <c r="J284" i="5"/>
  <c r="K284" i="5"/>
  <c r="L284" i="5"/>
  <c r="P284" i="5"/>
  <c r="U284" i="5"/>
  <c r="V284" i="5"/>
  <c r="W284" i="5"/>
  <c r="Y284" i="5"/>
  <c r="Z284" i="5"/>
  <c r="A285" i="5"/>
  <c r="B285" i="5"/>
  <c r="G285" i="5"/>
  <c r="H285" i="5"/>
  <c r="J285" i="5"/>
  <c r="K285" i="5"/>
  <c r="L285" i="5"/>
  <c r="P285" i="5"/>
  <c r="U285" i="5"/>
  <c r="V285" i="5"/>
  <c r="W285" i="5"/>
  <c r="Y285" i="5"/>
  <c r="Z285" i="5"/>
  <c r="A286" i="5"/>
  <c r="B286" i="5"/>
  <c r="G286" i="5"/>
  <c r="H286" i="5"/>
  <c r="J286" i="5"/>
  <c r="K286" i="5"/>
  <c r="L286" i="5"/>
  <c r="P286" i="5"/>
  <c r="U286" i="5"/>
  <c r="V286" i="5"/>
  <c r="W286" i="5"/>
  <c r="Y286" i="5"/>
  <c r="Z286" i="5"/>
  <c r="A287" i="5"/>
  <c r="B287" i="5"/>
  <c r="G287" i="5"/>
  <c r="H287" i="5"/>
  <c r="J287" i="5"/>
  <c r="K287" i="5"/>
  <c r="L287" i="5"/>
  <c r="P287" i="5"/>
  <c r="U287" i="5"/>
  <c r="V287" i="5"/>
  <c r="W287" i="5"/>
  <c r="Y287" i="5"/>
  <c r="Z287" i="5"/>
  <c r="A288" i="5"/>
  <c r="B288" i="5"/>
  <c r="G288" i="5"/>
  <c r="H288" i="5"/>
  <c r="J288" i="5"/>
  <c r="K288" i="5"/>
  <c r="L288" i="5"/>
  <c r="P288" i="5"/>
  <c r="U288" i="5"/>
  <c r="V288" i="5"/>
  <c r="W288" i="5"/>
  <c r="Y288" i="5"/>
  <c r="Z288" i="5"/>
  <c r="A289" i="5"/>
  <c r="B289" i="5"/>
  <c r="G289" i="5"/>
  <c r="H289" i="5"/>
  <c r="J289" i="5"/>
  <c r="K289" i="5"/>
  <c r="L289" i="5"/>
  <c r="P289" i="5"/>
  <c r="U289" i="5"/>
  <c r="V289" i="5"/>
  <c r="W289" i="5"/>
  <c r="Y289" i="5"/>
  <c r="Z289" i="5"/>
  <c r="A290" i="5"/>
  <c r="B290" i="5"/>
  <c r="G290" i="5"/>
  <c r="H290" i="5"/>
  <c r="J290" i="5"/>
  <c r="K290" i="5"/>
  <c r="L290" i="5"/>
  <c r="P290" i="5"/>
  <c r="U290" i="5"/>
  <c r="V290" i="5"/>
  <c r="W290" i="5"/>
  <c r="Y290" i="5"/>
  <c r="Z290" i="5"/>
  <c r="A291" i="5"/>
  <c r="B291" i="5"/>
  <c r="G291" i="5"/>
  <c r="H291" i="5"/>
  <c r="J291" i="5"/>
  <c r="K291" i="5"/>
  <c r="L291" i="5"/>
  <c r="P291" i="5"/>
  <c r="U291" i="5"/>
  <c r="V291" i="5"/>
  <c r="W291" i="5"/>
  <c r="Y291" i="5"/>
  <c r="Z291" i="5"/>
  <c r="A292" i="5"/>
  <c r="B292" i="5"/>
  <c r="G292" i="5"/>
  <c r="H292" i="5"/>
  <c r="J292" i="5"/>
  <c r="K292" i="5"/>
  <c r="L292" i="5"/>
  <c r="P292" i="5"/>
  <c r="U292" i="5"/>
  <c r="V292" i="5"/>
  <c r="W292" i="5"/>
  <c r="Y292" i="5"/>
  <c r="Z292" i="5"/>
  <c r="A293" i="5"/>
  <c r="B293" i="5"/>
  <c r="G293" i="5"/>
  <c r="H293" i="5"/>
  <c r="J293" i="5"/>
  <c r="K293" i="5"/>
  <c r="L293" i="5"/>
  <c r="P293" i="5"/>
  <c r="U293" i="5"/>
  <c r="V293" i="5"/>
  <c r="W293" i="5"/>
  <c r="Y293" i="5"/>
  <c r="Z293" i="5"/>
  <c r="A294" i="5"/>
  <c r="B294" i="5"/>
  <c r="G294" i="5"/>
  <c r="H294" i="5"/>
  <c r="J294" i="5"/>
  <c r="K294" i="5"/>
  <c r="L294" i="5"/>
  <c r="P294" i="5"/>
  <c r="U294" i="5"/>
  <c r="V294" i="5"/>
  <c r="W294" i="5"/>
  <c r="Y294" i="5"/>
  <c r="Z294" i="5"/>
  <c r="A295" i="5"/>
  <c r="B295" i="5"/>
  <c r="G295" i="5"/>
  <c r="H295" i="5"/>
  <c r="J295" i="5"/>
  <c r="K295" i="5"/>
  <c r="L295" i="5"/>
  <c r="P295" i="5"/>
  <c r="U295" i="5"/>
  <c r="V295" i="5"/>
  <c r="W295" i="5"/>
  <c r="Y295" i="5"/>
  <c r="Z295" i="5"/>
  <c r="A296" i="5"/>
  <c r="B296" i="5"/>
  <c r="G296" i="5"/>
  <c r="H296" i="5"/>
  <c r="J296" i="5"/>
  <c r="K296" i="5"/>
  <c r="L296" i="5"/>
  <c r="P296" i="5"/>
  <c r="U296" i="5"/>
  <c r="V296" i="5"/>
  <c r="W296" i="5"/>
  <c r="Y296" i="5"/>
  <c r="Z296" i="5"/>
  <c r="A297" i="5"/>
  <c r="B297" i="5"/>
  <c r="G297" i="5"/>
  <c r="H297" i="5"/>
  <c r="J297" i="5"/>
  <c r="K297" i="5"/>
  <c r="L297" i="5"/>
  <c r="P297" i="5"/>
  <c r="U297" i="5"/>
  <c r="V297" i="5"/>
  <c r="W297" i="5"/>
  <c r="Y297" i="5"/>
  <c r="Z297" i="5"/>
  <c r="A298" i="5"/>
  <c r="B298" i="5"/>
  <c r="G298" i="5"/>
  <c r="H298" i="5"/>
  <c r="J298" i="5"/>
  <c r="K298" i="5"/>
  <c r="L298" i="5"/>
  <c r="P298" i="5"/>
  <c r="U298" i="5"/>
  <c r="V298" i="5"/>
  <c r="W298" i="5"/>
  <c r="Y298" i="5"/>
  <c r="Z298" i="5"/>
  <c r="A299" i="5"/>
  <c r="B299" i="5"/>
  <c r="G299" i="5"/>
  <c r="H299" i="5"/>
  <c r="J299" i="5"/>
  <c r="K299" i="5"/>
  <c r="L299" i="5"/>
  <c r="P299" i="5"/>
  <c r="U299" i="5"/>
  <c r="V299" i="5"/>
  <c r="W299" i="5"/>
  <c r="Y299" i="5"/>
  <c r="Z299" i="5"/>
  <c r="A300" i="5"/>
  <c r="B300" i="5"/>
  <c r="G300" i="5"/>
  <c r="H300" i="5"/>
  <c r="J300" i="5"/>
  <c r="K300" i="5"/>
  <c r="L300" i="5"/>
  <c r="P300" i="5"/>
  <c r="U300" i="5"/>
  <c r="V300" i="5"/>
  <c r="W300" i="5"/>
  <c r="Y300" i="5"/>
  <c r="Z300" i="5"/>
  <c r="A301" i="5"/>
  <c r="B301" i="5"/>
  <c r="G301" i="5"/>
  <c r="H301" i="5"/>
  <c r="J301" i="5"/>
  <c r="K301" i="5"/>
  <c r="L301" i="5"/>
  <c r="P301" i="5"/>
  <c r="U301" i="5"/>
  <c r="V301" i="5"/>
  <c r="W301" i="5"/>
  <c r="Y301" i="5"/>
  <c r="Z301" i="5"/>
  <c r="A302" i="5"/>
  <c r="B302" i="5"/>
  <c r="G302" i="5"/>
  <c r="H302" i="5"/>
  <c r="J302" i="5"/>
  <c r="K302" i="5"/>
  <c r="L302" i="5"/>
  <c r="P302" i="5"/>
  <c r="U302" i="5"/>
  <c r="V302" i="5"/>
  <c r="W302" i="5"/>
  <c r="Y302" i="5"/>
  <c r="Z302" i="5"/>
  <c r="A303" i="5"/>
  <c r="B303" i="5"/>
  <c r="G303" i="5"/>
  <c r="H303" i="5"/>
  <c r="J303" i="5"/>
  <c r="K303" i="5"/>
  <c r="L303" i="5"/>
  <c r="P303" i="5"/>
  <c r="U303" i="5"/>
  <c r="V303" i="5"/>
  <c r="W303" i="5"/>
  <c r="Y303" i="5"/>
  <c r="Z303" i="5"/>
  <c r="A304" i="5"/>
  <c r="B304" i="5"/>
  <c r="G304" i="5"/>
  <c r="H304" i="5"/>
  <c r="J304" i="5"/>
  <c r="K304" i="5"/>
  <c r="L304" i="5"/>
  <c r="P304" i="5"/>
  <c r="U304" i="5"/>
  <c r="V304" i="5"/>
  <c r="W304" i="5"/>
  <c r="Y304" i="5"/>
  <c r="Z304" i="5"/>
  <c r="A305" i="5"/>
  <c r="B305" i="5"/>
  <c r="G305" i="5"/>
  <c r="H305" i="5"/>
  <c r="J305" i="5"/>
  <c r="K305" i="5"/>
  <c r="L305" i="5"/>
  <c r="P305" i="5"/>
  <c r="U305" i="5"/>
  <c r="V305" i="5"/>
  <c r="W305" i="5"/>
  <c r="Y305" i="5"/>
  <c r="Z305" i="5"/>
  <c r="A306" i="5"/>
  <c r="B306" i="5"/>
  <c r="G306" i="5"/>
  <c r="H306" i="5"/>
  <c r="J306" i="5"/>
  <c r="K306" i="5"/>
  <c r="L306" i="5"/>
  <c r="P306" i="5"/>
  <c r="U306" i="5"/>
  <c r="V306" i="5"/>
  <c r="W306" i="5"/>
  <c r="Y306" i="5"/>
  <c r="Z306" i="5"/>
  <c r="U307" i="5"/>
  <c r="V307" i="5"/>
  <c r="W307" i="5"/>
  <c r="Y307" i="5"/>
  <c r="Z307" i="5"/>
  <c r="U308" i="5"/>
  <c r="V308" i="5"/>
  <c r="W308" i="5"/>
  <c r="Y308" i="5"/>
  <c r="Z308" i="5"/>
  <c r="U309" i="5"/>
  <c r="V309" i="5"/>
  <c r="W309" i="5"/>
  <c r="Y309" i="5"/>
  <c r="Z309" i="5"/>
  <c r="U310" i="5"/>
  <c r="V310" i="5"/>
  <c r="W310" i="5"/>
  <c r="Y310" i="5"/>
  <c r="Z310" i="5"/>
  <c r="U311" i="5"/>
  <c r="V311" i="5"/>
  <c r="W311" i="5"/>
  <c r="Y311" i="5"/>
  <c r="Z311" i="5"/>
  <c r="U312" i="5"/>
  <c r="V312" i="5"/>
  <c r="W312" i="5"/>
  <c r="Y312" i="5"/>
  <c r="U313" i="5"/>
  <c r="V313" i="5"/>
  <c r="W313" i="5"/>
  <c r="Y313" i="5"/>
  <c r="U314" i="5"/>
  <c r="V314" i="5"/>
  <c r="W314" i="5"/>
  <c r="Y314" i="5"/>
  <c r="U315" i="5"/>
  <c r="V315" i="5"/>
  <c r="W315" i="5"/>
  <c r="Y315" i="5"/>
  <c r="U316" i="5"/>
  <c r="V316" i="5"/>
  <c r="W316" i="5"/>
  <c r="Y316" i="5"/>
  <c r="U317" i="5"/>
  <c r="V317" i="5"/>
  <c r="W317" i="5"/>
  <c r="Y317" i="5"/>
  <c r="U318" i="5"/>
  <c r="V318" i="5"/>
  <c r="W318" i="5"/>
  <c r="Y318" i="5"/>
  <c r="U319" i="5"/>
  <c r="V319" i="5"/>
  <c r="W319" i="5"/>
  <c r="Y319" i="5"/>
  <c r="U320" i="5"/>
  <c r="V320" i="5"/>
  <c r="W320" i="5"/>
  <c r="Y320" i="5"/>
  <c r="U321" i="5"/>
  <c r="V321" i="5"/>
  <c r="W321" i="5"/>
  <c r="Y321" i="5"/>
  <c r="U322" i="5"/>
  <c r="V322" i="5"/>
  <c r="W322" i="5"/>
  <c r="Y322" i="5"/>
  <c r="U323" i="5"/>
  <c r="V323" i="5"/>
  <c r="W323" i="5"/>
  <c r="Y323" i="5"/>
  <c r="U324" i="5"/>
  <c r="V324" i="5"/>
  <c r="W324" i="5"/>
  <c r="Y324" i="5"/>
  <c r="U325" i="5"/>
  <c r="V325" i="5"/>
  <c r="W325" i="5"/>
  <c r="Y325" i="5"/>
  <c r="U326" i="5"/>
  <c r="V326" i="5"/>
  <c r="W326" i="5"/>
  <c r="Y326" i="5"/>
  <c r="U327" i="5"/>
  <c r="V327" i="5"/>
  <c r="W327" i="5"/>
  <c r="Y327" i="5"/>
  <c r="U328" i="5"/>
  <c r="V328" i="5"/>
  <c r="W328" i="5"/>
  <c r="Y328" i="5"/>
  <c r="U329" i="5"/>
  <c r="V329" i="5"/>
  <c r="W329" i="5"/>
  <c r="Y329" i="5"/>
  <c r="U330" i="5"/>
  <c r="V330" i="5"/>
  <c r="W330" i="5"/>
  <c r="Y330" i="5"/>
  <c r="U331" i="5"/>
  <c r="V331" i="5"/>
  <c r="W331" i="5"/>
  <c r="Y331" i="5"/>
  <c r="U332" i="5"/>
  <c r="V332" i="5"/>
  <c r="W332" i="5"/>
  <c r="Y332" i="5"/>
  <c r="U333" i="5"/>
  <c r="V333" i="5"/>
  <c r="W333" i="5"/>
  <c r="Y333" i="5"/>
  <c r="U334" i="5"/>
  <c r="V334" i="5"/>
  <c r="W334" i="5"/>
  <c r="Y334" i="5"/>
  <c r="U335" i="5"/>
  <c r="V335" i="5"/>
  <c r="W335" i="5"/>
  <c r="Y335" i="5"/>
  <c r="U336" i="5"/>
  <c r="V336" i="5"/>
  <c r="W336" i="5"/>
  <c r="Y336" i="5"/>
  <c r="U337" i="5"/>
  <c r="V337" i="5"/>
  <c r="W337" i="5"/>
  <c r="Y337" i="5"/>
  <c r="U338" i="5"/>
  <c r="V338" i="5"/>
  <c r="W338" i="5"/>
  <c r="Y338" i="5"/>
  <c r="U339" i="5"/>
  <c r="V339" i="5"/>
  <c r="W339" i="5"/>
  <c r="Y339" i="5"/>
  <c r="U340" i="5"/>
  <c r="V340" i="5"/>
  <c r="W340" i="5"/>
  <c r="Y340" i="5"/>
  <c r="U341" i="5"/>
  <c r="V341" i="5"/>
  <c r="W341" i="5"/>
  <c r="Y341" i="5"/>
  <c r="U342" i="5"/>
  <c r="V342" i="5"/>
  <c r="W342" i="5"/>
  <c r="Y342" i="5"/>
  <c r="U343" i="5"/>
  <c r="V343" i="5"/>
  <c r="W343" i="5"/>
  <c r="Y343" i="5"/>
  <c r="U344" i="5"/>
  <c r="V344" i="5"/>
  <c r="W344" i="5"/>
  <c r="Y344" i="5"/>
  <c r="U345" i="5"/>
  <c r="V345" i="5"/>
  <c r="W345" i="5"/>
  <c r="Y345" i="5"/>
  <c r="U346" i="5"/>
  <c r="V346" i="5"/>
  <c r="W346" i="5"/>
  <c r="Y346" i="5"/>
  <c r="U347" i="5"/>
  <c r="V347" i="5"/>
  <c r="W347" i="5"/>
  <c r="Y347" i="5"/>
  <c r="U348" i="5"/>
  <c r="V348" i="5"/>
  <c r="W348" i="5"/>
  <c r="Y348" i="5"/>
  <c r="U349" i="5"/>
  <c r="V349" i="5"/>
  <c r="W349" i="5"/>
  <c r="Y349" i="5"/>
  <c r="U350" i="5"/>
  <c r="V350" i="5"/>
  <c r="W350" i="5"/>
  <c r="Y350" i="5"/>
  <c r="U351" i="5"/>
  <c r="V351" i="5"/>
  <c r="W351" i="5"/>
  <c r="Y351" i="5"/>
  <c r="U352" i="5"/>
  <c r="V352" i="5"/>
  <c r="W352" i="5"/>
  <c r="Y352" i="5"/>
  <c r="U353" i="5"/>
  <c r="V353" i="5"/>
  <c r="W353" i="5"/>
  <c r="Y353" i="5"/>
  <c r="U354" i="5"/>
  <c r="V354" i="5"/>
  <c r="W354" i="5"/>
  <c r="Y354" i="5"/>
  <c r="U355" i="5"/>
  <c r="V355" i="5"/>
  <c r="W355" i="5"/>
  <c r="Y355" i="5"/>
  <c r="U356" i="5"/>
  <c r="V356" i="5"/>
  <c r="W356" i="5"/>
  <c r="Y356" i="5"/>
  <c r="U357" i="5"/>
  <c r="V357" i="5"/>
  <c r="W357" i="5"/>
  <c r="Y357" i="5"/>
  <c r="U358" i="5"/>
  <c r="V358" i="5"/>
  <c r="W358" i="5"/>
  <c r="Y358" i="5"/>
  <c r="U359" i="5"/>
  <c r="V359" i="5"/>
  <c r="W359" i="5"/>
  <c r="Y359" i="5"/>
  <c r="U360" i="5"/>
  <c r="V360" i="5"/>
  <c r="W360" i="5"/>
  <c r="Y360" i="5"/>
  <c r="U361" i="5"/>
  <c r="V361" i="5"/>
  <c r="W361" i="5"/>
  <c r="Y361" i="5"/>
  <c r="U362" i="5"/>
  <c r="V362" i="5"/>
  <c r="W362" i="5"/>
  <c r="Y362" i="5"/>
  <c r="U363" i="5"/>
  <c r="V363" i="5"/>
  <c r="W363" i="5"/>
  <c r="Y363" i="5"/>
  <c r="U364" i="5"/>
  <c r="V364" i="5"/>
  <c r="W364" i="5"/>
  <c r="Y364" i="5"/>
  <c r="U365" i="5"/>
  <c r="V365" i="5"/>
  <c r="W365" i="5"/>
  <c r="Y365" i="5"/>
  <c r="U366" i="5"/>
  <c r="V366" i="5"/>
  <c r="W366" i="5"/>
  <c r="Y366" i="5"/>
  <c r="U367" i="5"/>
  <c r="V367" i="5"/>
  <c r="W367" i="5"/>
  <c r="Y367" i="5"/>
  <c r="U368" i="5"/>
  <c r="V368" i="5"/>
  <c r="W368" i="5"/>
  <c r="Y368" i="5"/>
  <c r="U369" i="5"/>
  <c r="V369" i="5"/>
  <c r="W369" i="5"/>
  <c r="Y369" i="5"/>
  <c r="U370" i="5"/>
  <c r="V370" i="5"/>
  <c r="W370" i="5"/>
  <c r="Y370" i="5"/>
  <c r="U371" i="5"/>
  <c r="V371" i="5"/>
  <c r="W371" i="5"/>
  <c r="Y371" i="5"/>
  <c r="U372" i="5"/>
  <c r="V372" i="5"/>
  <c r="W372" i="5"/>
  <c r="Y372" i="5"/>
  <c r="U373" i="5"/>
  <c r="V373" i="5"/>
  <c r="W373" i="5"/>
  <c r="Y373" i="5"/>
  <c r="U374" i="5"/>
  <c r="V374" i="5"/>
  <c r="W374" i="5"/>
  <c r="Y374" i="5"/>
  <c r="U375" i="5"/>
  <c r="V375" i="5"/>
  <c r="W375" i="5"/>
  <c r="Y375" i="5"/>
  <c r="U376" i="5"/>
  <c r="V376" i="5"/>
  <c r="W376" i="5"/>
  <c r="Y376" i="5"/>
  <c r="U377" i="5"/>
  <c r="V377" i="5"/>
  <c r="W377" i="5"/>
  <c r="Y377" i="5"/>
  <c r="U378" i="5"/>
  <c r="V378" i="5"/>
  <c r="W378" i="5"/>
  <c r="Y378" i="5"/>
  <c r="U379" i="5"/>
  <c r="V379" i="5"/>
  <c r="W379" i="5"/>
  <c r="Y379" i="5"/>
  <c r="U380" i="5"/>
  <c r="V380" i="5"/>
  <c r="W380" i="5"/>
  <c r="Y380" i="5"/>
  <c r="U381" i="5"/>
  <c r="V381" i="5"/>
  <c r="W381" i="5"/>
  <c r="Y381" i="5"/>
  <c r="U382" i="5"/>
  <c r="V382" i="5"/>
  <c r="W382" i="5"/>
  <c r="Y382" i="5"/>
  <c r="U383" i="5"/>
  <c r="V383" i="5"/>
  <c r="W383" i="5"/>
  <c r="Y383" i="5"/>
  <c r="U384" i="5"/>
  <c r="V384" i="5"/>
  <c r="W384" i="5"/>
  <c r="Y384" i="5"/>
  <c r="U385" i="5"/>
  <c r="V385" i="5"/>
  <c r="W385" i="5"/>
  <c r="Y385" i="5"/>
  <c r="U386" i="5"/>
  <c r="V386" i="5"/>
  <c r="W386" i="5"/>
  <c r="Y386" i="5"/>
  <c r="U387" i="5"/>
  <c r="V387" i="5"/>
  <c r="W387" i="5"/>
  <c r="Y387" i="5"/>
  <c r="U388" i="5"/>
  <c r="V388" i="5"/>
  <c r="W388" i="5"/>
  <c r="Y388" i="5"/>
  <c r="U389" i="5"/>
  <c r="V389" i="5"/>
  <c r="W389" i="5"/>
  <c r="Y389" i="5"/>
  <c r="U390" i="5"/>
  <c r="V390" i="5"/>
  <c r="W390" i="5"/>
  <c r="Y390" i="5"/>
  <c r="U391" i="5"/>
  <c r="V391" i="5"/>
  <c r="W391" i="5"/>
  <c r="Y391" i="5"/>
  <c r="U392" i="5"/>
  <c r="V392" i="5"/>
  <c r="W392" i="5"/>
  <c r="Y392" i="5"/>
  <c r="U393" i="5"/>
  <c r="V393" i="5"/>
  <c r="W393" i="5"/>
  <c r="Y393" i="5"/>
  <c r="U394" i="5"/>
  <c r="V394" i="5"/>
  <c r="W394" i="5"/>
  <c r="Y394" i="5"/>
  <c r="U395" i="5"/>
  <c r="V395" i="5"/>
  <c r="W395" i="5"/>
  <c r="Y395" i="5"/>
  <c r="U396" i="5"/>
  <c r="V396" i="5"/>
  <c r="W396" i="5"/>
  <c r="Y396" i="5"/>
  <c r="U397" i="5"/>
  <c r="V397" i="5"/>
  <c r="W397" i="5"/>
  <c r="Y397" i="5"/>
  <c r="U398" i="5"/>
  <c r="V398" i="5"/>
  <c r="W398" i="5"/>
  <c r="Y398" i="5"/>
  <c r="U399" i="5"/>
  <c r="V399" i="5"/>
  <c r="W399" i="5"/>
  <c r="Y399" i="5"/>
  <c r="U400" i="5"/>
  <c r="V400" i="5"/>
  <c r="W400" i="5"/>
  <c r="Y400" i="5"/>
  <c r="U401" i="5"/>
  <c r="V401" i="5"/>
  <c r="W401" i="5"/>
  <c r="Y401" i="5"/>
  <c r="U402" i="5"/>
  <c r="V402" i="5"/>
  <c r="W402" i="5"/>
  <c r="Y402" i="5"/>
  <c r="U403" i="5"/>
  <c r="V403" i="5"/>
  <c r="W403" i="5"/>
  <c r="Y403" i="5"/>
  <c r="U404" i="5"/>
  <c r="V404" i="5"/>
  <c r="W404" i="5"/>
  <c r="Y404" i="5"/>
  <c r="U405" i="5"/>
  <c r="V405" i="5"/>
  <c r="W405" i="5"/>
  <c r="Y405" i="5"/>
  <c r="U406" i="5"/>
  <c r="V406" i="5"/>
  <c r="W406" i="5"/>
  <c r="Y406" i="5"/>
  <c r="U407" i="5"/>
  <c r="V407" i="5"/>
  <c r="W407" i="5"/>
  <c r="Y407" i="5"/>
  <c r="U408" i="5"/>
  <c r="V408" i="5"/>
  <c r="W408" i="5"/>
  <c r="Y408" i="5"/>
  <c r="U409" i="5"/>
  <c r="V409" i="5"/>
  <c r="W409" i="5"/>
  <c r="Y409" i="5"/>
  <c r="U410" i="5"/>
  <c r="V410" i="5"/>
  <c r="W410" i="5"/>
  <c r="Y410" i="5"/>
  <c r="U411" i="5"/>
  <c r="V411" i="5"/>
  <c r="W411" i="5"/>
  <c r="Y411" i="5"/>
  <c r="U412" i="5"/>
  <c r="V412" i="5"/>
  <c r="W412" i="5"/>
  <c r="Y412" i="5"/>
  <c r="U413" i="5"/>
  <c r="V413" i="5"/>
  <c r="W413" i="5"/>
  <c r="Y413" i="5"/>
  <c r="U414" i="5"/>
  <c r="V414" i="5"/>
  <c r="W414" i="5"/>
  <c r="Y414" i="5"/>
  <c r="U415" i="5"/>
  <c r="V415" i="5"/>
  <c r="W415" i="5"/>
  <c r="Y415" i="5"/>
  <c r="U416" i="5"/>
  <c r="V416" i="5"/>
  <c r="W416" i="5"/>
  <c r="Y416" i="5"/>
  <c r="U417" i="5"/>
  <c r="V417" i="5"/>
  <c r="W417" i="5"/>
  <c r="Y417" i="5"/>
  <c r="U418" i="5"/>
  <c r="V418" i="5"/>
  <c r="W418" i="5"/>
  <c r="Y418" i="5"/>
  <c r="U419" i="5"/>
  <c r="V419" i="5"/>
  <c r="W419" i="5"/>
  <c r="Y419" i="5"/>
  <c r="U420" i="5"/>
  <c r="V420" i="5"/>
  <c r="W420" i="5"/>
  <c r="Y420" i="5"/>
  <c r="U421" i="5"/>
  <c r="V421" i="5"/>
  <c r="W421" i="5"/>
  <c r="Y421" i="5"/>
  <c r="U422" i="5"/>
  <c r="V422" i="5"/>
  <c r="W422" i="5"/>
  <c r="Y422" i="5"/>
  <c r="U423" i="5"/>
  <c r="V423" i="5"/>
  <c r="W423" i="5"/>
  <c r="Y423" i="5"/>
  <c r="U424" i="5"/>
  <c r="V424" i="5"/>
  <c r="W424" i="5"/>
  <c r="Y424" i="5"/>
  <c r="U425" i="5"/>
  <c r="V425" i="5"/>
  <c r="W425" i="5"/>
  <c r="Y425" i="5"/>
  <c r="U426" i="5"/>
  <c r="V426" i="5"/>
  <c r="W426" i="5"/>
  <c r="Y426" i="5"/>
  <c r="U427" i="5"/>
  <c r="V427" i="5"/>
  <c r="W427" i="5"/>
  <c r="Y427" i="5"/>
  <c r="U428" i="5"/>
  <c r="V428" i="5"/>
  <c r="W428" i="5"/>
  <c r="Y428" i="5"/>
  <c r="U429" i="5"/>
  <c r="V429" i="5"/>
  <c r="W429" i="5"/>
  <c r="Y429" i="5"/>
  <c r="U430" i="5"/>
  <c r="V430" i="5"/>
  <c r="W430" i="5"/>
  <c r="Y430" i="5"/>
  <c r="U431" i="5"/>
  <c r="V431" i="5"/>
  <c r="W431" i="5"/>
  <c r="Y431" i="5"/>
  <c r="U432" i="5"/>
  <c r="V432" i="5"/>
  <c r="W432" i="5"/>
  <c r="Y432" i="5"/>
  <c r="U433" i="5"/>
  <c r="V433" i="5"/>
  <c r="W433" i="5"/>
  <c r="Y433" i="5"/>
  <c r="U434" i="5"/>
  <c r="V434" i="5"/>
  <c r="W434" i="5"/>
  <c r="Y434" i="5"/>
  <c r="U435" i="5"/>
  <c r="V435" i="5"/>
  <c r="W435" i="5"/>
  <c r="Y435" i="5"/>
  <c r="U436" i="5"/>
  <c r="V436" i="5"/>
  <c r="W436" i="5"/>
  <c r="Y436" i="5"/>
  <c r="U437" i="5"/>
  <c r="V437" i="5"/>
  <c r="W437" i="5"/>
  <c r="Y437" i="5"/>
  <c r="U438" i="5"/>
  <c r="V438" i="5"/>
  <c r="W438" i="5"/>
  <c r="Y438" i="5"/>
  <c r="U439" i="5"/>
  <c r="V439" i="5"/>
  <c r="W439" i="5"/>
  <c r="Y439" i="5"/>
  <c r="U440" i="5"/>
  <c r="V440" i="5"/>
  <c r="W440" i="5"/>
  <c r="Y440" i="5"/>
  <c r="U441" i="5"/>
  <c r="V441" i="5"/>
  <c r="W441" i="5"/>
  <c r="Y441" i="5"/>
  <c r="U442" i="5"/>
  <c r="V442" i="5"/>
  <c r="W442" i="5"/>
  <c r="Y442" i="5"/>
  <c r="U443" i="5"/>
  <c r="V443" i="5"/>
  <c r="W443" i="5"/>
  <c r="Y443" i="5"/>
  <c r="U444" i="5"/>
  <c r="V444" i="5"/>
  <c r="W444" i="5"/>
  <c r="Y444" i="5"/>
  <c r="U445" i="5"/>
  <c r="V445" i="5"/>
  <c r="W445" i="5"/>
  <c r="Y445" i="5"/>
  <c r="U446" i="5"/>
  <c r="V446" i="5"/>
  <c r="W446" i="5"/>
  <c r="Y446" i="5"/>
  <c r="U447" i="5"/>
  <c r="V447" i="5"/>
  <c r="W447" i="5"/>
  <c r="Y447" i="5"/>
  <c r="U448" i="5"/>
  <c r="V448" i="5"/>
  <c r="W448" i="5"/>
  <c r="Y448" i="5"/>
  <c r="U449" i="5"/>
  <c r="V449" i="5"/>
  <c r="W449" i="5"/>
  <c r="Y449" i="5"/>
  <c r="U450" i="5"/>
  <c r="V450" i="5"/>
  <c r="W450" i="5"/>
  <c r="Y450" i="5"/>
  <c r="U451" i="5"/>
  <c r="V451" i="5"/>
  <c r="W451" i="5"/>
  <c r="Y451" i="5"/>
  <c r="U452" i="5"/>
  <c r="V452" i="5"/>
  <c r="W452" i="5"/>
  <c r="Y452" i="5"/>
  <c r="U453" i="5"/>
  <c r="V453" i="5"/>
  <c r="W453" i="5"/>
  <c r="Y453" i="5"/>
  <c r="U454" i="5"/>
  <c r="V454" i="5"/>
  <c r="W454" i="5"/>
  <c r="Y454" i="5"/>
  <c r="U455" i="5"/>
  <c r="V455" i="5"/>
  <c r="W455" i="5"/>
  <c r="Y455" i="5"/>
  <c r="U456" i="5"/>
  <c r="V456" i="5"/>
  <c r="W456" i="5"/>
  <c r="Y456" i="5"/>
  <c r="U457" i="5"/>
  <c r="V457" i="5"/>
  <c r="W457" i="5"/>
  <c r="Y457" i="5"/>
  <c r="U458" i="5"/>
  <c r="V458" i="5"/>
  <c r="W458" i="5"/>
  <c r="Y458" i="5"/>
  <c r="U459" i="5"/>
  <c r="V459" i="5"/>
  <c r="W459" i="5"/>
  <c r="Y459" i="5"/>
  <c r="U460" i="5"/>
  <c r="V460" i="5"/>
  <c r="W460" i="5"/>
  <c r="Y460" i="5"/>
  <c r="U461" i="5"/>
  <c r="V461" i="5"/>
  <c r="W461" i="5"/>
  <c r="Y461" i="5"/>
  <c r="U462" i="5"/>
  <c r="V462" i="5"/>
  <c r="W462" i="5"/>
  <c r="Y462" i="5"/>
  <c r="U463" i="5"/>
  <c r="V463" i="5"/>
  <c r="W463" i="5"/>
  <c r="Y463" i="5"/>
  <c r="U464" i="5"/>
  <c r="V464" i="5"/>
  <c r="W464" i="5"/>
  <c r="Y464" i="5"/>
  <c r="U465" i="5"/>
  <c r="V465" i="5"/>
  <c r="W465" i="5"/>
  <c r="Y465" i="5"/>
  <c r="U466" i="5"/>
  <c r="V466" i="5"/>
  <c r="W466" i="5"/>
  <c r="Y466" i="5"/>
  <c r="U467" i="5"/>
  <c r="V467" i="5"/>
  <c r="W467" i="5"/>
  <c r="Y467" i="5"/>
  <c r="U468" i="5"/>
  <c r="V468" i="5"/>
  <c r="W468" i="5"/>
  <c r="Y468" i="5"/>
  <c r="U469" i="5"/>
  <c r="V469" i="5"/>
  <c r="W469" i="5"/>
  <c r="Y469" i="5"/>
  <c r="U470" i="5"/>
  <c r="V470" i="5"/>
  <c r="W470" i="5"/>
  <c r="Y470" i="5"/>
  <c r="U471" i="5"/>
  <c r="V471" i="5"/>
  <c r="W471" i="5"/>
  <c r="Y471" i="5"/>
  <c r="U472" i="5"/>
  <c r="V472" i="5"/>
  <c r="W472" i="5"/>
  <c r="Y472" i="5"/>
  <c r="U473" i="5"/>
  <c r="V473" i="5"/>
  <c r="W473" i="5"/>
  <c r="Y473" i="5"/>
  <c r="U474" i="5"/>
  <c r="V474" i="5"/>
  <c r="W474" i="5"/>
  <c r="Y474" i="5"/>
  <c r="U475" i="5"/>
  <c r="V475" i="5"/>
  <c r="W475" i="5"/>
  <c r="Y475" i="5"/>
  <c r="U476" i="5"/>
  <c r="V476" i="5"/>
  <c r="W476" i="5"/>
  <c r="Y476" i="5"/>
  <c r="U477" i="5"/>
  <c r="V477" i="5"/>
  <c r="W477" i="5"/>
  <c r="Y477" i="5"/>
  <c r="U478" i="5"/>
  <c r="V478" i="5"/>
  <c r="W478" i="5"/>
  <c r="Y478" i="5"/>
  <c r="U479" i="5"/>
  <c r="V479" i="5"/>
  <c r="W479" i="5"/>
  <c r="Y479" i="5"/>
  <c r="U480" i="5"/>
  <c r="V480" i="5"/>
  <c r="W480" i="5"/>
  <c r="Y480" i="5"/>
  <c r="U481" i="5"/>
  <c r="V481" i="5"/>
  <c r="W481" i="5"/>
  <c r="Y481" i="5"/>
  <c r="U482" i="5"/>
  <c r="V482" i="5"/>
  <c r="W482" i="5"/>
  <c r="Y482" i="5"/>
  <c r="U483" i="5"/>
  <c r="V483" i="5"/>
  <c r="W483" i="5"/>
  <c r="Y483" i="5"/>
  <c r="U484" i="5"/>
  <c r="V484" i="5"/>
  <c r="W484" i="5"/>
  <c r="Y484" i="5"/>
  <c r="U485" i="5"/>
  <c r="V485" i="5"/>
  <c r="W485" i="5"/>
  <c r="Y485" i="5"/>
  <c r="U486" i="5"/>
  <c r="V486" i="5"/>
  <c r="W486" i="5"/>
  <c r="Y486" i="5"/>
  <c r="U487" i="5"/>
  <c r="V487" i="5"/>
  <c r="W487" i="5"/>
  <c r="Y487" i="5"/>
  <c r="U488" i="5"/>
  <c r="V488" i="5"/>
  <c r="W488" i="5"/>
  <c r="Y488" i="5"/>
  <c r="U489" i="5"/>
  <c r="V489" i="5"/>
  <c r="W489" i="5"/>
  <c r="Y489" i="5"/>
  <c r="U490" i="5"/>
  <c r="V490" i="5"/>
  <c r="W490" i="5"/>
  <c r="Y490" i="5"/>
  <c r="U491" i="5"/>
  <c r="V491" i="5"/>
  <c r="W491" i="5"/>
  <c r="Y491" i="5"/>
  <c r="U492" i="5"/>
  <c r="V492" i="5"/>
  <c r="W492" i="5"/>
  <c r="Y492" i="5"/>
  <c r="U493" i="5"/>
  <c r="V493" i="5"/>
  <c r="W493" i="5"/>
  <c r="Y493" i="5"/>
  <c r="U494" i="5"/>
  <c r="V494" i="5"/>
  <c r="W494" i="5"/>
  <c r="Y494" i="5"/>
  <c r="U495" i="5"/>
  <c r="V495" i="5"/>
  <c r="W495" i="5"/>
  <c r="Y495" i="5"/>
  <c r="U496" i="5"/>
  <c r="V496" i="5"/>
  <c r="W496" i="5"/>
  <c r="Y496" i="5"/>
  <c r="U497" i="5"/>
  <c r="V497" i="5"/>
  <c r="W497" i="5"/>
  <c r="Y497" i="5"/>
  <c r="U498" i="5"/>
  <c r="V498" i="5"/>
  <c r="W498" i="5"/>
  <c r="Y498" i="5"/>
  <c r="U499" i="5"/>
  <c r="V499" i="5"/>
  <c r="W499" i="5"/>
  <c r="Y499" i="5"/>
  <c r="U500" i="5"/>
  <c r="V500" i="5"/>
  <c r="W500" i="5"/>
  <c r="Y500" i="5"/>
  <c r="U501" i="5"/>
  <c r="V501" i="5"/>
  <c r="W501" i="5"/>
  <c r="Y501" i="5"/>
  <c r="U502" i="5"/>
  <c r="V502" i="5"/>
  <c r="W502" i="5"/>
  <c r="Y502" i="5"/>
  <c r="U503" i="5"/>
  <c r="V503" i="5"/>
  <c r="W503" i="5"/>
  <c r="Y503" i="5"/>
  <c r="U504" i="5"/>
  <c r="V504" i="5"/>
  <c r="W504" i="5"/>
  <c r="Y504" i="5"/>
  <c r="U505" i="5"/>
  <c r="V505" i="5"/>
  <c r="W505" i="5"/>
  <c r="Y505" i="5"/>
  <c r="U506" i="5"/>
  <c r="V506" i="5"/>
  <c r="W506" i="5"/>
  <c r="Y506" i="5"/>
  <c r="U507" i="5"/>
  <c r="V507" i="5"/>
  <c r="W507" i="5"/>
  <c r="Y507" i="5"/>
  <c r="U508" i="5"/>
  <c r="V508" i="5"/>
  <c r="W508" i="5"/>
  <c r="Y508" i="5"/>
  <c r="U509" i="5"/>
  <c r="V509" i="5"/>
  <c r="W509" i="5"/>
  <c r="Y509" i="5"/>
  <c r="U510" i="5"/>
  <c r="V510" i="5"/>
  <c r="W510" i="5"/>
  <c r="Y510" i="5"/>
  <c r="U511" i="5"/>
  <c r="V511" i="5"/>
  <c r="W511" i="5"/>
  <c r="Y511" i="5"/>
  <c r="U512" i="5"/>
  <c r="V512" i="5"/>
  <c r="W512" i="5"/>
  <c r="Y512" i="5"/>
  <c r="U513" i="5"/>
  <c r="V513" i="5"/>
  <c r="W513" i="5"/>
  <c r="Y513" i="5"/>
  <c r="U514" i="5"/>
  <c r="V514" i="5"/>
  <c r="W514" i="5"/>
  <c r="Y514" i="5"/>
  <c r="U515" i="5"/>
  <c r="V515" i="5"/>
  <c r="W515" i="5"/>
  <c r="Y515" i="5"/>
  <c r="U516" i="5"/>
  <c r="V516" i="5"/>
  <c r="W516" i="5"/>
  <c r="Y516" i="5"/>
  <c r="U517" i="5"/>
  <c r="V517" i="5"/>
  <c r="W517" i="5"/>
  <c r="Y517" i="5"/>
  <c r="U518" i="5"/>
  <c r="V518" i="5"/>
  <c r="W518" i="5"/>
  <c r="Y518" i="5"/>
  <c r="U519" i="5"/>
  <c r="V519" i="5"/>
  <c r="W519" i="5"/>
  <c r="Y519" i="5"/>
  <c r="U520" i="5"/>
  <c r="V520" i="5"/>
  <c r="W520" i="5"/>
  <c r="Y520" i="5"/>
  <c r="U521" i="5"/>
  <c r="V521" i="5"/>
  <c r="W521" i="5"/>
  <c r="Y521" i="5"/>
  <c r="U522" i="5"/>
  <c r="V522" i="5"/>
  <c r="W522" i="5"/>
  <c r="Y522" i="5"/>
  <c r="U523" i="5"/>
  <c r="V523" i="5"/>
  <c r="W523" i="5"/>
  <c r="Y523" i="5"/>
  <c r="U524" i="5"/>
  <c r="V524" i="5"/>
  <c r="W524" i="5"/>
  <c r="Y524" i="5"/>
  <c r="U525" i="5"/>
  <c r="V525" i="5"/>
  <c r="W525" i="5"/>
  <c r="Y525" i="5"/>
  <c r="U526" i="5"/>
  <c r="V526" i="5"/>
  <c r="W526" i="5"/>
  <c r="Y526" i="5"/>
  <c r="U527" i="5"/>
  <c r="V527" i="5"/>
  <c r="W527" i="5"/>
  <c r="Y527" i="5"/>
  <c r="U528" i="5"/>
  <c r="V528" i="5"/>
  <c r="W528" i="5"/>
  <c r="Y528" i="5"/>
  <c r="U529" i="5"/>
  <c r="V529" i="5"/>
  <c r="W529" i="5"/>
  <c r="Y529" i="5"/>
  <c r="U530" i="5"/>
  <c r="V530" i="5"/>
  <c r="W530" i="5"/>
  <c r="Y530" i="5"/>
  <c r="U531" i="5"/>
  <c r="V531" i="5"/>
  <c r="W531" i="5"/>
  <c r="Y531" i="5"/>
  <c r="U532" i="5"/>
  <c r="V532" i="5"/>
  <c r="W532" i="5"/>
  <c r="Y532" i="5"/>
  <c r="U533" i="5"/>
  <c r="V533" i="5"/>
  <c r="W533" i="5"/>
  <c r="Y533" i="5"/>
  <c r="U534" i="5"/>
  <c r="V534" i="5"/>
  <c r="W534" i="5"/>
  <c r="Y534" i="5"/>
  <c r="U535" i="5"/>
  <c r="V535" i="5"/>
  <c r="W535" i="5"/>
  <c r="Y535" i="5"/>
  <c r="U536" i="5"/>
  <c r="V536" i="5"/>
  <c r="W536" i="5"/>
  <c r="Y536" i="5"/>
  <c r="U537" i="5"/>
  <c r="V537" i="5"/>
  <c r="W537" i="5"/>
  <c r="Y537" i="5"/>
  <c r="U538" i="5"/>
  <c r="V538" i="5"/>
  <c r="W538" i="5"/>
  <c r="Y538" i="5"/>
  <c r="U539" i="5"/>
  <c r="V539" i="5"/>
  <c r="W539" i="5"/>
  <c r="Y539" i="5"/>
  <c r="U540" i="5"/>
  <c r="V540" i="5"/>
  <c r="W540" i="5"/>
  <c r="Y540" i="5"/>
  <c r="U541" i="5"/>
  <c r="V541" i="5"/>
  <c r="W541" i="5"/>
  <c r="Y541" i="5"/>
  <c r="U542" i="5"/>
  <c r="V542" i="5"/>
  <c r="W542" i="5"/>
  <c r="Y542" i="5"/>
  <c r="U543" i="5"/>
  <c r="V543" i="5"/>
  <c r="W543" i="5"/>
  <c r="Y543" i="5"/>
  <c r="U544" i="5"/>
  <c r="V544" i="5"/>
  <c r="W544" i="5"/>
  <c r="Y544" i="5"/>
  <c r="U545" i="5"/>
  <c r="V545" i="5"/>
  <c r="W545" i="5"/>
  <c r="Y545" i="5"/>
  <c r="U546" i="5"/>
  <c r="V546" i="5"/>
  <c r="W546" i="5"/>
  <c r="Y546" i="5"/>
  <c r="U547" i="5"/>
  <c r="V547" i="5"/>
  <c r="W547" i="5"/>
  <c r="Y547" i="5"/>
  <c r="U548" i="5"/>
  <c r="V548" i="5"/>
  <c r="W548" i="5"/>
  <c r="Y548" i="5"/>
  <c r="U549" i="5"/>
  <c r="V549" i="5"/>
  <c r="W549" i="5"/>
  <c r="Y549" i="5"/>
  <c r="U550" i="5"/>
  <c r="V550" i="5"/>
  <c r="W550" i="5"/>
  <c r="Y550" i="5"/>
  <c r="U551" i="5"/>
  <c r="V551" i="5"/>
  <c r="W551" i="5"/>
  <c r="Y551" i="5"/>
  <c r="U552" i="5"/>
  <c r="V552" i="5"/>
  <c r="W552" i="5"/>
  <c r="Y552" i="5"/>
  <c r="U553" i="5"/>
  <c r="V553" i="5"/>
  <c r="W553" i="5"/>
  <c r="Y553" i="5"/>
  <c r="U554" i="5"/>
  <c r="V554" i="5"/>
  <c r="W554" i="5"/>
  <c r="Y554" i="5"/>
  <c r="U555" i="5"/>
  <c r="V555" i="5"/>
  <c r="W555" i="5"/>
  <c r="Y555" i="5"/>
  <c r="U556" i="5"/>
  <c r="V556" i="5"/>
  <c r="W556" i="5"/>
  <c r="Y556" i="5"/>
  <c r="U557" i="5"/>
  <c r="V557" i="5"/>
  <c r="W557" i="5"/>
  <c r="Y557" i="5"/>
  <c r="U558" i="5"/>
  <c r="V558" i="5"/>
  <c r="W558" i="5"/>
  <c r="Y558" i="5"/>
  <c r="U559" i="5"/>
  <c r="V559" i="5"/>
  <c r="W559" i="5"/>
  <c r="Y559" i="5"/>
  <c r="U560" i="5"/>
  <c r="V560" i="5"/>
  <c r="W560" i="5"/>
  <c r="Y560" i="5"/>
  <c r="U561" i="5"/>
  <c r="V561" i="5"/>
  <c r="W561" i="5"/>
  <c r="Y561" i="5"/>
  <c r="U562" i="5"/>
  <c r="V562" i="5"/>
  <c r="W562" i="5"/>
  <c r="Y562" i="5"/>
  <c r="U563" i="5"/>
  <c r="V563" i="5"/>
  <c r="W563" i="5"/>
  <c r="Y563" i="5"/>
  <c r="U564" i="5"/>
  <c r="V564" i="5"/>
  <c r="W564" i="5"/>
  <c r="Y564" i="5"/>
  <c r="U565" i="5"/>
  <c r="V565" i="5"/>
  <c r="W565" i="5"/>
  <c r="Y565" i="5"/>
  <c r="U566" i="5"/>
  <c r="V566" i="5"/>
  <c r="W566" i="5"/>
  <c r="Y566" i="5"/>
  <c r="U567" i="5"/>
  <c r="V567" i="5"/>
  <c r="W567" i="5"/>
  <c r="Y567" i="5"/>
  <c r="U568" i="5"/>
  <c r="V568" i="5"/>
  <c r="W568" i="5"/>
  <c r="Y568" i="5"/>
  <c r="U569" i="5"/>
  <c r="V569" i="5"/>
  <c r="W569" i="5"/>
  <c r="Y569" i="5"/>
  <c r="U570" i="5"/>
  <c r="V570" i="5"/>
  <c r="W570" i="5"/>
  <c r="Y570" i="5"/>
  <c r="U571" i="5"/>
  <c r="V571" i="5"/>
  <c r="W571" i="5"/>
  <c r="Y571" i="5"/>
  <c r="U572" i="5"/>
  <c r="V572" i="5"/>
  <c r="W572" i="5"/>
  <c r="Y572" i="5"/>
  <c r="U573" i="5"/>
  <c r="V573" i="5"/>
  <c r="W573" i="5"/>
  <c r="Y573" i="5"/>
  <c r="U574" i="5"/>
  <c r="V574" i="5"/>
  <c r="W574" i="5"/>
  <c r="Y574" i="5"/>
  <c r="U575" i="5"/>
  <c r="V575" i="5"/>
  <c r="W575" i="5"/>
  <c r="Y575" i="5"/>
  <c r="U576" i="5"/>
  <c r="V576" i="5"/>
  <c r="W576" i="5"/>
  <c r="Y576" i="5"/>
  <c r="U577" i="5"/>
  <c r="V577" i="5"/>
  <c r="W577" i="5"/>
  <c r="Y577" i="5"/>
  <c r="U578" i="5"/>
  <c r="V578" i="5"/>
  <c r="W578" i="5"/>
  <c r="Y578" i="5"/>
  <c r="U579" i="5"/>
  <c r="V579" i="5"/>
  <c r="W579" i="5"/>
  <c r="Y579" i="5"/>
  <c r="U580" i="5"/>
  <c r="V580" i="5"/>
  <c r="W580" i="5"/>
  <c r="Y580" i="5"/>
  <c r="U581" i="5"/>
  <c r="V581" i="5"/>
  <c r="W581" i="5"/>
  <c r="Y581" i="5"/>
  <c r="U582" i="5"/>
  <c r="V582" i="5"/>
  <c r="W582" i="5"/>
  <c r="Y582" i="5"/>
  <c r="U583" i="5"/>
  <c r="V583" i="5"/>
  <c r="W583" i="5"/>
  <c r="Y583" i="5"/>
  <c r="U584" i="5"/>
  <c r="V584" i="5"/>
  <c r="W584" i="5"/>
  <c r="Y584" i="5"/>
  <c r="U585" i="5"/>
  <c r="V585" i="5"/>
  <c r="W585" i="5"/>
  <c r="Y585" i="5"/>
  <c r="U586" i="5"/>
  <c r="V586" i="5"/>
  <c r="W586" i="5"/>
  <c r="Y586" i="5"/>
  <c r="U587" i="5"/>
  <c r="V587" i="5"/>
  <c r="W587" i="5"/>
  <c r="Y587" i="5"/>
  <c r="U588" i="5"/>
  <c r="V588" i="5"/>
  <c r="W588" i="5"/>
  <c r="Y588" i="5"/>
  <c r="U589" i="5"/>
  <c r="V589" i="5"/>
  <c r="W589" i="5"/>
  <c r="Y589" i="5"/>
  <c r="U590" i="5"/>
  <c r="V590" i="5"/>
  <c r="W590" i="5"/>
  <c r="Y590" i="5"/>
  <c r="U591" i="5"/>
  <c r="V591" i="5"/>
  <c r="W591" i="5"/>
  <c r="Y591" i="5"/>
  <c r="U592" i="5"/>
  <c r="V592" i="5"/>
  <c r="W592" i="5"/>
  <c r="Y592" i="5"/>
  <c r="U593" i="5"/>
  <c r="V593" i="5"/>
  <c r="W593" i="5"/>
  <c r="Y593" i="5"/>
  <c r="U594" i="5"/>
  <c r="V594" i="5"/>
  <c r="W594" i="5"/>
  <c r="Y594" i="5"/>
  <c r="U595" i="5"/>
  <c r="V595" i="5"/>
  <c r="W595" i="5"/>
  <c r="Y595" i="5"/>
  <c r="U596" i="5"/>
  <c r="V596" i="5"/>
  <c r="W596" i="5"/>
  <c r="Y596" i="5"/>
  <c r="U597" i="5"/>
  <c r="V597" i="5"/>
  <c r="W597" i="5"/>
  <c r="Y597" i="5"/>
  <c r="U598" i="5"/>
  <c r="V598" i="5"/>
  <c r="W598" i="5"/>
  <c r="Y598" i="5"/>
  <c r="U599" i="5"/>
  <c r="V599" i="5"/>
  <c r="W599" i="5"/>
  <c r="Y599" i="5"/>
  <c r="U600" i="5"/>
  <c r="V600" i="5"/>
  <c r="W600" i="5"/>
  <c r="Y600" i="5"/>
  <c r="U601" i="5"/>
  <c r="V601" i="5"/>
  <c r="W601" i="5"/>
  <c r="Y601" i="5"/>
  <c r="U602" i="5"/>
  <c r="V602" i="5"/>
  <c r="W602" i="5"/>
  <c r="Y602" i="5"/>
  <c r="U603" i="5"/>
  <c r="V603" i="5"/>
  <c r="W603" i="5"/>
  <c r="Y603" i="5"/>
  <c r="U604" i="5"/>
  <c r="V604" i="5"/>
  <c r="W604" i="5"/>
  <c r="Y604" i="5"/>
  <c r="U605" i="5"/>
  <c r="V605" i="5"/>
  <c r="W605" i="5"/>
  <c r="Y605" i="5"/>
  <c r="U606" i="5"/>
  <c r="V606" i="5"/>
  <c r="W606" i="5"/>
  <c r="Y606" i="5"/>
  <c r="U607" i="5"/>
  <c r="V607" i="5"/>
  <c r="W607" i="5"/>
  <c r="Y607" i="5"/>
  <c r="U608" i="5"/>
  <c r="V608" i="5"/>
  <c r="W608" i="5"/>
  <c r="Y608" i="5"/>
  <c r="U609" i="5"/>
  <c r="V609" i="5"/>
  <c r="W609" i="5"/>
  <c r="Y609" i="5"/>
  <c r="U610" i="5"/>
  <c r="V610" i="5"/>
  <c r="W610" i="5"/>
  <c r="Y610" i="5"/>
  <c r="U611" i="5"/>
  <c r="V611" i="5"/>
  <c r="W611" i="5"/>
  <c r="Y611" i="5"/>
  <c r="U612" i="5"/>
  <c r="V612" i="5"/>
  <c r="W612" i="5"/>
  <c r="Y612" i="5"/>
  <c r="U613" i="5"/>
  <c r="V613" i="5"/>
  <c r="W613" i="5"/>
  <c r="Y613" i="5"/>
  <c r="U614" i="5"/>
  <c r="V614" i="5"/>
  <c r="W614" i="5"/>
  <c r="Y614" i="5"/>
  <c r="U615" i="5"/>
  <c r="V615" i="5"/>
  <c r="W615" i="5"/>
  <c r="Y615" i="5"/>
  <c r="U616" i="5"/>
  <c r="V616" i="5"/>
  <c r="W616" i="5"/>
  <c r="Y616" i="5"/>
  <c r="U617" i="5"/>
  <c r="V617" i="5"/>
  <c r="W617" i="5"/>
  <c r="Y617" i="5"/>
  <c r="U618" i="5"/>
  <c r="V618" i="5"/>
  <c r="W618" i="5"/>
  <c r="Y618" i="5"/>
  <c r="U619" i="5"/>
  <c r="V619" i="5"/>
  <c r="W619" i="5"/>
  <c r="Y619" i="5"/>
  <c r="U620" i="5"/>
  <c r="V620" i="5"/>
  <c r="W620" i="5"/>
  <c r="Y620" i="5"/>
  <c r="U621" i="5"/>
  <c r="V621" i="5"/>
  <c r="W621" i="5"/>
  <c r="Y621" i="5"/>
  <c r="U622" i="5"/>
  <c r="V622" i="5"/>
  <c r="W622" i="5"/>
  <c r="Y622" i="5"/>
  <c r="U623" i="5"/>
  <c r="V623" i="5"/>
  <c r="W623" i="5"/>
  <c r="Y623" i="5"/>
  <c r="U624" i="5"/>
  <c r="V624" i="5"/>
  <c r="W624" i="5"/>
  <c r="Y624" i="5"/>
  <c r="U625" i="5"/>
  <c r="V625" i="5"/>
  <c r="W625" i="5"/>
  <c r="Y625" i="5"/>
  <c r="U626" i="5"/>
  <c r="V626" i="5"/>
  <c r="W626" i="5"/>
  <c r="Y626" i="5"/>
  <c r="U627" i="5"/>
  <c r="V627" i="5"/>
  <c r="W627" i="5"/>
  <c r="Y627" i="5"/>
  <c r="U628" i="5"/>
  <c r="V628" i="5"/>
  <c r="W628" i="5"/>
  <c r="Y628" i="5"/>
  <c r="U629" i="5"/>
  <c r="V629" i="5"/>
  <c r="W629" i="5"/>
  <c r="Y629" i="5"/>
  <c r="U630" i="5"/>
  <c r="V630" i="5"/>
  <c r="W630" i="5"/>
  <c r="Y630" i="5"/>
  <c r="U631" i="5"/>
  <c r="V631" i="5"/>
  <c r="W631" i="5"/>
  <c r="Y631" i="5"/>
  <c r="U632" i="5"/>
  <c r="V632" i="5"/>
  <c r="W632" i="5"/>
  <c r="Y632" i="5"/>
  <c r="U633" i="5"/>
  <c r="V633" i="5"/>
  <c r="W633" i="5"/>
  <c r="Y633" i="5"/>
  <c r="U634" i="5"/>
  <c r="V634" i="5"/>
  <c r="W634" i="5"/>
  <c r="Y634" i="5"/>
  <c r="U635" i="5"/>
  <c r="V635" i="5"/>
  <c r="W635" i="5"/>
  <c r="Y635" i="5"/>
  <c r="U636" i="5"/>
  <c r="V636" i="5"/>
  <c r="W636" i="5"/>
  <c r="Y636" i="5"/>
  <c r="U637" i="5"/>
  <c r="V637" i="5"/>
  <c r="W637" i="5"/>
  <c r="Y637" i="5"/>
  <c r="U638" i="5"/>
  <c r="V638" i="5"/>
  <c r="W638" i="5"/>
  <c r="Y638" i="5"/>
  <c r="U639" i="5"/>
  <c r="V639" i="5"/>
  <c r="W639" i="5"/>
  <c r="Y639" i="5"/>
  <c r="U640" i="5"/>
  <c r="V640" i="5"/>
  <c r="W640" i="5"/>
  <c r="Y640" i="5"/>
  <c r="U641" i="5"/>
  <c r="V641" i="5"/>
  <c r="W641" i="5"/>
  <c r="Y641" i="5"/>
  <c r="U642" i="5"/>
  <c r="V642" i="5"/>
  <c r="W642" i="5"/>
  <c r="Y642" i="5"/>
  <c r="U643" i="5"/>
  <c r="V643" i="5"/>
  <c r="W643" i="5"/>
  <c r="Y643" i="5"/>
  <c r="U644" i="5"/>
  <c r="V644" i="5"/>
  <c r="W644" i="5"/>
  <c r="Y644" i="5"/>
  <c r="U645" i="5"/>
  <c r="V645" i="5"/>
  <c r="W645" i="5"/>
  <c r="Y645" i="5"/>
  <c r="U646" i="5"/>
  <c r="V646" i="5"/>
  <c r="W646" i="5"/>
  <c r="Y646" i="5"/>
  <c r="U647" i="5"/>
  <c r="V647" i="5"/>
  <c r="W647" i="5"/>
  <c r="Y647" i="5"/>
  <c r="U648" i="5"/>
  <c r="V648" i="5"/>
  <c r="W648" i="5"/>
  <c r="Y648" i="5"/>
  <c r="U649" i="5"/>
  <c r="V649" i="5"/>
  <c r="W649" i="5"/>
  <c r="Y649" i="5"/>
  <c r="U650" i="5"/>
  <c r="V650" i="5"/>
  <c r="W650" i="5"/>
  <c r="Y650" i="5"/>
  <c r="U651" i="5"/>
  <c r="V651" i="5"/>
  <c r="W651" i="5"/>
  <c r="Y651" i="5"/>
  <c r="U652" i="5"/>
  <c r="V652" i="5"/>
  <c r="W652" i="5"/>
  <c r="Y652" i="5"/>
  <c r="U653" i="5"/>
  <c r="V653" i="5"/>
  <c r="W653" i="5"/>
  <c r="Y653" i="5"/>
  <c r="U654" i="5"/>
  <c r="V654" i="5"/>
  <c r="W654" i="5"/>
  <c r="Y654" i="5"/>
  <c r="U655" i="5"/>
  <c r="V655" i="5"/>
  <c r="W655" i="5"/>
  <c r="Y655" i="5"/>
  <c r="U656" i="5"/>
  <c r="V656" i="5"/>
  <c r="W656" i="5"/>
  <c r="Y656" i="5"/>
  <c r="U657" i="5"/>
  <c r="V657" i="5"/>
  <c r="W657" i="5"/>
  <c r="Y657" i="5"/>
  <c r="U658" i="5"/>
  <c r="V658" i="5"/>
  <c r="W658" i="5"/>
  <c r="Y658" i="5"/>
  <c r="U659" i="5"/>
  <c r="V659" i="5"/>
  <c r="W659" i="5"/>
  <c r="Y659" i="5"/>
  <c r="U660" i="5"/>
  <c r="V660" i="5"/>
  <c r="W660" i="5"/>
  <c r="Y660" i="5"/>
  <c r="U661" i="5"/>
  <c r="V661" i="5"/>
  <c r="W661" i="5"/>
  <c r="Y661" i="5"/>
  <c r="U662" i="5"/>
  <c r="V662" i="5"/>
  <c r="W662" i="5"/>
  <c r="Y662" i="5"/>
  <c r="U663" i="5"/>
  <c r="V663" i="5"/>
  <c r="W663" i="5"/>
  <c r="Y663" i="5"/>
  <c r="U664" i="5"/>
  <c r="V664" i="5"/>
  <c r="W664" i="5"/>
  <c r="Y664" i="5"/>
  <c r="U665" i="5"/>
  <c r="V665" i="5"/>
  <c r="W665" i="5"/>
  <c r="Y665" i="5"/>
  <c r="U666" i="5"/>
  <c r="V666" i="5"/>
  <c r="W666" i="5"/>
  <c r="Y666" i="5"/>
  <c r="U667" i="5"/>
  <c r="V667" i="5"/>
  <c r="W667" i="5"/>
  <c r="Y667" i="5"/>
  <c r="U668" i="5"/>
  <c r="V668" i="5"/>
  <c r="W668" i="5"/>
  <c r="Y668" i="5"/>
  <c r="U669" i="5"/>
  <c r="V669" i="5"/>
  <c r="W669" i="5"/>
  <c r="Y669" i="5"/>
  <c r="U670" i="5"/>
  <c r="V670" i="5"/>
  <c r="W670" i="5"/>
  <c r="Y670" i="5"/>
  <c r="U671" i="5"/>
  <c r="V671" i="5"/>
  <c r="W671" i="5"/>
  <c r="Y671" i="5"/>
  <c r="U672" i="5"/>
  <c r="V672" i="5"/>
  <c r="W672" i="5"/>
  <c r="Y672" i="5"/>
  <c r="U673" i="5"/>
  <c r="V673" i="5"/>
  <c r="W673" i="5"/>
  <c r="Y673" i="5"/>
  <c r="U674" i="5"/>
  <c r="V674" i="5"/>
  <c r="W674" i="5"/>
  <c r="Y674" i="5"/>
  <c r="U675" i="5"/>
  <c r="V675" i="5"/>
  <c r="W675" i="5"/>
  <c r="Y675" i="5"/>
  <c r="U676" i="5"/>
  <c r="V676" i="5"/>
  <c r="W676" i="5"/>
  <c r="Y676" i="5"/>
  <c r="U677" i="5"/>
  <c r="V677" i="5"/>
  <c r="W677" i="5"/>
  <c r="Y677" i="5"/>
  <c r="U678" i="5"/>
  <c r="V678" i="5"/>
  <c r="W678" i="5"/>
  <c r="Y678" i="5"/>
  <c r="U679" i="5"/>
  <c r="V679" i="5"/>
  <c r="W679" i="5"/>
  <c r="Y679" i="5"/>
  <c r="U680" i="5"/>
  <c r="V680" i="5"/>
  <c r="W680" i="5"/>
  <c r="Y680" i="5"/>
  <c r="U681" i="5"/>
  <c r="V681" i="5"/>
  <c r="W681" i="5"/>
  <c r="Y681" i="5"/>
  <c r="U682" i="5"/>
  <c r="V682" i="5"/>
  <c r="W682" i="5"/>
  <c r="Y682" i="5"/>
  <c r="U683" i="5"/>
  <c r="V683" i="5"/>
  <c r="W683" i="5"/>
  <c r="Y683" i="5"/>
  <c r="U684" i="5"/>
  <c r="V684" i="5"/>
  <c r="W684" i="5"/>
  <c r="Y684" i="5"/>
  <c r="U685" i="5"/>
  <c r="V685" i="5"/>
  <c r="W685" i="5"/>
  <c r="Y685" i="5"/>
  <c r="U686" i="5"/>
  <c r="V686" i="5"/>
  <c r="W686" i="5"/>
  <c r="Y686" i="5"/>
  <c r="U687" i="5"/>
  <c r="V687" i="5"/>
  <c r="W687" i="5"/>
  <c r="Y687" i="5"/>
  <c r="U688" i="5"/>
  <c r="V688" i="5"/>
  <c r="W688" i="5"/>
  <c r="Y688" i="5"/>
  <c r="U689" i="5"/>
  <c r="V689" i="5"/>
  <c r="W689" i="5"/>
  <c r="Y689" i="5"/>
  <c r="U690" i="5"/>
  <c r="V690" i="5"/>
  <c r="W690" i="5"/>
  <c r="Y690" i="5"/>
  <c r="U691" i="5"/>
  <c r="V691" i="5"/>
  <c r="W691" i="5"/>
  <c r="Y691" i="5"/>
  <c r="U692" i="5"/>
  <c r="V692" i="5"/>
  <c r="W692" i="5"/>
  <c r="Y692" i="5"/>
  <c r="U693" i="5"/>
  <c r="V693" i="5"/>
  <c r="W693" i="5"/>
  <c r="Y693" i="5"/>
  <c r="U694" i="5"/>
  <c r="V694" i="5"/>
  <c r="W694" i="5"/>
  <c r="Y694" i="5"/>
  <c r="U695" i="5"/>
  <c r="V695" i="5"/>
  <c r="W695" i="5"/>
  <c r="Y695" i="5"/>
  <c r="U696" i="5"/>
  <c r="V696" i="5"/>
  <c r="W696" i="5"/>
  <c r="Y696" i="5"/>
  <c r="U697" i="5"/>
  <c r="V697" i="5"/>
  <c r="W697" i="5"/>
  <c r="Y697" i="5"/>
  <c r="U698" i="5"/>
  <c r="V698" i="5"/>
  <c r="W698" i="5"/>
  <c r="Y698" i="5"/>
  <c r="U699" i="5"/>
  <c r="V699" i="5"/>
  <c r="W699" i="5"/>
  <c r="Y699" i="5"/>
  <c r="U700" i="5"/>
  <c r="V700" i="5"/>
  <c r="W700" i="5"/>
  <c r="Y700" i="5"/>
  <c r="U701" i="5"/>
  <c r="V701" i="5"/>
  <c r="W701" i="5"/>
  <c r="Y701" i="5"/>
  <c r="U702" i="5"/>
  <c r="V702" i="5"/>
  <c r="W702" i="5"/>
  <c r="Y702" i="5"/>
  <c r="U703" i="5"/>
  <c r="V703" i="5"/>
  <c r="W703" i="5"/>
  <c r="Y703" i="5"/>
  <c r="U704" i="5"/>
  <c r="V704" i="5"/>
  <c r="W704" i="5"/>
  <c r="Y704" i="5"/>
  <c r="U705" i="5"/>
  <c r="V705" i="5"/>
  <c r="W705" i="5"/>
  <c r="Y705" i="5"/>
  <c r="U706" i="5"/>
  <c r="V706" i="5"/>
  <c r="W706" i="5"/>
  <c r="Y706" i="5"/>
  <c r="U707" i="5"/>
  <c r="V707" i="5"/>
  <c r="W707" i="5"/>
  <c r="Y707" i="5"/>
  <c r="U708" i="5"/>
  <c r="V708" i="5"/>
  <c r="W708" i="5"/>
  <c r="Y708" i="5"/>
  <c r="U709" i="5"/>
  <c r="V709" i="5"/>
  <c r="W709" i="5"/>
  <c r="Y709" i="5"/>
  <c r="U710" i="5"/>
  <c r="V710" i="5"/>
  <c r="W710" i="5"/>
  <c r="Y710" i="5"/>
  <c r="U711" i="5"/>
  <c r="V711" i="5"/>
  <c r="W711" i="5"/>
  <c r="Y711" i="5"/>
  <c r="U712" i="5"/>
  <c r="V712" i="5"/>
  <c r="W712" i="5"/>
  <c r="Y712" i="5"/>
  <c r="U713" i="5"/>
  <c r="V713" i="5"/>
  <c r="W713" i="5"/>
  <c r="Y713" i="5"/>
  <c r="U714" i="5"/>
  <c r="V714" i="5"/>
  <c r="W714" i="5"/>
  <c r="Y714" i="5"/>
  <c r="U715" i="5"/>
  <c r="V715" i="5"/>
  <c r="W715" i="5"/>
  <c r="Y715" i="5"/>
  <c r="U716" i="5"/>
  <c r="V716" i="5"/>
  <c r="W716" i="5"/>
  <c r="Y716" i="5"/>
  <c r="U717" i="5"/>
  <c r="V717" i="5"/>
  <c r="W717" i="5"/>
  <c r="Y717" i="5"/>
  <c r="U718" i="5"/>
  <c r="V718" i="5"/>
  <c r="W718" i="5"/>
  <c r="Y718" i="5"/>
  <c r="U719" i="5"/>
  <c r="V719" i="5"/>
  <c r="W719" i="5"/>
  <c r="Y719" i="5"/>
  <c r="U720" i="5"/>
  <c r="V720" i="5"/>
  <c r="W720" i="5"/>
  <c r="Y720" i="5"/>
  <c r="U721" i="5"/>
  <c r="V721" i="5"/>
  <c r="W721" i="5"/>
  <c r="Y721" i="5"/>
  <c r="U722" i="5"/>
  <c r="V722" i="5"/>
  <c r="W722" i="5"/>
  <c r="Y722" i="5"/>
  <c r="U723" i="5"/>
  <c r="V723" i="5"/>
  <c r="W723" i="5"/>
  <c r="Y723" i="5"/>
  <c r="U724" i="5"/>
  <c r="V724" i="5"/>
  <c r="W724" i="5"/>
  <c r="Y724" i="5"/>
  <c r="U725" i="5"/>
  <c r="V725" i="5"/>
  <c r="W725" i="5"/>
  <c r="Y725" i="5"/>
  <c r="U726" i="5"/>
  <c r="V726" i="5"/>
  <c r="W726" i="5"/>
  <c r="Y726" i="5"/>
  <c r="W727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Y1106" i="5"/>
  <c r="Y1107" i="5"/>
  <c r="Y1108" i="5"/>
  <c r="Y1109" i="5"/>
  <c r="Y1110" i="5"/>
  <c r="Y1111" i="5"/>
  <c r="Y1112" i="5"/>
  <c r="Y1113" i="5"/>
  <c r="Y1114" i="5"/>
  <c r="Y1115" i="5"/>
  <c r="Y1116" i="5"/>
  <c r="Y1117" i="5"/>
  <c r="Y1118" i="5"/>
  <c r="Y1119" i="5"/>
  <c r="Y1120" i="5"/>
  <c r="Y1121" i="5"/>
  <c r="Y1122" i="5"/>
  <c r="Y1123" i="5"/>
  <c r="Y1124" i="5"/>
  <c r="Y1125" i="5"/>
  <c r="Y1126" i="5"/>
  <c r="Y1127" i="5"/>
  <c r="Y1128" i="5"/>
  <c r="Y1129" i="5"/>
  <c r="Y1130" i="5"/>
  <c r="Y1131" i="5"/>
  <c r="Y1132" i="5"/>
  <c r="Y1133" i="5"/>
  <c r="Y1134" i="5"/>
  <c r="Y1135" i="5"/>
  <c r="Y1136" i="5"/>
  <c r="Y1137" i="5"/>
  <c r="Y1138" i="5"/>
  <c r="Y1139" i="5"/>
  <c r="Y1140" i="5"/>
  <c r="Y1141" i="5"/>
  <c r="Y1142" i="5"/>
  <c r="Y1143" i="5"/>
  <c r="Y1144" i="5"/>
  <c r="Y1145" i="5"/>
  <c r="Y1146" i="5"/>
  <c r="Y1147" i="5"/>
  <c r="Y1148" i="5"/>
  <c r="Y1149" i="5"/>
  <c r="Y1150" i="5"/>
  <c r="Y1151" i="5"/>
  <c r="Y1152" i="5"/>
  <c r="Y1153" i="5"/>
  <c r="Y1154" i="5"/>
  <c r="Y1155" i="5"/>
  <c r="Y1156" i="5"/>
  <c r="Y1157" i="5"/>
  <c r="Y1158" i="5"/>
  <c r="Y1159" i="5"/>
  <c r="Y1160" i="5"/>
  <c r="Y1161" i="5"/>
  <c r="Y1162" i="5"/>
  <c r="Y1163" i="5"/>
  <c r="Y1164" i="5"/>
  <c r="Y1165" i="5"/>
  <c r="Y1166" i="5"/>
  <c r="Y1167" i="5"/>
  <c r="Y1168" i="5"/>
  <c r="Y1169" i="5"/>
  <c r="Y1170" i="5"/>
  <c r="Y1171" i="5"/>
  <c r="Y1172" i="5"/>
  <c r="Y1173" i="5"/>
  <c r="Y1174" i="5"/>
  <c r="Y1175" i="5"/>
  <c r="Y1176" i="5"/>
  <c r="Y1177" i="5"/>
  <c r="Y1178" i="5"/>
  <c r="Y1179" i="5"/>
  <c r="Y1180" i="5"/>
  <c r="Y1181" i="5"/>
  <c r="Y1182" i="5"/>
  <c r="Y1183" i="5"/>
  <c r="Y1184" i="5"/>
  <c r="Y1185" i="5"/>
  <c r="Y1186" i="5"/>
  <c r="Y1187" i="5"/>
  <c r="Y1188" i="5"/>
  <c r="Y1189" i="5"/>
  <c r="Y1190" i="5"/>
  <c r="Y1191" i="5"/>
  <c r="Y1192" i="5"/>
  <c r="Y1193" i="5"/>
  <c r="Y1194" i="5"/>
  <c r="Y1195" i="5"/>
  <c r="Y1196" i="5"/>
  <c r="Y1197" i="5"/>
  <c r="Y1198" i="5"/>
  <c r="Y1199" i="5"/>
  <c r="Y1200" i="5"/>
  <c r="Y1201" i="5"/>
  <c r="Y1202" i="5"/>
  <c r="Y1203" i="5"/>
  <c r="Y1204" i="5"/>
  <c r="Y1205" i="5"/>
  <c r="Y1206" i="5"/>
  <c r="Y1207" i="5"/>
  <c r="Y1208" i="5"/>
  <c r="Y1209" i="5"/>
  <c r="Y1210" i="5"/>
  <c r="Y1211" i="5"/>
  <c r="Y1212" i="5"/>
  <c r="Y1213" i="5"/>
  <c r="Y1214" i="5"/>
  <c r="Y1215" i="5"/>
  <c r="Y1216" i="5"/>
  <c r="Y1217" i="5"/>
  <c r="Y1218" i="5"/>
  <c r="Y1219" i="5"/>
  <c r="Y1220" i="5"/>
  <c r="Y1221" i="5"/>
  <c r="Y1222" i="5"/>
  <c r="Y1223" i="5"/>
  <c r="Y1224" i="5"/>
  <c r="Y1225" i="5"/>
  <c r="Y1226" i="5"/>
  <c r="Y1227" i="5"/>
  <c r="Y1228" i="5"/>
  <c r="Y1229" i="5"/>
  <c r="Y1230" i="5"/>
  <c r="Y1231" i="5"/>
  <c r="Y1232" i="5"/>
  <c r="Y1233" i="5"/>
  <c r="Y1234" i="5"/>
  <c r="Y1235" i="5"/>
  <c r="Y1236" i="5"/>
  <c r="Y1237" i="5"/>
  <c r="Y1238" i="5"/>
  <c r="Y1239" i="5"/>
  <c r="Y1240" i="5"/>
  <c r="Y1241" i="5"/>
  <c r="Y1242" i="5"/>
  <c r="Y1243" i="5"/>
  <c r="Y1244" i="5"/>
  <c r="Y1245" i="5"/>
  <c r="Y1246" i="5"/>
  <c r="Y1247" i="5"/>
  <c r="Y1248" i="5"/>
  <c r="Y1249" i="5"/>
  <c r="Y1250" i="5"/>
  <c r="Y1251" i="5"/>
  <c r="Y1252" i="5"/>
  <c r="Y1253" i="5"/>
  <c r="Y1254" i="5"/>
  <c r="Y1255" i="5"/>
  <c r="Y1256" i="5"/>
  <c r="Y1257" i="5"/>
  <c r="Y1258" i="5"/>
  <c r="Y1259" i="5"/>
  <c r="Y1260" i="5"/>
  <c r="Y1261" i="5"/>
  <c r="Y1262" i="5"/>
  <c r="Y1263" i="5"/>
  <c r="Y1264" i="5"/>
  <c r="Y1265" i="5"/>
  <c r="Y1266" i="5"/>
  <c r="Y1267" i="5"/>
  <c r="Y1268" i="5"/>
  <c r="Y1269" i="5"/>
  <c r="Y1270" i="5"/>
  <c r="Y1271" i="5"/>
  <c r="Y1272" i="5"/>
  <c r="Y1273" i="5"/>
  <c r="Y1274" i="5"/>
  <c r="Y1275" i="5"/>
  <c r="Y1276" i="5"/>
  <c r="Y1277" i="5"/>
  <c r="Y1278" i="5"/>
  <c r="Y1279" i="5"/>
  <c r="Y1280" i="5"/>
  <c r="Y1281" i="5"/>
  <c r="Y1282" i="5"/>
  <c r="Y1283" i="5"/>
  <c r="Y1284" i="5"/>
  <c r="Y1285" i="5"/>
  <c r="Y1286" i="5"/>
  <c r="Y1287" i="5"/>
  <c r="Y1288" i="5"/>
  <c r="Y1289" i="5"/>
  <c r="Y1290" i="5"/>
  <c r="Y1291" i="5"/>
  <c r="Y1292" i="5"/>
  <c r="Y1293" i="5"/>
  <c r="Y1294" i="5"/>
  <c r="Y1295" i="5"/>
  <c r="Y1296" i="5"/>
  <c r="Y1297" i="5"/>
  <c r="Y1298" i="5"/>
  <c r="Y1299" i="5"/>
  <c r="Y1300" i="5"/>
  <c r="Y1301" i="5"/>
  <c r="Y1302" i="5"/>
  <c r="Y1303" i="5"/>
  <c r="Y1304" i="5"/>
  <c r="Y1305" i="5"/>
  <c r="Y1306" i="5"/>
  <c r="Y1307" i="5"/>
  <c r="Y1308" i="5"/>
  <c r="Y1309" i="5"/>
  <c r="Y1310" i="5"/>
  <c r="Y1311" i="5"/>
  <c r="Y1312" i="5"/>
  <c r="Y1313" i="5"/>
  <c r="Y1314" i="5"/>
  <c r="Y1315" i="5"/>
  <c r="Y1316" i="5"/>
  <c r="Y1317" i="5"/>
  <c r="Y1318" i="5"/>
  <c r="Y1319" i="5"/>
  <c r="Y1320" i="5"/>
  <c r="Y1321" i="5"/>
  <c r="Y1322" i="5"/>
  <c r="Y1323" i="5"/>
  <c r="Y1324" i="5"/>
  <c r="Y1325" i="5"/>
  <c r="Y1326" i="5"/>
  <c r="Y1327" i="5"/>
  <c r="Y1328" i="5"/>
  <c r="Y1329" i="5"/>
  <c r="Y1330" i="5"/>
  <c r="Y1331" i="5"/>
  <c r="Y1332" i="5"/>
  <c r="Y1333" i="5"/>
  <c r="Y1334" i="5"/>
  <c r="Y1335" i="5"/>
  <c r="Y1336" i="5"/>
  <c r="Y1337" i="5"/>
  <c r="Y1338" i="5"/>
  <c r="Y1339" i="5"/>
  <c r="Y1340" i="5"/>
  <c r="Y1341" i="5"/>
  <c r="Y1342" i="5"/>
  <c r="Y1343" i="5"/>
  <c r="Y1344" i="5"/>
  <c r="Y1345" i="5"/>
  <c r="Y1346" i="5"/>
  <c r="Y1347" i="5"/>
  <c r="Y1348" i="5"/>
  <c r="Y1349" i="5"/>
  <c r="Y1350" i="5"/>
  <c r="Y1351" i="5"/>
  <c r="Y1352" i="5"/>
  <c r="Y1353" i="5"/>
  <c r="Y1354" i="5"/>
  <c r="Y1355" i="5"/>
  <c r="Y1356" i="5"/>
  <c r="Y1357" i="5"/>
  <c r="Y1358" i="5"/>
  <c r="Y1359" i="5"/>
  <c r="Y1360" i="5"/>
  <c r="Y1361" i="5"/>
  <c r="Y1362" i="5"/>
  <c r="Y1363" i="5"/>
  <c r="Y1364" i="5"/>
  <c r="Y1365" i="5"/>
  <c r="Y1366" i="5"/>
  <c r="Y1367" i="5"/>
  <c r="Y1368" i="5"/>
  <c r="Y1369" i="5"/>
  <c r="Y1370" i="5"/>
  <c r="Y1371" i="5"/>
  <c r="Y1372" i="5"/>
  <c r="Y1373" i="5"/>
  <c r="Y1374" i="5"/>
  <c r="Y1375" i="5"/>
  <c r="Y1376" i="5"/>
  <c r="Y1377" i="5"/>
  <c r="Y1378" i="5"/>
  <c r="Y1379" i="5"/>
  <c r="Y1380" i="5"/>
  <c r="Y1381" i="5"/>
  <c r="Y1382" i="5"/>
  <c r="Y1383" i="5"/>
  <c r="Y1384" i="5"/>
  <c r="Y1385" i="5"/>
  <c r="Y1386" i="5"/>
  <c r="Y1387" i="5"/>
  <c r="Y1388" i="5"/>
  <c r="Y1389" i="5"/>
  <c r="Y1390" i="5"/>
  <c r="Y1391" i="5"/>
  <c r="Y1392" i="5"/>
  <c r="Y1393" i="5"/>
  <c r="Y1394" i="5"/>
  <c r="Y1395" i="5"/>
  <c r="Y1396" i="5"/>
  <c r="Y1397" i="5"/>
  <c r="Y1398" i="5"/>
  <c r="Y1399" i="5"/>
  <c r="Y1400" i="5"/>
  <c r="Y1401" i="5"/>
  <c r="Y1402" i="5"/>
  <c r="Y1403" i="5"/>
  <c r="Y1404" i="5"/>
  <c r="Y1405" i="5"/>
  <c r="Y1406" i="5"/>
  <c r="Y1407" i="5"/>
  <c r="Y1408" i="5"/>
  <c r="Y1409" i="5"/>
  <c r="Y1410" i="5"/>
  <c r="Y1411" i="5"/>
  <c r="Y1412" i="5"/>
  <c r="Y1413" i="5"/>
  <c r="Y1414" i="5"/>
  <c r="Y1415" i="5"/>
  <c r="Y1416" i="5"/>
  <c r="Y1417" i="5"/>
  <c r="Y1418" i="5"/>
  <c r="Y1419" i="5"/>
  <c r="Y1420" i="5"/>
  <c r="Y1421" i="5"/>
  <c r="Y1422" i="5"/>
  <c r="Y1423" i="5"/>
  <c r="Y1424" i="5"/>
  <c r="Y1425" i="5"/>
  <c r="Y1426" i="5"/>
  <c r="Y1427" i="5"/>
  <c r="Y1428" i="5"/>
  <c r="Y1429" i="5"/>
  <c r="Y1430" i="5"/>
  <c r="Y1431" i="5"/>
  <c r="Y1432" i="5"/>
  <c r="Y1433" i="5"/>
  <c r="Y1434" i="5"/>
  <c r="Y1435" i="5"/>
  <c r="Y1436" i="5"/>
  <c r="Y1437" i="5"/>
  <c r="Y1438" i="5"/>
  <c r="Y1439" i="5"/>
  <c r="Y1440" i="5"/>
  <c r="Y1441" i="5"/>
  <c r="Y1442" i="5"/>
  <c r="Y1443" i="5"/>
  <c r="Y1444" i="5"/>
  <c r="Y1445" i="5"/>
  <c r="Y1446" i="5"/>
  <c r="Y1447" i="5"/>
  <c r="Y1448" i="5"/>
  <c r="Y1449" i="5"/>
  <c r="Y1450" i="5"/>
  <c r="Y1451" i="5"/>
  <c r="Y1452" i="5"/>
  <c r="Y1453" i="5"/>
  <c r="Y1454" i="5"/>
  <c r="Y1455" i="5"/>
  <c r="Y1456" i="5"/>
  <c r="Y1457" i="5"/>
  <c r="Y1458" i="5"/>
  <c r="Y1459" i="5"/>
  <c r="Y1460" i="5"/>
  <c r="Y1461" i="5"/>
  <c r="Y1462" i="5"/>
  <c r="Y1463" i="5"/>
  <c r="Y1464" i="5"/>
  <c r="Y1465" i="5"/>
  <c r="Y1466" i="5"/>
  <c r="Y1467" i="5"/>
  <c r="Y1468" i="5"/>
  <c r="Y1469" i="5"/>
  <c r="Y1470" i="5"/>
  <c r="Y1471" i="5"/>
  <c r="Y1472" i="5"/>
  <c r="Y1473" i="5"/>
  <c r="Y1474" i="5"/>
  <c r="Y1475" i="5"/>
  <c r="Y1476" i="5"/>
  <c r="Y1477" i="5"/>
  <c r="Y1478" i="5"/>
  <c r="Y1479" i="5"/>
  <c r="Y1480" i="5"/>
  <c r="Y1481" i="5"/>
  <c r="Y1482" i="5"/>
  <c r="Y1483" i="5"/>
  <c r="Y1484" i="5"/>
  <c r="Y1485" i="5"/>
  <c r="Y1486" i="5"/>
  <c r="Y1487" i="5"/>
  <c r="Y1488" i="5"/>
  <c r="Y1489" i="5"/>
  <c r="Y1490" i="5"/>
  <c r="Y1491" i="5"/>
  <c r="Y1492" i="5"/>
  <c r="Y1493" i="5"/>
  <c r="Y1494" i="5"/>
  <c r="Y1495" i="5"/>
  <c r="Y1496" i="5"/>
  <c r="Y1497" i="5"/>
  <c r="Y1498" i="5"/>
  <c r="Y1499" i="5"/>
  <c r="Y1500" i="5"/>
  <c r="Y1501" i="5"/>
  <c r="Y1502" i="5"/>
  <c r="Y1503" i="5"/>
  <c r="Y1504" i="5"/>
  <c r="Y1505" i="5"/>
  <c r="Y1506" i="5"/>
  <c r="Y1507" i="5"/>
  <c r="Y1508" i="5"/>
  <c r="Y1509" i="5"/>
  <c r="Y1510" i="5"/>
  <c r="Y1511" i="5"/>
  <c r="Y1512" i="5"/>
  <c r="Y1513" i="5"/>
  <c r="Y1514" i="5"/>
  <c r="Y1515" i="5"/>
  <c r="Y1516" i="5"/>
  <c r="Y1517" i="5"/>
  <c r="Y1518" i="5"/>
  <c r="Y1519" i="5"/>
  <c r="Y1520" i="5"/>
  <c r="Y1521" i="5"/>
  <c r="Y1522" i="5"/>
  <c r="Y1523" i="5"/>
  <c r="Y1524" i="5"/>
  <c r="Y1525" i="5"/>
  <c r="Y1526" i="5"/>
  <c r="Y1527" i="5"/>
  <c r="Y1528" i="5"/>
  <c r="Y1529" i="5"/>
  <c r="Y1530" i="5"/>
  <c r="Y1531" i="5"/>
  <c r="Y1532" i="5"/>
  <c r="Y1533" i="5"/>
  <c r="Y1534" i="5"/>
  <c r="Y1535" i="5"/>
  <c r="Y1536" i="5"/>
  <c r="Y1537" i="5"/>
  <c r="Y1538" i="5"/>
  <c r="Y1539" i="5"/>
  <c r="Y1540" i="5"/>
  <c r="Y1541" i="5"/>
  <c r="Y1542" i="5"/>
  <c r="Y1543" i="5"/>
  <c r="Y1544" i="5"/>
  <c r="Y1545" i="5"/>
  <c r="Y1546" i="5"/>
  <c r="Y1547" i="5"/>
  <c r="Y1548" i="5"/>
  <c r="Y1549" i="5"/>
  <c r="Y1550" i="5"/>
  <c r="Y1551" i="5"/>
  <c r="Y1552" i="5"/>
  <c r="Y1553" i="5"/>
  <c r="Y1554" i="5"/>
  <c r="Y1555" i="5"/>
  <c r="Y1556" i="5"/>
  <c r="Y1557" i="5"/>
  <c r="Y1558" i="5"/>
  <c r="Y1559" i="5"/>
  <c r="Y1560" i="5"/>
  <c r="Y1561" i="5"/>
  <c r="Y1562" i="5"/>
  <c r="Y1563" i="5"/>
  <c r="Y1564" i="5"/>
  <c r="Y1565" i="5"/>
  <c r="Y1566" i="5"/>
  <c r="Y1567" i="5"/>
  <c r="Y1568" i="5"/>
  <c r="Y1569" i="5"/>
  <c r="Y1570" i="5"/>
  <c r="Y1571" i="5"/>
  <c r="Y1572" i="5"/>
  <c r="Y1573" i="5"/>
  <c r="Y1574" i="5"/>
  <c r="Y1575" i="5"/>
  <c r="Y1576" i="5"/>
  <c r="Y1577" i="5"/>
  <c r="Y1578" i="5"/>
  <c r="Y1579" i="5"/>
  <c r="Y1580" i="5"/>
  <c r="Y1581" i="5"/>
  <c r="Y1582" i="5"/>
  <c r="Y1583" i="5"/>
  <c r="Y1584" i="5"/>
  <c r="Y1585" i="5"/>
  <c r="Y1586" i="5"/>
  <c r="Y1587" i="5"/>
  <c r="Y1588" i="5"/>
  <c r="Y1589" i="5"/>
  <c r="Y1590" i="5"/>
  <c r="Y1591" i="5"/>
  <c r="Y1592" i="5"/>
  <c r="Y1593" i="5"/>
  <c r="Y1594" i="5"/>
  <c r="Y1595" i="5"/>
  <c r="Y1596" i="5"/>
  <c r="Y1597" i="5"/>
  <c r="Y1598" i="5"/>
  <c r="Y1599" i="5"/>
  <c r="Y1600" i="5"/>
  <c r="Y1601" i="5"/>
  <c r="Y1602" i="5"/>
  <c r="Y1603" i="5"/>
  <c r="Y1604" i="5"/>
  <c r="Y1605" i="5"/>
  <c r="Y1606" i="5"/>
  <c r="Y1607" i="5"/>
  <c r="Y1608" i="5"/>
  <c r="Y1609" i="5"/>
  <c r="Y1610" i="5"/>
  <c r="Y1611" i="5"/>
  <c r="Y1612" i="5"/>
  <c r="Y1613" i="5"/>
  <c r="Y1614" i="5"/>
  <c r="Y1615" i="5"/>
  <c r="Y1616" i="5"/>
  <c r="Y1617" i="5"/>
  <c r="Y1618" i="5"/>
  <c r="Y1619" i="5"/>
  <c r="Y1620" i="5"/>
  <c r="Y1621" i="5"/>
  <c r="Y1622" i="5"/>
  <c r="Y1623" i="5"/>
  <c r="Y1624" i="5"/>
  <c r="Y1625" i="5"/>
  <c r="Y1626" i="5"/>
  <c r="Y1627" i="5"/>
  <c r="Y1628" i="5"/>
  <c r="Y1629" i="5"/>
  <c r="Y1630" i="5"/>
  <c r="Y1631" i="5"/>
  <c r="Y1632" i="5"/>
  <c r="Y1633" i="5"/>
  <c r="Y1634" i="5"/>
  <c r="Y1635" i="5"/>
  <c r="Y1636" i="5"/>
  <c r="Y1637" i="5"/>
  <c r="Y1638" i="5"/>
  <c r="Y1639" i="5"/>
  <c r="Y1640" i="5"/>
  <c r="Y1641" i="5"/>
  <c r="Y1642" i="5"/>
  <c r="Y1643" i="5"/>
  <c r="Y1644" i="5"/>
  <c r="Y1645" i="5"/>
  <c r="Y1646" i="5"/>
  <c r="Y1647" i="5"/>
  <c r="Y1648" i="5"/>
  <c r="Y1649" i="5"/>
  <c r="Y1650" i="5"/>
  <c r="Y1651" i="5"/>
  <c r="Y1652" i="5"/>
  <c r="Y1653" i="5"/>
  <c r="Y1654" i="5"/>
  <c r="Y1655" i="5"/>
  <c r="Y1656" i="5"/>
  <c r="Y1657" i="5"/>
  <c r="Y1658" i="5"/>
  <c r="Y1659" i="5"/>
  <c r="Y1660" i="5"/>
  <c r="Y1661" i="5"/>
  <c r="Y1662" i="5"/>
  <c r="Y1663" i="5"/>
  <c r="Y1664" i="5"/>
  <c r="Y1665" i="5"/>
  <c r="Y1666" i="5"/>
  <c r="Y1667" i="5"/>
  <c r="Y1668" i="5"/>
  <c r="Y1669" i="5"/>
  <c r="Y1670" i="5"/>
  <c r="Y1671" i="5"/>
  <c r="Y1672" i="5"/>
  <c r="Y1673" i="5"/>
  <c r="Y1674" i="5"/>
  <c r="Y1675" i="5"/>
  <c r="Y1676" i="5"/>
  <c r="Y1677" i="5"/>
  <c r="Y1678" i="5"/>
  <c r="Y1679" i="5"/>
  <c r="Y1680" i="5"/>
  <c r="Y1681" i="5"/>
  <c r="Y1682" i="5"/>
  <c r="Y1683" i="5"/>
  <c r="Y1684" i="5"/>
  <c r="Y1685" i="5"/>
  <c r="Y1686" i="5"/>
  <c r="Y1687" i="5"/>
  <c r="Y1688" i="5"/>
  <c r="Y1689" i="5"/>
  <c r="Y1690" i="5"/>
  <c r="Y1691" i="5"/>
  <c r="Y1692" i="5"/>
  <c r="Y1693" i="5"/>
  <c r="Y1694" i="5"/>
  <c r="Y1695" i="5"/>
  <c r="Y1696" i="5"/>
  <c r="Y1697" i="5"/>
  <c r="Y1698" i="5"/>
  <c r="Y1699" i="5"/>
  <c r="Y1700" i="5"/>
  <c r="Y1701" i="5"/>
  <c r="Y1702" i="5"/>
  <c r="Y1703" i="5"/>
  <c r="Y1704" i="5"/>
  <c r="Y1705" i="5"/>
  <c r="Y1706" i="5"/>
  <c r="Y1707" i="5"/>
  <c r="Y1708" i="5"/>
  <c r="Y1709" i="5"/>
  <c r="Y1710" i="5"/>
  <c r="Y1711" i="5"/>
  <c r="Y1712" i="5"/>
  <c r="Y1713" i="5"/>
  <c r="Y1714" i="5"/>
  <c r="Y1715" i="5"/>
  <c r="Y1716" i="5"/>
  <c r="Y1717" i="5"/>
  <c r="Y1718" i="5"/>
  <c r="Y1719" i="5"/>
  <c r="Y1720" i="5"/>
  <c r="Y1721" i="5"/>
  <c r="Y1722" i="5"/>
  <c r="Y1723" i="5"/>
  <c r="Y1724" i="5"/>
  <c r="Y1725" i="5"/>
  <c r="Y1726" i="5"/>
  <c r="Y1727" i="5"/>
  <c r="Y1728" i="5"/>
  <c r="Y1729" i="5"/>
  <c r="Y1730" i="5"/>
  <c r="Y1731" i="5"/>
  <c r="Y1732" i="5"/>
  <c r="Y1733" i="5"/>
  <c r="Y1734" i="5"/>
  <c r="Y1735" i="5"/>
  <c r="Y1736" i="5"/>
  <c r="Y1737" i="5"/>
  <c r="Y1738" i="5"/>
  <c r="Y1739" i="5"/>
  <c r="Y1740" i="5"/>
  <c r="Y1741" i="5"/>
  <c r="Y1742" i="5"/>
  <c r="Y1743" i="5"/>
  <c r="Y1744" i="5"/>
  <c r="Y1745" i="5"/>
  <c r="Y1746" i="5"/>
  <c r="Y1747" i="5"/>
  <c r="Y1748" i="5"/>
  <c r="Y1749" i="5"/>
  <c r="Y1750" i="5"/>
  <c r="Y1751" i="5"/>
  <c r="Y1752" i="5"/>
  <c r="Y1753" i="5"/>
  <c r="Y1754" i="5"/>
  <c r="Y1755" i="5"/>
  <c r="Y1756" i="5"/>
  <c r="Y1757" i="5"/>
  <c r="Y1758" i="5"/>
  <c r="Y1759" i="5"/>
  <c r="Y1760" i="5"/>
  <c r="Y1761" i="5"/>
  <c r="Y1762" i="5"/>
  <c r="Y1763" i="5"/>
  <c r="Y1764" i="5"/>
  <c r="Y1765" i="5"/>
  <c r="Y1766" i="5"/>
  <c r="Y1767" i="5"/>
  <c r="Y1768" i="5"/>
  <c r="Y1769" i="5"/>
  <c r="Y1770" i="5"/>
  <c r="Y1771" i="5"/>
  <c r="Y1772" i="5"/>
  <c r="Y1773" i="5"/>
  <c r="Y1774" i="5"/>
  <c r="Y1775" i="5"/>
  <c r="Y1776" i="5"/>
  <c r="Y1777" i="5"/>
  <c r="Y1778" i="5"/>
  <c r="Y1779" i="5"/>
  <c r="Y1780" i="5"/>
  <c r="Y1781" i="5"/>
  <c r="Y1782" i="5"/>
  <c r="Y1783" i="5"/>
  <c r="Y1784" i="5"/>
  <c r="Y1785" i="5"/>
  <c r="Y1786" i="5"/>
  <c r="Y1787" i="5"/>
  <c r="Y1788" i="5"/>
  <c r="Y1789" i="5"/>
  <c r="Y1790" i="5"/>
  <c r="Y1791" i="5"/>
  <c r="Y1792" i="5"/>
  <c r="Y1793" i="5"/>
  <c r="Y1794" i="5"/>
  <c r="Y1795" i="5"/>
  <c r="Y1796" i="5"/>
  <c r="Y1797" i="5"/>
  <c r="Y1798" i="5"/>
  <c r="Y1799" i="5"/>
  <c r="Y1800" i="5"/>
  <c r="Y1801" i="5"/>
  <c r="Y1802" i="5"/>
  <c r="Y1803" i="5"/>
  <c r="Y1804" i="5"/>
  <c r="Y1805" i="5"/>
  <c r="Y1806" i="5"/>
  <c r="Y1807" i="5"/>
  <c r="Y1808" i="5"/>
  <c r="Y1809" i="5"/>
  <c r="Y1810" i="5"/>
  <c r="Y1811" i="5"/>
  <c r="Y1812" i="5"/>
  <c r="Y1813" i="5"/>
  <c r="Y1814" i="5"/>
  <c r="Y1815" i="5"/>
  <c r="Y1816" i="5"/>
  <c r="Y1817" i="5"/>
  <c r="Y1818" i="5"/>
  <c r="Y1819" i="5"/>
  <c r="Y1820" i="5"/>
  <c r="Y1821" i="5"/>
  <c r="Y1822" i="5"/>
  <c r="Y1823" i="5"/>
  <c r="Y1824" i="5"/>
  <c r="Y1825" i="5"/>
  <c r="Y1826" i="5"/>
  <c r="Y1827" i="5"/>
  <c r="Y1828" i="5"/>
  <c r="Y1829" i="5"/>
  <c r="Y1830" i="5"/>
  <c r="Y1831" i="5"/>
  <c r="Y1832" i="5"/>
  <c r="Y1833" i="5"/>
  <c r="Y1834" i="5"/>
  <c r="Y1835" i="5"/>
  <c r="Y1836" i="5"/>
  <c r="Y1837" i="5"/>
  <c r="Y1838" i="5"/>
  <c r="Y1839" i="5"/>
  <c r="Y1840" i="5"/>
  <c r="Y1841" i="5"/>
  <c r="Y1842" i="5"/>
  <c r="Y1843" i="5"/>
  <c r="Y1844" i="5"/>
  <c r="Y1845" i="5"/>
  <c r="Y1846" i="5"/>
  <c r="Y1847" i="5"/>
  <c r="Y1848" i="5"/>
  <c r="Y1849" i="5"/>
  <c r="Y1850" i="5"/>
  <c r="Y1851" i="5"/>
  <c r="Y1852" i="5"/>
  <c r="Y1853" i="5"/>
  <c r="Y1854" i="5"/>
  <c r="Y1855" i="5"/>
  <c r="Y1856" i="5"/>
  <c r="Y1857" i="5"/>
  <c r="Y1858" i="5"/>
  <c r="Y1859" i="5"/>
  <c r="Y1860" i="5"/>
  <c r="Y1861" i="5"/>
  <c r="Y1862" i="5"/>
  <c r="Y1863" i="5"/>
  <c r="Y1864" i="5"/>
  <c r="Y1865" i="5"/>
  <c r="Y1866" i="5"/>
  <c r="Y1867" i="5"/>
  <c r="Y1868" i="5"/>
  <c r="Y1869" i="5"/>
  <c r="Y1870" i="5"/>
  <c r="Y1871" i="5"/>
  <c r="Y1872" i="5"/>
  <c r="Y1873" i="5"/>
  <c r="Y1874" i="5"/>
  <c r="Y1875" i="5"/>
  <c r="Y1876" i="5"/>
  <c r="Y1877" i="5"/>
  <c r="Y1878" i="5"/>
  <c r="Y1879" i="5"/>
  <c r="Y1880" i="5"/>
  <c r="Y1881" i="5"/>
  <c r="Y1882" i="5"/>
  <c r="Y1883" i="5"/>
  <c r="Y1884" i="5"/>
  <c r="Y1885" i="5"/>
  <c r="Y1886" i="5"/>
  <c r="Y1887" i="5"/>
  <c r="Y1888" i="5"/>
  <c r="Y1889" i="5"/>
  <c r="Y1890" i="5"/>
  <c r="Y1891" i="5"/>
  <c r="Y1892" i="5"/>
  <c r="Y1893" i="5"/>
  <c r="Y1894" i="5"/>
  <c r="Y1895" i="5"/>
  <c r="Y1896" i="5"/>
  <c r="Y1897" i="5"/>
  <c r="Y1898" i="5"/>
  <c r="Y1899" i="5"/>
  <c r="Y1900" i="5"/>
  <c r="Y1901" i="5"/>
  <c r="Y1902" i="5"/>
  <c r="Y1903" i="5"/>
  <c r="Y1904" i="5"/>
  <c r="Y1905" i="5"/>
  <c r="Y1906" i="5"/>
  <c r="Y1907" i="5"/>
  <c r="Y1908" i="5"/>
  <c r="Y1909" i="5"/>
  <c r="Y1910" i="5"/>
  <c r="Y1911" i="5"/>
  <c r="Y1912" i="5"/>
  <c r="Y1913" i="5"/>
  <c r="Y1914" i="5"/>
  <c r="Y1915" i="5"/>
  <c r="Y1916" i="5"/>
  <c r="Y1917" i="5"/>
  <c r="Y1918" i="5"/>
  <c r="Y1919" i="5"/>
  <c r="Y1920" i="5"/>
  <c r="Y1921" i="5"/>
  <c r="Y1922" i="5"/>
  <c r="Y1923" i="5"/>
  <c r="Y1924" i="5"/>
  <c r="Y1925" i="5"/>
  <c r="Y1926" i="5"/>
  <c r="Y1927" i="5"/>
  <c r="Y1928" i="5"/>
  <c r="Y1929" i="5"/>
  <c r="Y1930" i="5"/>
  <c r="Y1931" i="5"/>
  <c r="Y1932" i="5"/>
  <c r="Y1933" i="5"/>
  <c r="Y1934" i="5"/>
  <c r="Y1935" i="5"/>
  <c r="Y1936" i="5"/>
  <c r="Y1937" i="5"/>
  <c r="Y1938" i="5"/>
  <c r="Y1939" i="5"/>
  <c r="Y1940" i="5"/>
  <c r="Y1941" i="5"/>
  <c r="Y1942" i="5"/>
  <c r="Y1943" i="5"/>
  <c r="Y1944" i="5"/>
  <c r="Y1945" i="5"/>
  <c r="Y1946" i="5"/>
  <c r="Y1947" i="5"/>
  <c r="Y1948" i="5"/>
  <c r="Y1949" i="5"/>
  <c r="Y1950" i="5"/>
  <c r="Y1951" i="5"/>
  <c r="Y1952" i="5"/>
  <c r="Y1953" i="5"/>
  <c r="Y1954" i="5"/>
  <c r="Y1955" i="5"/>
  <c r="Y1956" i="5"/>
  <c r="Y1957" i="5"/>
  <c r="Y1958" i="5"/>
  <c r="Y1959" i="5"/>
  <c r="Y1960" i="5"/>
  <c r="Y1961" i="5"/>
  <c r="Y1962" i="5"/>
  <c r="Y1963" i="5"/>
  <c r="Y1964" i="5"/>
  <c r="Y1965" i="5"/>
  <c r="Y1966" i="5"/>
  <c r="Y1967" i="5"/>
  <c r="Y1968" i="5"/>
  <c r="Y1969" i="5"/>
  <c r="Y1970" i="5"/>
  <c r="Y1971" i="5"/>
  <c r="Y1972" i="5"/>
  <c r="Y1973" i="5"/>
  <c r="Y1974" i="5"/>
  <c r="Y1975" i="5"/>
  <c r="Y1976" i="5"/>
  <c r="Y1977" i="5"/>
  <c r="Y1978" i="5"/>
  <c r="Y1979" i="5"/>
  <c r="Y1980" i="5"/>
  <c r="Y1981" i="5"/>
  <c r="Y1982" i="5"/>
  <c r="Y1983" i="5"/>
  <c r="Y1984" i="5"/>
  <c r="Y1985" i="5"/>
  <c r="Y1986" i="5"/>
  <c r="Y1987" i="5"/>
  <c r="Y1988" i="5"/>
  <c r="Y1989" i="5"/>
  <c r="Y1990" i="5"/>
  <c r="Y1991" i="5"/>
  <c r="Y1992" i="5"/>
  <c r="Y1993" i="5"/>
  <c r="Y1994" i="5"/>
  <c r="Y1995" i="5"/>
  <c r="Y1996" i="5"/>
  <c r="Y1997" i="5"/>
  <c r="Y1998" i="5"/>
  <c r="Y1999" i="5"/>
  <c r="Y2000" i="5"/>
  <c r="Y2001" i="5"/>
  <c r="Y2002" i="5"/>
  <c r="Y2003" i="5"/>
  <c r="Y2004" i="5"/>
  <c r="Y2005" i="5"/>
  <c r="Y2006" i="5"/>
  <c r="Y2007" i="5"/>
  <c r="Y2008" i="5"/>
  <c r="Y2009" i="5"/>
  <c r="E2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<sst xmlns="http://schemas.openxmlformats.org/spreadsheetml/2006/main" count="375" uniqueCount="241">
  <si>
    <t>Date</t>
  </si>
  <si>
    <t>Power Forward</t>
  </si>
  <si>
    <t>Fuel Forward *</t>
  </si>
  <si>
    <t>Valuation Date</t>
  </si>
  <si>
    <t>Option Type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</si>
  <si>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</si>
  <si>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</si>
  <si>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</si>
  <si>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</si>
  <si>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</si>
  <si>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</si>
  <si>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</si>
  <si>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</si>
  <si>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</si>
  <si>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Cost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</si>
  <si>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</si>
  <si>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</si>
  <si>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</si>
  <si>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</si>
  <si>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</si>
  <si>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</si>
  <si>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</si>
  <si>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</si>
  <si>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 xml:space="preserve"> ON</t>
  </si>
  <si>
    <t>*HR incorporated</t>
  </si>
  <si>
    <t>Debt Amortization **</t>
  </si>
  <si>
    <t>** in thousand $</t>
  </si>
  <si>
    <t>Fixed O.M.**</t>
  </si>
  <si>
    <t>Underlying Expiration Date</t>
  </si>
  <si>
    <t>Power Vol</t>
  </si>
  <si>
    <t>Fuel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</si>
  <si>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</si>
  <si>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</si>
  <si>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</si>
  <si>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</si>
  <si>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</si>
  <si>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</si>
  <si>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</si>
  <si>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</si>
  <si>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</si>
  <si>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</si>
  <si>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</si>
  <si>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</si>
  <si>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</si>
  <si>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2</t>
  </si>
  <si>
    <t>1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</si>
  <si>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</si>
  <si>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</si>
  <si>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</si>
  <si>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</si>
  <si>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</si>
  <si>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</si>
  <si>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</si>
  <si>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REGION 1E</t>
  </si>
  <si>
    <t>West Hub</t>
  </si>
  <si>
    <t>Monthly Volatilities</t>
  </si>
  <si>
    <t>Intra-Month Volatilties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</si>
  <si>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</si>
  <si>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</si>
  <si>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</si>
  <si>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</si>
  <si>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</si>
  <si>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</si>
  <si>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</si>
  <si>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</si>
  <si>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Correlation</t>
  </si>
  <si>
    <t>Bid</t>
  </si>
  <si>
    <t>Mid</t>
  </si>
  <si>
    <t>Offer</t>
  </si>
  <si>
    <t>Code</t>
  </si>
  <si>
    <t>Factor</t>
  </si>
  <si>
    <t>Gas-Power</t>
  </si>
  <si>
    <t>($/MWH)</t>
  </si>
  <si>
    <t>Month</t>
  </si>
  <si>
    <t>Volatility Smile</t>
  </si>
  <si>
    <t>Price Sensitivies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</si>
  <si>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</si>
  <si>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</si>
  <si>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</si>
  <si>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</si>
  <si>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</si>
  <si>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</si>
  <si>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</si>
  <si>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</si>
  <si>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</si>
  <si>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</si>
  <si>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</si>
  <si>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</si>
  <si>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</si>
  <si>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</si>
  <si>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</si>
  <si>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</si>
  <si>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</si>
  <si>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</si>
  <si>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</si>
  <si>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</si>
  <si>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</si>
  <si>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</si>
  <si>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</si>
  <si>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</si>
  <si>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</si>
  <si>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</si>
  <si>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</si>
  <si>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</si>
  <si>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</si>
  <si>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</si>
  <si>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</si>
  <si>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</si>
  <si>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</si>
  <si>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</si>
  <si>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</si>
  <si>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</si>
  <si>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</si>
  <si>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</si>
  <si>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</si>
  <si>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</si>
  <si>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</si>
  <si>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</si>
  <si>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</si>
  <si>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</si>
  <si>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</si>
  <si>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</si>
  <si>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</si>
  <si>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</si>
  <si>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</si>
  <si>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</si>
  <si>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</si>
  <si>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</si>
  <si>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</si>
  <si>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</si>
  <si>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</si>
  <si>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</si>
  <si>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</si>
  <si>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</si>
  <si>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</si>
  <si>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</si>
  <si>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</si>
  <si>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</si>
  <si>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</si>
  <si>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</si>
  <si>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</si>
  <si>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</si>
  <si>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</si>
  <si>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</si>
  <si>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</si>
  <si>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</si>
  <si>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</si>
  <si>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</si>
  <si>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Exer. Month</t>
  </si>
  <si>
    <t>Strike</t>
  </si>
  <si>
    <t xml:space="preserve"> </t>
  </si>
  <si>
    <t>date</t>
  </si>
  <si>
    <t>July scalars</t>
  </si>
  <si>
    <t>Difficult to follow scalars</t>
  </si>
  <si>
    <t>Embedded Option 2</t>
  </si>
  <si>
    <t xml:space="preserve">Embedde Option 1 </t>
  </si>
  <si>
    <t>INFLATION</t>
  </si>
  <si>
    <t>3/23/00  everything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</si>
  <si>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</si>
  <si>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</si>
  <si>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</si>
  <si>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</si>
  <si>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</si>
  <si>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</si>
  <si>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</si>
  <si>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</si>
  <si>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</si>
  <si>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</si>
  <si>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</si>
  <si>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</si>
  <si>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</si>
  <si>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</si>
  <si>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</si>
  <si>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</si>
  <si>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</si>
  <si>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</si>
  <si>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</si>
  <si>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</si>
  <si>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</si>
  <si>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</si>
  <si>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</si>
  <si>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</si>
  <si>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</si>
  <si>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</si>
  <si>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</si>
  <si>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</si>
  <si>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</si>
  <si>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</si>
  <si>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</si>
  <si>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sigG</t>
  </si>
  <si>
    <t>Rate</t>
  </si>
  <si>
    <t>pprice</t>
  </si>
  <si>
    <t>gprice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</si>
  <si>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</si>
  <si>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</si>
  <si>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</si>
  <si>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</si>
  <si>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</si>
  <si>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</si>
  <si>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</si>
  <si>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</si>
  <si>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</si>
  <si>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</si>
  <si>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</si>
  <si>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</si>
  <si>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</si>
  <si>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</si>
  <si>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</si>
  <si>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</si>
  <si>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</si>
  <si>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</si>
  <si>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</si>
  <si>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</si>
  <si>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H:\Work\Models\Power\CMPDaily\Debug\CMPDaily.xll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</si>
  <si>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</si>
  <si>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</si>
  <si>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</si>
  <si>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</si>
  <si>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</si>
  <si>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</si>
  <si>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</si>
  <si>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</si>
  <si>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</si>
  <si>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</si>
  <si>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</si>
  <si>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</si>
  <si>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</si>
  <si>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</si>
  <si>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</si>
  <si>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</si>
  <si>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</si>
  <si>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</si>
  <si>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</si>
  <si>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</si>
  <si>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</si>
  <si>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</si>
  <si>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</si>
  <si>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Deal Value</t>
  </si>
  <si>
    <t>OP value</t>
  </si>
  <si>
    <t>Theta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</si>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</sst>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79" formatCode="&quot;$&quot;#,##0.0000000_);[Red]\(&quot;$&quot;#,##0.0000000\)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</numFmts>
  <fonts count="37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sz val="7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7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27" fillId="0" borderId="0"/>
    <xf numFmtId="3" fontId="15" fillId="4" borderId="1" applyProtection="0"/>
  </cellStyleXfs>
  <cellXfs count="3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44" fontId="5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0" fontId="2" fillId="5" borderId="0" xfId="0" applyFont="1" applyFill="1" applyAlignment="1">
      <alignment horizontal="center"/>
    </xf>
    <xf numFmtId="2" fontId="4" fillId="5" borderId="0" xfId="0" applyNumberFormat="1" applyFont="1" applyFill="1"/>
    <xf numFmtId="1" fontId="2" fillId="5" borderId="0" xfId="0" applyNumberFormat="1" applyFont="1" applyFill="1"/>
    <xf numFmtId="0" fontId="4" fillId="5" borderId="0" xfId="0" applyFont="1" applyFill="1" applyAlignment="1">
      <alignment horizontal="left"/>
    </xf>
    <xf numFmtId="0" fontId="8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8" fontId="4" fillId="5" borderId="0" xfId="1" applyNumberFormat="1" applyFont="1" applyFill="1"/>
    <xf numFmtId="179" fontId="2" fillId="5" borderId="0" xfId="0" applyNumberFormat="1" applyFont="1" applyFill="1"/>
    <xf numFmtId="43" fontId="4" fillId="5" borderId="0" xfId="1" applyFont="1" applyFill="1" applyAlignment="1">
      <alignment horizontal="left"/>
    </xf>
    <xf numFmtId="43" fontId="4" fillId="5" borderId="0" xfId="1" applyFont="1" applyFill="1" applyAlignment="1">
      <alignment horizontal="right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Protection="1">
      <protection locked="0"/>
    </xf>
    <xf numFmtId="180" fontId="10" fillId="0" borderId="0" xfId="0" applyNumberFormat="1" applyFont="1" applyFill="1" applyBorder="1" applyAlignment="1" applyProtection="1">
      <alignment horizontal="centerContinuous"/>
      <protection locked="0"/>
    </xf>
    <xf numFmtId="181" fontId="10" fillId="0" borderId="0" xfId="0" applyNumberFormat="1" applyFont="1" applyFill="1" applyBorder="1" applyAlignment="1" applyProtection="1">
      <alignment horizontal="centerContinuous"/>
    </xf>
    <xf numFmtId="0" fontId="10" fillId="0" borderId="0" xfId="0" applyFont="1" applyFill="1" applyBorder="1" applyAlignment="1">
      <alignment horizontal="centerContinuous"/>
    </xf>
    <xf numFmtId="182" fontId="10" fillId="0" borderId="0" xfId="0" applyNumberFormat="1" applyFont="1" applyFill="1" applyBorder="1" applyAlignment="1" applyProtection="1">
      <alignment horizontal="center"/>
    </xf>
    <xf numFmtId="183" fontId="10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0" fontId="4" fillId="5" borderId="0" xfId="0" applyFont="1" applyFill="1" applyAlignment="1">
      <alignment horizontal="center"/>
    </xf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11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9" fontId="0" fillId="0" borderId="0" xfId="11" applyFont="1" applyFill="1" applyBorder="1"/>
    <xf numFmtId="0" fontId="2" fillId="6" borderId="0" xfId="0" applyFont="1" applyFill="1" applyBorder="1" applyAlignment="1">
      <alignment horizontal="center"/>
    </xf>
    <xf numFmtId="186" fontId="0" fillId="6" borderId="0" xfId="0" applyNumberFormat="1" applyFill="1" applyBorder="1"/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44" fontId="0" fillId="0" borderId="0" xfId="0" applyNumberFormat="1" applyFill="1"/>
    <xf numFmtId="2" fontId="0" fillId="0" borderId="0" xfId="0" applyNumberFormat="1" applyFill="1" applyBorder="1"/>
    <xf numFmtId="185" fontId="0" fillId="0" borderId="0" xfId="0" applyNumberFormat="1" applyAlignment="1">
      <alignment horizontal="center"/>
    </xf>
    <xf numFmtId="44" fontId="2" fillId="0" borderId="0" xfId="0" applyNumberFormat="1" applyFont="1" applyFill="1"/>
    <xf numFmtId="0" fontId="0" fillId="5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14" fontId="0" fillId="0" borderId="0" xfId="0" applyNumberFormat="1" applyFill="1" applyBorder="1"/>
    <xf numFmtId="14" fontId="12" fillId="0" borderId="0" xfId="0" applyNumberFormat="1" applyFont="1" applyFill="1" applyBorder="1"/>
    <xf numFmtId="17" fontId="11" fillId="0" borderId="0" xfId="0" applyNumberFormat="1" applyFont="1" applyFill="1" applyBorder="1"/>
    <xf numFmtId="43" fontId="11" fillId="0" borderId="0" xfId="1" applyFont="1" applyFill="1" applyBorder="1" applyAlignment="1" applyProtection="1">
      <alignment horizontal="centerContinuous"/>
      <protection locked="0"/>
    </xf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/>
    <xf numFmtId="0" fontId="12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Protection="1">
      <protection locked="0"/>
    </xf>
    <xf numFmtId="180" fontId="14" fillId="0" borderId="0" xfId="0" applyNumberFormat="1" applyFont="1" applyFill="1" applyBorder="1" applyAlignment="1" applyProtection="1">
      <alignment horizontal="centerContinuous"/>
      <protection locked="0"/>
    </xf>
    <xf numFmtId="181" fontId="12" fillId="0" borderId="0" xfId="0" applyNumberFormat="1" applyFont="1" applyFill="1" applyBorder="1" applyAlignment="1" applyProtection="1">
      <alignment horizontal="centerContinuous"/>
    </xf>
    <xf numFmtId="14" fontId="12" fillId="0" borderId="0" xfId="0" applyNumberFormat="1" applyFont="1" applyFill="1" applyBorder="1" applyProtection="1"/>
    <xf numFmtId="43" fontId="12" fillId="0" borderId="0" xfId="0" applyNumberFormat="1" applyFont="1" applyFill="1" applyBorder="1"/>
    <xf numFmtId="182" fontId="11" fillId="0" borderId="0" xfId="0" applyNumberFormat="1" applyFont="1" applyFill="1" applyBorder="1" applyAlignment="1" applyProtection="1">
      <alignment horizontal="center"/>
    </xf>
    <xf numFmtId="10" fontId="12" fillId="0" borderId="0" xfId="0" applyNumberFormat="1" applyFont="1" applyFill="1" applyBorder="1"/>
    <xf numFmtId="183" fontId="14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43" fontId="0" fillId="0" borderId="0" xfId="0" applyNumberFormat="1" applyFill="1" applyBorder="1"/>
    <xf numFmtId="43" fontId="11" fillId="0" borderId="0" xfId="1" applyFont="1" applyFill="1" applyBorder="1" applyAlignment="1">
      <alignment horizontal="center"/>
    </xf>
    <xf numFmtId="43" fontId="11" fillId="7" borderId="0" xfId="0" applyNumberFormat="1" applyFont="1" applyFill="1" applyBorder="1"/>
    <xf numFmtId="0" fontId="0" fillId="0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8" borderId="3" xfId="0" applyFill="1" applyBorder="1"/>
    <xf numFmtId="17" fontId="0" fillId="8" borderId="3" xfId="0" applyNumberFormat="1" applyFill="1" applyBorder="1"/>
    <xf numFmtId="10" fontId="0" fillId="0" borderId="3" xfId="11" applyNumberFormat="1" applyFont="1" applyFill="1" applyBorder="1"/>
    <xf numFmtId="44" fontId="4" fillId="5" borderId="0" xfId="1" applyNumberFormat="1" applyFont="1" applyFill="1"/>
    <xf numFmtId="8" fontId="6" fillId="5" borderId="0" xfId="1" applyNumberFormat="1" applyFont="1" applyFill="1"/>
    <xf numFmtId="14" fontId="4" fillId="5" borderId="0" xfId="0" applyNumberFormat="1" applyFont="1" applyFill="1"/>
    <xf numFmtId="10" fontId="6" fillId="5" borderId="0" xfId="0" applyNumberFormat="1" applyFont="1" applyFill="1"/>
    <xf numFmtId="44" fontId="9" fillId="5" borderId="0" xfId="0" applyNumberFormat="1" applyFont="1" applyFill="1"/>
    <xf numFmtId="7" fontId="6" fillId="5" borderId="0" xfId="1" applyNumberFormat="1" applyFont="1" applyFill="1"/>
    <xf numFmtId="22" fontId="2" fillId="5" borderId="0" xfId="0" applyNumberFormat="1" applyFont="1" applyFill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44" fontId="5" fillId="0" borderId="0" xfId="0" applyNumberFormat="1" applyFont="1" applyBorder="1" applyAlignment="1">
      <alignment horizontal="center"/>
    </xf>
    <xf numFmtId="10" fontId="2" fillId="0" borderId="8" xfId="0" applyNumberFormat="1" applyFont="1" applyBorder="1"/>
    <xf numFmtId="184" fontId="0" fillId="0" borderId="0" xfId="0" applyNumberFormat="1" applyBorder="1"/>
    <xf numFmtId="17" fontId="2" fillId="6" borderId="7" xfId="0" applyNumberFormat="1" applyFont="1" applyFill="1" applyBorder="1" applyAlignment="1">
      <alignment horizontal="center"/>
    </xf>
    <xf numFmtId="10" fontId="0" fillId="0" borderId="0" xfId="0" applyNumberFormat="1" applyBorder="1"/>
    <xf numFmtId="17" fontId="2" fillId="0" borderId="0" xfId="0" applyNumberFormat="1" applyFont="1" applyBorder="1"/>
    <xf numFmtId="43" fontId="11" fillId="0" borderId="2" xfId="0" applyNumberFormat="1" applyFont="1" applyFill="1" applyBorder="1"/>
    <xf numFmtId="10" fontId="0" fillId="0" borderId="2" xfId="0" applyNumberForma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9" fontId="0" fillId="0" borderId="2" xfId="11" applyFont="1" applyFill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8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8" borderId="0" xfId="0" applyNumberFormat="1" applyFont="1" applyFill="1"/>
    <xf numFmtId="185" fontId="0" fillId="0" borderId="0" xfId="0" applyNumberFormat="1" applyFill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2" fontId="0" fillId="6" borderId="0" xfId="0" applyNumberFormat="1" applyFill="1" applyBorder="1"/>
    <xf numFmtId="43" fontId="0" fillId="0" borderId="0" xfId="1" applyFont="1"/>
    <xf numFmtId="43" fontId="0" fillId="0" borderId="0" xfId="1" applyFont="1" applyFill="1"/>
    <xf numFmtId="9" fontId="0" fillId="9" borderId="0" xfId="11" applyFont="1" applyFill="1" applyAlignment="1">
      <alignment horizontal="center"/>
    </xf>
    <xf numFmtId="183" fontId="10" fillId="7" borderId="0" xfId="0" applyNumberFormat="1" applyFont="1" applyFill="1" applyBorder="1" applyProtection="1">
      <protection locked="0"/>
    </xf>
    <xf numFmtId="43" fontId="11" fillId="0" borderId="0" xfId="1" applyFont="1" applyFill="1" applyBorder="1"/>
    <xf numFmtId="17" fontId="2" fillId="0" borderId="0" xfId="0" applyNumberFormat="1" applyFont="1"/>
    <xf numFmtId="187" fontId="2" fillId="5" borderId="0" xfId="0" applyNumberFormat="1" applyFont="1" applyFill="1"/>
    <xf numFmtId="43" fontId="2" fillId="5" borderId="0" xfId="0" applyNumberFormat="1" applyFont="1" applyFill="1"/>
    <xf numFmtId="166" fontId="0" fillId="0" borderId="0" xfId="0" applyNumberFormat="1" applyAlignment="1">
      <alignment horizontal="center"/>
    </xf>
    <xf numFmtId="196" fontId="2" fillId="5" borderId="0" xfId="1" applyNumberFormat="1" applyFont="1" applyFill="1"/>
    <xf numFmtId="187" fontId="2" fillId="0" borderId="0" xfId="1" applyNumberFormat="1" applyFont="1"/>
    <xf numFmtId="44" fontId="2" fillId="5" borderId="0" xfId="2" applyFont="1" applyFill="1"/>
    <xf numFmtId="8" fontId="2" fillId="5" borderId="0" xfId="0" applyNumberFormat="1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17" fillId="5" borderId="0" xfId="0" applyFont="1" applyFill="1"/>
    <xf numFmtId="0" fontId="18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9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8" borderId="0" xfId="2" applyFont="1" applyFill="1"/>
    <xf numFmtId="9" fontId="2" fillId="8" borderId="0" xfId="11" applyFont="1" applyFill="1"/>
    <xf numFmtId="0" fontId="2" fillId="8" borderId="0" xfId="0" applyFont="1" applyFill="1"/>
    <xf numFmtId="184" fontId="2" fillId="8" borderId="0" xfId="2" applyNumberFormat="1" applyFont="1" applyFill="1"/>
    <xf numFmtId="0" fontId="2" fillId="8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6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10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10" borderId="0" xfId="0" applyFont="1" applyFill="1"/>
    <xf numFmtId="44" fontId="2" fillId="10" borderId="0" xfId="2" applyFont="1" applyFill="1"/>
    <xf numFmtId="9" fontId="2" fillId="10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1" borderId="0" xfId="1" applyNumberFormat="1" applyFont="1" applyFill="1"/>
    <xf numFmtId="0" fontId="2" fillId="11" borderId="0" xfId="0" applyFont="1" applyFill="1"/>
    <xf numFmtId="14" fontId="4" fillId="5" borderId="0" xfId="0" applyNumberFormat="1" applyFont="1" applyFill="1" applyAlignment="1">
      <alignment horizontal="center"/>
    </xf>
    <xf numFmtId="10" fontId="6" fillId="5" borderId="0" xfId="11" applyNumberFormat="1" applyFont="1" applyFill="1"/>
    <xf numFmtId="44" fontId="9" fillId="5" borderId="0" xfId="2" applyFont="1" applyFill="1"/>
    <xf numFmtId="43" fontId="2" fillId="11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8" borderId="0" xfId="2" applyNumberFormat="1" applyFont="1" applyFill="1"/>
    <xf numFmtId="7" fontId="2" fillId="3" borderId="0" xfId="2" applyNumberFormat="1" applyFont="1" applyFill="1"/>
    <xf numFmtId="7" fontId="2" fillId="9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10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0" fontId="4" fillId="3" borderId="10" xfId="0" applyFont="1" applyFill="1" applyBorder="1"/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4" fillId="3" borderId="8" xfId="0" applyFont="1" applyFill="1" applyBorder="1"/>
    <xf numFmtId="210" fontId="4" fillId="0" borderId="9" xfId="1" applyNumberFormat="1" applyFont="1" applyBorder="1"/>
    <xf numFmtId="0" fontId="4" fillId="0" borderId="2" xfId="0" applyFont="1" applyFill="1" applyBorder="1"/>
    <xf numFmtId="0" fontId="15" fillId="5" borderId="0" xfId="0" applyFont="1" applyFill="1" applyBorder="1"/>
    <xf numFmtId="14" fontId="4" fillId="5" borderId="0" xfId="1" applyNumberFormat="1" applyFont="1" applyFill="1"/>
    <xf numFmtId="0" fontId="6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0" fontId="4" fillId="8" borderId="11" xfId="0" applyFont="1" applyFill="1" applyBorder="1"/>
    <xf numFmtId="14" fontId="4" fillId="8" borderId="12" xfId="0" applyNumberFormat="1" applyFont="1" applyFill="1" applyBorder="1" applyAlignment="1">
      <alignment horizontal="center"/>
    </xf>
    <xf numFmtId="0" fontId="4" fillId="8" borderId="13" xfId="0" applyFont="1" applyFill="1" applyBorder="1"/>
    <xf numFmtId="0" fontId="4" fillId="8" borderId="14" xfId="0" applyFont="1" applyFill="1" applyBorder="1"/>
    <xf numFmtId="14" fontId="4" fillId="14" borderId="15" xfId="0" applyNumberFormat="1" applyFont="1" applyFill="1" applyBorder="1" applyAlignment="1">
      <alignment horizontal="center"/>
    </xf>
    <xf numFmtId="39" fontId="4" fillId="14" borderId="16" xfId="1" applyNumberFormat="1" applyFont="1" applyFill="1" applyBorder="1" applyAlignment="1">
      <alignment horizontal="center"/>
    </xf>
    <xf numFmtId="44" fontId="6" fillId="3" borderId="12" xfId="0" applyNumberFormat="1" applyFont="1" applyFill="1" applyBorder="1"/>
    <xf numFmtId="44" fontId="6" fillId="3" borderId="16" xfId="0" applyNumberFormat="1" applyFont="1" applyFill="1" applyBorder="1"/>
    <xf numFmtId="0" fontId="4" fillId="8" borderId="12" xfId="0" applyFont="1" applyFill="1" applyBorder="1"/>
    <xf numFmtId="0" fontId="7" fillId="8" borderId="13" xfId="0" applyFont="1" applyFill="1" applyBorder="1"/>
    <xf numFmtId="0" fontId="4" fillId="8" borderId="15" xfId="0" applyFont="1" applyFill="1" applyBorder="1"/>
    <xf numFmtId="0" fontId="4" fillId="8" borderId="16" xfId="0" applyFont="1" applyFill="1" applyBorder="1"/>
    <xf numFmtId="0" fontId="4" fillId="5" borderId="11" xfId="0" applyFont="1" applyFill="1" applyBorder="1"/>
    <xf numFmtId="14" fontId="2" fillId="0" borderId="12" xfId="0" applyNumberFormat="1" applyFont="1" applyFill="1" applyBorder="1"/>
    <xf numFmtId="0" fontId="4" fillId="5" borderId="13" xfId="0" applyFont="1" applyFill="1" applyBorder="1"/>
    <xf numFmtId="14" fontId="2" fillId="0" borderId="15" xfId="0" applyNumberFormat="1" applyFont="1" applyFill="1" applyBorder="1"/>
    <xf numFmtId="0" fontId="4" fillId="5" borderId="14" xfId="0" applyFont="1" applyFill="1" applyBorder="1"/>
    <xf numFmtId="14" fontId="2" fillId="0" borderId="16" xfId="0" applyNumberFormat="1" applyFont="1" applyFill="1" applyBorder="1"/>
    <xf numFmtId="0" fontId="4" fillId="8" borderId="17" xfId="0" applyFont="1" applyFill="1" applyBorder="1" applyAlignment="1"/>
    <xf numFmtId="0" fontId="4" fillId="8" borderId="18" xfId="0" applyFont="1" applyFill="1" applyBorder="1" applyAlignment="1"/>
    <xf numFmtId="0" fontId="4" fillId="8" borderId="19" xfId="0" applyFont="1" applyFill="1" applyBorder="1" applyAlignment="1"/>
    <xf numFmtId="0" fontId="4" fillId="8" borderId="20" xfId="0" applyFont="1" applyFill="1" applyBorder="1" applyAlignment="1"/>
    <xf numFmtId="0" fontId="36" fillId="5" borderId="0" xfId="0" applyFont="1" applyFill="1"/>
    <xf numFmtId="43" fontId="4" fillId="14" borderId="21" xfId="1" applyFont="1" applyFill="1" applyBorder="1"/>
    <xf numFmtId="43" fontId="4" fillId="14" borderId="22" xfId="1" applyFont="1" applyFill="1" applyBorder="1"/>
    <xf numFmtId="43" fontId="4" fillId="14" borderId="22" xfId="1" applyFont="1" applyFill="1" applyBorder="1" applyAlignment="1">
      <alignment horizontal="left"/>
    </xf>
    <xf numFmtId="43" fontId="4" fillId="14" borderId="22" xfId="1" applyFont="1" applyFill="1" applyBorder="1" applyAlignment="1">
      <alignment horizontal="right"/>
    </xf>
    <xf numFmtId="44" fontId="4" fillId="14" borderId="22" xfId="1" applyNumberFormat="1" applyFont="1" applyFill="1" applyBorder="1"/>
    <xf numFmtId="14" fontId="4" fillId="14" borderId="22" xfId="1" applyNumberFormat="1" applyFont="1" applyFill="1" applyBorder="1" applyAlignment="1">
      <alignment horizontal="center"/>
    </xf>
    <xf numFmtId="14" fontId="4" fillId="14" borderId="22" xfId="0" applyNumberFormat="1" applyFont="1" applyFill="1" applyBorder="1" applyAlignment="1">
      <alignment horizontal="center"/>
    </xf>
    <xf numFmtId="43" fontId="4" fillId="14" borderId="23" xfId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2" fontId="2" fillId="0" borderId="0" xfId="0" applyNumberFormat="1" applyFont="1"/>
    <xf numFmtId="2" fontId="4" fillId="11" borderId="0" xfId="1" applyNumberFormat="1" applyFont="1" applyFill="1"/>
    <xf numFmtId="2" fontId="4" fillId="11" borderId="0" xfId="0" applyNumberFormat="1" applyFont="1" applyFill="1"/>
    <xf numFmtId="2" fontId="2" fillId="11" borderId="0" xfId="0" applyNumberFormat="1" applyFont="1" applyFill="1"/>
    <xf numFmtId="2" fontId="2" fillId="0" borderId="0" xfId="0" applyNumberFormat="1" applyFont="1" applyFill="1"/>
    <xf numFmtId="44" fontId="9" fillId="5" borderId="0" xfId="2" applyFont="1" applyFill="1" applyAlignment="1"/>
    <xf numFmtId="43" fontId="4" fillId="5" borderId="0" xfId="1" applyFont="1" applyFill="1" applyAlignment="1">
      <alignment horizontal="left"/>
    </xf>
    <xf numFmtId="0" fontId="0" fillId="5" borderId="0" xfId="0" applyFill="1" applyAlignment="1"/>
    <xf numFmtId="44" fontId="6" fillId="5" borderId="0" xfId="2" applyFont="1" applyFill="1" applyAlignment="1"/>
    <xf numFmtId="44" fontId="16" fillId="5" borderId="0" xfId="2" applyFont="1" applyFill="1" applyAlignment="1"/>
    <xf numFmtId="43" fontId="4" fillId="5" borderId="0" xfId="1" applyFont="1" applyFill="1" applyAlignment="1">
      <alignment horizontal="center"/>
    </xf>
    <xf numFmtId="44" fontId="0" fillId="5" borderId="0" xfId="2" applyFont="1" applyFill="1" applyAlignment="1"/>
    <xf numFmtId="43" fontId="4" fillId="5" borderId="0" xfId="1" applyFont="1" applyFill="1" applyAlignment="1"/>
    <xf numFmtId="0" fontId="4" fillId="5" borderId="0" xfId="0" applyFont="1" applyFill="1" applyAlignment="1"/>
    <xf numFmtId="0" fontId="0" fillId="0" borderId="0" xfId="0" applyAlignment="1"/>
    <xf numFmtId="0" fontId="34" fillId="5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8" borderId="13" xfId="0" applyFont="1" applyFill="1" applyBorder="1" applyAlignment="1">
      <alignment horizontal="right"/>
    </xf>
    <xf numFmtId="0" fontId="0" fillId="0" borderId="15" xfId="0" applyBorder="1" applyAlignment="1">
      <alignment horizontal="right"/>
    </xf>
    <xf numFmtId="0" fontId="4" fillId="8" borderId="11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4" fillId="3" borderId="24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right"/>
    </xf>
    <xf numFmtId="0" fontId="0" fillId="0" borderId="16" xfId="0" applyBorder="1" applyAlignment="1">
      <alignment horizontal="right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347867853969781"/>
          <c:y val="3.6363636363636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21229642101"/>
          <c:y val="0.23636363636363636"/>
          <c:w val="0.48913095398581224"/>
          <c:h val="0.52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2-4173-87A1-6A9D6434918A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2-4173-87A1-6A9D6434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331823"/>
        <c:axId val="1"/>
      </c:lineChart>
      <c:catAx>
        <c:axId val="99533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087000134808227"/>
              <c:y val="0.86545454545454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4782645616768873E-2"/>
              <c:y val="0.363636363636363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33182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304423514376181"/>
          <c:y val="0.36727272727272725"/>
          <c:w val="0.26956550352995873"/>
          <c:h val="0.258181818181818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2" fmlaLink="$O$13" fmlaRange="$N$13:$N$15" sel="1" val="0"/>
</file>

<file path=xl/ctrlProps/ctrlProp6.xml><?xml version="1.0" encoding="utf-8"?>
<formControlPr xmlns="http://schemas.microsoft.com/office/spreadsheetml/2009/9/main" objectType="Drop" dropStyle="combo" dx="22" fmlaLink="$O$16" fmlaRange="$N$16:$N$17" sel="1" val="0"/>
</file>

<file path=xl/ctrlProps/ctrlProp7.xml><?xml version="1.0" encoding="utf-8"?>
<formControlPr xmlns="http://schemas.microsoft.com/office/spreadsheetml/2009/9/main" objectType="Drop" dropLines="2" dropStyle="combo" dx="22" fmlaLink="$O$19" fmlaRange="$N$19:$N$20" sel="2" val="0"/>
</file>

<file path=xl/ctrlProps/ctrlProp8.xml><?xml version="1.0" encoding="utf-8"?>
<formControlPr xmlns="http://schemas.microsoft.com/office/spreadsheetml/2009/9/main" objectType="Drop" dropLines="13" dropStyle="combo" dx="22" fmlaLink="O22" fmlaRange="$N$22:$N$34" sel="10" val="0"/>
</file>

<file path=xl/ctrlProps/ctrlProp9.xml><?xml version="1.0" encoding="utf-8"?>
<formControlPr xmlns="http://schemas.microsoft.com/office/spreadsheetml/2009/9/main" objectType="Drop" dropLines="6" dropStyle="combo" dx="22" fmlaLink="O35" fmlaRange="$N$35:$N$40" sel="1" val="0"/>
</file>

<file path=xl/ctrlProps/ctrlProp10.xml><?xml version="1.0" encoding="utf-8"?>
<formControlPr xmlns="http://schemas.microsoft.com/office/spreadsheetml/2009/9/main" objectType="Drop" dropLines="2" dropStyle="combo" dx="22" fmlaLink="O9" fmlaRange="$N$9:$N$10" sel="2" val="0"/>
</file>

<file path=xl/ctrlProps/ctrlProp11.xml><?xml version="1.0" encoding="utf-8"?>
<formControlPr xmlns="http://schemas.microsoft.com/office/spreadsheetml/2009/9/main" objectType="CheckBox" checked="Checked" fmlaLink="$Q$6" lockText="1"/>
</file>

<file path=xl/ctrlProps/ctrlProp12.xml><?xml version="1.0" encoding="utf-8"?>
<formControlPr xmlns="http://schemas.microsoft.com/office/spreadsheetml/2009/9/main" objectType="CheckBox" checked="Checked" fmlaLink="$Q$7" lockText="1"/>
</file>

<file path=xl/ctrlProps/ctrlProp13.xml><?xml version="1.0" encoding="utf-8"?>
<formControlPr xmlns="http://schemas.microsoft.com/office/spreadsheetml/2009/9/main" objectType="CheckBox" checked="Checked" fmlaLink="$Q$8" lockText="1"/>
</file>

<file path=xl/ctrlProps/ctrlProp14.xml><?xml version="1.0" encoding="utf-8"?>
<formControlPr xmlns="http://schemas.microsoft.com/office/spreadsheetml/2009/9/main" objectType="CheckBox" fmlaLink="$Q$9" lockText="1"/>
</file>

<file path=xl/ctrlProps/ctrlProp15.xml><?xml version="1.0" encoding="utf-8"?>
<formControlPr xmlns="http://schemas.microsoft.com/office/spreadsheetml/2009/9/main" objectType="CheckBox" checked="Checked" fmlaLink="$Q$11" lockText="1"/>
</file>

<file path=xl/ctrlProps/ctrlProp16.xml><?xml version="1.0" encoding="utf-8"?>
<formControlPr xmlns="http://schemas.microsoft.com/office/spreadsheetml/2009/9/main" objectType="CheckBox" checked="Checked" fmlaLink="$Q$12" lockText="1"/>
</file>

<file path=xl/ctrlProps/ctrlProp17.xml><?xml version="1.0" encoding="utf-8"?>
<formControlPr xmlns="http://schemas.microsoft.com/office/spreadsheetml/2009/9/main" objectType="CheckBox" checked="Checked" fmlaLink="$Q$13" lockText="1"/>
</file>

<file path=xl/ctrlProps/ctrlProp18.xml><?xml version="1.0" encoding="utf-8"?>
<formControlPr xmlns="http://schemas.microsoft.com/office/spreadsheetml/2009/9/main" objectType="CheckBox" checked="Checked" fmlaLink="$Q$14" lockText="1"/>
</file>

<file path=xl/ctrlProps/ctrlProp19.xml><?xml version="1.0" encoding="utf-8"?>
<formControlPr xmlns="http://schemas.microsoft.com/office/spreadsheetml/2009/9/main" objectType="CheckBox" checked="Checked" fmlaLink="$Q$15" lockText="1"/>
</file>

<file path=xl/ctrlProps/ctrlProp20.xml><?xml version="1.0" encoding="utf-8"?>
<formControlPr xmlns="http://schemas.microsoft.com/office/spreadsheetml/2009/9/main" objectType="CheckBox" fmlaLink="$Q$16" lockText="1"/>
</file>

<file path=xl/ctrlProps/ctrlProp21.xml><?xml version="1.0" encoding="utf-8"?>
<formControlPr xmlns="http://schemas.microsoft.com/office/spreadsheetml/2009/9/main" objectType="CheckBox" fmlaLink="$Q$17" lockText="1"/>
</file>

<file path=xl/ctrlProps/ctrlProp22.xml><?xml version="1.0" encoding="utf-8"?>
<formControlPr xmlns="http://schemas.microsoft.com/office/spreadsheetml/2009/9/main" objectType="CheckBox" checked="Checked" fmlaLink="$Q$10" lockText="1"/>
</file>

<file path=xl/ctrlProps/ctrlProp23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5</xdr:row>
          <xdr:rowOff>47625</xdr:rowOff>
        </xdr:from>
        <xdr:to>
          <xdr:col>8</xdr:col>
          <xdr:colOff>323850</xdr:colOff>
          <xdr:row>7</xdr:row>
          <xdr:rowOff>66675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892D1BA9-774F-C41B-3C12-03AF0A0FB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647700</xdr:colOff>
          <xdr:row>6</xdr:row>
          <xdr:rowOff>152400</xdr:rowOff>
        </xdr:from>
        <xdr:to>
          <xdr:col>8</xdr:col>
          <xdr:colOff>409575</xdr:colOff>
          <xdr:row>10</xdr:row>
          <xdr:rowOff>47625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F6CBFB60-0395-83A0-182E-834A9709A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666750</xdr:colOff>
          <xdr:row>20</xdr:row>
          <xdr:rowOff>9525</xdr:rowOff>
        </xdr:from>
        <xdr:to>
          <xdr:col>27</xdr:col>
          <xdr:colOff>809625</xdr:colOff>
          <xdr:row>23</xdr:row>
          <xdr:rowOff>66675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8DFA2F3B-3ED6-65E1-80A5-284EA1CB8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2D8CAAB-37BE-A125-10E1-56BFB9367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0</xdr:rowOff>
        </xdr:from>
        <xdr:to>
          <xdr:col>2</xdr:col>
          <xdr:colOff>685800</xdr:colOff>
          <xdr:row>12</xdr:row>
          <xdr:rowOff>200025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3B9E9EE-9BB1-D5FC-BD74-BB3662FD7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0</xdr:rowOff>
        </xdr:from>
        <xdr:to>
          <xdr:col>4</xdr:col>
          <xdr:colOff>685800</xdr:colOff>
          <xdr:row>12</xdr:row>
          <xdr:rowOff>200025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6F87875-42C0-29BD-E7A4-35F226747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0</xdr:rowOff>
        </xdr:from>
        <xdr:to>
          <xdr:col>2</xdr:col>
          <xdr:colOff>685800</xdr:colOff>
          <xdr:row>13</xdr:row>
          <xdr:rowOff>200025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2A7E263-7C28-8DD5-3E52-A14082166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9525</xdr:rowOff>
        </xdr:from>
        <xdr:to>
          <xdr:col>2</xdr:col>
          <xdr:colOff>676275</xdr:colOff>
          <xdr:row>15</xdr:row>
          <xdr:rowOff>209550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4CA2B6B-F511-3492-6687-08EFC9464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0</xdr:rowOff>
        </xdr:from>
        <xdr:to>
          <xdr:col>2</xdr:col>
          <xdr:colOff>676275</xdr:colOff>
          <xdr:row>17</xdr:row>
          <xdr:rowOff>200025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B21B5EF-DE39-7B91-4652-F1648E4AA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11</xdr:row>
          <xdr:rowOff>9525</xdr:rowOff>
        </xdr:from>
        <xdr:to>
          <xdr:col>2</xdr:col>
          <xdr:colOff>685800</xdr:colOff>
          <xdr:row>12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CA89911-8A22-EFE3-0DCB-BD37B4358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</xdr:row>
          <xdr:rowOff>0</xdr:rowOff>
        </xdr:from>
        <xdr:to>
          <xdr:col>7</xdr:col>
          <xdr:colOff>361950</xdr:colOff>
          <xdr:row>4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90D33C6C-7588-4246-A959-5AA66D23C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3</xdr:row>
          <xdr:rowOff>200025</xdr:rowOff>
        </xdr:from>
        <xdr:to>
          <xdr:col>7</xdr:col>
          <xdr:colOff>371475</xdr:colOff>
          <xdr:row>5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2DB9ED1-5C0A-A626-9A13-AB78E7BC9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200025</xdr:rowOff>
        </xdr:from>
        <xdr:to>
          <xdr:col>7</xdr:col>
          <xdr:colOff>361950</xdr:colOff>
          <xdr:row>6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CA2F12F-E441-739C-5994-EFFE3BA03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6</xdr:row>
          <xdr:rowOff>0</xdr:rowOff>
        </xdr:from>
        <xdr:to>
          <xdr:col>7</xdr:col>
          <xdr:colOff>371475</xdr:colOff>
          <xdr:row>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F2D5A42-F6F7-2A54-9295-1F5B01D2A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190500</xdr:rowOff>
        </xdr:from>
        <xdr:to>
          <xdr:col>7</xdr:col>
          <xdr:colOff>371475</xdr:colOff>
          <xdr:row>9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A9490F7-4626-EB3C-BD96-8CAC49FF4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200025</xdr:rowOff>
        </xdr:from>
        <xdr:to>
          <xdr:col>7</xdr:col>
          <xdr:colOff>371475</xdr:colOff>
          <xdr:row>10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BE0E192-9C83-5C93-9ED0-15B6985CE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</xdr:row>
          <xdr:rowOff>200025</xdr:rowOff>
        </xdr:from>
        <xdr:to>
          <xdr:col>7</xdr:col>
          <xdr:colOff>371475</xdr:colOff>
          <xdr:row>11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C9048E5-EBCF-38C4-EFBA-83098AD12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200025</xdr:rowOff>
        </xdr:from>
        <xdr:to>
          <xdr:col>7</xdr:col>
          <xdr:colOff>381000</xdr:colOff>
          <xdr:row>12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9A22E6A-51AB-4BD4-6047-633058078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</xdr:row>
          <xdr:rowOff>200025</xdr:rowOff>
        </xdr:from>
        <xdr:to>
          <xdr:col>7</xdr:col>
          <xdr:colOff>390525</xdr:colOff>
          <xdr:row>13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62CA2CB-809E-F785-87E0-66619C6CC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13</xdr:row>
          <xdr:rowOff>0</xdr:rowOff>
        </xdr:from>
        <xdr:to>
          <xdr:col>7</xdr:col>
          <xdr:colOff>371475</xdr:colOff>
          <xdr:row>14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C54A051-8BBE-34C9-8249-57440223A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13</xdr:row>
          <xdr:rowOff>200025</xdr:rowOff>
        </xdr:from>
        <xdr:to>
          <xdr:col>7</xdr:col>
          <xdr:colOff>361950</xdr:colOff>
          <xdr:row>15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906159B-7E19-D035-9CA6-E56D3AB65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0</xdr:rowOff>
        </xdr:from>
        <xdr:to>
          <xdr:col>7</xdr:col>
          <xdr:colOff>371475</xdr:colOff>
          <xdr:row>8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898301D-A78A-ADAA-614F-4355259B4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20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D87437D0-4D9A-0676-4755-4D19BFA1FAD5}"/>
            </a:ext>
          </a:extLst>
        </xdr:cNvPr>
        <xdr:cNvSpPr>
          <a:spLocks noChangeArrowheads="1"/>
        </xdr:cNvSpPr>
      </xdr:nvSpPr>
      <xdr:spPr bwMode="auto">
        <a:xfrm>
          <a:off x="1371600" y="4333875"/>
          <a:ext cx="2028825" cy="628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15</xdr:row>
          <xdr:rowOff>180975</xdr:rowOff>
        </xdr:from>
        <xdr:to>
          <xdr:col>8</xdr:col>
          <xdr:colOff>19050</xdr:colOff>
          <xdr:row>18</xdr:row>
          <xdr:rowOff>152400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95FB35C5-E9FF-D4B1-F141-4F810ADC7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11</xdr:row>
      <xdr:rowOff>0</xdr:rowOff>
    </xdr:from>
    <xdr:to>
      <xdr:col>3</xdr:col>
      <xdr:colOff>9525</xdr:colOff>
      <xdr:row>13</xdr:row>
      <xdr:rowOff>200025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E6E5E85D-6709-BD05-6130-FD84E2BC3422}"/>
            </a:ext>
          </a:extLst>
        </xdr:cNvPr>
        <xdr:cNvSpPr>
          <a:spLocks noChangeArrowheads="1"/>
        </xdr:cNvSpPr>
      </xdr:nvSpPr>
      <xdr:spPr bwMode="auto">
        <a:xfrm>
          <a:off x="1371600" y="2457450"/>
          <a:ext cx="2038350" cy="619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10</xdr:row>
      <xdr:rowOff>9525</xdr:rowOff>
    </xdr:to>
    <xdr:sp macro="" textlink="">
      <xdr:nvSpPr>
        <xdr:cNvPr id="1102" name="Rectangle 78">
          <a:extLst>
            <a:ext uri="{FF2B5EF4-FFF2-40B4-BE49-F238E27FC236}">
              <a16:creationId xmlns:a16="http://schemas.microsoft.com/office/drawing/2014/main" id="{7D7378BF-413F-7193-0E47-002D8C1D9662}"/>
            </a:ext>
          </a:extLst>
        </xdr:cNvPr>
        <xdr:cNvSpPr>
          <a:spLocks noChangeArrowheads="1"/>
        </xdr:cNvSpPr>
      </xdr:nvSpPr>
      <xdr:spPr bwMode="auto">
        <a:xfrm>
          <a:off x="1371600" y="781050"/>
          <a:ext cx="2028825" cy="1476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F369A825-1791-60FF-16A1-F4F1F18E4392}"/>
            </a:ext>
          </a:extLst>
        </xdr:cNvPr>
        <xdr:cNvSpPr>
          <a:spLocks noChangeArrowheads="1"/>
        </xdr:cNvSpPr>
      </xdr:nvSpPr>
      <xdr:spPr bwMode="auto">
        <a:xfrm>
          <a:off x="1371600" y="3295650"/>
          <a:ext cx="2028825" cy="828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104" name="Rectangle 80">
          <a:extLst>
            <a:ext uri="{FF2B5EF4-FFF2-40B4-BE49-F238E27FC236}">
              <a16:creationId xmlns:a16="http://schemas.microsoft.com/office/drawing/2014/main" id="{07788F29-9D3A-EC0D-857A-D051C7C084A2}"/>
            </a:ext>
          </a:extLst>
        </xdr:cNvPr>
        <xdr:cNvSpPr>
          <a:spLocks noChangeArrowheads="1"/>
        </xdr:cNvSpPr>
      </xdr:nvSpPr>
      <xdr:spPr bwMode="auto">
        <a:xfrm>
          <a:off x="4581525" y="4543425"/>
          <a:ext cx="2343150" cy="419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866775</xdr:colOff>
      <xdr:row>3</xdr:row>
      <xdr:rowOff>0</xdr:rowOff>
    </xdr:from>
    <xdr:to>
      <xdr:col>8</xdr:col>
      <xdr:colOff>9525</xdr:colOff>
      <xdr:row>15</xdr:row>
      <xdr:rowOff>9525</xdr:rowOff>
    </xdr:to>
    <xdr:sp macro="" textlink="">
      <xdr:nvSpPr>
        <xdr:cNvPr id="1105" name="Rectangle 81">
          <a:extLst>
            <a:ext uri="{FF2B5EF4-FFF2-40B4-BE49-F238E27FC236}">
              <a16:creationId xmlns:a16="http://schemas.microsoft.com/office/drawing/2014/main" id="{4D75E5E0-2D33-E241-2377-9074EC228BF3}"/>
            </a:ext>
          </a:extLst>
        </xdr:cNvPr>
        <xdr:cNvSpPr>
          <a:spLocks noChangeArrowheads="1"/>
        </xdr:cNvSpPr>
      </xdr:nvSpPr>
      <xdr:spPr bwMode="auto">
        <a:xfrm>
          <a:off x="4572000" y="781050"/>
          <a:ext cx="2362200" cy="2524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37</xdr:row>
      <xdr:rowOff>19050</xdr:rowOff>
    </xdr:from>
    <xdr:to>
      <xdr:col>14</xdr:col>
      <xdr:colOff>228600</xdr:colOff>
      <xdr:row>55</xdr:row>
      <xdr:rowOff>66675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2D3AFF45-FE2D-8FFF-C464-A53DEFB40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D13" sqref="D13"/>
    </sheetView>
  </sheetViews>
  <sheetFormatPr defaultRowHeight="11.25"/>
  <cols>
    <col min="1" max="1" width="6.140625" style="1" customWidth="1"/>
    <col min="2" max="2" width="6.28515625" style="1" customWidth="1"/>
    <col min="3" max="3" width="6" style="1" customWidth="1"/>
    <col min="4" max="4" width="13.85546875" style="1" customWidth="1"/>
    <col min="5" max="6" width="9.140625" style="1"/>
    <col min="7" max="7" width="13.140625" style="1" customWidth="1"/>
    <col min="8" max="9" width="13.7109375" style="1" customWidth="1"/>
    <col min="10" max="10" width="14" style="1" customWidth="1"/>
    <col min="11" max="11" width="13.140625" style="1" customWidth="1"/>
    <col min="12" max="12" width="9.140625" style="1"/>
    <col min="13" max="13" width="12" style="1" bestFit="1" customWidth="1"/>
    <col min="14" max="16384" width="9.140625" style="1"/>
  </cols>
  <sheetData>
    <row r="5" spans="4:16">
      <c r="D5" s="1" t="s">
        <v>158</v>
      </c>
      <c r="E5" s="196">
        <v>37073</v>
      </c>
    </row>
    <row r="6" spans="4:16">
      <c r="D6" s="1" t="s">
        <v>159</v>
      </c>
      <c r="E6" s="196">
        <v>37073</v>
      </c>
    </row>
    <row r="7" spans="4:16">
      <c r="D7" s="1" t="s">
        <v>160</v>
      </c>
      <c r="E7" s="196">
        <v>37073</v>
      </c>
    </row>
    <row r="9" spans="4:16">
      <c r="I9" s="1" t="s">
        <v>150</v>
      </c>
    </row>
    <row r="10" spans="4:16">
      <c r="H10" s="1" t="s">
        <v>150</v>
      </c>
    </row>
    <row r="13" spans="4:16">
      <c r="D13" s="1" t="s">
        <v>158</v>
      </c>
      <c r="E13" s="1" t="s">
        <v>200</v>
      </c>
      <c r="H13" s="1" t="s">
        <v>215</v>
      </c>
      <c r="I13" s="1" t="s">
        <v>15</v>
      </c>
    </row>
    <row r="14" spans="4:16">
      <c r="D14" s="197"/>
      <c r="E14" s="197">
        <v>37257</v>
      </c>
      <c r="F14" s="197"/>
      <c r="H14" s="198">
        <v>20971836.559999999</v>
      </c>
      <c r="I14" s="198">
        <v>147946057.56999999</v>
      </c>
      <c r="J14" s="198"/>
      <c r="K14" s="198"/>
      <c r="M14" s="198"/>
      <c r="N14" s="198"/>
      <c r="O14" s="198"/>
      <c r="P14" s="198"/>
    </row>
    <row r="15" spans="4:16">
      <c r="D15" s="196"/>
      <c r="E15" s="196">
        <v>37622</v>
      </c>
      <c r="F15" s="196"/>
      <c r="H15" s="198">
        <v>21059469.399999999</v>
      </c>
      <c r="I15" s="198">
        <v>146316398.06999999</v>
      </c>
      <c r="J15" s="198"/>
      <c r="K15" s="198"/>
      <c r="M15" s="198"/>
      <c r="N15" s="198"/>
      <c r="O15" s="198"/>
      <c r="P15" s="198"/>
    </row>
    <row r="16" spans="4:16">
      <c r="D16" s="196"/>
      <c r="E16" s="196">
        <v>37987</v>
      </c>
      <c r="F16" s="196"/>
      <c r="H16" s="198">
        <v>21197026.629999999</v>
      </c>
      <c r="I16" s="198">
        <v>144767983.34</v>
      </c>
      <c r="J16" s="198"/>
      <c r="K16" s="198"/>
      <c r="M16" s="198"/>
      <c r="N16" s="198"/>
      <c r="O16" s="198"/>
      <c r="P16" s="198"/>
    </row>
    <row r="17" spans="4:16">
      <c r="D17" s="196"/>
      <c r="E17" s="196">
        <v>38353</v>
      </c>
      <c r="F17" s="196"/>
      <c r="H17" s="198">
        <v>21281792.379999999</v>
      </c>
      <c r="I17" s="198">
        <v>143717368.28</v>
      </c>
      <c r="J17" s="198"/>
      <c r="K17" s="198"/>
      <c r="M17" s="198"/>
      <c r="N17" s="198"/>
      <c r="O17" s="198"/>
      <c r="P17" s="198"/>
    </row>
    <row r="18" spans="4:16">
      <c r="D18" s="196"/>
      <c r="E18" s="196">
        <v>38718</v>
      </c>
      <c r="F18" s="196"/>
      <c r="H18" s="198">
        <v>21389116.370000001</v>
      </c>
      <c r="I18" s="198">
        <v>142790580.24000001</v>
      </c>
      <c r="J18" s="198"/>
      <c r="K18" s="198"/>
      <c r="M18" s="198"/>
      <c r="N18" s="198"/>
      <c r="O18" s="198"/>
      <c r="P18" s="198"/>
    </row>
    <row r="19" spans="4:16">
      <c r="D19" s="196"/>
      <c r="E19" s="196">
        <v>39083</v>
      </c>
      <c r="F19" s="196"/>
      <c r="H19" s="198">
        <v>21518673.809999999</v>
      </c>
      <c r="I19" s="198">
        <v>141871044.84999999</v>
      </c>
      <c r="J19" s="198"/>
      <c r="K19" s="198"/>
      <c r="M19" s="198"/>
      <c r="N19" s="198"/>
      <c r="O19" s="198"/>
      <c r="P19" s="198"/>
    </row>
    <row r="20" spans="4:16">
      <c r="D20" s="196"/>
      <c r="E20" s="196">
        <v>39448</v>
      </c>
      <c r="F20" s="196"/>
      <c r="H20" s="198">
        <v>21667320.109999999</v>
      </c>
      <c r="I20" s="198">
        <v>140966522.88999999</v>
      </c>
      <c r="J20" s="198"/>
      <c r="K20" s="198"/>
      <c r="M20" s="198"/>
      <c r="N20" s="198"/>
      <c r="O20" s="198"/>
      <c r="P20" s="198"/>
    </row>
    <row r="21" spans="4:16">
      <c r="D21" s="196"/>
      <c r="E21" s="196">
        <v>39814</v>
      </c>
      <c r="F21" s="196"/>
      <c r="H21" s="198">
        <v>21830974.120000001</v>
      </c>
      <c r="I21" s="198">
        <v>140083963.83000001</v>
      </c>
      <c r="J21" s="198"/>
      <c r="K21" s="198"/>
      <c r="M21" s="198"/>
      <c r="N21" s="198"/>
      <c r="O21" s="198"/>
      <c r="P21" s="198"/>
    </row>
    <row r="22" spans="4:16">
      <c r="D22" s="196"/>
      <c r="E22" s="196">
        <v>40179</v>
      </c>
      <c r="F22" s="196"/>
      <c r="H22" s="198">
        <v>21945709.260000002</v>
      </c>
      <c r="I22" s="198">
        <v>139428396.69</v>
      </c>
      <c r="J22" s="198"/>
      <c r="K22" s="198"/>
      <c r="M22" s="198"/>
      <c r="N22" s="198"/>
      <c r="O22" s="198"/>
      <c r="P22" s="198"/>
    </row>
    <row r="23" spans="4:16">
      <c r="D23" s="196"/>
      <c r="E23" s="196">
        <v>40544</v>
      </c>
      <c r="F23" s="196"/>
      <c r="H23" s="198">
        <v>22065647.129999999</v>
      </c>
      <c r="I23" s="198">
        <v>138823534.91999999</v>
      </c>
      <c r="J23" s="198"/>
      <c r="K23" s="198"/>
      <c r="M23" s="198"/>
      <c r="N23" s="198"/>
      <c r="O23" s="198"/>
      <c r="P23" s="198"/>
    </row>
    <row r="24" spans="4:16">
      <c r="D24" s="196"/>
      <c r="E24" s="196">
        <v>40909</v>
      </c>
      <c r="F24" s="196"/>
      <c r="H24" s="198">
        <v>22192061.300000001</v>
      </c>
      <c r="I24" s="198">
        <v>138241919.08000001</v>
      </c>
      <c r="J24" s="198"/>
      <c r="K24" s="198"/>
      <c r="M24" s="198"/>
      <c r="N24" s="198"/>
      <c r="O24" s="198"/>
      <c r="P24" s="198"/>
    </row>
    <row r="25" spans="4:16">
      <c r="D25" s="196"/>
      <c r="E25" s="196">
        <v>41275</v>
      </c>
      <c r="F25" s="196"/>
      <c r="H25" s="198">
        <v>22321568.440000001</v>
      </c>
      <c r="I25" s="198">
        <v>137685295.86000001</v>
      </c>
      <c r="J25" s="198"/>
      <c r="K25" s="198"/>
      <c r="M25" s="198"/>
      <c r="N25" s="198"/>
      <c r="O25" s="198"/>
      <c r="P25" s="198"/>
    </row>
    <row r="26" spans="4:16">
      <c r="D26" s="196"/>
      <c r="E26" s="196">
        <v>41640</v>
      </c>
      <c r="F26" s="196"/>
      <c r="H26" s="198">
        <v>22452440.170000002</v>
      </c>
      <c r="I26" s="198">
        <v>137154458.03</v>
      </c>
      <c r="J26" s="198"/>
      <c r="K26" s="198"/>
      <c r="M26" s="198"/>
      <c r="N26" s="198"/>
      <c r="O26" s="198"/>
      <c r="P26" s="198"/>
    </row>
    <row r="27" spans="4:16">
      <c r="D27" s="196"/>
      <c r="E27" s="196">
        <v>42005</v>
      </c>
      <c r="F27" s="196"/>
      <c r="H27" s="198">
        <v>22583773.57</v>
      </c>
      <c r="I27" s="198">
        <v>136650374.86000001</v>
      </c>
      <c r="J27" s="198"/>
      <c r="K27" s="198"/>
      <c r="M27" s="198"/>
      <c r="N27" s="198"/>
      <c r="O27" s="198"/>
      <c r="P27" s="198"/>
    </row>
    <row r="28" spans="4:16">
      <c r="D28" s="196"/>
      <c r="E28" s="196">
        <v>42370</v>
      </c>
      <c r="F28" s="196"/>
      <c r="H28" s="198">
        <v>22713524.350000001</v>
      </c>
      <c r="I28" s="198">
        <v>136173228.41999999</v>
      </c>
      <c r="J28" s="198"/>
      <c r="K28" s="198"/>
      <c r="M28" s="198"/>
      <c r="N28" s="198"/>
      <c r="O28" s="198"/>
      <c r="P28" s="198"/>
    </row>
    <row r="29" spans="4:16">
      <c r="D29" s="196"/>
      <c r="E29" s="196">
        <v>42736</v>
      </c>
      <c r="F29" s="196"/>
      <c r="H29" s="198">
        <v>22840338.739999998</v>
      </c>
      <c r="I29" s="198">
        <v>135722945.5</v>
      </c>
      <c r="J29" s="198"/>
      <c r="K29" s="198"/>
      <c r="M29" s="198"/>
      <c r="N29" s="198"/>
      <c r="O29" s="198"/>
      <c r="P29" s="198"/>
    </row>
    <row r="30" spans="4:16">
      <c r="D30" s="196"/>
      <c r="E30" s="196"/>
      <c r="F30" s="196"/>
      <c r="H30" s="198"/>
      <c r="I30" s="198"/>
      <c r="J30" s="198"/>
      <c r="K30" s="198"/>
      <c r="M30" s="198"/>
      <c r="N30" s="198"/>
      <c r="O30" s="198"/>
      <c r="P30" s="198"/>
    </row>
    <row r="31" spans="4:16">
      <c r="D31" s="196"/>
      <c r="E31" s="196"/>
      <c r="F31" s="196"/>
      <c r="H31" s="198"/>
      <c r="I31" s="198"/>
      <c r="J31" s="198"/>
      <c r="K31" s="198"/>
      <c r="M31" s="198"/>
      <c r="N31" s="198"/>
      <c r="O31" s="198"/>
      <c r="P31" s="198"/>
    </row>
    <row r="32" spans="4:16">
      <c r="D32" s="196"/>
      <c r="E32" s="196"/>
      <c r="F32" s="196"/>
      <c r="H32" s="198"/>
      <c r="I32" s="198"/>
      <c r="J32" s="198"/>
      <c r="K32" s="198"/>
      <c r="M32" s="198"/>
      <c r="N32" s="198"/>
      <c r="O32" s="198"/>
      <c r="P32" s="198"/>
    </row>
    <row r="33" spans="4:16">
      <c r="D33" s="196"/>
      <c r="E33" s="196"/>
      <c r="F33" s="196"/>
      <c r="H33" s="198"/>
      <c r="I33" s="198"/>
      <c r="J33" s="198"/>
      <c r="K33" s="198"/>
      <c r="M33" s="198"/>
      <c r="N33" s="198"/>
      <c r="O33" s="198"/>
      <c r="P33" s="198"/>
    </row>
    <row r="34" spans="4:16">
      <c r="D34" s="196"/>
      <c r="E34" s="196"/>
      <c r="F34" s="196"/>
      <c r="H34" s="198"/>
      <c r="I34" s="198"/>
      <c r="J34" s="198"/>
      <c r="K34" s="198"/>
      <c r="M34" s="198"/>
      <c r="N34" s="198"/>
      <c r="O34" s="198"/>
      <c r="P34" s="198"/>
    </row>
    <row r="35" spans="4:16">
      <c r="I35" s="198"/>
    </row>
    <row r="36" spans="4:16">
      <c r="H36" s="198"/>
      <c r="I36" s="198"/>
      <c r="J36" s="198"/>
      <c r="K36" s="198"/>
    </row>
    <row r="37" spans="4:16">
      <c r="H37" s="198"/>
      <c r="I37" s="198"/>
      <c r="J37" s="198"/>
      <c r="K37" s="198"/>
    </row>
    <row r="38" spans="4:16">
      <c r="H38" s="198"/>
      <c r="I38" s="198"/>
      <c r="J38" s="198"/>
      <c r="K38" s="198"/>
    </row>
    <row r="39" spans="4:16">
      <c r="H39" s="198"/>
      <c r="I39" s="198"/>
      <c r="J39" s="198"/>
      <c r="K39" s="198"/>
    </row>
    <row r="40" spans="4:16">
      <c r="H40" s="198"/>
      <c r="I40" s="198"/>
      <c r="J40" s="198"/>
      <c r="K40" s="198"/>
    </row>
    <row r="41" spans="4:16">
      <c r="H41" s="198"/>
      <c r="I41" s="198"/>
      <c r="J41" s="198"/>
      <c r="K41" s="198"/>
    </row>
    <row r="42" spans="4:16">
      <c r="H42" s="198"/>
      <c r="I42" s="198"/>
      <c r="J42" s="198"/>
      <c r="K42" s="198"/>
    </row>
    <row r="43" spans="4:16">
      <c r="H43" s="198"/>
      <c r="I43" s="198"/>
      <c r="J43" s="198"/>
      <c r="K43" s="198"/>
    </row>
    <row r="44" spans="4:16">
      <c r="H44" s="198"/>
      <c r="I44" s="198"/>
      <c r="J44" s="198"/>
      <c r="K44" s="198"/>
    </row>
    <row r="45" spans="4:16">
      <c r="H45" s="198"/>
      <c r="I45" s="198"/>
      <c r="J45" s="198"/>
      <c r="K45" s="198"/>
    </row>
    <row r="46" spans="4:16">
      <c r="H46" s="198"/>
      <c r="I46" s="198"/>
      <c r="J46" s="198"/>
      <c r="K46" s="198"/>
    </row>
    <row r="47" spans="4:16">
      <c r="H47" s="198"/>
      <c r="I47" s="198"/>
      <c r="J47" s="198"/>
      <c r="K47" s="198"/>
    </row>
    <row r="48" spans="4:16">
      <c r="H48" s="198"/>
      <c r="I48" s="198"/>
      <c r="J48" s="198"/>
      <c r="K48" s="198"/>
    </row>
    <row r="49" spans="8:11">
      <c r="H49" s="198"/>
      <c r="I49" s="198"/>
      <c r="J49" s="198"/>
      <c r="K49" s="198"/>
    </row>
    <row r="50" spans="8:11">
      <c r="H50" s="198"/>
      <c r="I50" s="198"/>
      <c r="J50" s="198"/>
      <c r="K50" s="198"/>
    </row>
    <row r="51" spans="8:11">
      <c r="H51" s="198"/>
      <c r="I51" s="198"/>
      <c r="J51" s="198"/>
      <c r="K51" s="198"/>
    </row>
    <row r="52" spans="8:11">
      <c r="H52" s="198"/>
      <c r="I52" s="198"/>
      <c r="J52" s="198"/>
      <c r="K52" s="198"/>
    </row>
    <row r="53" spans="8:11">
      <c r="H53" s="198"/>
      <c r="I53" s="198"/>
      <c r="J53" s="198"/>
      <c r="K53" s="198"/>
    </row>
    <row r="54" spans="8:11">
      <c r="H54" s="198"/>
      <c r="I54" s="198"/>
      <c r="J54" s="198"/>
      <c r="K54" s="198"/>
    </row>
    <row r="55" spans="8:11">
      <c r="H55" s="198"/>
      <c r="I55" s="198"/>
      <c r="J55" s="198"/>
      <c r="K55" s="198"/>
    </row>
    <row r="56" spans="8:11">
      <c r="H56" s="198"/>
      <c r="I56" s="198"/>
      <c r="J56" s="198"/>
      <c r="K56" s="198"/>
    </row>
    <row r="57" spans="8:11">
      <c r="H57" s="198"/>
      <c r="I57" s="198"/>
    </row>
    <row r="58" spans="8:11">
      <c r="H58" s="198"/>
      <c r="I58" s="198"/>
    </row>
    <row r="59" spans="8:11">
      <c r="H59" s="198"/>
      <c r="I59" s="198"/>
    </row>
    <row r="60" spans="8:11">
      <c r="H60" s="198"/>
      <c r="I60" s="198"/>
    </row>
    <row r="61" spans="8:11">
      <c r="H61" s="198"/>
      <c r="I61" s="198"/>
    </row>
    <row r="62" spans="8:11">
      <c r="H62" s="198"/>
      <c r="I62" s="198"/>
    </row>
    <row r="63" spans="8:11">
      <c r="H63" s="198"/>
      <c r="I63" s="198"/>
    </row>
    <row r="64" spans="8:11">
      <c r="H64" s="198"/>
      <c r="I64" s="198"/>
    </row>
    <row r="65" spans="8:9">
      <c r="H65" s="198"/>
      <c r="I65" s="198"/>
    </row>
    <row r="66" spans="8:9">
      <c r="H66" s="198"/>
      <c r="I66" s="198"/>
    </row>
    <row r="67" spans="8:9">
      <c r="H67" s="198"/>
      <c r="I67" s="198"/>
    </row>
    <row r="68" spans="8:9">
      <c r="H68" s="198"/>
      <c r="I68" s="198"/>
    </row>
    <row r="69" spans="8:9">
      <c r="H69" s="198"/>
      <c r="I69" s="198"/>
    </row>
    <row r="70" spans="8:9">
      <c r="H70" s="198"/>
      <c r="I70" s="198"/>
    </row>
    <row r="71" spans="8:9">
      <c r="H71" s="198"/>
      <c r="I71" s="198"/>
    </row>
    <row r="72" spans="8:9">
      <c r="H72" s="198"/>
      <c r="I72" s="198"/>
    </row>
    <row r="73" spans="8:9">
      <c r="H73" s="198"/>
      <c r="I73" s="198"/>
    </row>
    <row r="74" spans="8:9">
      <c r="H74" s="198"/>
      <c r="I74" s="198"/>
    </row>
    <row r="75" spans="8:9">
      <c r="H75" s="198"/>
      <c r="I75" s="198"/>
    </row>
    <row r="76" spans="8:9">
      <c r="H76" s="198"/>
      <c r="I76" s="198"/>
    </row>
    <row r="77" spans="8:9">
      <c r="H77" s="198"/>
      <c r="I77" s="198"/>
    </row>
    <row r="78" spans="8:9">
      <c r="H78" s="198"/>
      <c r="I78" s="198"/>
    </row>
    <row r="79" spans="8:9">
      <c r="H79" s="198"/>
      <c r="I79" s="198"/>
    </row>
    <row r="80" spans="8:9">
      <c r="H80" s="198"/>
      <c r="I80" s="198"/>
    </row>
    <row r="81" spans="8:9">
      <c r="H81" s="198"/>
      <c r="I81" s="198"/>
    </row>
    <row r="82" spans="8:9">
      <c r="H82" s="198"/>
      <c r="I82" s="198"/>
    </row>
    <row r="83" spans="8:9">
      <c r="H83" s="198"/>
      <c r="I83" s="198"/>
    </row>
    <row r="84" spans="8:9">
      <c r="H84" s="198"/>
      <c r="I84" s="19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390525</xdr:colOff>
                    <xdr:row>5</xdr:row>
                    <xdr:rowOff>47625</xdr:rowOff>
                  </from>
                  <to>
                    <xdr:col>8</xdr:col>
                    <xdr:colOff>323850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J31" sqref="J31"/>
    </sheetView>
  </sheetViews>
  <sheetFormatPr defaultRowHeight="11.25"/>
  <cols>
    <col min="1" max="1" width="6.85546875" style="9" customWidth="1"/>
    <col min="2" max="2" width="9.140625" style="9"/>
    <col min="3" max="3" width="4.7109375" style="9" customWidth="1"/>
    <col min="4" max="4" width="13.140625" style="9" customWidth="1"/>
    <col min="5" max="5" width="9.140625" style="9"/>
    <col min="6" max="6" width="9.28515625" style="9" customWidth="1"/>
    <col min="7" max="7" width="17.140625" style="140" customWidth="1"/>
    <col min="8" max="8" width="16.140625" style="140" customWidth="1"/>
    <col min="9" max="9" width="14.28515625" style="140" bestFit="1" customWidth="1"/>
    <col min="10" max="10" width="14.28515625" style="140" customWidth="1"/>
    <col min="11" max="11" width="14.85546875" style="9" bestFit="1" customWidth="1"/>
    <col min="12" max="12" width="10.42578125" style="166" customWidth="1"/>
    <col min="13" max="13" width="8.85546875" style="180" customWidth="1"/>
    <col min="14" max="14" width="6.7109375" style="180" customWidth="1"/>
    <col min="15" max="15" width="14.28515625" style="9" bestFit="1" customWidth="1"/>
    <col min="16" max="16" width="13.28515625" style="9" bestFit="1" customWidth="1"/>
    <col min="17" max="17" width="14.85546875" style="9" bestFit="1" customWidth="1"/>
    <col min="18" max="18" width="14.42578125" style="9" customWidth="1"/>
    <col min="19" max="19" width="15.5703125" style="9" customWidth="1"/>
    <col min="20" max="20" width="12.28515625" style="9" bestFit="1" customWidth="1"/>
    <col min="21" max="27" width="9.140625" style="9"/>
    <col min="28" max="28" width="26.7109375" style="9" customWidth="1"/>
    <col min="29" max="16384" width="9.140625" style="9"/>
  </cols>
  <sheetData>
    <row r="2" spans="1:29">
      <c r="B2" s="143"/>
      <c r="C2" s="143"/>
    </row>
    <row r="3" spans="1:29">
      <c r="B3" s="143"/>
      <c r="C3" s="143"/>
      <c r="E3" s="144" t="s">
        <v>81</v>
      </c>
    </row>
    <row r="5" spans="1:29" ht="12" thickBot="1">
      <c r="D5" s="145" t="s">
        <v>52</v>
      </c>
    </row>
    <row r="6" spans="1:29">
      <c r="D6" s="146"/>
      <c r="E6" s="147"/>
      <c r="F6" s="147"/>
      <c r="G6" s="168"/>
      <c r="H6" s="168"/>
      <c r="I6" s="173"/>
      <c r="J6" s="169" t="s">
        <v>199</v>
      </c>
    </row>
    <row r="7" spans="1:29">
      <c r="D7" s="148" t="s">
        <v>50</v>
      </c>
      <c r="E7" s="125">
        <v>0</v>
      </c>
      <c r="F7" s="143"/>
      <c r="G7" s="169"/>
      <c r="H7" s="169"/>
      <c r="I7" s="174"/>
      <c r="J7" s="169"/>
    </row>
    <row r="8" spans="1:29">
      <c r="D8" s="148"/>
      <c r="E8" s="143"/>
      <c r="F8" s="143"/>
      <c r="G8" s="169"/>
      <c r="H8" s="169"/>
      <c r="I8" s="174"/>
      <c r="J8" s="169"/>
    </row>
    <row r="9" spans="1:29">
      <c r="D9" s="148"/>
      <c r="E9" s="143"/>
      <c r="F9" s="143"/>
      <c r="G9" s="169"/>
      <c r="H9" s="169"/>
      <c r="I9" s="174"/>
      <c r="J9" s="169"/>
    </row>
    <row r="10" spans="1:29">
      <c r="D10" s="148" t="s">
        <v>51</v>
      </c>
      <c r="E10" s="149">
        <v>0</v>
      </c>
      <c r="F10" s="143"/>
      <c r="G10" s="169"/>
      <c r="H10" s="169"/>
      <c r="I10" s="174"/>
      <c r="J10" s="169"/>
      <c r="L10" s="166" t="s">
        <v>161</v>
      </c>
      <c r="M10" s="142">
        <f>Calculation!C10*16*20*22*12</f>
        <v>4224000</v>
      </c>
    </row>
    <row r="11" spans="1:29">
      <c r="D11" s="148"/>
      <c r="E11" s="273"/>
      <c r="F11" s="143"/>
      <c r="G11" s="169"/>
      <c r="H11" s="169"/>
      <c r="I11" s="174"/>
      <c r="J11" s="169"/>
      <c r="L11" s="166" t="s">
        <v>162</v>
      </c>
      <c r="M11" s="142">
        <f>45*16*12*17.5*22</f>
        <v>3326400</v>
      </c>
    </row>
    <row r="12" spans="1:29">
      <c r="D12" s="148"/>
      <c r="E12" s="143"/>
      <c r="F12" s="143"/>
      <c r="G12" s="169"/>
      <c r="H12" s="169"/>
      <c r="I12" s="174"/>
      <c r="J12" s="169"/>
    </row>
    <row r="13" spans="1:29">
      <c r="D13" s="148"/>
      <c r="E13" s="273"/>
      <c r="F13" s="143"/>
      <c r="G13" s="169" t="s">
        <v>235</v>
      </c>
      <c r="H13" s="169" t="s">
        <v>215</v>
      </c>
      <c r="I13" s="174"/>
      <c r="J13" s="169"/>
    </row>
    <row r="14" spans="1:29" ht="12" thickBot="1">
      <c r="D14" s="150"/>
      <c r="E14" s="151"/>
      <c r="F14" s="151"/>
      <c r="G14" s="170">
        <f ca="1">SpreadValue</f>
        <v>5123281.4105400294</v>
      </c>
      <c r="H14" s="170">
        <f ca="1">OPtionValue</f>
        <v>2201036.0656422842</v>
      </c>
      <c r="I14" s="272"/>
      <c r="J14" s="169"/>
    </row>
    <row r="15" spans="1:29">
      <c r="AB15" s="152" t="s">
        <v>82</v>
      </c>
      <c r="AC15" s="152" t="s">
        <v>83</v>
      </c>
    </row>
    <row r="16" spans="1:29">
      <c r="A16" s="10" t="s">
        <v>50</v>
      </c>
      <c r="B16" s="10"/>
      <c r="C16" s="10"/>
      <c r="D16" s="10" t="s">
        <v>51</v>
      </c>
      <c r="E16" s="10"/>
      <c r="G16" s="199" t="s">
        <v>215</v>
      </c>
      <c r="H16" s="199" t="s">
        <v>234</v>
      </c>
      <c r="I16" s="199"/>
      <c r="J16" s="199"/>
      <c r="K16" s="10"/>
      <c r="L16" s="176"/>
      <c r="M16" s="181"/>
      <c r="N16" s="181"/>
      <c r="O16" s="10"/>
      <c r="P16" s="153"/>
      <c r="Q16" s="153"/>
      <c r="R16" s="153"/>
      <c r="S16" s="153"/>
      <c r="T16" s="153" t="s">
        <v>78</v>
      </c>
      <c r="AB16" s="152" t="s">
        <v>65</v>
      </c>
      <c r="AC16" s="152" t="s">
        <v>84</v>
      </c>
    </row>
    <row r="17" spans="1:29">
      <c r="A17" s="159">
        <v>-10</v>
      </c>
      <c r="B17" s="159"/>
      <c r="C17" s="122"/>
      <c r="D17" s="122"/>
      <c r="E17" s="122"/>
      <c r="F17" s="122"/>
      <c r="G17" s="200">
        <v>1617564.4</v>
      </c>
      <c r="H17" s="200">
        <v>4177064.48</v>
      </c>
      <c r="I17" s="206"/>
      <c r="J17" s="206"/>
      <c r="K17" s="268"/>
      <c r="O17" s="269"/>
      <c r="P17" s="269"/>
      <c r="Q17" s="269"/>
      <c r="R17" s="270"/>
      <c r="S17" s="271"/>
      <c r="T17" s="158">
        <f>Data!$AB$8</f>
        <v>0</v>
      </c>
      <c r="AB17" s="152" t="s">
        <v>85</v>
      </c>
      <c r="AC17" s="152" t="s">
        <v>86</v>
      </c>
    </row>
    <row r="18" spans="1:29">
      <c r="A18" s="159">
        <v>-9</v>
      </c>
      <c r="B18" s="159"/>
      <c r="C18" s="122"/>
      <c r="D18" s="155"/>
      <c r="E18" s="155"/>
      <c r="F18" s="122"/>
      <c r="G18" s="201">
        <v>1673909.27</v>
      </c>
      <c r="H18" s="201">
        <v>4265517.2300000004</v>
      </c>
      <c r="I18" s="206"/>
      <c r="J18" s="206"/>
      <c r="K18" s="268"/>
      <c r="O18" s="269"/>
      <c r="P18" s="269"/>
      <c r="Q18" s="269"/>
      <c r="R18" s="270"/>
      <c r="S18" s="271"/>
      <c r="T18" s="158">
        <f>Data!$AB$8</f>
        <v>0</v>
      </c>
      <c r="AB18" s="152" t="s">
        <v>87</v>
      </c>
      <c r="AC18" s="152" t="s">
        <v>88</v>
      </c>
    </row>
    <row r="19" spans="1:29">
      <c r="A19" s="159">
        <v>-8</v>
      </c>
      <c r="B19" s="159"/>
      <c r="C19" s="122"/>
      <c r="D19" s="155"/>
      <c r="E19" s="155"/>
      <c r="F19" s="122"/>
      <c r="G19" s="201">
        <v>1730874.92</v>
      </c>
      <c r="H19" s="201">
        <v>4355830.84</v>
      </c>
      <c r="I19" s="206"/>
      <c r="J19" s="206"/>
      <c r="K19" s="268"/>
      <c r="O19" s="269"/>
      <c r="P19" s="269"/>
      <c r="Q19" s="269"/>
      <c r="R19" s="270"/>
      <c r="S19" s="271"/>
      <c r="T19" s="158">
        <f>Data!$AB$8</f>
        <v>0</v>
      </c>
      <c r="AB19" s="152" t="s">
        <v>89</v>
      </c>
      <c r="AC19" s="152" t="s">
        <v>90</v>
      </c>
    </row>
    <row r="20" spans="1:29" s="162" customFormat="1">
      <c r="A20" s="160">
        <v>-7</v>
      </c>
      <c r="B20" s="160"/>
      <c r="C20" s="122"/>
      <c r="D20" s="161"/>
      <c r="E20" s="161"/>
      <c r="G20" s="202">
        <v>1788289.41</v>
      </c>
      <c r="H20" s="202">
        <v>4447346.2</v>
      </c>
      <c r="I20" s="206"/>
      <c r="J20" s="206"/>
      <c r="K20" s="268"/>
      <c r="L20" s="166"/>
      <c r="M20" s="180"/>
      <c r="N20" s="180"/>
      <c r="O20" s="269"/>
      <c r="P20" s="269"/>
      <c r="Q20" s="269"/>
      <c r="R20" s="270"/>
      <c r="S20" s="271"/>
      <c r="T20" s="163">
        <f>Data!$AB$8</f>
        <v>0</v>
      </c>
      <c r="AB20" s="164" t="s">
        <v>78</v>
      </c>
      <c r="AC20" s="164" t="s">
        <v>91</v>
      </c>
    </row>
    <row r="21" spans="1:29">
      <c r="A21" s="159">
        <v>-6</v>
      </c>
      <c r="B21" s="159"/>
      <c r="C21" s="122"/>
      <c r="D21" s="155"/>
      <c r="E21" s="155"/>
      <c r="F21" s="122"/>
      <c r="G21" s="201">
        <v>1846192.19</v>
      </c>
      <c r="H21" s="201">
        <v>4540036.93</v>
      </c>
      <c r="I21" s="206"/>
      <c r="J21" s="206"/>
      <c r="K21" s="268"/>
      <c r="O21" s="269"/>
      <c r="P21" s="269"/>
      <c r="Q21" s="269"/>
      <c r="R21" s="270"/>
      <c r="S21" s="271"/>
      <c r="T21" s="158">
        <f>Data!$AB$8</f>
        <v>0</v>
      </c>
      <c r="AB21" s="152" t="s">
        <v>92</v>
      </c>
      <c r="AC21" s="152" t="s">
        <v>93</v>
      </c>
    </row>
    <row r="22" spans="1:29">
      <c r="A22" s="159">
        <v>-5</v>
      </c>
      <c r="B22" s="159"/>
      <c r="C22" s="122"/>
      <c r="D22" s="155"/>
      <c r="E22" s="155"/>
      <c r="F22" s="122"/>
      <c r="G22" s="201">
        <v>1904530.34</v>
      </c>
      <c r="H22" s="201">
        <v>4634206.07</v>
      </c>
      <c r="I22" s="206"/>
      <c r="J22" s="206"/>
      <c r="K22" s="268"/>
      <c r="O22" s="269"/>
      <c r="P22" s="269"/>
      <c r="Q22" s="269"/>
      <c r="R22" s="270"/>
      <c r="S22" s="271"/>
      <c r="T22" s="158">
        <f>Data!$AB$8</f>
        <v>0</v>
      </c>
      <c r="AB22" s="152" t="s">
        <v>94</v>
      </c>
      <c r="AC22" s="152" t="s">
        <v>95</v>
      </c>
    </row>
    <row r="23" spans="1:29">
      <c r="A23" s="159">
        <v>-4</v>
      </c>
      <c r="B23" s="159"/>
      <c r="C23" s="122"/>
      <c r="D23" s="155"/>
      <c r="E23" s="155"/>
      <c r="F23" s="122"/>
      <c r="G23" s="203">
        <v>1963341.42</v>
      </c>
      <c r="H23" s="203">
        <v>4730048.47</v>
      </c>
      <c r="I23" s="206"/>
      <c r="J23" s="206"/>
      <c r="K23" s="268"/>
      <c r="O23" s="269"/>
      <c r="P23" s="269"/>
      <c r="Q23" s="269"/>
      <c r="R23" s="270"/>
      <c r="S23" s="271"/>
      <c r="T23" s="158">
        <f>Data!$AB$8</f>
        <v>0</v>
      </c>
      <c r="AB23" s="152" t="s">
        <v>96</v>
      </c>
      <c r="AC23" s="152" t="s">
        <v>97</v>
      </c>
    </row>
    <row r="24" spans="1:29">
      <c r="A24" s="159">
        <v>-3</v>
      </c>
      <c r="B24" s="159"/>
      <c r="C24" s="122"/>
      <c r="D24" s="155"/>
      <c r="E24" s="155"/>
      <c r="F24" s="122"/>
      <c r="G24" s="203">
        <v>2022637.87</v>
      </c>
      <c r="H24" s="203">
        <v>4827345.1399999997</v>
      </c>
      <c r="I24" s="206"/>
      <c r="J24" s="206"/>
      <c r="K24" s="268"/>
      <c r="O24" s="269"/>
      <c r="P24" s="269"/>
      <c r="Q24" s="269"/>
      <c r="R24" s="270"/>
      <c r="S24" s="271"/>
      <c r="T24" s="158">
        <f>Data!$AB$8</f>
        <v>0</v>
      </c>
      <c r="AB24" s="152" t="s">
        <v>98</v>
      </c>
      <c r="AC24" s="152" t="s">
        <v>99</v>
      </c>
    </row>
    <row r="25" spans="1:29" s="162" customFormat="1">
      <c r="A25" s="160">
        <v>-2</v>
      </c>
      <c r="B25" s="160"/>
      <c r="C25" s="122"/>
      <c r="D25" s="161"/>
      <c r="E25" s="161"/>
      <c r="G25" s="202">
        <v>2082214.13</v>
      </c>
      <c r="H25" s="202">
        <v>4925522.04</v>
      </c>
      <c r="I25" s="206"/>
      <c r="J25" s="206"/>
      <c r="K25" s="268"/>
      <c r="L25" s="166"/>
      <c r="M25" s="180"/>
      <c r="N25" s="180"/>
      <c r="O25" s="269"/>
      <c r="P25" s="269"/>
      <c r="Q25" s="269"/>
      <c r="R25" s="270"/>
      <c r="S25" s="271"/>
      <c r="T25" s="163">
        <f>Data!$AB$8</f>
        <v>0</v>
      </c>
      <c r="AB25" s="164" t="s">
        <v>100</v>
      </c>
      <c r="AC25" s="164" t="s">
        <v>101</v>
      </c>
    </row>
    <row r="26" spans="1:29">
      <c r="A26" s="159">
        <v>-1</v>
      </c>
      <c r="B26" s="159"/>
      <c r="C26" s="122"/>
      <c r="D26" s="155"/>
      <c r="E26" s="155"/>
      <c r="F26" s="122"/>
      <c r="G26" s="203">
        <v>2142145.2200000002</v>
      </c>
      <c r="H26" s="203">
        <v>5024716.5199999996</v>
      </c>
      <c r="I26" s="206"/>
      <c r="J26" s="206"/>
      <c r="K26" s="268"/>
      <c r="O26" s="269"/>
      <c r="P26" s="269"/>
      <c r="Q26" s="269"/>
      <c r="R26" s="270"/>
      <c r="S26" s="271"/>
      <c r="T26" s="158">
        <f>Data!$AB$8</f>
        <v>0</v>
      </c>
      <c r="AB26" s="152" t="s">
        <v>77</v>
      </c>
      <c r="AC26" s="152" t="s">
        <v>102</v>
      </c>
    </row>
    <row r="27" spans="1:29">
      <c r="A27" s="159">
        <v>0</v>
      </c>
      <c r="B27" s="159"/>
      <c r="C27" s="122"/>
      <c r="D27" s="155"/>
      <c r="E27" s="155"/>
      <c r="F27" s="122"/>
      <c r="G27" s="203">
        <v>2202367.5499999998</v>
      </c>
      <c r="H27" s="203">
        <v>5125400.71</v>
      </c>
      <c r="I27" s="206"/>
      <c r="J27" s="206"/>
      <c r="K27" s="268"/>
      <c r="O27" s="269"/>
      <c r="P27" s="269"/>
      <c r="Q27" s="269"/>
      <c r="R27" s="270"/>
      <c r="S27" s="271"/>
      <c r="T27" s="158">
        <f>Data!$AB$8</f>
        <v>0</v>
      </c>
      <c r="AB27" s="152" t="s">
        <v>103</v>
      </c>
      <c r="AC27" s="152" t="s">
        <v>104</v>
      </c>
    </row>
    <row r="28" spans="1:29">
      <c r="A28" s="159">
        <v>1</v>
      </c>
      <c r="B28" s="159"/>
      <c r="C28" s="122"/>
      <c r="D28" s="155"/>
      <c r="E28" s="155"/>
      <c r="F28" s="122"/>
      <c r="G28" s="204">
        <v>2262991.52</v>
      </c>
      <c r="H28" s="204">
        <v>5227674.1399999997</v>
      </c>
      <c r="I28" s="206"/>
      <c r="J28" s="206"/>
      <c r="K28" s="268"/>
      <c r="O28" s="269"/>
      <c r="P28" s="269"/>
      <c r="Q28" s="269"/>
      <c r="R28" s="270"/>
      <c r="S28" s="271"/>
      <c r="T28" s="158">
        <f>Data!$AB$8</f>
        <v>0</v>
      </c>
      <c r="AB28" s="152" t="s">
        <v>105</v>
      </c>
      <c r="AC28" s="152" t="s">
        <v>106</v>
      </c>
    </row>
    <row r="29" spans="1:29">
      <c r="A29" s="159">
        <v>2</v>
      </c>
      <c r="B29" s="159"/>
      <c r="C29" s="122"/>
      <c r="D29" s="155"/>
      <c r="E29" s="155"/>
      <c r="F29" s="122"/>
      <c r="G29" s="204">
        <v>2323858.1</v>
      </c>
      <c r="H29" s="204">
        <v>5330955.22</v>
      </c>
      <c r="I29" s="206"/>
      <c r="J29" s="206"/>
      <c r="K29" s="268"/>
      <c r="O29" s="269"/>
      <c r="P29" s="269"/>
      <c r="Q29" s="269"/>
      <c r="R29" s="270"/>
      <c r="S29" s="271"/>
      <c r="T29" s="158">
        <f>Data!$AB$8</f>
        <v>0</v>
      </c>
      <c r="AB29" s="152" t="s">
        <v>107</v>
      </c>
      <c r="AC29" s="152" t="s">
        <v>108</v>
      </c>
    </row>
    <row r="30" spans="1:29" s="162" customFormat="1">
      <c r="A30" s="160">
        <v>3</v>
      </c>
      <c r="B30" s="160"/>
      <c r="C30" s="122"/>
      <c r="D30" s="161"/>
      <c r="E30" s="161"/>
      <c r="G30" s="202">
        <v>2385006.35</v>
      </c>
      <c r="H30" s="202">
        <v>5435183.4800000004</v>
      </c>
      <c r="I30" s="206"/>
      <c r="J30" s="206"/>
      <c r="K30" s="268"/>
      <c r="L30" s="166"/>
      <c r="M30" s="180"/>
      <c r="N30" s="180"/>
      <c r="O30" s="269"/>
      <c r="P30" s="269"/>
      <c r="Q30" s="269"/>
      <c r="R30" s="270"/>
      <c r="S30" s="271"/>
      <c r="T30" s="163">
        <f>Data!$AB$8</f>
        <v>0</v>
      </c>
      <c r="AB30" s="164" t="s">
        <v>109</v>
      </c>
      <c r="AC30" s="164" t="s">
        <v>110</v>
      </c>
    </row>
    <row r="31" spans="1:29">
      <c r="A31" s="159">
        <v>4</v>
      </c>
      <c r="B31" s="159"/>
      <c r="C31" s="122"/>
      <c r="D31" s="155"/>
      <c r="E31" s="155"/>
      <c r="F31" s="122"/>
      <c r="G31" s="204">
        <v>2446368.0699999998</v>
      </c>
      <c r="H31" s="204">
        <v>5540431.1500000004</v>
      </c>
      <c r="I31" s="206"/>
      <c r="J31" s="206"/>
      <c r="K31" s="268"/>
      <c r="O31" s="269"/>
      <c r="P31" s="269"/>
      <c r="Q31" s="269"/>
      <c r="R31" s="270"/>
      <c r="S31" s="271"/>
      <c r="T31" s="158">
        <f>Data!$AB$8</f>
        <v>0</v>
      </c>
      <c r="AB31" s="152" t="s">
        <v>111</v>
      </c>
      <c r="AC31" s="152" t="s">
        <v>112</v>
      </c>
    </row>
    <row r="32" spans="1:29">
      <c r="A32" s="160">
        <v>5</v>
      </c>
      <c r="B32" s="159"/>
      <c r="C32" s="122"/>
      <c r="D32" s="155"/>
      <c r="E32" s="155"/>
      <c r="F32" s="122"/>
      <c r="G32" s="204">
        <v>2507970.81</v>
      </c>
      <c r="H32" s="204">
        <v>5647261.1699999999</v>
      </c>
      <c r="I32" s="206"/>
      <c r="J32" s="206"/>
      <c r="K32" s="268"/>
      <c r="O32" s="269"/>
      <c r="P32" s="269"/>
      <c r="Q32" s="269"/>
      <c r="R32" s="270"/>
      <c r="S32" s="271"/>
      <c r="T32" s="158">
        <f>Data!$AB$8</f>
        <v>0</v>
      </c>
      <c r="AB32" s="152" t="s">
        <v>113</v>
      </c>
      <c r="AC32" s="152" t="s">
        <v>114</v>
      </c>
    </row>
    <row r="33" spans="1:29">
      <c r="A33" s="159">
        <v>6</v>
      </c>
      <c r="B33" s="159"/>
      <c r="C33" s="122"/>
      <c r="D33" s="155"/>
      <c r="E33" s="155"/>
      <c r="F33" s="122"/>
      <c r="G33" s="205">
        <v>2569803.8199999998</v>
      </c>
      <c r="H33" s="205">
        <v>5755073.4000000004</v>
      </c>
      <c r="I33" s="206"/>
      <c r="J33" s="206"/>
      <c r="K33" s="268"/>
      <c r="O33" s="269"/>
      <c r="P33" s="269"/>
      <c r="Q33" s="269"/>
      <c r="R33" s="270"/>
      <c r="S33" s="271"/>
      <c r="T33" s="158">
        <f>Data!$AB$8</f>
        <v>0</v>
      </c>
      <c r="AB33" s="152" t="s">
        <v>115</v>
      </c>
      <c r="AC33" s="152" t="s">
        <v>116</v>
      </c>
    </row>
    <row r="34" spans="1:29">
      <c r="A34" s="160">
        <v>7</v>
      </c>
      <c r="B34" s="159"/>
      <c r="C34" s="122"/>
      <c r="D34" s="155"/>
      <c r="E34" s="155"/>
      <c r="F34" s="122"/>
      <c r="G34" s="205">
        <v>2642325.39</v>
      </c>
      <c r="H34" s="205">
        <v>5863559.6100000003</v>
      </c>
      <c r="I34" s="206"/>
      <c r="J34" s="206"/>
      <c r="K34" s="268"/>
      <c r="O34" s="269"/>
      <c r="P34" s="269"/>
      <c r="Q34" s="269"/>
      <c r="R34" s="270"/>
      <c r="S34" s="271"/>
      <c r="T34" s="158">
        <f>Data!$AB$8</f>
        <v>0</v>
      </c>
      <c r="AB34" s="152" t="s">
        <v>117</v>
      </c>
      <c r="AC34" s="152" t="s">
        <v>118</v>
      </c>
    </row>
    <row r="35" spans="1:29" s="162" customFormat="1">
      <c r="A35" s="159">
        <v>8</v>
      </c>
      <c r="B35" s="160"/>
      <c r="C35" s="122"/>
      <c r="D35" s="161"/>
      <c r="E35" s="161"/>
      <c r="G35" s="202">
        <v>2717129.81</v>
      </c>
      <c r="H35" s="202">
        <v>5973264.7800000003</v>
      </c>
      <c r="I35" s="206"/>
      <c r="J35" s="206"/>
      <c r="K35" s="268"/>
      <c r="L35" s="166"/>
      <c r="M35" s="180"/>
      <c r="N35" s="180"/>
      <c r="O35" s="269"/>
      <c r="P35" s="269"/>
      <c r="Q35" s="269"/>
      <c r="R35" s="270"/>
      <c r="S35" s="271"/>
      <c r="T35" s="163">
        <f>Data!$AB$8</f>
        <v>0</v>
      </c>
      <c r="AB35" s="164" t="s">
        <v>119</v>
      </c>
      <c r="AC35" s="164" t="s">
        <v>120</v>
      </c>
    </row>
    <row r="36" spans="1:29">
      <c r="A36" s="160">
        <v>9</v>
      </c>
      <c r="B36" s="159"/>
      <c r="C36" s="122"/>
      <c r="D36" s="155"/>
      <c r="E36" s="155"/>
      <c r="F36" s="122"/>
      <c r="G36" s="206">
        <v>2792199.4</v>
      </c>
      <c r="H36" s="206">
        <v>6083850.4500000002</v>
      </c>
      <c r="I36" s="206"/>
      <c r="J36" s="206"/>
      <c r="K36" s="268"/>
      <c r="O36" s="269"/>
      <c r="P36" s="269"/>
      <c r="Q36" s="269"/>
      <c r="R36" s="270"/>
      <c r="S36" s="271"/>
      <c r="T36" s="158">
        <f>Data!$AB$8</f>
        <v>0</v>
      </c>
      <c r="AB36" s="152" t="s">
        <v>121</v>
      </c>
      <c r="AC36" s="152" t="s">
        <v>122</v>
      </c>
    </row>
    <row r="37" spans="1:29">
      <c r="A37" s="159">
        <v>10</v>
      </c>
      <c r="B37" s="159"/>
      <c r="C37" s="122"/>
      <c r="D37" s="155"/>
      <c r="E37" s="155"/>
      <c r="F37" s="122"/>
      <c r="G37" s="205">
        <v>2867547.08</v>
      </c>
      <c r="H37" s="205">
        <v>6195644.9900000002</v>
      </c>
      <c r="I37" s="206"/>
      <c r="J37" s="206"/>
      <c r="K37" s="268"/>
      <c r="O37" s="269"/>
      <c r="P37" s="269"/>
      <c r="Q37" s="269"/>
      <c r="R37" s="270"/>
      <c r="S37" s="271"/>
      <c r="T37" s="158">
        <f>Data!$AB$8</f>
        <v>0</v>
      </c>
      <c r="AB37" s="152" t="s">
        <v>123</v>
      </c>
      <c r="AC37" s="152" t="s">
        <v>122</v>
      </c>
    </row>
    <row r="38" spans="1:29">
      <c r="A38" s="178"/>
      <c r="B38" s="178"/>
      <c r="C38" s="177"/>
      <c r="D38" s="179"/>
      <c r="E38" s="179"/>
      <c r="F38" s="177"/>
      <c r="G38" s="207"/>
      <c r="H38" s="207"/>
      <c r="I38" s="206"/>
      <c r="J38" s="206"/>
      <c r="K38" s="268"/>
      <c r="O38" s="269"/>
      <c r="P38" s="269"/>
      <c r="Q38" s="269"/>
      <c r="R38" s="270"/>
      <c r="S38" s="271"/>
      <c r="T38" s="158">
        <f>Data!$AB$8</f>
        <v>0</v>
      </c>
      <c r="AB38" s="152" t="s">
        <v>124</v>
      </c>
      <c r="AC38" s="152" t="s">
        <v>125</v>
      </c>
    </row>
    <row r="39" spans="1:29">
      <c r="A39" s="159"/>
      <c r="B39" s="159"/>
      <c r="C39" s="122"/>
      <c r="D39" s="155"/>
      <c r="E39" s="155"/>
      <c r="F39" s="122"/>
      <c r="G39" s="200"/>
      <c r="H39" s="200"/>
      <c r="I39" s="206"/>
      <c r="J39" s="206"/>
      <c r="K39" s="268"/>
      <c r="O39" s="269"/>
      <c r="P39" s="269"/>
      <c r="Q39" s="269"/>
      <c r="R39" s="270"/>
      <c r="S39" s="271"/>
      <c r="T39" s="158">
        <f>Data!$AB$8</f>
        <v>0</v>
      </c>
      <c r="AB39" s="152" t="s">
        <v>126</v>
      </c>
      <c r="AC39" s="152" t="s">
        <v>127</v>
      </c>
    </row>
    <row r="40" spans="1:29" s="162" customFormat="1">
      <c r="A40" s="160"/>
      <c r="B40" s="159"/>
      <c r="C40" s="122"/>
      <c r="D40" s="161"/>
      <c r="E40" s="161"/>
      <c r="G40" s="202"/>
      <c r="H40" s="202"/>
      <c r="I40" s="206"/>
      <c r="J40" s="206"/>
      <c r="K40" s="268"/>
      <c r="L40" s="166"/>
      <c r="M40" s="180"/>
      <c r="N40" s="180"/>
      <c r="O40" s="269"/>
      <c r="P40" s="269"/>
      <c r="Q40" s="269"/>
      <c r="R40" s="270"/>
      <c r="S40" s="271"/>
      <c r="T40" s="163">
        <f>Data!$AB$8</f>
        <v>0</v>
      </c>
      <c r="AB40" s="164" t="s">
        <v>128</v>
      </c>
      <c r="AC40" s="164" t="s">
        <v>129</v>
      </c>
    </row>
    <row r="41" spans="1:29">
      <c r="A41" s="159"/>
      <c r="B41" s="159"/>
      <c r="C41" s="122"/>
      <c r="D41" s="155"/>
      <c r="E41" s="155"/>
      <c r="F41" s="122"/>
      <c r="G41" s="200"/>
      <c r="H41" s="200"/>
      <c r="I41" s="206"/>
      <c r="J41" s="206"/>
      <c r="K41" s="268"/>
      <c r="O41" s="269"/>
      <c r="P41" s="269"/>
      <c r="Q41" s="269"/>
      <c r="R41" s="270"/>
      <c r="S41" s="271"/>
      <c r="T41" s="158">
        <f>Data!$AB$8</f>
        <v>0</v>
      </c>
      <c r="AB41" s="152" t="s">
        <v>130</v>
      </c>
      <c r="AC41" s="152" t="s">
        <v>131</v>
      </c>
    </row>
    <row r="42" spans="1:29">
      <c r="A42" s="159"/>
      <c r="B42" s="159"/>
      <c r="C42" s="122"/>
      <c r="D42" s="155"/>
      <c r="E42" s="155"/>
      <c r="F42" s="122"/>
      <c r="G42" s="200"/>
      <c r="H42" s="200"/>
      <c r="I42" s="206"/>
      <c r="J42" s="206"/>
      <c r="K42" s="268"/>
      <c r="O42" s="269"/>
      <c r="P42" s="269"/>
      <c r="Q42" s="269"/>
      <c r="R42" s="270"/>
      <c r="S42" s="271"/>
      <c r="T42" s="158">
        <f>Data!$AB$8</f>
        <v>0</v>
      </c>
      <c r="AB42" s="152" t="s">
        <v>132</v>
      </c>
      <c r="AC42" s="152" t="s">
        <v>133</v>
      </c>
    </row>
    <row r="43" spans="1:29">
      <c r="A43" s="122"/>
      <c r="B43" s="159"/>
      <c r="C43" s="122"/>
      <c r="D43" s="122"/>
      <c r="E43" s="122"/>
      <c r="F43" s="122"/>
      <c r="G43" s="200"/>
      <c r="H43" s="200"/>
      <c r="I43" s="206"/>
      <c r="J43" s="206"/>
      <c r="K43" s="268"/>
      <c r="O43" s="269"/>
      <c r="P43" s="269"/>
      <c r="Q43" s="269"/>
      <c r="R43" s="270"/>
      <c r="S43" s="271"/>
      <c r="T43" s="158">
        <f>Data!$AB$8</f>
        <v>0</v>
      </c>
      <c r="AB43" s="152" t="s">
        <v>134</v>
      </c>
      <c r="AC43" s="152" t="s">
        <v>135</v>
      </c>
    </row>
    <row r="44" spans="1:29">
      <c r="A44" s="122"/>
      <c r="B44" s="159"/>
      <c r="C44" s="122"/>
      <c r="D44" s="122"/>
      <c r="E44" s="122"/>
      <c r="F44" s="122"/>
      <c r="G44" s="200"/>
      <c r="H44" s="200"/>
      <c r="I44" s="206"/>
      <c r="J44" s="206"/>
      <c r="K44" s="268"/>
      <c r="O44" s="269"/>
      <c r="P44" s="269"/>
      <c r="Q44" s="269"/>
      <c r="R44" s="270"/>
      <c r="S44" s="271"/>
      <c r="T44" s="158">
        <f>Data!$AB$8</f>
        <v>0</v>
      </c>
      <c r="AB44" s="152" t="s">
        <v>136</v>
      </c>
      <c r="AC44" s="152" t="s">
        <v>137</v>
      </c>
    </row>
    <row r="45" spans="1:29">
      <c r="A45" s="122"/>
      <c r="B45" s="159"/>
      <c r="C45" s="122"/>
      <c r="D45" s="122"/>
      <c r="E45" s="122"/>
      <c r="F45" s="122"/>
      <c r="G45" s="200"/>
      <c r="H45" s="200"/>
      <c r="I45" s="206"/>
      <c r="J45" s="206"/>
      <c r="K45" s="268"/>
      <c r="O45" s="269"/>
      <c r="P45" s="269"/>
      <c r="Q45" s="269"/>
      <c r="R45" s="270"/>
      <c r="S45" s="271"/>
      <c r="T45" s="158">
        <f>Data!$AB$8</f>
        <v>0</v>
      </c>
      <c r="AB45" s="152" t="s">
        <v>138</v>
      </c>
      <c r="AC45" s="152" t="s">
        <v>139</v>
      </c>
    </row>
    <row r="46" spans="1:29">
      <c r="A46" s="122"/>
      <c r="B46" s="159"/>
      <c r="C46" s="122"/>
      <c r="D46" s="122"/>
      <c r="E46" s="122"/>
      <c r="F46" s="122"/>
      <c r="G46" s="200"/>
      <c r="H46" s="200"/>
      <c r="I46" s="206"/>
      <c r="J46" s="206"/>
      <c r="K46" s="268"/>
      <c r="O46" s="269"/>
      <c r="P46" s="269"/>
      <c r="Q46" s="269"/>
      <c r="R46" s="270"/>
      <c r="S46" s="271"/>
      <c r="T46" s="158">
        <f>Data!$AB$8</f>
        <v>0</v>
      </c>
      <c r="AB46" s="152" t="s">
        <v>140</v>
      </c>
      <c r="AC46" s="152" t="s">
        <v>141</v>
      </c>
    </row>
    <row r="47" spans="1:29">
      <c r="A47" s="122"/>
      <c r="B47" s="159"/>
      <c r="C47" s="122"/>
      <c r="D47" s="122"/>
      <c r="E47" s="122"/>
      <c r="F47" s="122"/>
      <c r="G47" s="200"/>
      <c r="H47" s="200"/>
      <c r="I47" s="206"/>
      <c r="J47" s="206"/>
      <c r="K47" s="268"/>
      <c r="O47" s="269"/>
      <c r="P47" s="269"/>
      <c r="Q47" s="269"/>
      <c r="R47" s="270"/>
      <c r="S47" s="271"/>
      <c r="T47" s="158">
        <f>Data!$AB$8</f>
        <v>0</v>
      </c>
      <c r="AB47" s="152" t="s">
        <v>142</v>
      </c>
      <c r="AC47" s="152" t="s">
        <v>143</v>
      </c>
    </row>
    <row r="48" spans="1:29">
      <c r="A48" s="122"/>
      <c r="B48" s="159"/>
      <c r="C48" s="122"/>
      <c r="D48" s="122"/>
      <c r="E48" s="122"/>
      <c r="F48" s="122"/>
      <c r="G48" s="200"/>
      <c r="H48" s="200"/>
      <c r="I48" s="206"/>
      <c r="J48" s="206"/>
      <c r="K48" s="268"/>
      <c r="O48" s="269"/>
      <c r="P48" s="269"/>
      <c r="Q48" s="269"/>
      <c r="R48" s="270"/>
      <c r="S48" s="271"/>
      <c r="T48" s="158">
        <f>Data!$AB$8</f>
        <v>0</v>
      </c>
      <c r="AB48" s="152" t="s">
        <v>144</v>
      </c>
      <c r="AC48" s="152" t="s">
        <v>145</v>
      </c>
    </row>
    <row r="49" spans="1:20">
      <c r="A49" s="122"/>
      <c r="B49" s="159"/>
      <c r="C49" s="122"/>
      <c r="D49" s="122"/>
      <c r="E49" s="122"/>
      <c r="F49" s="122"/>
      <c r="G49" s="200"/>
      <c r="H49" s="200"/>
      <c r="I49" s="206"/>
      <c r="J49" s="206"/>
      <c r="K49" s="268"/>
      <c r="O49" s="269"/>
      <c r="P49" s="269"/>
      <c r="Q49" s="269"/>
      <c r="R49" s="270"/>
      <c r="S49" s="271"/>
      <c r="T49" s="158">
        <f>Data!$AB$8</f>
        <v>0</v>
      </c>
    </row>
    <row r="50" spans="1:20">
      <c r="A50" s="122"/>
      <c r="B50" s="159"/>
      <c r="C50" s="122"/>
      <c r="D50" s="122"/>
      <c r="E50" s="122"/>
      <c r="F50" s="122"/>
      <c r="G50" s="200"/>
      <c r="H50" s="200"/>
      <c r="I50" s="206"/>
      <c r="J50" s="206"/>
      <c r="K50" s="268"/>
      <c r="O50" s="269"/>
      <c r="P50" s="269"/>
      <c r="Q50" s="269"/>
      <c r="R50" s="270"/>
      <c r="S50" s="271"/>
      <c r="T50" s="158">
        <f>Data!$AB$8</f>
        <v>0</v>
      </c>
    </row>
    <row r="51" spans="1:20">
      <c r="A51" s="122"/>
      <c r="B51" s="159"/>
      <c r="C51" s="122"/>
      <c r="D51" s="122"/>
      <c r="E51" s="122"/>
      <c r="F51" s="122"/>
      <c r="G51" s="200"/>
      <c r="H51" s="200"/>
      <c r="I51" s="206"/>
      <c r="J51" s="206"/>
      <c r="K51" s="268"/>
      <c r="O51" s="269"/>
      <c r="P51" s="269"/>
      <c r="Q51" s="269"/>
      <c r="R51" s="270"/>
      <c r="S51" s="271"/>
      <c r="T51" s="158">
        <f>Data!$AB$8</f>
        <v>0</v>
      </c>
    </row>
    <row r="52" spans="1:20">
      <c r="A52" s="122"/>
      <c r="B52" s="159"/>
      <c r="C52" s="122"/>
      <c r="D52" s="122"/>
      <c r="E52" s="122"/>
      <c r="F52" s="122"/>
      <c r="G52" s="200"/>
      <c r="H52" s="200"/>
      <c r="I52" s="206"/>
      <c r="J52" s="206"/>
      <c r="K52" s="268"/>
      <c r="O52" s="269"/>
      <c r="P52" s="269"/>
      <c r="Q52" s="269"/>
      <c r="R52" s="270"/>
      <c r="S52" s="271"/>
      <c r="T52" s="158">
        <f>Data!$AB$8</f>
        <v>0</v>
      </c>
    </row>
    <row r="53" spans="1:20">
      <c r="A53" s="122"/>
      <c r="B53" s="159"/>
      <c r="C53" s="122"/>
      <c r="D53" s="122"/>
      <c r="E53" s="122"/>
      <c r="F53" s="122"/>
      <c r="G53" s="200"/>
      <c r="H53" s="200"/>
      <c r="I53" s="206"/>
      <c r="J53" s="206"/>
      <c r="K53" s="268"/>
      <c r="O53" s="269"/>
      <c r="P53" s="269"/>
      <c r="Q53" s="269"/>
      <c r="R53" s="270"/>
      <c r="S53" s="271"/>
      <c r="T53" s="158">
        <f>Data!$AB$8</f>
        <v>0</v>
      </c>
    </row>
    <row r="54" spans="1:20">
      <c r="A54" s="122"/>
      <c r="B54" s="159"/>
      <c r="C54" s="122"/>
      <c r="D54" s="122"/>
      <c r="E54" s="122"/>
      <c r="F54" s="122"/>
      <c r="G54" s="200"/>
      <c r="H54" s="200"/>
      <c r="I54" s="206"/>
      <c r="J54" s="206"/>
      <c r="K54" s="268"/>
      <c r="O54" s="269"/>
      <c r="P54" s="269"/>
      <c r="Q54" s="269"/>
      <c r="R54" s="270"/>
      <c r="S54" s="271"/>
      <c r="T54" s="158">
        <f>Data!$AB$8</f>
        <v>0</v>
      </c>
    </row>
    <row r="55" spans="1:20">
      <c r="A55" s="122"/>
      <c r="B55" s="159"/>
      <c r="C55" s="122"/>
      <c r="D55" s="122"/>
      <c r="E55" s="122"/>
      <c r="F55" s="122"/>
      <c r="G55" s="200"/>
      <c r="H55" s="200"/>
      <c r="I55" s="206"/>
      <c r="J55" s="206"/>
      <c r="K55" s="268"/>
      <c r="O55" s="269"/>
      <c r="P55" s="269"/>
      <c r="Q55" s="269"/>
      <c r="R55" s="270"/>
      <c r="S55" s="271"/>
      <c r="T55" s="158">
        <f>Data!$AB$8</f>
        <v>0</v>
      </c>
    </row>
    <row r="56" spans="1:20">
      <c r="A56" s="122"/>
      <c r="B56" s="122"/>
      <c r="C56" s="165"/>
      <c r="D56" s="122"/>
      <c r="E56" s="122"/>
      <c r="F56" s="122"/>
      <c r="G56" s="200"/>
      <c r="H56" s="200"/>
      <c r="I56" s="206"/>
      <c r="J56" s="206"/>
      <c r="K56" s="268"/>
      <c r="O56" s="269"/>
      <c r="P56" s="269"/>
      <c r="Q56" s="269"/>
      <c r="R56" s="270"/>
      <c r="S56" s="271"/>
      <c r="T56" s="158">
        <f>Data!$AB$8</f>
        <v>0</v>
      </c>
    </row>
    <row r="57" spans="1:20">
      <c r="A57" s="122"/>
      <c r="B57" s="122"/>
      <c r="C57" s="122"/>
      <c r="D57" s="122"/>
      <c r="E57" s="122"/>
      <c r="F57" s="122"/>
      <c r="G57" s="200"/>
      <c r="H57" s="200"/>
      <c r="I57" s="206"/>
      <c r="J57" s="206"/>
      <c r="K57" s="268"/>
      <c r="O57" s="269"/>
      <c r="P57" s="269"/>
      <c r="Q57" s="269"/>
      <c r="R57" s="270"/>
      <c r="S57" s="271"/>
      <c r="T57" s="158">
        <f>Data!$AB$8</f>
        <v>0</v>
      </c>
    </row>
    <row r="58" spans="1:20">
      <c r="A58" s="122"/>
      <c r="B58" s="122"/>
      <c r="C58" s="122"/>
      <c r="D58" s="122"/>
      <c r="E58" s="122"/>
      <c r="F58" s="122"/>
      <c r="G58" s="159"/>
      <c r="H58" s="159"/>
      <c r="I58" s="159"/>
      <c r="J58" s="159"/>
      <c r="K58" s="154"/>
      <c r="L58" s="167"/>
      <c r="M58" s="182"/>
      <c r="N58" s="182"/>
      <c r="O58" s="156">
        <f t="shared" ref="O58:O80" si="0">PostedPowerDate</f>
        <v>36615</v>
      </c>
      <c r="P58" s="156">
        <f t="shared" ref="P58:P80" si="1">PostedFuelDate</f>
        <v>36598</v>
      </c>
      <c r="Q58" s="156">
        <f t="shared" ref="Q58:Q80" si="2">postedIrdt1</f>
        <v>36608</v>
      </c>
      <c r="R58" s="157"/>
      <c r="S58" s="158">
        <f>Calculation!$F$3</f>
        <v>0</v>
      </c>
      <c r="T58" s="158">
        <f>Data!$AB$8</f>
        <v>0</v>
      </c>
    </row>
    <row r="59" spans="1:20">
      <c r="A59" s="122"/>
      <c r="B59" s="122"/>
      <c r="C59" s="122"/>
      <c r="D59" s="122"/>
      <c r="E59" s="122"/>
      <c r="F59" s="122"/>
      <c r="G59" s="159"/>
      <c r="H59" s="159"/>
      <c r="I59" s="159"/>
      <c r="J59" s="159"/>
      <c r="K59" s="51">
        <f>-G59+I59</f>
        <v>0</v>
      </c>
      <c r="L59" s="167" t="e">
        <f>(K59-$K$27)/$M$10/A59</f>
        <v>#DIV/0!</v>
      </c>
      <c r="M59" s="167" t="e">
        <f>(H59-$H$27)/$M$10/A59</f>
        <v>#DIV/0!</v>
      </c>
      <c r="N59" s="167" t="e">
        <f>(I59-$I$27)/$M$11/A59</f>
        <v>#DIV/0!</v>
      </c>
      <c r="O59" s="156">
        <f t="shared" si="0"/>
        <v>36615</v>
      </c>
      <c r="P59" s="156">
        <f t="shared" si="1"/>
        <v>36598</v>
      </c>
      <c r="Q59" s="156">
        <f t="shared" si="2"/>
        <v>36608</v>
      </c>
      <c r="R59" s="157"/>
      <c r="S59" s="158">
        <f>Calculation!$F$3</f>
        <v>0</v>
      </c>
      <c r="T59" s="158">
        <f>Data!$AB$8</f>
        <v>0</v>
      </c>
    </row>
    <row r="60" spans="1:20">
      <c r="A60" s="122"/>
      <c r="B60" s="122"/>
      <c r="C60" s="122"/>
      <c r="D60" s="122"/>
      <c r="E60" s="122"/>
      <c r="F60" s="122"/>
      <c r="G60" s="159"/>
      <c r="H60" s="159"/>
      <c r="I60" s="159"/>
      <c r="J60" s="159"/>
      <c r="K60" s="51">
        <f t="shared" ref="K60:K98" si="3">-G60+I60</f>
        <v>0</v>
      </c>
      <c r="L60" s="167" t="e">
        <f t="shared" ref="L60:L98" si="4">(K60-$K$27)/$M$10/A60</f>
        <v>#DIV/0!</v>
      </c>
      <c r="M60" s="167" t="e">
        <f t="shared" ref="M60:M98" si="5">(H60-$H$27)/$M$10/A60</f>
        <v>#DIV/0!</v>
      </c>
      <c r="N60" s="167" t="e">
        <f t="shared" ref="N60:N98" si="6">(I60-$I$27)/$M$11/A60</f>
        <v>#DIV/0!</v>
      </c>
      <c r="O60" s="156">
        <f t="shared" si="0"/>
        <v>36615</v>
      </c>
      <c r="P60" s="156">
        <f t="shared" si="1"/>
        <v>36598</v>
      </c>
      <c r="Q60" s="156">
        <f t="shared" si="2"/>
        <v>36608</v>
      </c>
      <c r="R60" s="157"/>
      <c r="S60" s="158">
        <f>Calculation!$F$3</f>
        <v>0</v>
      </c>
      <c r="T60" s="158">
        <f>Data!$AB$8</f>
        <v>0</v>
      </c>
    </row>
    <row r="61" spans="1:20">
      <c r="A61" s="122"/>
      <c r="B61" s="122"/>
      <c r="C61" s="122"/>
      <c r="D61" s="122"/>
      <c r="E61" s="122"/>
      <c r="F61" s="122"/>
      <c r="G61" s="159"/>
      <c r="H61" s="159"/>
      <c r="I61" s="159"/>
      <c r="J61" s="159"/>
      <c r="K61" s="51">
        <f t="shared" si="3"/>
        <v>0</v>
      </c>
      <c r="L61" s="167" t="e">
        <f t="shared" si="4"/>
        <v>#DIV/0!</v>
      </c>
      <c r="M61" s="167" t="e">
        <f t="shared" si="5"/>
        <v>#DIV/0!</v>
      </c>
      <c r="N61" s="167" t="e">
        <f t="shared" si="6"/>
        <v>#DIV/0!</v>
      </c>
      <c r="O61" s="156">
        <f t="shared" si="0"/>
        <v>36615</v>
      </c>
      <c r="P61" s="156">
        <f t="shared" si="1"/>
        <v>36598</v>
      </c>
      <c r="Q61" s="156">
        <f t="shared" si="2"/>
        <v>36608</v>
      </c>
      <c r="R61" s="157"/>
      <c r="S61" s="158">
        <f>Calculation!$F$3</f>
        <v>0</v>
      </c>
      <c r="T61" s="158">
        <f>Data!$AB$8</f>
        <v>0</v>
      </c>
    </row>
    <row r="62" spans="1:20">
      <c r="A62" s="122"/>
      <c r="B62" s="122"/>
      <c r="C62" s="122"/>
      <c r="D62" s="122"/>
      <c r="E62" s="122"/>
      <c r="F62" s="122"/>
      <c r="G62" s="159"/>
      <c r="H62" s="159"/>
      <c r="I62" s="159"/>
      <c r="J62" s="159"/>
      <c r="K62" s="51">
        <f t="shared" si="3"/>
        <v>0</v>
      </c>
      <c r="L62" s="167" t="e">
        <f t="shared" si="4"/>
        <v>#DIV/0!</v>
      </c>
      <c r="M62" s="167" t="e">
        <f t="shared" si="5"/>
        <v>#DIV/0!</v>
      </c>
      <c r="N62" s="167" t="e">
        <f t="shared" si="6"/>
        <v>#DIV/0!</v>
      </c>
      <c r="O62" s="156">
        <f t="shared" si="0"/>
        <v>36615</v>
      </c>
      <c r="P62" s="156">
        <f t="shared" si="1"/>
        <v>36598</v>
      </c>
      <c r="Q62" s="156">
        <f t="shared" si="2"/>
        <v>36608</v>
      </c>
      <c r="R62" s="157"/>
      <c r="S62" s="158">
        <f>Calculation!$F$3</f>
        <v>0</v>
      </c>
      <c r="T62" s="158">
        <f>Data!$AB$8</f>
        <v>0</v>
      </c>
    </row>
    <row r="63" spans="1:20">
      <c r="A63" s="122"/>
      <c r="B63" s="122"/>
      <c r="C63" s="122"/>
      <c r="D63" s="122"/>
      <c r="E63" s="122"/>
      <c r="F63" s="122"/>
      <c r="G63" s="159"/>
      <c r="H63" s="159"/>
      <c r="I63" s="159"/>
      <c r="J63" s="159"/>
      <c r="K63" s="51">
        <f t="shared" si="3"/>
        <v>0</v>
      </c>
      <c r="L63" s="167" t="e">
        <f t="shared" si="4"/>
        <v>#DIV/0!</v>
      </c>
      <c r="M63" s="167" t="e">
        <f t="shared" si="5"/>
        <v>#DIV/0!</v>
      </c>
      <c r="N63" s="167" t="e">
        <f t="shared" si="6"/>
        <v>#DIV/0!</v>
      </c>
      <c r="O63" s="156">
        <f t="shared" si="0"/>
        <v>36615</v>
      </c>
      <c r="P63" s="156">
        <f t="shared" si="1"/>
        <v>36598</v>
      </c>
      <c r="Q63" s="156">
        <f t="shared" si="2"/>
        <v>36608</v>
      </c>
      <c r="R63" s="157"/>
      <c r="S63" s="158">
        <f>Calculation!$F$3</f>
        <v>0</v>
      </c>
      <c r="T63" s="158">
        <f>Data!$AB$8</f>
        <v>0</v>
      </c>
    </row>
    <row r="64" spans="1:20">
      <c r="A64" s="122"/>
      <c r="B64" s="122"/>
      <c r="C64" s="122"/>
      <c r="D64" s="122"/>
      <c r="E64" s="122"/>
      <c r="F64" s="122"/>
      <c r="G64" s="159"/>
      <c r="H64" s="159"/>
      <c r="I64" s="159"/>
      <c r="J64" s="159"/>
      <c r="K64" s="51">
        <f t="shared" si="3"/>
        <v>0</v>
      </c>
      <c r="L64" s="167" t="e">
        <f t="shared" si="4"/>
        <v>#DIV/0!</v>
      </c>
      <c r="M64" s="167" t="e">
        <f t="shared" si="5"/>
        <v>#DIV/0!</v>
      </c>
      <c r="N64" s="167" t="e">
        <f t="shared" si="6"/>
        <v>#DIV/0!</v>
      </c>
      <c r="O64" s="156">
        <f t="shared" si="0"/>
        <v>36615</v>
      </c>
      <c r="P64" s="156">
        <f t="shared" si="1"/>
        <v>36598</v>
      </c>
      <c r="Q64" s="156">
        <f t="shared" si="2"/>
        <v>36608</v>
      </c>
      <c r="R64" s="157"/>
      <c r="S64" s="158">
        <f>Calculation!$F$3</f>
        <v>0</v>
      </c>
      <c r="T64" s="158">
        <f>Data!$AB$8</f>
        <v>0</v>
      </c>
    </row>
    <row r="65" spans="1:20">
      <c r="A65" s="122"/>
      <c r="B65" s="122"/>
      <c r="C65" s="122"/>
      <c r="D65" s="122"/>
      <c r="E65" s="122"/>
      <c r="F65" s="122"/>
      <c r="G65" s="159"/>
      <c r="H65" s="159"/>
      <c r="I65" s="159"/>
      <c r="J65" s="159"/>
      <c r="K65" s="51">
        <f t="shared" si="3"/>
        <v>0</v>
      </c>
      <c r="L65" s="167" t="e">
        <f>(K65-$K$27)/$M$10/A65</f>
        <v>#DIV/0!</v>
      </c>
      <c r="M65" s="167" t="e">
        <f t="shared" si="5"/>
        <v>#DIV/0!</v>
      </c>
      <c r="N65" s="167" t="e">
        <f t="shared" si="6"/>
        <v>#DIV/0!</v>
      </c>
      <c r="O65" s="156">
        <f t="shared" si="0"/>
        <v>36615</v>
      </c>
      <c r="P65" s="156">
        <f t="shared" si="1"/>
        <v>36598</v>
      </c>
      <c r="Q65" s="156">
        <f t="shared" si="2"/>
        <v>36608</v>
      </c>
      <c r="R65" s="157"/>
      <c r="S65" s="158">
        <f>Calculation!$F$3</f>
        <v>0</v>
      </c>
      <c r="T65" s="158">
        <f>Data!$AB$8</f>
        <v>0</v>
      </c>
    </row>
    <row r="66" spans="1:20">
      <c r="A66" s="122"/>
      <c r="B66" s="122"/>
      <c r="C66" s="122"/>
      <c r="D66" s="122"/>
      <c r="E66" s="122"/>
      <c r="F66" s="122"/>
      <c r="G66" s="159"/>
      <c r="H66" s="159"/>
      <c r="I66" s="159"/>
      <c r="J66" s="159"/>
      <c r="K66" s="51">
        <f t="shared" si="3"/>
        <v>0</v>
      </c>
      <c r="L66" s="167" t="e">
        <f>(K66-$K$27)/$M$10/A66</f>
        <v>#DIV/0!</v>
      </c>
      <c r="M66" s="167" t="e">
        <f t="shared" si="5"/>
        <v>#DIV/0!</v>
      </c>
      <c r="N66" s="167" t="e">
        <f t="shared" si="6"/>
        <v>#DIV/0!</v>
      </c>
      <c r="O66" s="156">
        <f t="shared" si="0"/>
        <v>36615</v>
      </c>
      <c r="P66" s="156">
        <f t="shared" si="1"/>
        <v>36598</v>
      </c>
      <c r="Q66" s="156">
        <f t="shared" si="2"/>
        <v>36608</v>
      </c>
      <c r="R66" s="157"/>
      <c r="S66" s="158">
        <f>Calculation!$F$3</f>
        <v>0</v>
      </c>
      <c r="T66" s="158">
        <f>Data!$AB$8</f>
        <v>0</v>
      </c>
    </row>
    <row r="67" spans="1:20">
      <c r="A67" s="122"/>
      <c r="B67" s="122"/>
      <c r="C67" s="122"/>
      <c r="D67" s="122"/>
      <c r="E67" s="122"/>
      <c r="F67" s="122"/>
      <c r="G67" s="159"/>
      <c r="H67" s="159"/>
      <c r="I67" s="159"/>
      <c r="J67" s="159"/>
      <c r="K67" s="51">
        <f t="shared" si="3"/>
        <v>0</v>
      </c>
      <c r="L67" s="167" t="e">
        <f t="shared" si="4"/>
        <v>#DIV/0!</v>
      </c>
      <c r="M67" s="167" t="e">
        <f t="shared" si="5"/>
        <v>#DIV/0!</v>
      </c>
      <c r="N67" s="167" t="e">
        <f t="shared" si="6"/>
        <v>#DIV/0!</v>
      </c>
      <c r="O67" s="156">
        <f t="shared" si="0"/>
        <v>36615</v>
      </c>
      <c r="P67" s="156">
        <f t="shared" si="1"/>
        <v>36598</v>
      </c>
      <c r="Q67" s="156">
        <f t="shared" si="2"/>
        <v>36608</v>
      </c>
      <c r="R67" s="157"/>
      <c r="S67" s="158">
        <f>Calculation!$F$3</f>
        <v>0</v>
      </c>
      <c r="T67" s="158">
        <f>Data!$AB$8</f>
        <v>0</v>
      </c>
    </row>
    <row r="68" spans="1:20">
      <c r="A68" s="122"/>
      <c r="B68" s="122"/>
      <c r="C68" s="122"/>
      <c r="D68" s="122"/>
      <c r="E68" s="122"/>
      <c r="F68" s="122"/>
      <c r="G68" s="159"/>
      <c r="H68" s="159"/>
      <c r="I68" s="159"/>
      <c r="J68" s="159"/>
      <c r="K68" s="51">
        <f t="shared" si="3"/>
        <v>0</v>
      </c>
      <c r="L68" s="167" t="e">
        <f t="shared" si="4"/>
        <v>#DIV/0!</v>
      </c>
      <c r="M68" s="167" t="e">
        <f t="shared" si="5"/>
        <v>#DIV/0!</v>
      </c>
      <c r="N68" s="167" t="e">
        <f t="shared" si="6"/>
        <v>#DIV/0!</v>
      </c>
      <c r="O68" s="156">
        <f t="shared" si="0"/>
        <v>36615</v>
      </c>
      <c r="P68" s="156">
        <f t="shared" si="1"/>
        <v>36598</v>
      </c>
      <c r="Q68" s="156">
        <f t="shared" si="2"/>
        <v>36608</v>
      </c>
      <c r="R68" s="157"/>
      <c r="S68" s="158">
        <f>Calculation!$F$3</f>
        <v>0</v>
      </c>
      <c r="T68" s="158">
        <f>Data!$AB$8</f>
        <v>0</v>
      </c>
    </row>
    <row r="69" spans="1:20">
      <c r="A69" s="122"/>
      <c r="B69" s="122"/>
      <c r="C69" s="122"/>
      <c r="D69" s="122"/>
      <c r="E69" s="122"/>
      <c r="F69" s="122"/>
      <c r="G69" s="159"/>
      <c r="H69" s="159"/>
      <c r="I69" s="159"/>
      <c r="J69" s="159"/>
      <c r="K69" s="51">
        <f t="shared" si="3"/>
        <v>0</v>
      </c>
      <c r="L69" s="167" t="e">
        <f t="shared" si="4"/>
        <v>#DIV/0!</v>
      </c>
      <c r="M69" s="167" t="e">
        <f t="shared" si="5"/>
        <v>#DIV/0!</v>
      </c>
      <c r="N69" s="167" t="e">
        <f t="shared" si="6"/>
        <v>#DIV/0!</v>
      </c>
      <c r="O69" s="156">
        <f t="shared" si="0"/>
        <v>36615</v>
      </c>
      <c r="P69" s="156">
        <f t="shared" si="1"/>
        <v>36598</v>
      </c>
      <c r="Q69" s="156">
        <f t="shared" si="2"/>
        <v>36608</v>
      </c>
      <c r="R69" s="157"/>
      <c r="S69" s="158">
        <f>Calculation!$F$3</f>
        <v>0</v>
      </c>
      <c r="T69" s="158">
        <f>Data!$AB$8</f>
        <v>0</v>
      </c>
    </row>
    <row r="70" spans="1:20">
      <c r="A70" s="122"/>
      <c r="B70" s="122"/>
      <c r="C70" s="122"/>
      <c r="D70" s="122"/>
      <c r="E70" s="122"/>
      <c r="F70" s="122"/>
      <c r="G70" s="159"/>
      <c r="H70" s="159"/>
      <c r="I70" s="159"/>
      <c r="J70" s="159"/>
      <c r="K70" s="51">
        <f t="shared" si="3"/>
        <v>0</v>
      </c>
      <c r="L70" s="167" t="e">
        <f t="shared" si="4"/>
        <v>#DIV/0!</v>
      </c>
      <c r="M70" s="167" t="e">
        <f t="shared" si="5"/>
        <v>#DIV/0!</v>
      </c>
      <c r="N70" s="167" t="e">
        <f t="shared" si="6"/>
        <v>#DIV/0!</v>
      </c>
      <c r="O70" s="156">
        <f t="shared" si="0"/>
        <v>36615</v>
      </c>
      <c r="P70" s="156">
        <f t="shared" si="1"/>
        <v>36598</v>
      </c>
      <c r="Q70" s="156">
        <f t="shared" si="2"/>
        <v>36608</v>
      </c>
      <c r="R70" s="157"/>
      <c r="S70" s="158">
        <f>Calculation!$F$3</f>
        <v>0</v>
      </c>
      <c r="T70" s="158">
        <f>Data!$AB$8</f>
        <v>0</v>
      </c>
    </row>
    <row r="71" spans="1:20">
      <c r="A71" s="122"/>
      <c r="B71" s="122"/>
      <c r="C71" s="122"/>
      <c r="D71" s="122"/>
      <c r="E71" s="122"/>
      <c r="F71" s="122"/>
      <c r="G71" s="159"/>
      <c r="H71" s="159"/>
      <c r="I71" s="159"/>
      <c r="J71" s="159"/>
      <c r="K71" s="51">
        <f t="shared" si="3"/>
        <v>0</v>
      </c>
      <c r="L71" s="167" t="e">
        <f t="shared" si="4"/>
        <v>#DIV/0!</v>
      </c>
      <c r="M71" s="167" t="e">
        <f t="shared" si="5"/>
        <v>#DIV/0!</v>
      </c>
      <c r="N71" s="167" t="e">
        <f t="shared" si="6"/>
        <v>#DIV/0!</v>
      </c>
      <c r="O71" s="156">
        <f t="shared" si="0"/>
        <v>36615</v>
      </c>
      <c r="P71" s="156">
        <f t="shared" si="1"/>
        <v>36598</v>
      </c>
      <c r="Q71" s="156">
        <f t="shared" si="2"/>
        <v>36608</v>
      </c>
      <c r="R71" s="157"/>
      <c r="S71" s="158">
        <f>Calculation!$F$3</f>
        <v>0</v>
      </c>
      <c r="T71" s="158">
        <f>Data!$AB$8</f>
        <v>0</v>
      </c>
    </row>
    <row r="72" spans="1:20">
      <c r="A72" s="122"/>
      <c r="B72" s="122"/>
      <c r="C72" s="122"/>
      <c r="D72" s="122"/>
      <c r="E72" s="122"/>
      <c r="F72" s="122"/>
      <c r="G72" s="159"/>
      <c r="H72" s="159"/>
      <c r="I72" s="159"/>
      <c r="J72" s="159"/>
      <c r="K72" s="51">
        <f t="shared" si="3"/>
        <v>0</v>
      </c>
      <c r="L72" s="167" t="e">
        <f t="shared" si="4"/>
        <v>#DIV/0!</v>
      </c>
      <c r="M72" s="167" t="e">
        <f t="shared" si="5"/>
        <v>#DIV/0!</v>
      </c>
      <c r="N72" s="167" t="e">
        <f t="shared" si="6"/>
        <v>#DIV/0!</v>
      </c>
      <c r="O72" s="156">
        <f t="shared" si="0"/>
        <v>36615</v>
      </c>
      <c r="P72" s="156">
        <f t="shared" si="1"/>
        <v>36598</v>
      </c>
      <c r="Q72" s="156">
        <f t="shared" si="2"/>
        <v>36608</v>
      </c>
      <c r="R72" s="157"/>
      <c r="S72" s="158">
        <f>Calculation!$F$3</f>
        <v>0</v>
      </c>
      <c r="T72" s="158">
        <f>Data!$AB$8</f>
        <v>0</v>
      </c>
    </row>
    <row r="73" spans="1:20">
      <c r="A73" s="122"/>
      <c r="B73" s="122"/>
      <c r="C73" s="122"/>
      <c r="D73" s="122"/>
      <c r="E73" s="122"/>
      <c r="F73" s="122"/>
      <c r="G73" s="159"/>
      <c r="H73" s="159"/>
      <c r="I73" s="159"/>
      <c r="J73" s="159"/>
      <c r="K73" s="51">
        <f t="shared" si="3"/>
        <v>0</v>
      </c>
      <c r="L73" s="167" t="e">
        <f t="shared" si="4"/>
        <v>#DIV/0!</v>
      </c>
      <c r="M73" s="167" t="e">
        <f t="shared" si="5"/>
        <v>#DIV/0!</v>
      </c>
      <c r="N73" s="167" t="e">
        <f t="shared" si="6"/>
        <v>#DIV/0!</v>
      </c>
      <c r="O73" s="156">
        <f t="shared" si="0"/>
        <v>36615</v>
      </c>
      <c r="P73" s="156">
        <f t="shared" si="1"/>
        <v>36598</v>
      </c>
      <c r="Q73" s="156">
        <f t="shared" si="2"/>
        <v>36608</v>
      </c>
      <c r="R73" s="157"/>
      <c r="S73" s="158">
        <f>Calculation!$F$3</f>
        <v>0</v>
      </c>
      <c r="T73" s="158">
        <f>Data!$AB$8</f>
        <v>0</v>
      </c>
    </row>
    <row r="74" spans="1:20">
      <c r="A74" s="122"/>
      <c r="B74" s="122"/>
      <c r="C74" s="122"/>
      <c r="D74" s="122"/>
      <c r="E74" s="122"/>
      <c r="F74" s="122"/>
      <c r="G74" s="159"/>
      <c r="H74" s="159"/>
      <c r="I74" s="159"/>
      <c r="J74" s="159"/>
      <c r="K74" s="51">
        <f t="shared" si="3"/>
        <v>0</v>
      </c>
      <c r="L74" s="167" t="e">
        <f t="shared" si="4"/>
        <v>#DIV/0!</v>
      </c>
      <c r="M74" s="167" t="e">
        <f t="shared" si="5"/>
        <v>#DIV/0!</v>
      </c>
      <c r="N74" s="167" t="e">
        <f t="shared" si="6"/>
        <v>#DIV/0!</v>
      </c>
      <c r="O74" s="156">
        <f t="shared" si="0"/>
        <v>36615</v>
      </c>
      <c r="P74" s="156">
        <f t="shared" si="1"/>
        <v>36598</v>
      </c>
      <c r="Q74" s="156">
        <f t="shared" si="2"/>
        <v>36608</v>
      </c>
      <c r="R74" s="157"/>
      <c r="S74" s="158">
        <f>Calculation!$F$3</f>
        <v>0</v>
      </c>
      <c r="T74" s="158">
        <f>Data!$AB$8</f>
        <v>0</v>
      </c>
    </row>
    <row r="75" spans="1:20">
      <c r="A75" s="122"/>
      <c r="B75" s="122"/>
      <c r="C75" s="122"/>
      <c r="D75" s="122"/>
      <c r="E75" s="157"/>
      <c r="F75" s="122"/>
      <c r="G75" s="172"/>
      <c r="H75" s="159"/>
      <c r="I75" s="159"/>
      <c r="J75" s="159"/>
      <c r="K75" s="51">
        <f t="shared" si="3"/>
        <v>0</v>
      </c>
      <c r="L75" s="167" t="e">
        <f t="shared" si="4"/>
        <v>#DIV/0!</v>
      </c>
      <c r="M75" s="167" t="e">
        <f t="shared" si="5"/>
        <v>#DIV/0!</v>
      </c>
      <c r="N75" s="167" t="e">
        <f t="shared" si="6"/>
        <v>#DIV/0!</v>
      </c>
      <c r="O75" s="156">
        <f t="shared" si="0"/>
        <v>36615</v>
      </c>
      <c r="P75" s="156">
        <f t="shared" si="1"/>
        <v>36598</v>
      </c>
      <c r="Q75" s="156">
        <f t="shared" si="2"/>
        <v>36608</v>
      </c>
      <c r="R75" s="157"/>
      <c r="S75" s="158">
        <f>Calculation!$F$3</f>
        <v>0</v>
      </c>
      <c r="T75" s="158">
        <f>Data!$AB$8</f>
        <v>0</v>
      </c>
    </row>
    <row r="76" spans="1:20">
      <c r="A76" s="122"/>
      <c r="B76" s="122"/>
      <c r="C76" s="122"/>
      <c r="D76" s="122"/>
      <c r="E76" s="122"/>
      <c r="F76" s="122"/>
      <c r="G76" s="159"/>
      <c r="H76" s="159"/>
      <c r="I76" s="159"/>
      <c r="J76" s="159"/>
      <c r="K76" s="51">
        <f t="shared" si="3"/>
        <v>0</v>
      </c>
      <c r="L76" s="167" t="e">
        <f t="shared" si="4"/>
        <v>#DIV/0!</v>
      </c>
      <c r="M76" s="167" t="e">
        <f t="shared" si="5"/>
        <v>#DIV/0!</v>
      </c>
      <c r="N76" s="167" t="e">
        <f t="shared" si="6"/>
        <v>#DIV/0!</v>
      </c>
      <c r="O76" s="156">
        <f t="shared" si="0"/>
        <v>36615</v>
      </c>
      <c r="P76" s="156">
        <f t="shared" si="1"/>
        <v>36598</v>
      </c>
      <c r="Q76" s="156">
        <f t="shared" si="2"/>
        <v>36608</v>
      </c>
      <c r="R76" s="157"/>
      <c r="S76" s="158">
        <f>Calculation!$F$3</f>
        <v>0</v>
      </c>
      <c r="T76" s="158">
        <f>Data!$AB$8</f>
        <v>0</v>
      </c>
    </row>
    <row r="77" spans="1:20">
      <c r="A77" s="122"/>
      <c r="B77" s="122"/>
      <c r="C77" s="122"/>
      <c r="D77" s="122"/>
      <c r="E77" s="122"/>
      <c r="F77" s="122"/>
      <c r="G77" s="159"/>
      <c r="H77" s="159"/>
      <c r="I77" s="159"/>
      <c r="J77" s="159"/>
      <c r="K77" s="51">
        <f t="shared" si="3"/>
        <v>0</v>
      </c>
      <c r="L77" s="167" t="e">
        <f t="shared" si="4"/>
        <v>#DIV/0!</v>
      </c>
      <c r="M77" s="167" t="e">
        <f t="shared" si="5"/>
        <v>#DIV/0!</v>
      </c>
      <c r="N77" s="167" t="e">
        <f t="shared" si="6"/>
        <v>#DIV/0!</v>
      </c>
      <c r="O77" s="156">
        <f t="shared" si="0"/>
        <v>36615</v>
      </c>
      <c r="P77" s="156">
        <f t="shared" si="1"/>
        <v>36598</v>
      </c>
      <c r="Q77" s="156">
        <f t="shared" si="2"/>
        <v>36608</v>
      </c>
      <c r="R77" s="157"/>
      <c r="S77" s="158">
        <f>Calculation!$F$3</f>
        <v>0</v>
      </c>
      <c r="T77" s="158">
        <f>Data!$AB$8</f>
        <v>0</v>
      </c>
    </row>
    <row r="78" spans="1:20">
      <c r="A78" s="122"/>
      <c r="B78" s="122"/>
      <c r="C78" s="122"/>
      <c r="D78" s="122"/>
      <c r="E78" s="122"/>
      <c r="F78" s="122"/>
      <c r="G78" s="159"/>
      <c r="H78" s="159"/>
      <c r="I78" s="159"/>
      <c r="J78" s="159"/>
      <c r="K78" s="51">
        <f t="shared" si="3"/>
        <v>0</v>
      </c>
      <c r="L78" s="167" t="e">
        <f t="shared" si="4"/>
        <v>#DIV/0!</v>
      </c>
      <c r="M78" s="167" t="e">
        <f t="shared" si="5"/>
        <v>#DIV/0!</v>
      </c>
      <c r="N78" s="167" t="e">
        <f t="shared" si="6"/>
        <v>#DIV/0!</v>
      </c>
      <c r="O78" s="156">
        <f t="shared" si="0"/>
        <v>36615</v>
      </c>
      <c r="P78" s="156">
        <f t="shared" si="1"/>
        <v>36598</v>
      </c>
      <c r="Q78" s="156">
        <f t="shared" si="2"/>
        <v>36608</v>
      </c>
      <c r="R78" s="157"/>
      <c r="S78" s="158">
        <f>Calculation!$F$3</f>
        <v>0</v>
      </c>
      <c r="T78" s="158">
        <f>Data!$AB$8</f>
        <v>0</v>
      </c>
    </row>
    <row r="79" spans="1:20">
      <c r="A79" s="122"/>
      <c r="B79" s="122"/>
      <c r="C79" s="122"/>
      <c r="D79" s="122"/>
      <c r="E79" s="122"/>
      <c r="F79" s="122"/>
      <c r="G79" s="159"/>
      <c r="H79" s="159"/>
      <c r="I79" s="159"/>
      <c r="J79" s="159"/>
      <c r="K79" s="51">
        <f t="shared" si="3"/>
        <v>0</v>
      </c>
      <c r="L79" s="167" t="e">
        <f t="shared" si="4"/>
        <v>#DIV/0!</v>
      </c>
      <c r="M79" s="167" t="e">
        <f t="shared" si="5"/>
        <v>#DIV/0!</v>
      </c>
      <c r="N79" s="167" t="e">
        <f t="shared" si="6"/>
        <v>#DIV/0!</v>
      </c>
      <c r="O79" s="156">
        <f t="shared" si="0"/>
        <v>36615</v>
      </c>
      <c r="P79" s="156">
        <f t="shared" si="1"/>
        <v>36598</v>
      </c>
      <c r="Q79" s="156">
        <f t="shared" si="2"/>
        <v>36608</v>
      </c>
      <c r="R79" s="157"/>
      <c r="S79" s="158">
        <f>Calculation!$F$3</f>
        <v>0</v>
      </c>
      <c r="T79" s="158">
        <f>Data!$AB$8</f>
        <v>0</v>
      </c>
    </row>
    <row r="80" spans="1:20">
      <c r="A80" s="122"/>
      <c r="B80" s="122"/>
      <c r="C80" s="122"/>
      <c r="D80" s="122"/>
      <c r="E80" s="122"/>
      <c r="F80" s="122"/>
      <c r="G80" s="159"/>
      <c r="H80" s="159"/>
      <c r="I80" s="159"/>
      <c r="J80" s="159"/>
      <c r="K80" s="51">
        <f t="shared" si="3"/>
        <v>0</v>
      </c>
      <c r="L80" s="167" t="e">
        <f t="shared" si="4"/>
        <v>#DIV/0!</v>
      </c>
      <c r="M80" s="167" t="e">
        <f t="shared" si="5"/>
        <v>#DIV/0!</v>
      </c>
      <c r="N80" s="167" t="e">
        <f t="shared" si="6"/>
        <v>#DIV/0!</v>
      </c>
      <c r="O80" s="156">
        <f t="shared" si="0"/>
        <v>36615</v>
      </c>
      <c r="P80" s="156">
        <f t="shared" si="1"/>
        <v>36598</v>
      </c>
      <c r="Q80" s="156">
        <f t="shared" si="2"/>
        <v>36608</v>
      </c>
      <c r="R80" s="157"/>
      <c r="S80" s="158">
        <f>Calculation!$F$3</f>
        <v>0</v>
      </c>
      <c r="T80" s="158">
        <f>Data!$AB$8</f>
        <v>0</v>
      </c>
    </row>
    <row r="81" spans="1:20">
      <c r="A81" s="122"/>
      <c r="B81" s="122"/>
      <c r="C81" s="122"/>
      <c r="D81" s="122"/>
      <c r="E81" s="122"/>
      <c r="F81" s="122"/>
      <c r="G81" s="159"/>
      <c r="H81" s="159"/>
      <c r="I81" s="159"/>
      <c r="J81" s="159"/>
      <c r="K81" s="51">
        <f t="shared" si="3"/>
        <v>0</v>
      </c>
      <c r="L81" s="167" t="e">
        <f t="shared" si="4"/>
        <v>#DIV/0!</v>
      </c>
      <c r="M81" s="167" t="e">
        <f t="shared" si="5"/>
        <v>#DIV/0!</v>
      </c>
      <c r="N81" s="167" t="e">
        <f t="shared" si="6"/>
        <v>#DIV/0!</v>
      </c>
      <c r="O81" s="156">
        <f t="shared" ref="O81:O96" si="7">PostedPowerDate</f>
        <v>36615</v>
      </c>
      <c r="P81" s="156">
        <f t="shared" ref="P81:P96" si="8">PostedFuelDate</f>
        <v>36598</v>
      </c>
      <c r="Q81" s="156">
        <f t="shared" ref="Q81:Q96" si="9">postedIrdt1</f>
        <v>36608</v>
      </c>
      <c r="R81" s="157"/>
      <c r="S81" s="158">
        <f>Calculation!$F$3</f>
        <v>0</v>
      </c>
      <c r="T81" s="158">
        <f>Data!$AB$8</f>
        <v>0</v>
      </c>
    </row>
    <row r="82" spans="1:20">
      <c r="A82" s="122"/>
      <c r="B82" s="122"/>
      <c r="C82" s="122"/>
      <c r="D82" s="122"/>
      <c r="E82" s="122"/>
      <c r="F82" s="122"/>
      <c r="G82" s="159"/>
      <c r="H82" s="159"/>
      <c r="I82" s="159"/>
      <c r="J82" s="159"/>
      <c r="K82" s="51">
        <f t="shared" si="3"/>
        <v>0</v>
      </c>
      <c r="L82" s="167" t="e">
        <f t="shared" si="4"/>
        <v>#DIV/0!</v>
      </c>
      <c r="M82" s="167" t="e">
        <f t="shared" si="5"/>
        <v>#DIV/0!</v>
      </c>
      <c r="N82" s="167" t="e">
        <f t="shared" si="6"/>
        <v>#DIV/0!</v>
      </c>
      <c r="O82" s="156">
        <f t="shared" si="7"/>
        <v>36615</v>
      </c>
      <c r="P82" s="156">
        <f t="shared" si="8"/>
        <v>36598</v>
      </c>
      <c r="Q82" s="156">
        <f t="shared" si="9"/>
        <v>36608</v>
      </c>
      <c r="R82" s="157"/>
      <c r="S82" s="158">
        <f>Calculation!$F$3</f>
        <v>0</v>
      </c>
      <c r="T82" s="158">
        <f>Data!$AB$8</f>
        <v>0</v>
      </c>
    </row>
    <row r="83" spans="1:20">
      <c r="A83" s="122"/>
      <c r="B83" s="122"/>
      <c r="C83" s="122"/>
      <c r="D83" s="122"/>
      <c r="E83" s="122"/>
      <c r="F83" s="122"/>
      <c r="G83" s="159"/>
      <c r="H83" s="159"/>
      <c r="I83" s="159"/>
      <c r="J83" s="159"/>
      <c r="K83" s="51">
        <f t="shared" si="3"/>
        <v>0</v>
      </c>
      <c r="L83" s="167" t="e">
        <f t="shared" si="4"/>
        <v>#DIV/0!</v>
      </c>
      <c r="M83" s="167" t="e">
        <f t="shared" si="5"/>
        <v>#DIV/0!</v>
      </c>
      <c r="N83" s="167" t="e">
        <f t="shared" si="6"/>
        <v>#DIV/0!</v>
      </c>
      <c r="O83" s="156">
        <f t="shared" si="7"/>
        <v>36615</v>
      </c>
      <c r="P83" s="156">
        <f t="shared" si="8"/>
        <v>36598</v>
      </c>
      <c r="Q83" s="156">
        <f t="shared" si="9"/>
        <v>36608</v>
      </c>
      <c r="R83" s="157"/>
      <c r="S83" s="158">
        <f>Calculation!$F$3</f>
        <v>0</v>
      </c>
      <c r="T83" s="158">
        <f>Data!$AB$8</f>
        <v>0</v>
      </c>
    </row>
    <row r="84" spans="1:20">
      <c r="A84" s="122"/>
      <c r="B84" s="122"/>
      <c r="C84" s="122"/>
      <c r="D84" s="122"/>
      <c r="E84" s="122"/>
      <c r="F84" s="122"/>
      <c r="G84" s="159"/>
      <c r="H84" s="159"/>
      <c r="I84" s="159"/>
      <c r="J84" s="159"/>
      <c r="K84" s="51">
        <f t="shared" si="3"/>
        <v>0</v>
      </c>
      <c r="L84" s="167" t="e">
        <f t="shared" si="4"/>
        <v>#DIV/0!</v>
      </c>
      <c r="M84" s="167" t="e">
        <f t="shared" si="5"/>
        <v>#DIV/0!</v>
      </c>
      <c r="N84" s="167" t="e">
        <f t="shared" si="6"/>
        <v>#DIV/0!</v>
      </c>
      <c r="O84" s="156">
        <f t="shared" si="7"/>
        <v>36615</v>
      </c>
      <c r="P84" s="156">
        <f t="shared" si="8"/>
        <v>36598</v>
      </c>
      <c r="Q84" s="156">
        <f t="shared" si="9"/>
        <v>36608</v>
      </c>
      <c r="R84" s="157"/>
      <c r="S84" s="158">
        <f>Calculation!$F$3</f>
        <v>0</v>
      </c>
      <c r="T84" s="158">
        <f>Data!$AB$8</f>
        <v>0</v>
      </c>
    </row>
    <row r="85" spans="1:20">
      <c r="A85" s="122"/>
      <c r="B85" s="122"/>
      <c r="C85" s="122"/>
      <c r="D85" s="122"/>
      <c r="E85" s="122"/>
      <c r="F85" s="122"/>
      <c r="G85" s="159"/>
      <c r="H85" s="159"/>
      <c r="I85" s="159"/>
      <c r="J85" s="159"/>
      <c r="K85" s="51">
        <f t="shared" si="3"/>
        <v>0</v>
      </c>
      <c r="L85" s="167" t="e">
        <f t="shared" si="4"/>
        <v>#DIV/0!</v>
      </c>
      <c r="M85" s="167" t="e">
        <f t="shared" si="5"/>
        <v>#DIV/0!</v>
      </c>
      <c r="N85" s="167" t="e">
        <f t="shared" si="6"/>
        <v>#DIV/0!</v>
      </c>
      <c r="O85" s="156">
        <f t="shared" si="7"/>
        <v>36615</v>
      </c>
      <c r="P85" s="156">
        <f t="shared" si="8"/>
        <v>36598</v>
      </c>
      <c r="Q85" s="156">
        <f t="shared" si="9"/>
        <v>36608</v>
      </c>
      <c r="R85" s="157"/>
      <c r="S85" s="158">
        <f>Calculation!$F$3</f>
        <v>0</v>
      </c>
      <c r="T85" s="158">
        <f>Data!$AB$8</f>
        <v>0</v>
      </c>
    </row>
    <row r="86" spans="1:20">
      <c r="A86" s="122"/>
      <c r="B86" s="122"/>
      <c r="C86" s="122"/>
      <c r="D86" s="122"/>
      <c r="E86" s="122"/>
      <c r="F86" s="122"/>
      <c r="G86" s="159"/>
      <c r="H86" s="159"/>
      <c r="I86" s="159"/>
      <c r="J86" s="159"/>
      <c r="K86" s="51">
        <f t="shared" si="3"/>
        <v>0</v>
      </c>
      <c r="L86" s="167" t="e">
        <f t="shared" si="4"/>
        <v>#DIV/0!</v>
      </c>
      <c r="M86" s="167" t="e">
        <f t="shared" si="5"/>
        <v>#DIV/0!</v>
      </c>
      <c r="N86" s="167" t="e">
        <f t="shared" si="6"/>
        <v>#DIV/0!</v>
      </c>
      <c r="O86" s="156">
        <f t="shared" si="7"/>
        <v>36615</v>
      </c>
      <c r="P86" s="156">
        <f t="shared" si="8"/>
        <v>36598</v>
      </c>
      <c r="Q86" s="156">
        <f t="shared" si="9"/>
        <v>36608</v>
      </c>
      <c r="R86" s="157"/>
      <c r="S86" s="158">
        <f>Calculation!$F$3</f>
        <v>0</v>
      </c>
      <c r="T86" s="158">
        <f>Data!$AB$8</f>
        <v>0</v>
      </c>
    </row>
    <row r="87" spans="1:20">
      <c r="A87" s="122"/>
      <c r="B87" s="122"/>
      <c r="C87" s="122"/>
      <c r="D87" s="122"/>
      <c r="E87" s="122"/>
      <c r="F87" s="122"/>
      <c r="G87" s="159"/>
      <c r="H87" s="159"/>
      <c r="I87" s="159"/>
      <c r="J87" s="159"/>
      <c r="K87" s="51">
        <f t="shared" si="3"/>
        <v>0</v>
      </c>
      <c r="L87" s="167" t="e">
        <f t="shared" si="4"/>
        <v>#DIV/0!</v>
      </c>
      <c r="M87" s="167" t="e">
        <f t="shared" si="5"/>
        <v>#DIV/0!</v>
      </c>
      <c r="N87" s="167" t="e">
        <f t="shared" si="6"/>
        <v>#DIV/0!</v>
      </c>
      <c r="O87" s="156">
        <f t="shared" si="7"/>
        <v>36615</v>
      </c>
      <c r="P87" s="156">
        <f t="shared" si="8"/>
        <v>36598</v>
      </c>
      <c r="Q87" s="156">
        <f t="shared" si="9"/>
        <v>36608</v>
      </c>
      <c r="R87" s="157"/>
      <c r="S87" s="158">
        <f>Calculation!$F$3</f>
        <v>0</v>
      </c>
      <c r="T87" s="158">
        <f>Data!$AB$8</f>
        <v>0</v>
      </c>
    </row>
    <row r="88" spans="1:20">
      <c r="A88" s="122"/>
      <c r="B88" s="122"/>
      <c r="C88" s="122"/>
      <c r="D88" s="122"/>
      <c r="E88" s="122"/>
      <c r="F88" s="122"/>
      <c r="G88" s="159"/>
      <c r="H88" s="159"/>
      <c r="I88" s="159"/>
      <c r="J88" s="159"/>
      <c r="K88" s="51">
        <f t="shared" si="3"/>
        <v>0</v>
      </c>
      <c r="L88" s="167" t="e">
        <f t="shared" si="4"/>
        <v>#DIV/0!</v>
      </c>
      <c r="M88" s="167" t="e">
        <f t="shared" si="5"/>
        <v>#DIV/0!</v>
      </c>
      <c r="N88" s="167" t="e">
        <f t="shared" si="6"/>
        <v>#DIV/0!</v>
      </c>
      <c r="O88" s="156">
        <f t="shared" si="7"/>
        <v>36615</v>
      </c>
      <c r="P88" s="156">
        <f t="shared" si="8"/>
        <v>36598</v>
      </c>
      <c r="Q88" s="156">
        <f t="shared" si="9"/>
        <v>36608</v>
      </c>
      <c r="R88" s="157"/>
      <c r="S88" s="158">
        <f>Calculation!$F$3</f>
        <v>0</v>
      </c>
      <c r="T88" s="158">
        <f>Data!$AB$8</f>
        <v>0</v>
      </c>
    </row>
    <row r="89" spans="1:20">
      <c r="A89" s="122"/>
      <c r="B89" s="122"/>
      <c r="C89" s="122"/>
      <c r="D89" s="122"/>
      <c r="E89" s="122"/>
      <c r="F89" s="122"/>
      <c r="G89" s="159"/>
      <c r="H89" s="159"/>
      <c r="I89" s="159"/>
      <c r="J89" s="159"/>
      <c r="K89" s="51">
        <f t="shared" si="3"/>
        <v>0</v>
      </c>
      <c r="L89" s="167" t="e">
        <f t="shared" si="4"/>
        <v>#DIV/0!</v>
      </c>
      <c r="M89" s="167" t="e">
        <f t="shared" si="5"/>
        <v>#DIV/0!</v>
      </c>
      <c r="N89" s="167" t="e">
        <f t="shared" si="6"/>
        <v>#DIV/0!</v>
      </c>
      <c r="O89" s="156">
        <f t="shared" si="7"/>
        <v>36615</v>
      </c>
      <c r="P89" s="156">
        <f t="shared" si="8"/>
        <v>36598</v>
      </c>
      <c r="Q89" s="156">
        <f t="shared" si="9"/>
        <v>36608</v>
      </c>
      <c r="R89" s="157"/>
      <c r="S89" s="158">
        <f>Calculation!$F$3</f>
        <v>0</v>
      </c>
      <c r="T89" s="158">
        <f>Data!$AB$8</f>
        <v>0</v>
      </c>
    </row>
    <row r="90" spans="1:20">
      <c r="A90" s="122"/>
      <c r="B90" s="122"/>
      <c r="C90" s="122"/>
      <c r="D90" s="122"/>
      <c r="E90" s="122"/>
      <c r="F90" s="122"/>
      <c r="G90" s="159"/>
      <c r="H90" s="159"/>
      <c r="I90" s="159"/>
      <c r="J90" s="159"/>
      <c r="K90" s="51">
        <f t="shared" si="3"/>
        <v>0</v>
      </c>
      <c r="L90" s="167" t="e">
        <f t="shared" si="4"/>
        <v>#DIV/0!</v>
      </c>
      <c r="M90" s="167" t="e">
        <f t="shared" si="5"/>
        <v>#DIV/0!</v>
      </c>
      <c r="N90" s="167" t="e">
        <f t="shared" si="6"/>
        <v>#DIV/0!</v>
      </c>
      <c r="O90" s="156">
        <f t="shared" si="7"/>
        <v>36615</v>
      </c>
      <c r="P90" s="156">
        <f t="shared" si="8"/>
        <v>36598</v>
      </c>
      <c r="Q90" s="156">
        <f t="shared" si="9"/>
        <v>36608</v>
      </c>
      <c r="R90" s="157"/>
      <c r="S90" s="158">
        <f>Calculation!$F$3</f>
        <v>0</v>
      </c>
      <c r="T90" s="158">
        <f>Data!$AB$8</f>
        <v>0</v>
      </c>
    </row>
    <row r="91" spans="1:20">
      <c r="A91" s="122"/>
      <c r="B91" s="122"/>
      <c r="C91" s="122"/>
      <c r="D91" s="122"/>
      <c r="E91" s="122"/>
      <c r="F91" s="122"/>
      <c r="G91" s="159"/>
      <c r="H91" s="159"/>
      <c r="I91" s="159"/>
      <c r="J91" s="159"/>
      <c r="K91" s="51">
        <f t="shared" si="3"/>
        <v>0</v>
      </c>
      <c r="L91" s="167" t="e">
        <f t="shared" si="4"/>
        <v>#DIV/0!</v>
      </c>
      <c r="M91" s="167" t="e">
        <f t="shared" si="5"/>
        <v>#DIV/0!</v>
      </c>
      <c r="N91" s="167" t="e">
        <f t="shared" si="6"/>
        <v>#DIV/0!</v>
      </c>
      <c r="O91" s="156">
        <f t="shared" si="7"/>
        <v>36615</v>
      </c>
      <c r="P91" s="156">
        <f t="shared" si="8"/>
        <v>36598</v>
      </c>
      <c r="Q91" s="156">
        <f t="shared" si="9"/>
        <v>36608</v>
      </c>
      <c r="R91" s="157"/>
      <c r="S91" s="158">
        <f>Calculation!$F$3</f>
        <v>0</v>
      </c>
      <c r="T91" s="158">
        <f>Data!$AB$8</f>
        <v>0</v>
      </c>
    </row>
    <row r="92" spans="1:20">
      <c r="A92" s="122"/>
      <c r="B92" s="122"/>
      <c r="C92" s="122"/>
      <c r="D92" s="122"/>
      <c r="E92" s="122"/>
      <c r="F92" s="122"/>
      <c r="G92" s="159"/>
      <c r="H92" s="159"/>
      <c r="I92" s="159"/>
      <c r="J92" s="159"/>
      <c r="K92" s="51">
        <f t="shared" si="3"/>
        <v>0</v>
      </c>
      <c r="L92" s="167" t="e">
        <f t="shared" si="4"/>
        <v>#DIV/0!</v>
      </c>
      <c r="M92" s="167" t="e">
        <f t="shared" si="5"/>
        <v>#DIV/0!</v>
      </c>
      <c r="N92" s="167" t="e">
        <f t="shared" si="6"/>
        <v>#DIV/0!</v>
      </c>
      <c r="O92" s="156">
        <f t="shared" si="7"/>
        <v>36615</v>
      </c>
      <c r="P92" s="156">
        <f t="shared" si="8"/>
        <v>36598</v>
      </c>
      <c r="Q92" s="156">
        <f t="shared" si="9"/>
        <v>36608</v>
      </c>
      <c r="R92" s="157"/>
      <c r="S92" s="158">
        <f>Calculation!$F$3</f>
        <v>0</v>
      </c>
      <c r="T92" s="158">
        <f>Data!$AB$8</f>
        <v>0</v>
      </c>
    </row>
    <row r="93" spans="1:20">
      <c r="A93" s="122"/>
      <c r="B93" s="122"/>
      <c r="C93" s="122"/>
      <c r="D93" s="122"/>
      <c r="E93" s="122"/>
      <c r="F93" s="122"/>
      <c r="G93" s="159"/>
      <c r="H93" s="159"/>
      <c r="I93" s="159"/>
      <c r="J93" s="159"/>
      <c r="K93" s="51">
        <f t="shared" si="3"/>
        <v>0</v>
      </c>
      <c r="L93" s="167" t="e">
        <f t="shared" si="4"/>
        <v>#DIV/0!</v>
      </c>
      <c r="M93" s="167" t="e">
        <f t="shared" si="5"/>
        <v>#DIV/0!</v>
      </c>
      <c r="N93" s="167" t="e">
        <f t="shared" si="6"/>
        <v>#DIV/0!</v>
      </c>
      <c r="O93" s="156">
        <f t="shared" si="7"/>
        <v>36615</v>
      </c>
      <c r="P93" s="156">
        <f t="shared" si="8"/>
        <v>36598</v>
      </c>
      <c r="Q93" s="156">
        <f t="shared" si="9"/>
        <v>36608</v>
      </c>
      <c r="R93" s="157"/>
      <c r="S93" s="158">
        <f>Calculation!$F$3</f>
        <v>0</v>
      </c>
      <c r="T93" s="158">
        <f>Data!$AB$8</f>
        <v>0</v>
      </c>
    </row>
    <row r="94" spans="1:20">
      <c r="A94" s="122"/>
      <c r="B94" s="122"/>
      <c r="C94" s="122"/>
      <c r="D94" s="122"/>
      <c r="E94" s="122"/>
      <c r="F94" s="122"/>
      <c r="G94" s="159"/>
      <c r="H94" s="159"/>
      <c r="I94" s="159"/>
      <c r="J94" s="159"/>
      <c r="K94" s="51">
        <f t="shared" si="3"/>
        <v>0</v>
      </c>
      <c r="L94" s="167" t="e">
        <f t="shared" si="4"/>
        <v>#DIV/0!</v>
      </c>
      <c r="M94" s="167" t="e">
        <f t="shared" si="5"/>
        <v>#DIV/0!</v>
      </c>
      <c r="N94" s="167" t="e">
        <f t="shared" si="6"/>
        <v>#DIV/0!</v>
      </c>
      <c r="O94" s="156">
        <f t="shared" si="7"/>
        <v>36615</v>
      </c>
      <c r="P94" s="156">
        <f t="shared" si="8"/>
        <v>36598</v>
      </c>
      <c r="Q94" s="156">
        <f t="shared" si="9"/>
        <v>36608</v>
      </c>
      <c r="R94" s="157"/>
      <c r="S94" s="158">
        <f>Calculation!$F$3</f>
        <v>0</v>
      </c>
      <c r="T94" s="158">
        <f>Data!$AB$8</f>
        <v>0</v>
      </c>
    </row>
    <row r="95" spans="1:20">
      <c r="A95" s="122"/>
      <c r="B95" s="122"/>
      <c r="C95" s="122"/>
      <c r="D95" s="122"/>
      <c r="E95" s="122"/>
      <c r="F95" s="122"/>
      <c r="G95" s="159"/>
      <c r="H95" s="159"/>
      <c r="I95" s="159"/>
      <c r="J95" s="159"/>
      <c r="K95" s="51">
        <f t="shared" si="3"/>
        <v>0</v>
      </c>
      <c r="L95" s="167" t="e">
        <f t="shared" si="4"/>
        <v>#DIV/0!</v>
      </c>
      <c r="M95" s="167" t="e">
        <f t="shared" si="5"/>
        <v>#DIV/0!</v>
      </c>
      <c r="N95" s="167" t="e">
        <f t="shared" si="6"/>
        <v>#DIV/0!</v>
      </c>
      <c r="O95" s="156">
        <f t="shared" si="7"/>
        <v>36615</v>
      </c>
      <c r="P95" s="156">
        <f t="shared" si="8"/>
        <v>36598</v>
      </c>
      <c r="Q95" s="156">
        <f t="shared" si="9"/>
        <v>36608</v>
      </c>
      <c r="R95" s="157"/>
      <c r="S95" s="158">
        <f>Calculation!$F$3</f>
        <v>0</v>
      </c>
      <c r="T95" s="158">
        <f>Data!$AB$8</f>
        <v>0</v>
      </c>
    </row>
    <row r="96" spans="1:20">
      <c r="A96" s="122"/>
      <c r="B96" s="122"/>
      <c r="C96" s="122"/>
      <c r="D96" s="122"/>
      <c r="E96" s="122"/>
      <c r="F96" s="122"/>
      <c r="G96" s="159"/>
      <c r="H96" s="159"/>
      <c r="I96" s="159"/>
      <c r="J96" s="159"/>
      <c r="K96" s="51">
        <f t="shared" si="3"/>
        <v>0</v>
      </c>
      <c r="L96" s="167" t="e">
        <f t="shared" si="4"/>
        <v>#DIV/0!</v>
      </c>
      <c r="M96" s="167" t="e">
        <f t="shared" si="5"/>
        <v>#DIV/0!</v>
      </c>
      <c r="N96" s="167" t="e">
        <f t="shared" si="6"/>
        <v>#DIV/0!</v>
      </c>
      <c r="O96" s="156">
        <f t="shared" si="7"/>
        <v>36615</v>
      </c>
      <c r="P96" s="156">
        <f t="shared" si="8"/>
        <v>36598</v>
      </c>
      <c r="Q96" s="156">
        <f t="shared" si="9"/>
        <v>36608</v>
      </c>
      <c r="R96" s="157"/>
      <c r="S96" s="158">
        <f>Calculation!$F$3</f>
        <v>0</v>
      </c>
      <c r="T96" s="158">
        <f>Data!$AB$8</f>
        <v>0</v>
      </c>
    </row>
    <row r="97" spans="1:14">
      <c r="A97" s="122"/>
      <c r="C97" s="122"/>
      <c r="D97" s="122"/>
      <c r="K97" s="51">
        <f t="shared" si="3"/>
        <v>0</v>
      </c>
      <c r="L97" s="167" t="e">
        <f t="shared" si="4"/>
        <v>#DIV/0!</v>
      </c>
      <c r="M97" s="167" t="e">
        <f t="shared" si="5"/>
        <v>#DIV/0!</v>
      </c>
      <c r="N97" s="167" t="e">
        <f t="shared" si="6"/>
        <v>#DIV/0!</v>
      </c>
    </row>
    <row r="98" spans="1:14">
      <c r="A98" s="122"/>
      <c r="C98" s="122"/>
      <c r="D98" s="122"/>
      <c r="K98" s="51">
        <f t="shared" si="3"/>
        <v>0</v>
      </c>
      <c r="L98" s="167" t="e">
        <f t="shared" si="4"/>
        <v>#DIV/0!</v>
      </c>
      <c r="M98" s="167" t="e">
        <f t="shared" si="5"/>
        <v>#DIV/0!</v>
      </c>
      <c r="N98" s="167" t="e">
        <f t="shared" si="6"/>
        <v>#DIV/0!</v>
      </c>
    </row>
    <row r="99" spans="1:14">
      <c r="A99" s="177"/>
      <c r="B99" s="177"/>
      <c r="C99" s="177"/>
      <c r="D99" s="177"/>
      <c r="E99" s="177"/>
      <c r="F99" s="177"/>
      <c r="G99" s="178"/>
      <c r="H99" s="178"/>
      <c r="I99" s="178"/>
      <c r="J99" s="178"/>
      <c r="K99" s="51">
        <f>-G99+I99</f>
        <v>0</v>
      </c>
      <c r="L99" s="167" t="e">
        <f>(K99-$K$27)/$M$10/B99</f>
        <v>#DIV/0!</v>
      </c>
      <c r="M99" s="167" t="e">
        <f>(H99-$H$27)/$M$10/B99</f>
        <v>#DIV/0!</v>
      </c>
      <c r="N99" s="167" t="e">
        <f>(I99-$I$27)/$M$10/B99</f>
        <v>#DIV/0!</v>
      </c>
    </row>
    <row r="100" spans="1:14">
      <c r="C100" s="122"/>
      <c r="D100" s="122"/>
      <c r="K100" s="51">
        <f t="shared" ref="K100:K138" si="10">-G100+I100</f>
        <v>0</v>
      </c>
      <c r="L100" s="167" t="e">
        <f t="shared" ref="L100:L138" si="11">(K100-$K$27)/$M$10/B100</f>
        <v>#DIV/0!</v>
      </c>
      <c r="M100" s="167" t="e">
        <f t="shared" ref="M100:M138" si="12">(H100-$H$27)/$M$10/B100</f>
        <v>#DIV/0!</v>
      </c>
      <c r="N100" s="167" t="e">
        <f t="shared" ref="N100:N138" si="13">(I100-$I$27)/$M$10/B100</f>
        <v>#DIV/0!</v>
      </c>
    </row>
    <row r="101" spans="1:14">
      <c r="C101" s="122"/>
      <c r="D101" s="122"/>
      <c r="K101" s="51">
        <f t="shared" si="10"/>
        <v>0</v>
      </c>
      <c r="L101" s="167" t="e">
        <f t="shared" si="11"/>
        <v>#DIV/0!</v>
      </c>
      <c r="M101" s="167" t="e">
        <f t="shared" si="12"/>
        <v>#DIV/0!</v>
      </c>
      <c r="N101" s="167" t="e">
        <f>(I101-$I$27)/$M$10/B101</f>
        <v>#DIV/0!</v>
      </c>
    </row>
    <row r="102" spans="1:14">
      <c r="C102" s="122"/>
      <c r="D102" s="122"/>
      <c r="K102" s="51">
        <f t="shared" si="10"/>
        <v>0</v>
      </c>
      <c r="L102" s="167" t="e">
        <f t="shared" si="11"/>
        <v>#DIV/0!</v>
      </c>
      <c r="M102" s="167" t="e">
        <f t="shared" si="12"/>
        <v>#DIV/0!</v>
      </c>
      <c r="N102" s="167" t="e">
        <f t="shared" si="13"/>
        <v>#DIV/0!</v>
      </c>
    </row>
    <row r="103" spans="1:14">
      <c r="C103" s="122"/>
      <c r="D103" s="122"/>
      <c r="K103" s="51">
        <f t="shared" si="10"/>
        <v>0</v>
      </c>
      <c r="L103" s="167" t="e">
        <f t="shared" si="11"/>
        <v>#DIV/0!</v>
      </c>
      <c r="M103" s="167" t="e">
        <f t="shared" si="12"/>
        <v>#DIV/0!</v>
      </c>
      <c r="N103" s="167" t="e">
        <f t="shared" si="13"/>
        <v>#DIV/0!</v>
      </c>
    </row>
    <row r="104" spans="1:14">
      <c r="C104" s="122"/>
      <c r="D104" s="122"/>
      <c r="K104" s="51">
        <f t="shared" si="10"/>
        <v>0</v>
      </c>
      <c r="L104" s="167" t="e">
        <f t="shared" si="11"/>
        <v>#DIV/0!</v>
      </c>
      <c r="M104" s="167" t="e">
        <f t="shared" si="12"/>
        <v>#DIV/0!</v>
      </c>
      <c r="N104" s="167" t="e">
        <f t="shared" si="13"/>
        <v>#DIV/0!</v>
      </c>
    </row>
    <row r="105" spans="1:14">
      <c r="C105" s="122"/>
      <c r="D105" s="122"/>
      <c r="K105" s="51">
        <f t="shared" si="10"/>
        <v>0</v>
      </c>
      <c r="L105" s="167" t="e">
        <f t="shared" si="11"/>
        <v>#DIV/0!</v>
      </c>
      <c r="M105" s="167" t="e">
        <f t="shared" si="12"/>
        <v>#DIV/0!</v>
      </c>
      <c r="N105" s="167" t="e">
        <f t="shared" si="13"/>
        <v>#DIV/0!</v>
      </c>
    </row>
    <row r="106" spans="1:14">
      <c r="C106" s="122"/>
      <c r="D106" s="122"/>
      <c r="K106" s="51">
        <f t="shared" si="10"/>
        <v>0</v>
      </c>
      <c r="L106" s="167" t="e">
        <f t="shared" si="11"/>
        <v>#DIV/0!</v>
      </c>
      <c r="M106" s="167" t="e">
        <f t="shared" si="12"/>
        <v>#DIV/0!</v>
      </c>
      <c r="N106" s="167" t="e">
        <f t="shared" si="13"/>
        <v>#DIV/0!</v>
      </c>
    </row>
    <row r="107" spans="1:14">
      <c r="C107" s="122"/>
      <c r="D107" s="122"/>
      <c r="K107" s="51">
        <f t="shared" si="10"/>
        <v>0</v>
      </c>
      <c r="L107" s="167" t="e">
        <f t="shared" si="11"/>
        <v>#DIV/0!</v>
      </c>
      <c r="M107" s="167" t="e">
        <f t="shared" si="12"/>
        <v>#DIV/0!</v>
      </c>
      <c r="N107" s="167" t="e">
        <f t="shared" si="13"/>
        <v>#DIV/0!</v>
      </c>
    </row>
    <row r="108" spans="1:14">
      <c r="C108" s="122"/>
      <c r="D108" s="122"/>
      <c r="K108" s="51">
        <f t="shared" si="10"/>
        <v>0</v>
      </c>
      <c r="L108" s="167" t="e">
        <f t="shared" si="11"/>
        <v>#DIV/0!</v>
      </c>
      <c r="M108" s="167" t="e">
        <f t="shared" si="12"/>
        <v>#DIV/0!</v>
      </c>
      <c r="N108" s="167" t="e">
        <f t="shared" si="13"/>
        <v>#DIV/0!</v>
      </c>
    </row>
    <row r="109" spans="1:14">
      <c r="C109" s="122"/>
      <c r="D109" s="122"/>
      <c r="K109" s="51">
        <f t="shared" si="10"/>
        <v>0</v>
      </c>
      <c r="L109" s="167" t="e">
        <f t="shared" si="11"/>
        <v>#DIV/0!</v>
      </c>
      <c r="M109" s="167" t="e">
        <f t="shared" si="12"/>
        <v>#DIV/0!</v>
      </c>
      <c r="N109" s="167" t="e">
        <f t="shared" si="13"/>
        <v>#DIV/0!</v>
      </c>
    </row>
    <row r="110" spans="1:14">
      <c r="C110" s="122"/>
      <c r="D110" s="122"/>
      <c r="K110" s="51">
        <f t="shared" si="10"/>
        <v>0</v>
      </c>
      <c r="L110" s="167" t="e">
        <f t="shared" si="11"/>
        <v>#DIV/0!</v>
      </c>
      <c r="M110" s="167" t="e">
        <f t="shared" si="12"/>
        <v>#DIV/0!</v>
      </c>
      <c r="N110" s="167" t="e">
        <f t="shared" si="13"/>
        <v>#DIV/0!</v>
      </c>
    </row>
    <row r="111" spans="1:14">
      <c r="C111" s="122"/>
      <c r="D111" s="122"/>
      <c r="K111" s="51">
        <f t="shared" si="10"/>
        <v>0</v>
      </c>
      <c r="L111" s="167" t="e">
        <f t="shared" si="11"/>
        <v>#DIV/0!</v>
      </c>
      <c r="M111" s="167" t="e">
        <f t="shared" si="12"/>
        <v>#DIV/0!</v>
      </c>
      <c r="N111" s="167" t="e">
        <f t="shared" si="13"/>
        <v>#DIV/0!</v>
      </c>
    </row>
    <row r="112" spans="1:14">
      <c r="C112" s="122"/>
      <c r="D112" s="122"/>
      <c r="K112" s="51">
        <f t="shared" si="10"/>
        <v>0</v>
      </c>
      <c r="L112" s="167" t="e">
        <f t="shared" si="11"/>
        <v>#DIV/0!</v>
      </c>
      <c r="M112" s="167" t="e">
        <f t="shared" si="12"/>
        <v>#DIV/0!</v>
      </c>
      <c r="N112" s="167" t="e">
        <f t="shared" si="13"/>
        <v>#DIV/0!</v>
      </c>
    </row>
    <row r="113" spans="3:14">
      <c r="C113" s="122"/>
      <c r="D113" s="122"/>
      <c r="K113" s="51">
        <f t="shared" si="10"/>
        <v>0</v>
      </c>
      <c r="L113" s="167" t="e">
        <f t="shared" si="11"/>
        <v>#DIV/0!</v>
      </c>
      <c r="M113" s="167" t="e">
        <f t="shared" si="12"/>
        <v>#DIV/0!</v>
      </c>
      <c r="N113" s="167" t="e">
        <f t="shared" si="13"/>
        <v>#DIV/0!</v>
      </c>
    </row>
    <row r="114" spans="3:14">
      <c r="C114" s="122"/>
      <c r="D114" s="122"/>
      <c r="K114" s="51">
        <f t="shared" si="10"/>
        <v>0</v>
      </c>
      <c r="L114" s="167" t="e">
        <f t="shared" si="11"/>
        <v>#DIV/0!</v>
      </c>
      <c r="M114" s="167" t="e">
        <f t="shared" si="12"/>
        <v>#DIV/0!</v>
      </c>
      <c r="N114" s="167" t="e">
        <f t="shared" si="13"/>
        <v>#DIV/0!</v>
      </c>
    </row>
    <row r="115" spans="3:14">
      <c r="C115" s="122"/>
      <c r="D115" s="122"/>
      <c r="K115" s="51">
        <f t="shared" si="10"/>
        <v>0</v>
      </c>
      <c r="L115" s="167" t="e">
        <f t="shared" si="11"/>
        <v>#DIV/0!</v>
      </c>
      <c r="M115" s="167" t="e">
        <f t="shared" si="12"/>
        <v>#DIV/0!</v>
      </c>
      <c r="N115" s="167" t="e">
        <f t="shared" si="13"/>
        <v>#DIV/0!</v>
      </c>
    </row>
    <row r="116" spans="3:14">
      <c r="C116" s="122"/>
      <c r="D116" s="122"/>
      <c r="K116" s="51">
        <f t="shared" si="10"/>
        <v>0</v>
      </c>
      <c r="L116" s="167" t="e">
        <f t="shared" si="11"/>
        <v>#DIV/0!</v>
      </c>
      <c r="M116" s="167" t="e">
        <f t="shared" si="12"/>
        <v>#DIV/0!</v>
      </c>
      <c r="N116" s="167" t="e">
        <f t="shared" si="13"/>
        <v>#DIV/0!</v>
      </c>
    </row>
    <row r="117" spans="3:14">
      <c r="C117" s="122"/>
      <c r="D117" s="122"/>
      <c r="K117" s="51">
        <f t="shared" si="10"/>
        <v>0</v>
      </c>
      <c r="L117" s="167" t="e">
        <f t="shared" si="11"/>
        <v>#DIV/0!</v>
      </c>
      <c r="M117" s="167" t="e">
        <f t="shared" si="12"/>
        <v>#DIV/0!</v>
      </c>
      <c r="N117" s="167" t="e">
        <f t="shared" si="13"/>
        <v>#DIV/0!</v>
      </c>
    </row>
    <row r="118" spans="3:14">
      <c r="C118" s="122"/>
      <c r="D118" s="122"/>
      <c r="K118" s="51">
        <f t="shared" si="10"/>
        <v>0</v>
      </c>
      <c r="L118" s="167" t="e">
        <f t="shared" si="11"/>
        <v>#DIV/0!</v>
      </c>
      <c r="M118" s="167" t="e">
        <f t="shared" si="12"/>
        <v>#DIV/0!</v>
      </c>
      <c r="N118" s="167" t="e">
        <f t="shared" si="13"/>
        <v>#DIV/0!</v>
      </c>
    </row>
    <row r="119" spans="3:14">
      <c r="C119" s="122"/>
      <c r="D119" s="122"/>
      <c r="K119" s="51">
        <f t="shared" si="10"/>
        <v>0</v>
      </c>
      <c r="L119" s="167" t="e">
        <f t="shared" si="11"/>
        <v>#DIV/0!</v>
      </c>
      <c r="M119" s="167" t="e">
        <f t="shared" si="12"/>
        <v>#DIV/0!</v>
      </c>
      <c r="N119" s="167" t="e">
        <f t="shared" si="13"/>
        <v>#DIV/0!</v>
      </c>
    </row>
    <row r="120" spans="3:14">
      <c r="C120" s="122"/>
      <c r="D120" s="122"/>
      <c r="K120" s="51">
        <f t="shared" si="10"/>
        <v>0</v>
      </c>
      <c r="L120" s="167" t="e">
        <f t="shared" si="11"/>
        <v>#DIV/0!</v>
      </c>
      <c r="M120" s="167" t="e">
        <f t="shared" si="12"/>
        <v>#DIV/0!</v>
      </c>
      <c r="N120" s="167" t="e">
        <f t="shared" si="13"/>
        <v>#DIV/0!</v>
      </c>
    </row>
    <row r="121" spans="3:14">
      <c r="C121" s="122"/>
      <c r="D121" s="122"/>
      <c r="K121" s="51">
        <f t="shared" si="10"/>
        <v>0</v>
      </c>
      <c r="L121" s="167" t="e">
        <f t="shared" si="11"/>
        <v>#DIV/0!</v>
      </c>
      <c r="M121" s="167" t="e">
        <f t="shared" si="12"/>
        <v>#DIV/0!</v>
      </c>
      <c r="N121" s="167" t="e">
        <f t="shared" si="13"/>
        <v>#DIV/0!</v>
      </c>
    </row>
    <row r="122" spans="3:14">
      <c r="C122" s="122"/>
      <c r="D122" s="122"/>
      <c r="K122" s="51">
        <f t="shared" si="10"/>
        <v>0</v>
      </c>
      <c r="L122" s="167" t="e">
        <f t="shared" si="11"/>
        <v>#DIV/0!</v>
      </c>
      <c r="M122" s="167" t="e">
        <f t="shared" si="12"/>
        <v>#DIV/0!</v>
      </c>
      <c r="N122" s="167" t="e">
        <f t="shared" si="13"/>
        <v>#DIV/0!</v>
      </c>
    </row>
    <row r="123" spans="3:14">
      <c r="C123" s="122"/>
      <c r="D123" s="122"/>
      <c r="K123" s="51">
        <f t="shared" si="10"/>
        <v>0</v>
      </c>
      <c r="L123" s="167" t="e">
        <f t="shared" si="11"/>
        <v>#DIV/0!</v>
      </c>
      <c r="M123" s="167" t="e">
        <f t="shared" si="12"/>
        <v>#DIV/0!</v>
      </c>
      <c r="N123" s="167" t="e">
        <f t="shared" si="13"/>
        <v>#DIV/0!</v>
      </c>
    </row>
    <row r="124" spans="3:14">
      <c r="C124" s="122"/>
      <c r="D124" s="122"/>
      <c r="K124" s="51">
        <f t="shared" si="10"/>
        <v>0</v>
      </c>
      <c r="L124" s="167" t="e">
        <f t="shared" si="11"/>
        <v>#DIV/0!</v>
      </c>
      <c r="M124" s="167" t="e">
        <f t="shared" si="12"/>
        <v>#DIV/0!</v>
      </c>
      <c r="N124" s="167" t="e">
        <f t="shared" si="13"/>
        <v>#DIV/0!</v>
      </c>
    </row>
    <row r="125" spans="3:14">
      <c r="C125" s="122"/>
      <c r="D125" s="122"/>
      <c r="K125" s="51">
        <f t="shared" si="10"/>
        <v>0</v>
      </c>
      <c r="L125" s="167" t="e">
        <f t="shared" si="11"/>
        <v>#DIV/0!</v>
      </c>
      <c r="M125" s="167" t="e">
        <f t="shared" si="12"/>
        <v>#DIV/0!</v>
      </c>
      <c r="N125" s="167" t="e">
        <f t="shared" si="13"/>
        <v>#DIV/0!</v>
      </c>
    </row>
    <row r="126" spans="3:14">
      <c r="C126" s="122"/>
      <c r="D126" s="122"/>
      <c r="K126" s="51">
        <f t="shared" si="10"/>
        <v>0</v>
      </c>
      <c r="L126" s="167" t="e">
        <f t="shared" si="11"/>
        <v>#DIV/0!</v>
      </c>
      <c r="M126" s="167" t="e">
        <f t="shared" si="12"/>
        <v>#DIV/0!</v>
      </c>
      <c r="N126" s="167" t="e">
        <f t="shared" si="13"/>
        <v>#DIV/0!</v>
      </c>
    </row>
    <row r="127" spans="3:14">
      <c r="C127" s="122"/>
      <c r="D127" s="122"/>
      <c r="K127" s="51">
        <f t="shared" si="10"/>
        <v>0</v>
      </c>
      <c r="L127" s="167" t="e">
        <f t="shared" si="11"/>
        <v>#DIV/0!</v>
      </c>
      <c r="M127" s="167" t="e">
        <f t="shared" si="12"/>
        <v>#DIV/0!</v>
      </c>
      <c r="N127" s="167" t="e">
        <f t="shared" si="13"/>
        <v>#DIV/0!</v>
      </c>
    </row>
    <row r="128" spans="3:14">
      <c r="C128" s="122"/>
      <c r="D128" s="122"/>
      <c r="K128" s="51">
        <f t="shared" si="10"/>
        <v>0</v>
      </c>
      <c r="L128" s="167" t="e">
        <f t="shared" si="11"/>
        <v>#DIV/0!</v>
      </c>
      <c r="M128" s="167" t="e">
        <f t="shared" si="12"/>
        <v>#DIV/0!</v>
      </c>
      <c r="N128" s="167" t="e">
        <f t="shared" si="13"/>
        <v>#DIV/0!</v>
      </c>
    </row>
    <row r="129" spans="3:14">
      <c r="C129" s="122"/>
      <c r="D129" s="122"/>
      <c r="K129" s="51">
        <f t="shared" si="10"/>
        <v>0</v>
      </c>
      <c r="L129" s="167" t="e">
        <f t="shared" si="11"/>
        <v>#DIV/0!</v>
      </c>
      <c r="M129" s="167" t="e">
        <f t="shared" si="12"/>
        <v>#DIV/0!</v>
      </c>
      <c r="N129" s="167" t="e">
        <f t="shared" si="13"/>
        <v>#DIV/0!</v>
      </c>
    </row>
    <row r="130" spans="3:14">
      <c r="C130" s="122"/>
      <c r="D130" s="122"/>
      <c r="K130" s="51">
        <f t="shared" si="10"/>
        <v>0</v>
      </c>
      <c r="L130" s="167" t="e">
        <f t="shared" si="11"/>
        <v>#DIV/0!</v>
      </c>
      <c r="M130" s="167" t="e">
        <f t="shared" si="12"/>
        <v>#DIV/0!</v>
      </c>
      <c r="N130" s="167" t="e">
        <f t="shared" si="13"/>
        <v>#DIV/0!</v>
      </c>
    </row>
    <row r="131" spans="3:14">
      <c r="C131" s="122"/>
      <c r="D131" s="122"/>
      <c r="K131" s="51">
        <f t="shared" si="10"/>
        <v>0</v>
      </c>
      <c r="L131" s="167" t="e">
        <f t="shared" si="11"/>
        <v>#DIV/0!</v>
      </c>
      <c r="M131" s="167" t="e">
        <f t="shared" si="12"/>
        <v>#DIV/0!</v>
      </c>
      <c r="N131" s="167" t="e">
        <f t="shared" si="13"/>
        <v>#DIV/0!</v>
      </c>
    </row>
    <row r="132" spans="3:14">
      <c r="C132" s="122"/>
      <c r="D132" s="122"/>
      <c r="K132" s="51">
        <f t="shared" si="10"/>
        <v>0</v>
      </c>
      <c r="L132" s="167" t="e">
        <f t="shared" si="11"/>
        <v>#DIV/0!</v>
      </c>
      <c r="M132" s="167" t="e">
        <f t="shared" si="12"/>
        <v>#DIV/0!</v>
      </c>
      <c r="N132" s="167" t="e">
        <f t="shared" si="13"/>
        <v>#DIV/0!</v>
      </c>
    </row>
    <row r="133" spans="3:14">
      <c r="C133" s="122"/>
      <c r="D133" s="122"/>
      <c r="K133" s="51">
        <f t="shared" si="10"/>
        <v>0</v>
      </c>
      <c r="L133" s="167" t="e">
        <f t="shared" si="11"/>
        <v>#DIV/0!</v>
      </c>
      <c r="M133" s="167" t="e">
        <f t="shared" si="12"/>
        <v>#DIV/0!</v>
      </c>
      <c r="N133" s="167" t="e">
        <f t="shared" si="13"/>
        <v>#DIV/0!</v>
      </c>
    </row>
    <row r="134" spans="3:14">
      <c r="C134" s="122"/>
      <c r="D134" s="122"/>
      <c r="K134" s="51">
        <f t="shared" si="10"/>
        <v>0</v>
      </c>
      <c r="L134" s="167" t="e">
        <f t="shared" si="11"/>
        <v>#DIV/0!</v>
      </c>
      <c r="M134" s="167" t="e">
        <f t="shared" si="12"/>
        <v>#DIV/0!</v>
      </c>
      <c r="N134" s="167" t="e">
        <f t="shared" si="13"/>
        <v>#DIV/0!</v>
      </c>
    </row>
    <row r="135" spans="3:14">
      <c r="C135" s="122"/>
      <c r="D135" s="122"/>
      <c r="K135" s="51">
        <f t="shared" si="10"/>
        <v>0</v>
      </c>
      <c r="L135" s="167" t="e">
        <f t="shared" si="11"/>
        <v>#DIV/0!</v>
      </c>
      <c r="M135" s="167" t="e">
        <f t="shared" si="12"/>
        <v>#DIV/0!</v>
      </c>
      <c r="N135" s="167" t="e">
        <f t="shared" si="13"/>
        <v>#DIV/0!</v>
      </c>
    </row>
    <row r="136" spans="3:14">
      <c r="C136" s="122"/>
      <c r="D136" s="122"/>
      <c r="K136" s="51">
        <f t="shared" si="10"/>
        <v>0</v>
      </c>
      <c r="L136" s="167" t="e">
        <f t="shared" si="11"/>
        <v>#DIV/0!</v>
      </c>
      <c r="M136" s="167" t="e">
        <f t="shared" si="12"/>
        <v>#DIV/0!</v>
      </c>
      <c r="N136" s="167" t="e">
        <f t="shared" si="13"/>
        <v>#DIV/0!</v>
      </c>
    </row>
    <row r="137" spans="3:14">
      <c r="C137" s="122"/>
      <c r="D137" s="122"/>
      <c r="K137" s="51">
        <f t="shared" si="10"/>
        <v>0</v>
      </c>
      <c r="L137" s="167" t="e">
        <f t="shared" si="11"/>
        <v>#DIV/0!</v>
      </c>
      <c r="M137" s="167" t="e">
        <f t="shared" si="12"/>
        <v>#DIV/0!</v>
      </c>
      <c r="N137" s="167" t="e">
        <f t="shared" si="13"/>
        <v>#DIV/0!</v>
      </c>
    </row>
    <row r="138" spans="3:14">
      <c r="C138" s="122"/>
      <c r="D138" s="122"/>
      <c r="K138" s="51">
        <f t="shared" si="10"/>
        <v>0</v>
      </c>
      <c r="L138" s="167" t="e">
        <f t="shared" si="11"/>
        <v>#DIV/0!</v>
      </c>
      <c r="M138" s="167" t="e">
        <f t="shared" si="12"/>
        <v>#DIV/0!</v>
      </c>
      <c r="N138" s="167" t="e">
        <f t="shared" si="13"/>
        <v>#DIV/0!</v>
      </c>
    </row>
    <row r="139" spans="3:14">
      <c r="C139" s="122"/>
    </row>
    <row r="1192" spans="1:13">
      <c r="A1192" s="122">
        <v>5</v>
      </c>
      <c r="B1192" s="122">
        <v>-2.4</v>
      </c>
      <c r="C1192" s="122"/>
      <c r="D1192" s="122">
        <v>-0.2</v>
      </c>
      <c r="E1192" s="122">
        <v>0.2</v>
      </c>
      <c r="F1192" s="122">
        <f t="shared" ref="F1192:F1245" si="14">F1191+1</f>
        <v>1</v>
      </c>
      <c r="G1192" s="159">
        <v>8481044.8200000003</v>
      </c>
      <c r="H1192" s="159">
        <v>0</v>
      </c>
      <c r="I1192" s="159">
        <v>26406091.600000001</v>
      </c>
      <c r="J1192" s="159"/>
      <c r="K1192" s="154">
        <f>I1192-G1192</f>
        <v>17925046.780000001</v>
      </c>
      <c r="L1192" s="167"/>
      <c r="M1192" s="182"/>
    </row>
    <row r="1193" spans="1:13">
      <c r="A1193" s="122">
        <v>5</v>
      </c>
      <c r="B1193" s="122">
        <v>-2.4</v>
      </c>
      <c r="C1193" s="122"/>
      <c r="D1193" s="122">
        <v>-0.2</v>
      </c>
      <c r="E1193" s="122">
        <v>0</v>
      </c>
      <c r="F1193" s="122">
        <f t="shared" si="14"/>
        <v>2</v>
      </c>
      <c r="G1193" s="159">
        <v>9654849.1999999993</v>
      </c>
      <c r="H1193" s="159">
        <v>0</v>
      </c>
      <c r="I1193" s="159">
        <v>26406091.600000001</v>
      </c>
      <c r="J1193" s="159"/>
      <c r="K1193" s="154">
        <f>I1193-G1193</f>
        <v>16751242.400000002</v>
      </c>
      <c r="L1193" s="167"/>
      <c r="M1193" s="182"/>
    </row>
    <row r="1194" spans="1:13">
      <c r="A1194" s="122">
        <v>5</v>
      </c>
      <c r="B1194" s="122">
        <v>0</v>
      </c>
      <c r="C1194" s="122"/>
      <c r="D1194" s="122">
        <v>-0.2</v>
      </c>
      <c r="E1194" s="122">
        <v>0.2</v>
      </c>
      <c r="F1194" s="122">
        <f t="shared" si="14"/>
        <v>3</v>
      </c>
      <c r="G1194" s="159">
        <v>10113788.6</v>
      </c>
      <c r="H1194" s="159">
        <v>0</v>
      </c>
      <c r="I1194" s="159">
        <v>26406091.600000001</v>
      </c>
      <c r="J1194" s="159"/>
      <c r="K1194" s="154">
        <f t="shared" ref="K1194:K1257" si="15">I1194-G1194</f>
        <v>16292303.000000002</v>
      </c>
      <c r="L1194" s="167"/>
      <c r="M1194" s="182"/>
    </row>
    <row r="1195" spans="1:13">
      <c r="A1195" s="122">
        <v>5</v>
      </c>
      <c r="B1195" s="122">
        <v>-2.4</v>
      </c>
      <c r="C1195" s="122"/>
      <c r="D1195" s="122">
        <v>0</v>
      </c>
      <c r="E1195" s="122">
        <v>0.2</v>
      </c>
      <c r="F1195" s="122">
        <f t="shared" si="14"/>
        <v>4</v>
      </c>
      <c r="G1195" s="159">
        <v>11730085.99</v>
      </c>
      <c r="H1195" s="159">
        <v>0</v>
      </c>
      <c r="I1195" s="159">
        <v>27786038.879999999</v>
      </c>
      <c r="J1195" s="159"/>
      <c r="K1195" s="154">
        <f t="shared" si="15"/>
        <v>16055952.889999999</v>
      </c>
      <c r="L1195" s="167"/>
      <c r="M1195" s="182"/>
    </row>
    <row r="1196" spans="1:13">
      <c r="A1196" s="122">
        <v>5</v>
      </c>
      <c r="B1196" s="122">
        <v>-2.4</v>
      </c>
      <c r="C1196" s="122"/>
      <c r="D1196" s="122">
        <v>-0.2</v>
      </c>
      <c r="E1196" s="122">
        <v>-0.2</v>
      </c>
      <c r="F1196" s="122">
        <f t="shared" si="14"/>
        <v>5</v>
      </c>
      <c r="G1196" s="159">
        <v>11059907.51</v>
      </c>
      <c r="H1196" s="159">
        <v>0</v>
      </c>
      <c r="I1196" s="159">
        <v>26406091.600000001</v>
      </c>
      <c r="J1196" s="159"/>
      <c r="K1196" s="154">
        <f t="shared" si="15"/>
        <v>15346184.090000002</v>
      </c>
      <c r="L1196" s="167"/>
      <c r="M1196" s="182"/>
    </row>
    <row r="1197" spans="1:13">
      <c r="A1197" s="122">
        <v>5</v>
      </c>
      <c r="B1197" s="122">
        <v>0</v>
      </c>
      <c r="C1197" s="122"/>
      <c r="D1197" s="122">
        <v>-0.2</v>
      </c>
      <c r="E1197" s="122">
        <v>0</v>
      </c>
      <c r="F1197" s="122">
        <f t="shared" si="14"/>
        <v>6</v>
      </c>
      <c r="G1197" s="159">
        <v>11599464.810000001</v>
      </c>
      <c r="H1197" s="159">
        <v>0</v>
      </c>
      <c r="I1197" s="159">
        <v>26406091.600000001</v>
      </c>
      <c r="J1197" s="159"/>
      <c r="K1197" s="154">
        <f t="shared" si="15"/>
        <v>14806626.790000001</v>
      </c>
      <c r="L1197" s="167"/>
      <c r="M1197" s="182"/>
    </row>
    <row r="1198" spans="1:13">
      <c r="A1198" s="122">
        <v>5</v>
      </c>
      <c r="B1198" s="122">
        <v>2.4</v>
      </c>
      <c r="C1198" s="122"/>
      <c r="D1198" s="122">
        <v>-0.2</v>
      </c>
      <c r="E1198" s="122">
        <v>0.2</v>
      </c>
      <c r="F1198" s="122">
        <f t="shared" si="14"/>
        <v>7</v>
      </c>
      <c r="G1198" s="159">
        <v>11901237.199999999</v>
      </c>
      <c r="H1198" s="159">
        <v>0</v>
      </c>
      <c r="I1198" s="159">
        <v>26406091.600000001</v>
      </c>
      <c r="J1198" s="159"/>
      <c r="K1198" s="154">
        <f t="shared" si="15"/>
        <v>14504854.400000002</v>
      </c>
      <c r="L1198" s="167"/>
      <c r="M1198" s="182"/>
    </row>
    <row r="1199" spans="1:13">
      <c r="A1199" s="122">
        <v>5</v>
      </c>
      <c r="B1199" s="122">
        <v>-2.4</v>
      </c>
      <c r="C1199" s="122"/>
      <c r="D1199" s="122">
        <v>0</v>
      </c>
      <c r="E1199" s="122">
        <v>0</v>
      </c>
      <c r="F1199" s="122">
        <f t="shared" si="14"/>
        <v>8</v>
      </c>
      <c r="G1199" s="159">
        <v>13436482.720000001</v>
      </c>
      <c r="H1199" s="159">
        <v>0</v>
      </c>
      <c r="I1199" s="159">
        <v>27786038.879999999</v>
      </c>
      <c r="J1199" s="159"/>
      <c r="K1199" s="154">
        <f t="shared" si="15"/>
        <v>14349556.159999998</v>
      </c>
      <c r="L1199" s="167"/>
      <c r="M1199" s="182"/>
    </row>
    <row r="1200" spans="1:13">
      <c r="A1200" s="122">
        <v>5</v>
      </c>
      <c r="B1200" s="122">
        <v>0</v>
      </c>
      <c r="C1200" s="122"/>
      <c r="D1200" s="122">
        <v>0</v>
      </c>
      <c r="E1200" s="122">
        <v>0.2</v>
      </c>
      <c r="F1200" s="122">
        <f t="shared" si="14"/>
        <v>9</v>
      </c>
      <c r="G1200" s="159">
        <v>13516878.42</v>
      </c>
      <c r="H1200" s="159">
        <v>0</v>
      </c>
      <c r="I1200" s="159">
        <v>27786038.879999999</v>
      </c>
      <c r="J1200" s="159"/>
      <c r="K1200" s="154">
        <f t="shared" si="15"/>
        <v>14269160.459999999</v>
      </c>
      <c r="L1200" s="167"/>
      <c r="M1200" s="182"/>
    </row>
    <row r="1201" spans="1:13">
      <c r="A1201" s="122">
        <v>5</v>
      </c>
      <c r="B1201" s="122">
        <v>-2.4</v>
      </c>
      <c r="C1201" s="122"/>
      <c r="D1201" s="122">
        <v>0.2</v>
      </c>
      <c r="E1201" s="122">
        <v>0.2</v>
      </c>
      <c r="F1201" s="122">
        <f t="shared" si="14"/>
        <v>10</v>
      </c>
      <c r="G1201" s="159">
        <v>15230347.75</v>
      </c>
      <c r="H1201" s="159">
        <v>0</v>
      </c>
      <c r="I1201" s="159">
        <v>29394414.739999998</v>
      </c>
      <c r="J1201" s="159"/>
      <c r="K1201" s="154">
        <f t="shared" si="15"/>
        <v>14164066.989999998</v>
      </c>
      <c r="L1201" s="167"/>
      <c r="M1201" s="182"/>
    </row>
    <row r="1202" spans="1:13">
      <c r="A1202" s="122">
        <v>5</v>
      </c>
      <c r="B1202" s="122">
        <v>0</v>
      </c>
      <c r="C1202" s="122"/>
      <c r="D1202" s="122">
        <v>-0.2</v>
      </c>
      <c r="E1202" s="122">
        <v>-0.2</v>
      </c>
      <c r="F1202" s="122">
        <f t="shared" si="14"/>
        <v>11</v>
      </c>
      <c r="G1202" s="159">
        <v>13280732.710000001</v>
      </c>
      <c r="H1202" s="159">
        <v>0</v>
      </c>
      <c r="I1202" s="159">
        <v>26406091.600000001</v>
      </c>
      <c r="J1202" s="159"/>
      <c r="K1202" s="154">
        <f t="shared" si="15"/>
        <v>13125358.890000001</v>
      </c>
      <c r="L1202" s="167"/>
      <c r="M1202" s="182"/>
    </row>
    <row r="1203" spans="1:13">
      <c r="A1203" s="122">
        <v>5</v>
      </c>
      <c r="B1203" s="122">
        <v>2.4</v>
      </c>
      <c r="C1203" s="122"/>
      <c r="D1203" s="122">
        <v>-0.2</v>
      </c>
      <c r="E1203" s="122">
        <v>0</v>
      </c>
      <c r="F1203" s="122">
        <f t="shared" si="14"/>
        <v>12</v>
      </c>
      <c r="G1203" s="159">
        <v>13668035.529999999</v>
      </c>
      <c r="H1203" s="159">
        <v>0</v>
      </c>
      <c r="I1203" s="159">
        <v>26406091.600000001</v>
      </c>
      <c r="J1203" s="159"/>
      <c r="K1203" s="154">
        <f t="shared" si="15"/>
        <v>12738056.070000002</v>
      </c>
      <c r="L1203" s="167"/>
      <c r="M1203" s="182"/>
    </row>
    <row r="1204" spans="1:13">
      <c r="A1204" s="122">
        <v>5</v>
      </c>
      <c r="B1204" s="122">
        <v>-2.4</v>
      </c>
      <c r="C1204" s="122"/>
      <c r="D1204" s="122">
        <v>0</v>
      </c>
      <c r="E1204" s="122">
        <v>-0.2</v>
      </c>
      <c r="F1204" s="122">
        <f t="shared" si="14"/>
        <v>13</v>
      </c>
      <c r="G1204" s="159">
        <v>15221326.99</v>
      </c>
      <c r="H1204" s="159">
        <v>0</v>
      </c>
      <c r="I1204" s="159">
        <v>27786038.879999999</v>
      </c>
      <c r="J1204" s="159"/>
      <c r="K1204" s="154">
        <f t="shared" si="15"/>
        <v>12564711.889999999</v>
      </c>
      <c r="L1204" s="167"/>
      <c r="M1204" s="182"/>
    </row>
    <row r="1205" spans="1:13">
      <c r="A1205" s="122">
        <v>5</v>
      </c>
      <c r="B1205" s="122">
        <v>2.4</v>
      </c>
      <c r="C1205" s="122"/>
      <c r="D1205" s="122">
        <v>0</v>
      </c>
      <c r="E1205" s="122">
        <v>0.2</v>
      </c>
      <c r="F1205" s="122">
        <f t="shared" si="14"/>
        <v>14</v>
      </c>
      <c r="G1205" s="159">
        <v>15380319.68</v>
      </c>
      <c r="H1205" s="159">
        <v>0</v>
      </c>
      <c r="I1205" s="159">
        <v>27786038.879999999</v>
      </c>
      <c r="J1205" s="159"/>
      <c r="K1205" s="154">
        <f t="shared" si="15"/>
        <v>12405719.199999999</v>
      </c>
      <c r="L1205" s="167"/>
      <c r="M1205" s="182"/>
    </row>
    <row r="1206" spans="1:13">
      <c r="A1206" s="122">
        <v>5</v>
      </c>
      <c r="B1206" s="122">
        <v>0</v>
      </c>
      <c r="C1206" s="122"/>
      <c r="D1206" s="122">
        <v>0.2</v>
      </c>
      <c r="E1206" s="122">
        <v>0.2</v>
      </c>
      <c r="F1206" s="122">
        <f t="shared" si="14"/>
        <v>15</v>
      </c>
      <c r="G1206" s="159">
        <v>17038796.5</v>
      </c>
      <c r="H1206" s="159">
        <v>0</v>
      </c>
      <c r="I1206" s="159">
        <v>29394414.739999998</v>
      </c>
      <c r="J1206" s="159"/>
      <c r="K1206" s="154">
        <f t="shared" si="15"/>
        <v>12355618.239999998</v>
      </c>
      <c r="L1206" s="167"/>
      <c r="M1206" s="182"/>
    </row>
    <row r="1207" spans="1:13">
      <c r="A1207" s="122">
        <v>5</v>
      </c>
      <c r="B1207" s="122">
        <v>0</v>
      </c>
      <c r="C1207" s="122"/>
      <c r="D1207" s="122">
        <v>0</v>
      </c>
      <c r="E1207" s="122">
        <v>0</v>
      </c>
      <c r="F1207" s="122">
        <f t="shared" si="14"/>
        <v>16</v>
      </c>
      <c r="G1207" s="159">
        <v>15454268.779999999</v>
      </c>
      <c r="H1207" s="159">
        <v>0</v>
      </c>
      <c r="I1207" s="159">
        <v>27786038.879999999</v>
      </c>
      <c r="J1207" s="159"/>
      <c r="K1207" s="154">
        <f t="shared" si="15"/>
        <v>12331770.1</v>
      </c>
      <c r="L1207" s="167"/>
      <c r="M1207" s="182"/>
    </row>
    <row r="1208" spans="1:13">
      <c r="A1208" s="122">
        <v>5</v>
      </c>
      <c r="B1208" s="122">
        <v>-2.4</v>
      </c>
      <c r="C1208" s="122"/>
      <c r="D1208" s="122">
        <v>0.2</v>
      </c>
      <c r="E1208" s="122">
        <v>0</v>
      </c>
      <c r="F1208" s="122">
        <f t="shared" si="14"/>
        <v>17</v>
      </c>
      <c r="G1208" s="159">
        <v>17152592.73</v>
      </c>
      <c r="H1208" s="159">
        <v>0</v>
      </c>
      <c r="I1208" s="159">
        <v>29394414.739999998</v>
      </c>
      <c r="J1208" s="159"/>
      <c r="K1208" s="154">
        <f t="shared" si="15"/>
        <v>12241822.009999998</v>
      </c>
      <c r="L1208" s="167"/>
      <c r="M1208" s="182"/>
    </row>
    <row r="1209" spans="1:13">
      <c r="A1209" s="122">
        <v>5</v>
      </c>
      <c r="B1209" s="122">
        <v>2.4</v>
      </c>
      <c r="C1209" s="122"/>
      <c r="D1209" s="122">
        <v>-0.2</v>
      </c>
      <c r="E1209" s="122">
        <v>-0.2</v>
      </c>
      <c r="F1209" s="122">
        <f t="shared" si="14"/>
        <v>18</v>
      </c>
      <c r="G1209" s="159">
        <v>15700002.859999999</v>
      </c>
      <c r="H1209" s="159">
        <v>0</v>
      </c>
      <c r="I1209" s="159">
        <v>26406091.600000001</v>
      </c>
      <c r="J1209" s="159"/>
      <c r="K1209" s="154">
        <f t="shared" si="15"/>
        <v>10706088.740000002</v>
      </c>
      <c r="L1209" s="167"/>
      <c r="M1209" s="182"/>
    </row>
    <row r="1210" spans="1:13">
      <c r="A1210" s="122">
        <v>5</v>
      </c>
      <c r="B1210" s="122">
        <v>2.4</v>
      </c>
      <c r="C1210" s="122"/>
      <c r="D1210" s="122">
        <v>0.2</v>
      </c>
      <c r="E1210" s="122">
        <v>0.2</v>
      </c>
      <c r="F1210" s="122">
        <f t="shared" si="14"/>
        <v>19</v>
      </c>
      <c r="G1210" s="159">
        <v>18906040.039999999</v>
      </c>
      <c r="H1210" s="159">
        <v>0</v>
      </c>
      <c r="I1210" s="159">
        <v>29394414.739999998</v>
      </c>
      <c r="J1210" s="159"/>
      <c r="K1210" s="154">
        <f t="shared" si="15"/>
        <v>10488374.699999999</v>
      </c>
      <c r="L1210" s="167"/>
      <c r="M1210" s="182"/>
    </row>
    <row r="1211" spans="1:13">
      <c r="A1211" s="122">
        <v>5</v>
      </c>
      <c r="B1211" s="122">
        <v>-2.4</v>
      </c>
      <c r="C1211" s="122"/>
      <c r="D1211" s="122">
        <v>0.2</v>
      </c>
      <c r="E1211" s="122">
        <v>-0.2</v>
      </c>
      <c r="F1211" s="122">
        <f t="shared" si="14"/>
        <v>20</v>
      </c>
      <c r="G1211" s="159">
        <v>18964139.02</v>
      </c>
      <c r="H1211" s="159">
        <v>0</v>
      </c>
      <c r="I1211" s="159">
        <v>29394414.739999998</v>
      </c>
      <c r="J1211" s="159"/>
      <c r="K1211" s="154">
        <f t="shared" si="15"/>
        <v>10430275.719999999</v>
      </c>
      <c r="L1211" s="167"/>
      <c r="M1211" s="182"/>
    </row>
    <row r="1212" spans="1:13">
      <c r="A1212" s="122">
        <v>5</v>
      </c>
      <c r="B1212" s="122">
        <v>0</v>
      </c>
      <c r="C1212" s="122"/>
      <c r="D1212" s="122">
        <v>0</v>
      </c>
      <c r="E1212" s="122">
        <v>-0.2</v>
      </c>
      <c r="F1212" s="122">
        <f t="shared" si="14"/>
        <v>21</v>
      </c>
      <c r="G1212" s="159">
        <v>17440009.489999998</v>
      </c>
      <c r="H1212" s="159">
        <v>0</v>
      </c>
      <c r="I1212" s="159">
        <v>27786038.879999999</v>
      </c>
      <c r="J1212" s="159"/>
      <c r="K1212" s="154">
        <f t="shared" si="15"/>
        <v>10346029.390000001</v>
      </c>
      <c r="L1212" s="167"/>
      <c r="M1212" s="182"/>
    </row>
    <row r="1213" spans="1:13">
      <c r="A1213" s="122">
        <v>5</v>
      </c>
      <c r="B1213" s="122">
        <v>0</v>
      </c>
      <c r="C1213" s="122"/>
      <c r="D1213" s="122">
        <v>0.2</v>
      </c>
      <c r="E1213" s="122">
        <v>0</v>
      </c>
      <c r="F1213" s="122">
        <f t="shared" si="14"/>
        <v>22</v>
      </c>
      <c r="G1213" s="159">
        <v>19130690.48</v>
      </c>
      <c r="H1213" s="159">
        <v>0</v>
      </c>
      <c r="I1213" s="159">
        <v>29394414.739999998</v>
      </c>
      <c r="J1213" s="159"/>
      <c r="K1213" s="154">
        <f t="shared" si="15"/>
        <v>10263724.259999998</v>
      </c>
      <c r="L1213" s="167"/>
      <c r="M1213" s="182"/>
    </row>
    <row r="1214" spans="1:13">
      <c r="A1214" s="122">
        <v>5</v>
      </c>
      <c r="B1214" s="122">
        <v>2.4</v>
      </c>
      <c r="C1214" s="122"/>
      <c r="D1214" s="122">
        <v>0</v>
      </c>
      <c r="E1214" s="122">
        <v>0</v>
      </c>
      <c r="F1214" s="122">
        <f t="shared" si="14"/>
        <v>23</v>
      </c>
      <c r="G1214" s="159">
        <v>17584501.489999998</v>
      </c>
      <c r="H1214" s="159">
        <v>0</v>
      </c>
      <c r="I1214" s="159">
        <v>27786038.879999999</v>
      </c>
      <c r="J1214" s="159"/>
      <c r="K1214" s="154">
        <f t="shared" si="15"/>
        <v>10201537.390000001</v>
      </c>
      <c r="L1214" s="167"/>
      <c r="M1214" s="182"/>
    </row>
    <row r="1215" spans="1:13">
      <c r="A1215" s="122">
        <v>0</v>
      </c>
      <c r="B1215" s="122">
        <v>-2.4</v>
      </c>
      <c r="C1215" s="122"/>
      <c r="D1215" s="122">
        <v>-0.2</v>
      </c>
      <c r="E1215" s="122">
        <v>0.2</v>
      </c>
      <c r="F1215" s="122">
        <f t="shared" si="14"/>
        <v>24</v>
      </c>
      <c r="G1215" s="159">
        <v>12930389.82</v>
      </c>
      <c r="H1215" s="159">
        <v>0</v>
      </c>
      <c r="I1215" s="159">
        <v>22546034.829999998</v>
      </c>
      <c r="J1215" s="159"/>
      <c r="K1215" s="154">
        <f t="shared" si="15"/>
        <v>9615645.0099999979</v>
      </c>
      <c r="L1215" s="167"/>
      <c r="M1215" s="182"/>
    </row>
    <row r="1216" spans="1:13">
      <c r="A1216" s="122">
        <v>5</v>
      </c>
      <c r="B1216" s="122">
        <v>0</v>
      </c>
      <c r="C1216" s="122"/>
      <c r="D1216" s="122">
        <v>0.2</v>
      </c>
      <c r="E1216" s="122">
        <v>-0.2</v>
      </c>
      <c r="F1216" s="122">
        <f t="shared" si="14"/>
        <v>25</v>
      </c>
      <c r="G1216" s="159">
        <v>21052868.960000001</v>
      </c>
      <c r="H1216" s="159">
        <v>0</v>
      </c>
      <c r="I1216" s="159">
        <v>29394414.739999998</v>
      </c>
      <c r="J1216" s="159"/>
      <c r="K1216" s="154">
        <f t="shared" si="15"/>
        <v>8341545.7799999975</v>
      </c>
      <c r="L1216" s="167"/>
      <c r="M1216" s="182"/>
    </row>
    <row r="1217" spans="1:13">
      <c r="A1217" s="122">
        <v>5</v>
      </c>
      <c r="B1217" s="122">
        <v>2.4</v>
      </c>
      <c r="C1217" s="122"/>
      <c r="D1217" s="122">
        <v>0.2</v>
      </c>
      <c r="E1217" s="122">
        <v>0</v>
      </c>
      <c r="F1217" s="122">
        <f t="shared" si="14"/>
        <v>26</v>
      </c>
      <c r="G1217" s="159">
        <v>21160610.27</v>
      </c>
      <c r="H1217" s="159">
        <v>0</v>
      </c>
      <c r="I1217" s="159">
        <v>29394414.739999998</v>
      </c>
      <c r="J1217" s="159"/>
      <c r="K1217" s="154">
        <f t="shared" si="15"/>
        <v>8233804.4699999988</v>
      </c>
      <c r="L1217" s="167"/>
      <c r="M1217" s="182"/>
    </row>
    <row r="1218" spans="1:13">
      <c r="A1218" s="122">
        <v>5</v>
      </c>
      <c r="B1218" s="122">
        <v>2.4</v>
      </c>
      <c r="C1218" s="122"/>
      <c r="D1218" s="122">
        <v>0</v>
      </c>
      <c r="E1218" s="122">
        <v>-0.2</v>
      </c>
      <c r="F1218" s="122">
        <f t="shared" si="14"/>
        <v>27</v>
      </c>
      <c r="G1218" s="159">
        <v>19745967.690000001</v>
      </c>
      <c r="H1218" s="159">
        <v>0</v>
      </c>
      <c r="I1218" s="159">
        <v>27786038.879999999</v>
      </c>
      <c r="J1218" s="159"/>
      <c r="K1218" s="154">
        <f t="shared" si="15"/>
        <v>8040071.1899999976</v>
      </c>
      <c r="L1218" s="167"/>
      <c r="M1218" s="182"/>
    </row>
    <row r="1219" spans="1:13">
      <c r="A1219" s="122">
        <v>0</v>
      </c>
      <c r="B1219" s="122">
        <v>-2.4</v>
      </c>
      <c r="C1219" s="122"/>
      <c r="D1219" s="122">
        <v>-0.2</v>
      </c>
      <c r="E1219" s="122">
        <v>0</v>
      </c>
      <c r="F1219" s="122">
        <f t="shared" si="14"/>
        <v>28</v>
      </c>
      <c r="G1219" s="159">
        <v>14869598.82</v>
      </c>
      <c r="H1219" s="159">
        <v>0</v>
      </c>
      <c r="I1219" s="159">
        <v>22546034.829999998</v>
      </c>
      <c r="J1219" s="159"/>
      <c r="K1219" s="154">
        <f t="shared" si="15"/>
        <v>7676436.0099999979</v>
      </c>
      <c r="L1219" s="167"/>
      <c r="M1219" s="182"/>
    </row>
    <row r="1220" spans="1:13">
      <c r="A1220" s="122">
        <v>0</v>
      </c>
      <c r="B1220" s="122">
        <v>0</v>
      </c>
      <c r="C1220" s="122"/>
      <c r="D1220" s="122">
        <v>-0.2</v>
      </c>
      <c r="E1220" s="122">
        <v>0.2</v>
      </c>
      <c r="F1220" s="122">
        <f t="shared" si="14"/>
        <v>29</v>
      </c>
      <c r="G1220" s="159">
        <v>15160673.17</v>
      </c>
      <c r="H1220" s="159">
        <v>0</v>
      </c>
      <c r="I1220" s="159">
        <v>22546034.829999998</v>
      </c>
      <c r="J1220" s="159"/>
      <c r="K1220" s="154">
        <f t="shared" si="15"/>
        <v>7385361.6599999983</v>
      </c>
      <c r="L1220" s="167"/>
      <c r="M1220" s="182"/>
    </row>
    <row r="1221" spans="1:13">
      <c r="A1221" s="122">
        <v>0</v>
      </c>
      <c r="B1221" s="122">
        <v>-2.4</v>
      </c>
      <c r="C1221" s="122"/>
      <c r="D1221" s="122">
        <v>0</v>
      </c>
      <c r="E1221" s="122">
        <v>0.2</v>
      </c>
      <c r="F1221" s="122">
        <f t="shared" si="14"/>
        <v>30</v>
      </c>
      <c r="G1221" s="159">
        <v>16658644.17</v>
      </c>
      <c r="H1221" s="159">
        <v>0</v>
      </c>
      <c r="I1221" s="159">
        <v>23662647.309999999</v>
      </c>
      <c r="J1221" s="159"/>
      <c r="K1221" s="154">
        <f t="shared" si="15"/>
        <v>7004003.1399999987</v>
      </c>
      <c r="L1221" s="167"/>
      <c r="M1221" s="182"/>
    </row>
    <row r="1222" spans="1:13">
      <c r="A1222" s="122">
        <v>5</v>
      </c>
      <c r="B1222" s="122">
        <v>2.4</v>
      </c>
      <c r="C1222" s="122"/>
      <c r="D1222" s="122">
        <v>0.2</v>
      </c>
      <c r="E1222" s="122">
        <v>-0.2</v>
      </c>
      <c r="F1222" s="122">
        <f t="shared" si="14"/>
        <v>31</v>
      </c>
      <c r="G1222" s="159">
        <v>23182140.370000001</v>
      </c>
      <c r="H1222" s="159">
        <v>0</v>
      </c>
      <c r="I1222" s="159">
        <v>29394414.739999998</v>
      </c>
      <c r="J1222" s="159"/>
      <c r="K1222" s="154">
        <f t="shared" si="15"/>
        <v>6212274.3699999973</v>
      </c>
      <c r="L1222" s="167"/>
      <c r="M1222" s="182"/>
    </row>
    <row r="1223" spans="1:13">
      <c r="A1223" s="122">
        <v>0</v>
      </c>
      <c r="B1223" s="122">
        <v>-2.4</v>
      </c>
      <c r="C1223" s="122"/>
      <c r="D1223" s="122">
        <v>-0.2</v>
      </c>
      <c r="E1223" s="122">
        <v>-0.2</v>
      </c>
      <c r="F1223" s="122">
        <f t="shared" si="14"/>
        <v>32</v>
      </c>
      <c r="G1223" s="159">
        <v>16899926.809999999</v>
      </c>
      <c r="H1223" s="159">
        <v>0</v>
      </c>
      <c r="I1223" s="159">
        <v>22546034.829999998</v>
      </c>
      <c r="J1223" s="159"/>
      <c r="K1223" s="154">
        <f t="shared" si="15"/>
        <v>5646108.0199999996</v>
      </c>
      <c r="L1223" s="167"/>
      <c r="M1223" s="182"/>
    </row>
    <row r="1224" spans="1:13">
      <c r="A1224" s="122">
        <v>0</v>
      </c>
      <c r="B1224" s="122">
        <v>0</v>
      </c>
      <c r="C1224" s="122"/>
      <c r="D1224" s="122">
        <v>-0.2</v>
      </c>
      <c r="E1224" s="122">
        <v>0</v>
      </c>
      <c r="F1224" s="122">
        <f t="shared" si="14"/>
        <v>33</v>
      </c>
      <c r="G1224" s="159">
        <v>17427384.239999998</v>
      </c>
      <c r="H1224" s="159">
        <v>0</v>
      </c>
      <c r="I1224" s="159">
        <v>22546034.829999998</v>
      </c>
      <c r="J1224" s="159"/>
      <c r="K1224" s="154">
        <f t="shared" si="15"/>
        <v>5118650.59</v>
      </c>
      <c r="L1224" s="167"/>
      <c r="M1224" s="182"/>
    </row>
    <row r="1225" spans="1:13">
      <c r="A1225" s="122">
        <v>0</v>
      </c>
      <c r="B1225" s="122">
        <v>2.4</v>
      </c>
      <c r="C1225" s="122"/>
      <c r="D1225" s="122">
        <v>-0.2</v>
      </c>
      <c r="E1225" s="122">
        <v>0.2</v>
      </c>
      <c r="F1225" s="122">
        <f t="shared" si="14"/>
        <v>34</v>
      </c>
      <c r="G1225" s="159">
        <v>17523876.969999999</v>
      </c>
      <c r="H1225" s="159">
        <v>0</v>
      </c>
      <c r="I1225" s="159">
        <v>22546034.829999998</v>
      </c>
      <c r="J1225" s="159"/>
      <c r="K1225" s="154">
        <f t="shared" si="15"/>
        <v>5022157.8599999994</v>
      </c>
      <c r="L1225" s="167"/>
      <c r="M1225" s="182"/>
    </row>
    <row r="1226" spans="1:13">
      <c r="A1226" s="122">
        <v>0</v>
      </c>
      <c r="B1226" s="122">
        <v>-2.4</v>
      </c>
      <c r="C1226" s="122"/>
      <c r="D1226" s="122">
        <v>0</v>
      </c>
      <c r="E1226" s="122">
        <v>0</v>
      </c>
      <c r="F1226" s="122">
        <f t="shared" si="14"/>
        <v>35</v>
      </c>
      <c r="G1226" s="159">
        <v>18849896.510000002</v>
      </c>
      <c r="H1226" s="159">
        <v>0</v>
      </c>
      <c r="I1226" s="159">
        <v>23662647.309999999</v>
      </c>
      <c r="J1226" s="159"/>
      <c r="K1226" s="154">
        <f t="shared" si="15"/>
        <v>4812750.799999997</v>
      </c>
      <c r="L1226" s="167"/>
      <c r="M1226" s="182"/>
    </row>
    <row r="1227" spans="1:13">
      <c r="A1227" s="122">
        <v>0</v>
      </c>
      <c r="B1227" s="122">
        <v>0</v>
      </c>
      <c r="C1227" s="122"/>
      <c r="D1227" s="122">
        <v>0</v>
      </c>
      <c r="E1227" s="122">
        <v>0.2</v>
      </c>
      <c r="F1227" s="122">
        <f t="shared" si="14"/>
        <v>36</v>
      </c>
      <c r="G1227" s="159">
        <v>18863867.93</v>
      </c>
      <c r="H1227" s="159">
        <v>0</v>
      </c>
      <c r="I1227" s="159">
        <v>23662647.309999999</v>
      </c>
      <c r="J1227" s="159"/>
      <c r="K1227" s="154">
        <f t="shared" si="15"/>
        <v>4798779.379999999</v>
      </c>
      <c r="L1227" s="167"/>
      <c r="M1227" s="182"/>
    </row>
    <row r="1228" spans="1:13">
      <c r="A1228" s="122">
        <v>0</v>
      </c>
      <c r="B1228" s="122">
        <v>-2.4</v>
      </c>
      <c r="C1228" s="122"/>
      <c r="D1228" s="122">
        <v>0.2</v>
      </c>
      <c r="E1228" s="122">
        <v>0.2</v>
      </c>
      <c r="F1228" s="122">
        <f t="shared" si="14"/>
        <v>37</v>
      </c>
      <c r="G1228" s="159">
        <v>20285873.5</v>
      </c>
      <c r="H1228" s="159">
        <v>0</v>
      </c>
      <c r="I1228" s="159">
        <v>25008729.399999999</v>
      </c>
      <c r="J1228" s="159"/>
      <c r="K1228" s="154">
        <f t="shared" si="15"/>
        <v>4722855.8999999985</v>
      </c>
      <c r="L1228" s="167"/>
      <c r="M1228" s="182"/>
    </row>
    <row r="1229" spans="1:13">
      <c r="A1229" s="122">
        <v>0</v>
      </c>
      <c r="B1229" s="122">
        <v>0</v>
      </c>
      <c r="C1229" s="122"/>
      <c r="D1229" s="122">
        <v>-0.2</v>
      </c>
      <c r="E1229" s="122">
        <v>-0.2</v>
      </c>
      <c r="F1229" s="122">
        <f t="shared" si="14"/>
        <v>38</v>
      </c>
      <c r="G1229" s="159">
        <v>19765937.640000001</v>
      </c>
      <c r="H1229" s="159">
        <v>0</v>
      </c>
      <c r="I1229" s="159">
        <v>22546034.829999998</v>
      </c>
      <c r="J1229" s="159"/>
      <c r="K1229" s="154">
        <f t="shared" si="15"/>
        <v>2780097.1899999976</v>
      </c>
      <c r="L1229" s="167"/>
      <c r="M1229" s="182"/>
    </row>
    <row r="1230" spans="1:13">
      <c r="A1230" s="122">
        <v>0</v>
      </c>
      <c r="B1230" s="122">
        <v>-2.4</v>
      </c>
      <c r="C1230" s="122"/>
      <c r="D1230" s="122">
        <v>0</v>
      </c>
      <c r="E1230" s="122">
        <v>-0.2</v>
      </c>
      <c r="F1230" s="122">
        <f t="shared" si="14"/>
        <v>39</v>
      </c>
      <c r="G1230" s="159">
        <v>20925467.530000001</v>
      </c>
      <c r="H1230" s="159">
        <v>0</v>
      </c>
      <c r="I1230" s="159">
        <v>23662647.309999999</v>
      </c>
      <c r="J1230" s="159"/>
      <c r="K1230" s="154">
        <f t="shared" si="15"/>
        <v>2737179.7799999975</v>
      </c>
      <c r="L1230" s="167"/>
      <c r="M1230" s="182"/>
    </row>
    <row r="1231" spans="1:13">
      <c r="A1231" s="122">
        <v>0</v>
      </c>
      <c r="B1231" s="122">
        <v>0</v>
      </c>
      <c r="C1231" s="122"/>
      <c r="D1231" s="122">
        <v>0.2</v>
      </c>
      <c r="E1231" s="122">
        <v>0.2</v>
      </c>
      <c r="F1231" s="122">
        <f t="shared" si="14"/>
        <v>40</v>
      </c>
      <c r="G1231" s="159">
        <v>22370995.82</v>
      </c>
      <c r="H1231" s="159">
        <v>0</v>
      </c>
      <c r="I1231" s="159">
        <v>25008729.399999999</v>
      </c>
      <c r="J1231" s="159"/>
      <c r="K1231" s="154">
        <f t="shared" si="15"/>
        <v>2637733.5799999982</v>
      </c>
      <c r="L1231" s="167"/>
      <c r="M1231" s="182"/>
    </row>
    <row r="1232" spans="1:13">
      <c r="A1232" s="122">
        <v>0</v>
      </c>
      <c r="B1232" s="122">
        <v>-2.4</v>
      </c>
      <c r="C1232" s="122"/>
      <c r="D1232" s="122">
        <v>0.2</v>
      </c>
      <c r="E1232" s="122">
        <v>0</v>
      </c>
      <c r="F1232" s="122">
        <f t="shared" si="14"/>
        <v>41</v>
      </c>
      <c r="G1232" s="159">
        <v>22441274.960000001</v>
      </c>
      <c r="H1232" s="159">
        <v>0</v>
      </c>
      <c r="I1232" s="159">
        <v>25008729.399999999</v>
      </c>
      <c r="J1232" s="159"/>
      <c r="K1232" s="154">
        <f t="shared" si="15"/>
        <v>2567454.4399999976</v>
      </c>
      <c r="L1232" s="167"/>
      <c r="M1232" s="182"/>
    </row>
    <row r="1233" spans="1:13">
      <c r="A1233" s="122">
        <v>0</v>
      </c>
      <c r="B1233" s="122">
        <v>2.4</v>
      </c>
      <c r="C1233" s="122"/>
      <c r="D1233" s="122">
        <v>0</v>
      </c>
      <c r="E1233" s="122">
        <v>0.2</v>
      </c>
      <c r="F1233" s="122">
        <f t="shared" si="14"/>
        <v>42</v>
      </c>
      <c r="G1233" s="159">
        <v>21146016.07</v>
      </c>
      <c r="H1233" s="159">
        <v>0</v>
      </c>
      <c r="I1233" s="159">
        <v>23662647.309999999</v>
      </c>
      <c r="J1233" s="159"/>
      <c r="K1233" s="154">
        <f t="shared" si="15"/>
        <v>2516631.2399999984</v>
      </c>
      <c r="L1233" s="167"/>
      <c r="M1233" s="182"/>
    </row>
    <row r="1234" spans="1:13">
      <c r="A1234" s="122">
        <v>0</v>
      </c>
      <c r="B1234" s="122">
        <v>0</v>
      </c>
      <c r="C1234" s="122"/>
      <c r="D1234" s="122">
        <v>0</v>
      </c>
      <c r="E1234" s="122">
        <v>0</v>
      </c>
      <c r="F1234" s="122">
        <f t="shared" si="14"/>
        <v>43</v>
      </c>
      <c r="G1234" s="159">
        <v>21281608.739999998</v>
      </c>
      <c r="H1234" s="159">
        <v>1</v>
      </c>
      <c r="I1234" s="159">
        <v>23662647.309999999</v>
      </c>
      <c r="J1234" s="159"/>
      <c r="K1234" s="154">
        <f t="shared" si="15"/>
        <v>2381038.5700000003</v>
      </c>
      <c r="L1234" s="167"/>
      <c r="M1234" s="182"/>
    </row>
    <row r="1235" spans="1:13">
      <c r="A1235" s="122">
        <v>0</v>
      </c>
      <c r="B1235" s="122">
        <v>2.4</v>
      </c>
      <c r="C1235" s="122"/>
      <c r="D1235" s="122">
        <v>-0.2</v>
      </c>
      <c r="E1235" s="122">
        <v>0</v>
      </c>
      <c r="F1235" s="122">
        <f t="shared" si="14"/>
        <v>44</v>
      </c>
      <c r="G1235" s="159">
        <v>20191360.420000002</v>
      </c>
      <c r="H1235" s="159">
        <v>0</v>
      </c>
      <c r="I1235" s="159">
        <v>22546034.829999998</v>
      </c>
      <c r="J1235" s="159"/>
      <c r="K1235" s="154">
        <f t="shared" si="15"/>
        <v>2354674.4099999964</v>
      </c>
      <c r="L1235" s="167"/>
      <c r="M1235" s="182"/>
    </row>
    <row r="1236" spans="1:13">
      <c r="A1236" s="122">
        <v>0</v>
      </c>
      <c r="B1236" s="122">
        <v>-2.4</v>
      </c>
      <c r="C1236" s="122"/>
      <c r="D1236" s="122">
        <v>0.2</v>
      </c>
      <c r="E1236" s="122">
        <v>-0.2</v>
      </c>
      <c r="F1236" s="122">
        <f t="shared" si="14"/>
        <v>45</v>
      </c>
      <c r="G1236" s="159">
        <v>24298774.780000001</v>
      </c>
      <c r="H1236" s="159">
        <v>0</v>
      </c>
      <c r="I1236" s="159">
        <v>25008729.399999999</v>
      </c>
      <c r="J1236" s="159"/>
      <c r="K1236" s="154">
        <f t="shared" si="15"/>
        <v>709954.61999999732</v>
      </c>
      <c r="L1236" s="167"/>
      <c r="M1236" s="182"/>
    </row>
    <row r="1237" spans="1:13">
      <c r="A1237" s="122">
        <v>0</v>
      </c>
      <c r="B1237" s="122">
        <v>2.4</v>
      </c>
      <c r="C1237" s="122"/>
      <c r="D1237" s="122">
        <v>0.2</v>
      </c>
      <c r="E1237" s="122">
        <v>0.2</v>
      </c>
      <c r="F1237" s="122">
        <f t="shared" si="14"/>
        <v>46</v>
      </c>
      <c r="G1237" s="159">
        <v>24502328.530000001</v>
      </c>
      <c r="H1237" s="159">
        <v>0</v>
      </c>
      <c r="I1237" s="159">
        <v>25008729.399999999</v>
      </c>
      <c r="J1237" s="159"/>
      <c r="K1237" s="154">
        <f t="shared" si="15"/>
        <v>506400.86999999732</v>
      </c>
      <c r="L1237" s="167"/>
      <c r="M1237" s="182"/>
    </row>
    <row r="1238" spans="1:13">
      <c r="A1238" s="122">
        <v>0</v>
      </c>
      <c r="B1238" s="122">
        <v>0</v>
      </c>
      <c r="C1238" s="122"/>
      <c r="D1238" s="122">
        <v>0.2</v>
      </c>
      <c r="E1238" s="122">
        <v>0</v>
      </c>
      <c r="F1238" s="122">
        <f t="shared" si="14"/>
        <v>47</v>
      </c>
      <c r="G1238" s="159">
        <v>24656282.379999999</v>
      </c>
      <c r="H1238" s="159">
        <v>0</v>
      </c>
      <c r="I1238" s="159">
        <v>25008729.399999999</v>
      </c>
      <c r="J1238" s="159"/>
      <c r="K1238" s="154">
        <f t="shared" si="15"/>
        <v>352447.01999999955</v>
      </c>
      <c r="L1238" s="167"/>
      <c r="M1238" s="182"/>
    </row>
    <row r="1239" spans="1:13">
      <c r="A1239" s="122">
        <v>0</v>
      </c>
      <c r="B1239" s="122">
        <v>0</v>
      </c>
      <c r="C1239" s="122"/>
      <c r="D1239" s="122">
        <v>0</v>
      </c>
      <c r="E1239" s="122">
        <v>-0.2</v>
      </c>
      <c r="F1239" s="122">
        <f t="shared" si="14"/>
        <v>48</v>
      </c>
      <c r="G1239" s="159">
        <v>23502595.41</v>
      </c>
      <c r="H1239" s="159">
        <v>0</v>
      </c>
      <c r="I1239" s="159">
        <v>23662647.309999999</v>
      </c>
      <c r="J1239" s="159"/>
      <c r="K1239" s="154">
        <f t="shared" si="15"/>
        <v>160051.89999999851</v>
      </c>
      <c r="L1239" s="167"/>
      <c r="M1239" s="182"/>
    </row>
    <row r="1240" spans="1:13">
      <c r="A1240" s="122">
        <v>0</v>
      </c>
      <c r="B1240" s="122">
        <v>2.4</v>
      </c>
      <c r="C1240" s="122"/>
      <c r="D1240" s="122">
        <v>0</v>
      </c>
      <c r="E1240" s="122">
        <v>0</v>
      </c>
      <c r="F1240" s="122">
        <f t="shared" si="14"/>
        <v>49</v>
      </c>
      <c r="G1240" s="159">
        <v>23799821.210000001</v>
      </c>
      <c r="H1240" s="159">
        <v>0</v>
      </c>
      <c r="I1240" s="159">
        <v>23662647.309999999</v>
      </c>
      <c r="J1240" s="159"/>
      <c r="K1240" s="154">
        <f t="shared" si="15"/>
        <v>-137173.90000000224</v>
      </c>
      <c r="L1240" s="167"/>
      <c r="M1240" s="182"/>
    </row>
    <row r="1241" spans="1:13">
      <c r="A1241" s="122">
        <v>0</v>
      </c>
      <c r="B1241" s="122">
        <v>2.4</v>
      </c>
      <c r="C1241" s="122"/>
      <c r="D1241" s="122">
        <v>-0.2</v>
      </c>
      <c r="E1241" s="122">
        <v>-0.2</v>
      </c>
      <c r="F1241" s="122">
        <f t="shared" si="14"/>
        <v>50</v>
      </c>
      <c r="G1241" s="159">
        <v>22798294.710000001</v>
      </c>
      <c r="H1241" s="159">
        <v>0</v>
      </c>
      <c r="I1241" s="159">
        <v>22546034.829999998</v>
      </c>
      <c r="J1241" s="159"/>
      <c r="K1241" s="154">
        <f t="shared" si="15"/>
        <v>-252259.88000000268</v>
      </c>
      <c r="L1241" s="167"/>
      <c r="M1241" s="182"/>
    </row>
    <row r="1242" spans="1:13">
      <c r="A1242" s="122">
        <v>-5</v>
      </c>
      <c r="B1242" s="122">
        <v>-2.4</v>
      </c>
      <c r="C1242" s="122"/>
      <c r="D1242" s="122">
        <v>-0.2</v>
      </c>
      <c r="E1242" s="122">
        <v>0.2</v>
      </c>
      <c r="F1242" s="122">
        <f t="shared" si="14"/>
        <v>51</v>
      </c>
      <c r="G1242" s="159">
        <v>19718923.640000001</v>
      </c>
      <c r="H1242" s="159">
        <v>0</v>
      </c>
      <c r="I1242" s="159">
        <v>19401858.109999999</v>
      </c>
      <c r="J1242" s="159"/>
      <c r="K1242" s="154">
        <f t="shared" si="15"/>
        <v>-317065.53000000119</v>
      </c>
      <c r="L1242" s="167"/>
      <c r="M1242" s="182"/>
    </row>
    <row r="1243" spans="1:13">
      <c r="A1243" s="122">
        <v>0</v>
      </c>
      <c r="B1243" s="122">
        <v>0</v>
      </c>
      <c r="C1243" s="122"/>
      <c r="D1243" s="122">
        <v>0.2</v>
      </c>
      <c r="E1243" s="122">
        <v>-0.2</v>
      </c>
      <c r="F1243" s="122">
        <f t="shared" si="14"/>
        <v>52</v>
      </c>
      <c r="G1243" s="159">
        <v>26581785.350000001</v>
      </c>
      <c r="H1243" s="159">
        <v>0</v>
      </c>
      <c r="I1243" s="159">
        <v>25008729.399999999</v>
      </c>
      <c r="J1243" s="159"/>
      <c r="K1243" s="154">
        <f t="shared" si="15"/>
        <v>-1573055.950000003</v>
      </c>
      <c r="L1243" s="167"/>
      <c r="M1243" s="182"/>
    </row>
    <row r="1244" spans="1:13">
      <c r="A1244" s="122">
        <v>0</v>
      </c>
      <c r="B1244" s="122">
        <v>2.4</v>
      </c>
      <c r="C1244" s="122"/>
      <c r="D1244" s="122">
        <v>0.2</v>
      </c>
      <c r="E1244" s="122">
        <v>0</v>
      </c>
      <c r="F1244" s="122">
        <f t="shared" si="14"/>
        <v>53</v>
      </c>
      <c r="G1244" s="159">
        <v>26900288.899999999</v>
      </c>
      <c r="H1244" s="159">
        <v>0</v>
      </c>
      <c r="I1244" s="159">
        <v>25008729.399999999</v>
      </c>
      <c r="J1244" s="159"/>
      <c r="K1244" s="154">
        <f t="shared" si="15"/>
        <v>-1891559.5</v>
      </c>
      <c r="L1244" s="167"/>
      <c r="M1244" s="182"/>
    </row>
    <row r="1245" spans="1:13">
      <c r="A1245" s="122">
        <v>0</v>
      </c>
      <c r="B1245" s="122">
        <v>2.4</v>
      </c>
      <c r="C1245" s="122"/>
      <c r="D1245" s="122">
        <v>0</v>
      </c>
      <c r="E1245" s="122">
        <v>-0.2</v>
      </c>
      <c r="F1245" s="122">
        <f t="shared" si="14"/>
        <v>54</v>
      </c>
      <c r="G1245" s="159">
        <v>26131345.07</v>
      </c>
      <c r="H1245" s="159">
        <v>0</v>
      </c>
      <c r="I1245" s="159">
        <v>23662647.309999999</v>
      </c>
      <c r="J1245" s="159"/>
      <c r="K1245" s="154">
        <f t="shared" si="15"/>
        <v>-2468697.7600000016</v>
      </c>
      <c r="L1245" s="167"/>
      <c r="M1245" s="182"/>
    </row>
    <row r="1246" spans="1:13">
      <c r="A1246" s="122">
        <v>-5</v>
      </c>
      <c r="B1246" s="122">
        <v>-2.4</v>
      </c>
      <c r="C1246" s="122"/>
      <c r="D1246" s="122">
        <v>-0.2</v>
      </c>
      <c r="E1246" s="122">
        <v>0</v>
      </c>
      <c r="F1246" s="122">
        <f>F1245+1</f>
        <v>55</v>
      </c>
      <c r="G1246" s="159">
        <v>22392224.710000001</v>
      </c>
      <c r="H1246" s="159">
        <v>0</v>
      </c>
      <c r="I1246" s="159">
        <v>19401858.109999999</v>
      </c>
      <c r="J1246" s="159"/>
      <c r="K1246" s="154">
        <f t="shared" si="15"/>
        <v>-2990366.6000000015</v>
      </c>
      <c r="L1246" s="167"/>
      <c r="M1246" s="182"/>
    </row>
    <row r="1247" spans="1:13">
      <c r="A1247" s="122">
        <v>-5</v>
      </c>
      <c r="B1247" s="122">
        <v>-2.4</v>
      </c>
      <c r="C1247" s="122"/>
      <c r="D1247" s="122">
        <v>0</v>
      </c>
      <c r="E1247" s="122">
        <v>0.2</v>
      </c>
      <c r="F1247" s="122">
        <f>F1246+1</f>
        <v>56</v>
      </c>
      <c r="G1247" s="159">
        <v>23330523.379999999</v>
      </c>
      <c r="H1247" s="159">
        <v>0</v>
      </c>
      <c r="I1247" s="159">
        <v>20292826.039999999</v>
      </c>
      <c r="J1247" s="159"/>
      <c r="K1247" s="154">
        <f t="shared" si="15"/>
        <v>-3037697.34</v>
      </c>
      <c r="L1247" s="167"/>
      <c r="M1247" s="182"/>
    </row>
    <row r="1248" spans="1:13">
      <c r="A1248" s="122">
        <v>-5</v>
      </c>
      <c r="B1248" s="122">
        <v>0</v>
      </c>
      <c r="C1248" s="122"/>
      <c r="D1248" s="122">
        <v>-0.2</v>
      </c>
      <c r="E1248" s="122">
        <v>0.2</v>
      </c>
      <c r="F1248" s="122">
        <f>F1247+1</f>
        <v>57</v>
      </c>
      <c r="G1248" s="159">
        <v>22662359.600000001</v>
      </c>
      <c r="H1248" s="159">
        <v>0</v>
      </c>
      <c r="I1248" s="159">
        <v>19401858.109999999</v>
      </c>
      <c r="J1248" s="159"/>
      <c r="K1248" s="154">
        <f t="shared" si="15"/>
        <v>-3260501.4900000021</v>
      </c>
      <c r="L1248" s="167"/>
      <c r="M1248" s="182"/>
    </row>
    <row r="1249" spans="1:13">
      <c r="A1249" s="122">
        <v>0</v>
      </c>
      <c r="B1249" s="122">
        <v>2.4</v>
      </c>
      <c r="C1249" s="122"/>
      <c r="D1249" s="122">
        <v>0.2</v>
      </c>
      <c r="E1249" s="122">
        <v>-0.2</v>
      </c>
      <c r="F1249" s="122">
        <f>F1248+1</f>
        <v>58</v>
      </c>
      <c r="G1249" s="159">
        <v>28875422.379999999</v>
      </c>
      <c r="H1249" s="159">
        <v>0</v>
      </c>
      <c r="I1249" s="159">
        <v>25008729.399999999</v>
      </c>
      <c r="J1249" s="159"/>
      <c r="K1249" s="154">
        <f t="shared" si="15"/>
        <v>-3866692.9800000004</v>
      </c>
      <c r="L1249" s="167"/>
      <c r="M1249" s="182"/>
    </row>
    <row r="1250" spans="1:13">
      <c r="A1250" s="122">
        <v>-5</v>
      </c>
      <c r="B1250" s="122">
        <v>-2.4</v>
      </c>
      <c r="C1250" s="122"/>
      <c r="D1250" s="122">
        <v>0.2</v>
      </c>
      <c r="E1250" s="122">
        <v>0.2</v>
      </c>
      <c r="F1250" s="122">
        <f>F1249+1</f>
        <v>59</v>
      </c>
      <c r="G1250" s="159">
        <v>26563263.77</v>
      </c>
      <c r="H1250" s="159">
        <v>0</v>
      </c>
      <c r="I1250" s="159">
        <v>21388754.030000001</v>
      </c>
      <c r="J1250" s="159"/>
      <c r="K1250" s="154">
        <f t="shared" si="15"/>
        <v>-5174509.7399999984</v>
      </c>
      <c r="L1250" s="167"/>
      <c r="M1250" s="182"/>
    </row>
    <row r="1251" spans="1:13">
      <c r="A1251" s="122">
        <v>-5</v>
      </c>
      <c r="B1251" s="122">
        <v>-2.4</v>
      </c>
      <c r="C1251" s="122"/>
      <c r="D1251" s="157">
        <v>-0.2</v>
      </c>
      <c r="E1251" s="157">
        <v>-0.2</v>
      </c>
      <c r="F1251" s="122">
        <v>1</v>
      </c>
      <c r="G1251" s="172">
        <v>24843896.27</v>
      </c>
      <c r="H1251" s="159">
        <v>0</v>
      </c>
      <c r="I1251" s="159">
        <v>19401858.109999999</v>
      </c>
      <c r="J1251" s="159"/>
      <c r="K1251" s="154">
        <f t="shared" si="15"/>
        <v>-5442038.1600000001</v>
      </c>
      <c r="L1251" s="167"/>
      <c r="M1251" s="182"/>
    </row>
    <row r="1252" spans="1:13">
      <c r="A1252" s="122">
        <v>-5</v>
      </c>
      <c r="B1252" s="122">
        <v>-2.4</v>
      </c>
      <c r="C1252" s="122"/>
      <c r="D1252" s="122">
        <v>0</v>
      </c>
      <c r="E1252" s="122">
        <v>0</v>
      </c>
      <c r="F1252" s="122">
        <f t="shared" ref="F1252:F1272" si="16">F1251+1</f>
        <v>2</v>
      </c>
      <c r="G1252" s="159">
        <v>25803949.41</v>
      </c>
      <c r="H1252" s="159">
        <v>0</v>
      </c>
      <c r="I1252" s="159">
        <v>20292826.039999999</v>
      </c>
      <c r="J1252" s="159"/>
      <c r="K1252" s="154">
        <f t="shared" si="15"/>
        <v>-5511123.370000001</v>
      </c>
      <c r="L1252" s="167"/>
      <c r="M1252" s="182"/>
    </row>
    <row r="1253" spans="1:13">
      <c r="A1253" s="122">
        <v>-5</v>
      </c>
      <c r="B1253" s="122">
        <v>0</v>
      </c>
      <c r="C1253" s="122"/>
      <c r="D1253" s="122">
        <v>0</v>
      </c>
      <c r="E1253" s="122">
        <v>0.2</v>
      </c>
      <c r="F1253" s="122">
        <f t="shared" si="16"/>
        <v>3</v>
      </c>
      <c r="G1253" s="159">
        <v>25952915.43</v>
      </c>
      <c r="H1253" s="159">
        <v>0</v>
      </c>
      <c r="I1253" s="159">
        <v>20292826.039999999</v>
      </c>
      <c r="J1253" s="159"/>
      <c r="K1253" s="154">
        <f t="shared" si="15"/>
        <v>-5660089.3900000006</v>
      </c>
      <c r="L1253" s="167"/>
      <c r="M1253" s="182"/>
    </row>
    <row r="1254" spans="1:13">
      <c r="A1254" s="122">
        <v>-5</v>
      </c>
      <c r="B1254" s="122">
        <v>0</v>
      </c>
      <c r="C1254" s="122"/>
      <c r="D1254" s="122">
        <v>-0.2</v>
      </c>
      <c r="E1254" s="122">
        <v>0</v>
      </c>
      <c r="F1254" s="122">
        <f t="shared" si="16"/>
        <v>4</v>
      </c>
      <c r="G1254" s="159">
        <v>25625519.73</v>
      </c>
      <c r="H1254" s="159">
        <v>0</v>
      </c>
      <c r="I1254" s="159">
        <v>19401858.109999999</v>
      </c>
      <c r="J1254" s="159"/>
      <c r="K1254" s="154">
        <f t="shared" si="15"/>
        <v>-6223661.620000001</v>
      </c>
      <c r="L1254" s="167"/>
      <c r="M1254" s="182"/>
    </row>
    <row r="1255" spans="1:13">
      <c r="A1255" s="122">
        <v>-5</v>
      </c>
      <c r="B1255" s="122">
        <v>2.4</v>
      </c>
      <c r="C1255" s="122"/>
      <c r="D1255" s="122">
        <v>-0.2</v>
      </c>
      <c r="E1255" s="122">
        <v>0.2</v>
      </c>
      <c r="F1255" s="122">
        <f t="shared" si="16"/>
        <v>5</v>
      </c>
      <c r="G1255" s="159">
        <v>25678581</v>
      </c>
      <c r="H1255" s="159">
        <v>0</v>
      </c>
      <c r="I1255" s="159">
        <v>19401858.109999999</v>
      </c>
      <c r="J1255" s="159"/>
      <c r="K1255" s="154">
        <f t="shared" si="15"/>
        <v>-6276722.8900000006</v>
      </c>
      <c r="L1255" s="167"/>
      <c r="M1255" s="182"/>
    </row>
    <row r="1256" spans="1:13">
      <c r="A1256" s="122">
        <v>-5</v>
      </c>
      <c r="B1256" s="122">
        <v>-2.4</v>
      </c>
      <c r="C1256" s="122"/>
      <c r="D1256" s="122">
        <v>0.2</v>
      </c>
      <c r="E1256" s="122">
        <v>0</v>
      </c>
      <c r="F1256" s="122">
        <f t="shared" si="16"/>
        <v>6</v>
      </c>
      <c r="G1256" s="159">
        <v>28718839.59</v>
      </c>
      <c r="H1256" s="159">
        <v>0</v>
      </c>
      <c r="I1256" s="159">
        <v>21388754.030000001</v>
      </c>
      <c r="J1256" s="159"/>
      <c r="K1256" s="154">
        <f t="shared" si="15"/>
        <v>-7330085.5599999987</v>
      </c>
      <c r="L1256" s="167"/>
      <c r="M1256" s="182"/>
    </row>
    <row r="1257" spans="1:13">
      <c r="A1257" s="122">
        <v>-5</v>
      </c>
      <c r="B1257" s="122">
        <v>0</v>
      </c>
      <c r="C1257" s="122"/>
      <c r="D1257" s="122">
        <v>0.2</v>
      </c>
      <c r="E1257" s="122">
        <v>0.2</v>
      </c>
      <c r="F1257" s="122">
        <f t="shared" si="16"/>
        <v>7</v>
      </c>
      <c r="G1257" s="159">
        <v>28886850.73</v>
      </c>
      <c r="H1257" s="159">
        <v>0</v>
      </c>
      <c r="I1257" s="159">
        <v>21388754.030000001</v>
      </c>
      <c r="J1257" s="159"/>
      <c r="K1257" s="154">
        <f t="shared" si="15"/>
        <v>-7498096.6999999993</v>
      </c>
      <c r="L1257" s="167"/>
      <c r="M1257" s="182"/>
    </row>
    <row r="1258" spans="1:13">
      <c r="A1258" s="122">
        <v>-5</v>
      </c>
      <c r="B1258" s="122">
        <v>-2.4</v>
      </c>
      <c r="C1258" s="122"/>
      <c r="D1258" s="122">
        <v>0</v>
      </c>
      <c r="E1258" s="122">
        <v>-0.2</v>
      </c>
      <c r="F1258" s="122">
        <f t="shared" si="16"/>
        <v>8</v>
      </c>
      <c r="G1258" s="159">
        <v>27887017.109999999</v>
      </c>
      <c r="H1258" s="159">
        <v>0</v>
      </c>
      <c r="I1258" s="159">
        <v>20292826.039999999</v>
      </c>
      <c r="J1258" s="159"/>
      <c r="K1258" s="154">
        <f t="shared" ref="K1258:K1272" si="17">I1258-G1258</f>
        <v>-7594191.0700000003</v>
      </c>
      <c r="L1258" s="167"/>
      <c r="M1258" s="182"/>
    </row>
    <row r="1259" spans="1:13">
      <c r="A1259" s="122">
        <v>-5</v>
      </c>
      <c r="B1259" s="122">
        <v>0</v>
      </c>
      <c r="C1259" s="122"/>
      <c r="D1259" s="122">
        <v>0</v>
      </c>
      <c r="E1259" s="122">
        <v>0</v>
      </c>
      <c r="F1259" s="122">
        <f t="shared" si="16"/>
        <v>9</v>
      </c>
      <c r="G1259" s="159">
        <v>28591643.09</v>
      </c>
      <c r="H1259" s="159">
        <v>0</v>
      </c>
      <c r="I1259" s="159">
        <v>20292826.039999999</v>
      </c>
      <c r="J1259" s="159"/>
      <c r="K1259" s="154">
        <f t="shared" si="17"/>
        <v>-8298817.0500000007</v>
      </c>
      <c r="L1259" s="167"/>
      <c r="M1259" s="182"/>
    </row>
    <row r="1260" spans="1:13">
      <c r="A1260" s="122">
        <v>-5</v>
      </c>
      <c r="B1260" s="122">
        <v>2.4</v>
      </c>
      <c r="C1260" s="122"/>
      <c r="D1260" s="122">
        <v>0</v>
      </c>
      <c r="E1260" s="122">
        <v>0.2</v>
      </c>
      <c r="F1260" s="122">
        <f t="shared" si="16"/>
        <v>10</v>
      </c>
      <c r="G1260" s="159">
        <v>28633252.460000001</v>
      </c>
      <c r="H1260" s="159">
        <v>0</v>
      </c>
      <c r="I1260" s="159">
        <v>20292826.039999999</v>
      </c>
      <c r="J1260" s="159"/>
      <c r="K1260" s="154">
        <f t="shared" si="17"/>
        <v>-8340426.4200000018</v>
      </c>
      <c r="L1260" s="167"/>
      <c r="M1260" s="182"/>
    </row>
    <row r="1261" spans="1:13">
      <c r="A1261" s="122">
        <v>-5</v>
      </c>
      <c r="B1261" s="122">
        <v>0</v>
      </c>
      <c r="C1261" s="122"/>
      <c r="D1261" s="122">
        <v>-0.2</v>
      </c>
      <c r="E1261" s="122">
        <v>-0.2</v>
      </c>
      <c r="F1261" s="122">
        <f t="shared" si="16"/>
        <v>11</v>
      </c>
      <c r="G1261" s="159">
        <v>28252038.550000001</v>
      </c>
      <c r="H1261" s="159">
        <v>0</v>
      </c>
      <c r="I1261" s="159">
        <v>19401858.109999999</v>
      </c>
      <c r="J1261" s="159"/>
      <c r="K1261" s="154">
        <f t="shared" si="17"/>
        <v>-8850180.4400000013</v>
      </c>
      <c r="L1261" s="167"/>
      <c r="M1261" s="182"/>
    </row>
    <row r="1262" spans="1:13">
      <c r="A1262" s="122">
        <v>-5</v>
      </c>
      <c r="B1262" s="122">
        <v>-2.4</v>
      </c>
      <c r="C1262" s="122"/>
      <c r="D1262" s="122">
        <v>0.2</v>
      </c>
      <c r="E1262" s="122">
        <v>-0.2</v>
      </c>
      <c r="F1262" s="122">
        <f t="shared" si="16"/>
        <v>12</v>
      </c>
      <c r="G1262" s="159">
        <v>30412670.77</v>
      </c>
      <c r="H1262" s="159">
        <v>0</v>
      </c>
      <c r="I1262" s="159">
        <v>21388754.030000001</v>
      </c>
      <c r="J1262" s="159"/>
      <c r="K1262" s="154">
        <f t="shared" si="17"/>
        <v>-9023916.7399999984</v>
      </c>
      <c r="L1262" s="167"/>
      <c r="M1262" s="182"/>
    </row>
    <row r="1263" spans="1:13">
      <c r="A1263" s="122">
        <v>-5</v>
      </c>
      <c r="B1263" s="122">
        <v>2.4</v>
      </c>
      <c r="C1263" s="122"/>
      <c r="D1263" s="122">
        <v>-0.2</v>
      </c>
      <c r="E1263" s="122">
        <v>0</v>
      </c>
      <c r="F1263" s="122">
        <f t="shared" si="16"/>
        <v>13</v>
      </c>
      <c r="G1263" s="159">
        <v>28968515.879999999</v>
      </c>
      <c r="H1263" s="159">
        <v>0</v>
      </c>
      <c r="I1263" s="159">
        <v>19401858.109999999</v>
      </c>
      <c r="J1263" s="159"/>
      <c r="K1263" s="154">
        <f t="shared" si="17"/>
        <v>-9566657.7699999996</v>
      </c>
      <c r="L1263" s="167"/>
      <c r="M1263" s="182"/>
    </row>
    <row r="1264" spans="1:13">
      <c r="A1264" s="122">
        <v>-5</v>
      </c>
      <c r="B1264" s="122">
        <v>0</v>
      </c>
      <c r="C1264" s="122"/>
      <c r="D1264" s="122">
        <v>0.2</v>
      </c>
      <c r="E1264" s="122">
        <v>0</v>
      </c>
      <c r="F1264" s="122">
        <f t="shared" si="16"/>
        <v>14</v>
      </c>
      <c r="G1264" s="159">
        <v>31121548.82</v>
      </c>
      <c r="H1264" s="159">
        <v>0</v>
      </c>
      <c r="I1264" s="159">
        <v>21388754.030000001</v>
      </c>
      <c r="J1264" s="159"/>
      <c r="K1264" s="154">
        <f t="shared" si="17"/>
        <v>-9732794.7899999991</v>
      </c>
      <c r="L1264" s="167"/>
      <c r="M1264" s="182"/>
    </row>
    <row r="1265" spans="1:13">
      <c r="A1265" s="122">
        <v>-5</v>
      </c>
      <c r="B1265" s="122">
        <v>2.4</v>
      </c>
      <c r="C1265" s="122"/>
      <c r="D1265" s="122">
        <v>0.2</v>
      </c>
      <c r="E1265" s="122">
        <v>0.2</v>
      </c>
      <c r="F1265" s="122">
        <f t="shared" si="16"/>
        <v>15</v>
      </c>
      <c r="G1265" s="159">
        <v>31228222.140000001</v>
      </c>
      <c r="H1265" s="159">
        <v>0</v>
      </c>
      <c r="I1265" s="159">
        <v>21388754.030000001</v>
      </c>
      <c r="J1265" s="159"/>
      <c r="K1265" s="154">
        <f t="shared" si="17"/>
        <v>-9839468.1099999994</v>
      </c>
      <c r="L1265" s="167"/>
      <c r="M1265" s="182"/>
    </row>
    <row r="1266" spans="1:13">
      <c r="A1266" s="122">
        <v>-5</v>
      </c>
      <c r="B1266" s="122">
        <v>0</v>
      </c>
      <c r="C1266" s="122"/>
      <c r="D1266" s="122">
        <v>0</v>
      </c>
      <c r="E1266" s="122">
        <v>-0.2</v>
      </c>
      <c r="F1266" s="122">
        <f t="shared" si="16"/>
        <v>16</v>
      </c>
      <c r="G1266" s="159">
        <v>30736805.370000001</v>
      </c>
      <c r="H1266" s="159">
        <v>0</v>
      </c>
      <c r="I1266" s="159">
        <v>20292826.039999999</v>
      </c>
      <c r="J1266" s="159"/>
      <c r="K1266" s="154">
        <f t="shared" si="17"/>
        <v>-10443979.330000002</v>
      </c>
      <c r="L1266" s="167"/>
      <c r="M1266" s="182"/>
    </row>
    <row r="1267" spans="1:13">
      <c r="A1267" s="122">
        <v>-5</v>
      </c>
      <c r="B1267" s="122">
        <v>2.4</v>
      </c>
      <c r="C1267" s="122"/>
      <c r="D1267" s="122">
        <v>0</v>
      </c>
      <c r="E1267" s="122">
        <v>0</v>
      </c>
      <c r="F1267" s="122">
        <f t="shared" si="16"/>
        <v>17</v>
      </c>
      <c r="G1267" s="159">
        <v>31424794.34</v>
      </c>
      <c r="H1267" s="159">
        <v>0</v>
      </c>
      <c r="I1267" s="159">
        <v>20292826.039999999</v>
      </c>
      <c r="J1267" s="159"/>
      <c r="K1267" s="154">
        <f t="shared" si="17"/>
        <v>-11131968.300000001</v>
      </c>
      <c r="L1267" s="167"/>
      <c r="M1267" s="182"/>
    </row>
    <row r="1268" spans="1:13">
      <c r="A1268" s="122">
        <v>-5</v>
      </c>
      <c r="B1268" s="122">
        <v>0</v>
      </c>
      <c r="C1268" s="122"/>
      <c r="D1268" s="122">
        <v>0.2</v>
      </c>
      <c r="E1268" s="122">
        <v>-0.2</v>
      </c>
      <c r="F1268" s="122">
        <f t="shared" si="16"/>
        <v>18</v>
      </c>
      <c r="G1268" s="159">
        <v>32824547.760000002</v>
      </c>
      <c r="H1268" s="159">
        <v>0</v>
      </c>
      <c r="I1268" s="159">
        <v>21388754.030000001</v>
      </c>
      <c r="J1268" s="159"/>
      <c r="K1268" s="154">
        <f t="shared" si="17"/>
        <v>-11435793.73</v>
      </c>
      <c r="L1268" s="167"/>
      <c r="M1268" s="182"/>
    </row>
    <row r="1269" spans="1:13">
      <c r="A1269" s="122">
        <v>-5</v>
      </c>
      <c r="B1269" s="122">
        <v>2.4</v>
      </c>
      <c r="C1269" s="122"/>
      <c r="D1269" s="122">
        <v>0.2</v>
      </c>
      <c r="E1269" s="122">
        <v>0</v>
      </c>
      <c r="F1269" s="122">
        <f t="shared" si="16"/>
        <v>19</v>
      </c>
      <c r="G1269" s="159">
        <v>33518783.629999999</v>
      </c>
      <c r="H1269" s="159">
        <v>0</v>
      </c>
      <c r="I1269" s="159">
        <v>21388754.030000001</v>
      </c>
      <c r="J1269" s="159"/>
      <c r="K1269" s="154">
        <f t="shared" si="17"/>
        <v>-12130029.599999998</v>
      </c>
      <c r="L1269" s="167"/>
      <c r="M1269" s="182"/>
    </row>
    <row r="1270" spans="1:13">
      <c r="A1270" s="122">
        <v>-5</v>
      </c>
      <c r="B1270" s="122">
        <v>2.4</v>
      </c>
      <c r="C1270" s="122"/>
      <c r="D1270" s="122">
        <v>-0.2</v>
      </c>
      <c r="E1270" s="122">
        <v>-0.2</v>
      </c>
      <c r="F1270" s="122">
        <f t="shared" si="16"/>
        <v>20</v>
      </c>
      <c r="G1270" s="159">
        <v>31773773.890000001</v>
      </c>
      <c r="H1270" s="159">
        <v>0</v>
      </c>
      <c r="I1270" s="159">
        <v>19401858.109999999</v>
      </c>
      <c r="J1270" s="159"/>
      <c r="K1270" s="154">
        <f t="shared" si="17"/>
        <v>-12371915.780000001</v>
      </c>
      <c r="L1270" s="167"/>
      <c r="M1270" s="182"/>
    </row>
    <row r="1271" spans="1:13">
      <c r="A1271" s="122">
        <v>-5</v>
      </c>
      <c r="B1271" s="122">
        <v>2.4</v>
      </c>
      <c r="C1271" s="122"/>
      <c r="D1271" s="122">
        <v>0</v>
      </c>
      <c r="E1271" s="122">
        <v>-0.2</v>
      </c>
      <c r="F1271" s="122">
        <f t="shared" si="16"/>
        <v>21</v>
      </c>
      <c r="G1271" s="159">
        <v>33613293.640000001</v>
      </c>
      <c r="H1271" s="159">
        <v>0</v>
      </c>
      <c r="I1271" s="159">
        <v>20292826.039999999</v>
      </c>
      <c r="J1271" s="159"/>
      <c r="K1271" s="154">
        <f t="shared" si="17"/>
        <v>-13320467.600000001</v>
      </c>
      <c r="L1271" s="167"/>
      <c r="M1271" s="182"/>
    </row>
    <row r="1272" spans="1:13">
      <c r="A1272" s="122">
        <v>-5</v>
      </c>
      <c r="B1272" s="122">
        <v>2.4</v>
      </c>
      <c r="C1272" s="122"/>
      <c r="D1272" s="122">
        <v>0.2</v>
      </c>
      <c r="E1272" s="122">
        <v>-0.2</v>
      </c>
      <c r="F1272" s="122">
        <f t="shared" si="16"/>
        <v>22</v>
      </c>
      <c r="G1272" s="159">
        <v>35219792.460000001</v>
      </c>
      <c r="H1272" s="159">
        <v>0</v>
      </c>
      <c r="I1272" s="159">
        <v>21388754.030000001</v>
      </c>
      <c r="J1272" s="159"/>
      <c r="K1272" s="154">
        <f t="shared" si="17"/>
        <v>-13831038.43</v>
      </c>
      <c r="L1272" s="167"/>
      <c r="M1272" s="182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647700</xdr:colOff>
                    <xdr:row>6</xdr:row>
                    <xdr:rowOff>152400</xdr:rowOff>
                  </from>
                  <to>
                    <xdr:col>8</xdr:col>
                    <xdr:colOff>409575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M2009"/>
  <sheetViews>
    <sheetView tabSelected="1" topLeftCell="Q1" workbookViewId="0">
      <selection activeCell="AA6" sqref="AA6:AA9"/>
    </sheetView>
  </sheetViews>
  <sheetFormatPr defaultRowHeight="11.25"/>
  <cols>
    <col min="1" max="1" width="5.85546875" style="139" customWidth="1"/>
    <col min="2" max="2" width="9.140625" style="1"/>
    <col min="3" max="3" width="3.85546875" style="1" customWidth="1"/>
    <col min="4" max="4" width="10.7109375" style="1" bestFit="1" customWidth="1"/>
    <col min="5" max="5" width="9.85546875" style="1" bestFit="1" customWidth="1"/>
    <col min="6" max="6" width="3.28515625" style="1" customWidth="1"/>
    <col min="7" max="8" width="9.140625" style="1"/>
    <col min="9" max="9" width="3.140625" style="1" customWidth="1"/>
    <col min="10" max="14" width="9.140625" style="1"/>
    <col min="15" max="15" width="3.28515625" style="1" customWidth="1"/>
    <col min="16" max="16" width="9.140625" style="1"/>
    <col min="17" max="17" width="2.85546875" style="1" customWidth="1"/>
    <col min="18" max="18" width="9.140625" style="1"/>
    <col min="19" max="19" width="3.85546875" style="1" customWidth="1"/>
    <col min="20" max="20" width="2.7109375" style="1" customWidth="1"/>
    <col min="21" max="21" width="5.140625" style="1" customWidth="1"/>
    <col min="22" max="23" width="9.140625" style="1"/>
    <col min="24" max="24" width="10.28515625" style="1" customWidth="1"/>
    <col min="25" max="25" width="4.140625" style="1" customWidth="1"/>
    <col min="26" max="26" width="14.5703125" style="274" customWidth="1"/>
    <col min="27" max="27" width="12" style="1" bestFit="1" customWidth="1"/>
    <col min="28" max="28" width="15.5703125" style="1" customWidth="1"/>
    <col min="29" max="29" width="18" style="208" bestFit="1" customWidth="1"/>
    <col min="30" max="30" width="9.5703125" style="1" customWidth="1"/>
    <col min="31" max="31" width="11.42578125" style="1" customWidth="1"/>
    <col min="32" max="16384" width="9.140625" style="1"/>
  </cols>
  <sheetData>
    <row r="1" spans="1:39">
      <c r="AA1" s="210" t="s">
        <v>28</v>
      </c>
      <c r="AB1" s="209"/>
      <c r="AC1" s="217"/>
    </row>
    <row r="2" spans="1:39">
      <c r="AB2" s="216"/>
      <c r="AC2" s="214"/>
      <c r="AE2" s="228" t="s">
        <v>212</v>
      </c>
      <c r="AF2" s="228" t="s">
        <v>213</v>
      </c>
      <c r="AG2" s="10"/>
      <c r="AH2" s="17"/>
      <c r="AI2" s="17"/>
      <c r="AJ2" s="17"/>
      <c r="AK2" s="229"/>
      <c r="AL2" s="229"/>
      <c r="AM2" s="229"/>
    </row>
    <row r="3" spans="1:39">
      <c r="B3" s="184" t="s">
        <v>172</v>
      </c>
      <c r="AB3" s="211"/>
      <c r="AC3" s="211"/>
    </row>
    <row r="4" spans="1:39">
      <c r="B4" s="184" t="s">
        <v>171</v>
      </c>
      <c r="Z4" s="274" t="s">
        <v>197</v>
      </c>
      <c r="AA4" s="125"/>
      <c r="AB4" s="233"/>
      <c r="AC4" s="232"/>
      <c r="AD4" s="125"/>
      <c r="AE4" s="125"/>
      <c r="AF4" s="234"/>
      <c r="AG4" s="125"/>
    </row>
    <row r="5" spans="1:39">
      <c r="B5" s="1">
        <f ca="1">TreeDepth</f>
        <v>24</v>
      </c>
      <c r="P5" s="184" t="s">
        <v>194</v>
      </c>
      <c r="R5" s="184" t="s">
        <v>195</v>
      </c>
      <c r="V5" s="1" t="s">
        <v>196</v>
      </c>
      <c r="W5" s="184"/>
      <c r="X5" s="184"/>
      <c r="AA5" s="222"/>
      <c r="AB5" s="125"/>
      <c r="AC5" s="235"/>
      <c r="AD5" s="125"/>
      <c r="AE5" s="125"/>
      <c r="AF5" s="125"/>
      <c r="AG5" s="125"/>
    </row>
    <row r="6" spans="1:39">
      <c r="B6" s="184" t="s">
        <v>171</v>
      </c>
      <c r="E6" s="184" t="s">
        <v>173</v>
      </c>
      <c r="G6" s="184" t="s">
        <v>188</v>
      </c>
      <c r="H6" s="184" t="s">
        <v>189</v>
      </c>
      <c r="J6" s="184" t="s">
        <v>190</v>
      </c>
      <c r="K6" s="184" t="s">
        <v>191</v>
      </c>
      <c r="L6" s="184" t="s">
        <v>192</v>
      </c>
      <c r="M6" s="184"/>
      <c r="N6" s="184" t="s">
        <v>78</v>
      </c>
      <c r="P6" s="1">
        <f ca="1">E11</f>
        <v>24</v>
      </c>
      <c r="R6" s="1">
        <f t="array" ref="R6:R18">Dispatchmonths(Calculation!R6:R17)</f>
        <v>9</v>
      </c>
      <c r="S6" s="1">
        <f>R6</f>
        <v>9</v>
      </c>
      <c r="T6" s="184"/>
      <c r="Y6" s="1">
        <v>1</v>
      </c>
      <c r="Z6" s="275">
        <f t="array" aca="1" ref="Z6:Z311" ca="1">_xll.XCMPDaily(OFFSET($E$7, 0,0, 17,1),OFFSET($B$7,0,0,TreeDepth,1), OFFSET($K$7, 0,0, TreeDepth, 1),OFFSET($G$7, 0, 0, TreeDepth, 1), OFFSET($J$7,0,0, TreeDepth, 1), OFFSET($P$7, 0,0,nu_strike, 1), OFFSET($N$8, 0,0, no_strike, 1), OFFSET($S$6,0,0,E23+1,1), OFFSET($W$7,0,0,E12*E13, 1))</f>
        <v>5123281.4105400294</v>
      </c>
      <c r="AA6" s="232" t="s">
        <v>237</v>
      </c>
      <c r="AB6" s="236"/>
      <c r="AC6" s="222"/>
      <c r="AD6" s="125"/>
      <c r="AE6" s="125"/>
      <c r="AF6" s="234"/>
      <c r="AG6" s="125"/>
    </row>
    <row r="7" spans="1:39">
      <c r="A7" s="139">
        <v>1</v>
      </c>
      <c r="B7" s="1">
        <f ca="1">IF(A7&lt;=$B$5,Data!L8,"")</f>
        <v>0</v>
      </c>
      <c r="D7" s="1" t="s">
        <v>174</v>
      </c>
      <c r="E7" s="1">
        <f ca="1">(Calculation!C7-Calculation!C5)/365.25</f>
        <v>1.998631074606434</v>
      </c>
      <c r="G7" s="185">
        <f ca="1">IF(A7&lt;=$B$5, Data!O8,"")</f>
        <v>0.59839300422047048</v>
      </c>
      <c r="H7" s="185">
        <f ca="1">IF(A7&lt;=$B$5,Data!P8,"")</f>
        <v>0</v>
      </c>
      <c r="J7" s="1">
        <f ca="1">IF(A7&lt;=$B$5,Data!E8,"")</f>
        <v>6.7124575709614026E-2</v>
      </c>
      <c r="K7" s="1">
        <f ca="1">IF(A7&lt;=$B$5,Data!B8,"")</f>
        <v>36</v>
      </c>
      <c r="L7" s="1">
        <f ca="1">IF(A7&lt;=$B$5,Data!C8,"")</f>
        <v>0</v>
      </c>
      <c r="M7" s="184" t="s">
        <v>193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84"/>
      <c r="U7" s="1">
        <v>1</v>
      </c>
      <c r="V7" s="117">
        <f t="array" aca="1" ref="V7:V726" ca="1">Scalars($E$11, $E$17, $E$13,$E$12, OFFSET(Scalars!$C$8,0,0,24,12))</f>
        <v>1.3759999999999999</v>
      </c>
      <c r="W7" s="186">
        <f ca="1">V7</f>
        <v>1.3759999999999999</v>
      </c>
      <c r="X7" s="187"/>
      <c r="Y7" s="1">
        <f>Y6+1</f>
        <v>2</v>
      </c>
      <c r="Z7" s="275">
        <f ca="1"/>
        <v>2201036.0656422842</v>
      </c>
      <c r="AA7" s="232" t="s">
        <v>238</v>
      </c>
      <c r="AB7" s="236"/>
      <c r="AC7" s="222"/>
      <c r="AD7" s="125"/>
      <c r="AE7" s="125"/>
      <c r="AF7" s="234"/>
      <c r="AG7" s="125"/>
    </row>
    <row r="8" spans="1:39">
      <c r="A8" s="139">
        <f>1+A7</f>
        <v>2</v>
      </c>
      <c r="B8" s="1">
        <f ca="1">IF(A8&lt;=$B$5,Data!L9,"")</f>
        <v>0.16427104722792607</v>
      </c>
      <c r="D8" s="1" t="s">
        <v>175</v>
      </c>
      <c r="E8" s="187">
        <f ca="1">Calculation!N5</f>
        <v>14</v>
      </c>
      <c r="G8" s="185">
        <f ca="1">IF(A8&lt;=$B$5, Data!O9,"")</f>
        <v>0.58340129424089493</v>
      </c>
      <c r="H8" s="185">
        <f ca="1">IF(A8&lt;=$B$5,Data!P9,"")</f>
        <v>0</v>
      </c>
      <c r="J8" s="1">
        <f ca="1">IF(A8&lt;=$B$5,Data!E9,"")</f>
        <v>6.7984806979759005E-2</v>
      </c>
      <c r="K8" s="1">
        <f ca="1">IF(A8&lt;=$B$5,Data!B9,"")</f>
        <v>36</v>
      </c>
      <c r="L8" s="1">
        <f ca="1">IF(A8&lt;=$B$5,Data!C9,"")</f>
        <v>0</v>
      </c>
      <c r="M8" s="184"/>
      <c r="N8" s="187">
        <f ca="1">IF(A7&lt;=$N$7,Data!G8,"")</f>
        <v>8000</v>
      </c>
      <c r="P8" s="1">
        <f ca="1">IF(A8&lt;=$P$6,Data!D9,"")</f>
        <v>55</v>
      </c>
      <c r="R8" s="1">
        <v>2</v>
      </c>
      <c r="S8" s="1">
        <f t="shared" si="0"/>
        <v>2</v>
      </c>
      <c r="T8" s="184"/>
      <c r="U8" s="1">
        <f>1+U7</f>
        <v>2</v>
      </c>
      <c r="V8" s="117">
        <f ca="1"/>
        <v>1.0615000000000001</v>
      </c>
      <c r="W8" s="186">
        <f t="shared" ref="W8:W71" ca="1" si="1">V8</f>
        <v>1.0615000000000001</v>
      </c>
      <c r="X8" s="187"/>
      <c r="Y8" s="1">
        <f t="shared" ref="Y8:Y71" si="2">Y7+1</f>
        <v>3</v>
      </c>
      <c r="Z8" s="275">
        <f ca="1"/>
        <v>-3721196.0133964377</v>
      </c>
      <c r="AA8" s="232" t="s">
        <v>239</v>
      </c>
      <c r="AB8" s="236"/>
      <c r="AC8" s="222"/>
      <c r="AD8" s="125"/>
      <c r="AE8" s="125"/>
      <c r="AF8" s="234"/>
      <c r="AG8" s="125"/>
    </row>
    <row r="9" spans="1:39">
      <c r="A9" s="139">
        <f t="shared" ref="A9:A72" si="3">1+A8</f>
        <v>3</v>
      </c>
      <c r="B9" s="1">
        <f ca="1">IF(A9&lt;=$B$5,Data!L10,"")</f>
        <v>0.24914442162902123</v>
      </c>
      <c r="D9" s="1" t="s">
        <v>176</v>
      </c>
      <c r="E9" s="187">
        <f ca="1">Calculation!P5</f>
        <v>11</v>
      </c>
      <c r="G9" s="185">
        <f ca="1">IF(A9&lt;=$B$5, Data!O10,"")</f>
        <v>1.3172461754896483</v>
      </c>
      <c r="H9" s="185">
        <f ca="1">IF(A9&lt;=$B$5,Data!P10,"")</f>
        <v>0</v>
      </c>
      <c r="J9" s="1">
        <f ca="1">IF(A9&lt;=$B$5,Data!E10,"")</f>
        <v>6.8070429211664021E-2</v>
      </c>
      <c r="K9" s="1">
        <f ca="1">IF(A9&lt;=$B$5,Data!B10,"")</f>
        <v>60</v>
      </c>
      <c r="L9" s="1">
        <f ca="1">IF(A9&lt;=$B$5,Data!C10,"")</f>
        <v>0</v>
      </c>
      <c r="M9" s="184"/>
      <c r="N9" s="187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84"/>
      <c r="U9" s="1">
        <f t="shared" ref="U9:U72" si="4">1+U8</f>
        <v>3</v>
      </c>
      <c r="V9" s="117">
        <f ca="1"/>
        <v>1.1326000000000001</v>
      </c>
      <c r="W9" s="186">
        <f t="shared" ca="1" si="1"/>
        <v>1.1326000000000001</v>
      </c>
      <c r="Y9" s="1">
        <f t="shared" si="2"/>
        <v>4</v>
      </c>
      <c r="Z9" s="275">
        <f ca="1"/>
        <v>-4561345.2008732129</v>
      </c>
      <c r="AA9" s="232" t="s">
        <v>240</v>
      </c>
      <c r="AB9" s="236">
        <f ca="1">Z9*0.001*0.001</f>
        <v>-4.5613452008732134</v>
      </c>
      <c r="AC9" s="222"/>
      <c r="AD9" s="125"/>
      <c r="AE9" s="222"/>
      <c r="AF9" s="125"/>
      <c r="AG9" s="125"/>
    </row>
    <row r="10" spans="1:39">
      <c r="A10" s="139">
        <f t="shared" si="3"/>
        <v>4</v>
      </c>
      <c r="B10" s="1">
        <f ca="1">IF(A10&lt;=$B$5,Data!L11,"")</f>
        <v>0.32580424366872007</v>
      </c>
      <c r="D10" s="1" t="s">
        <v>177</v>
      </c>
      <c r="E10" s="187">
        <f ca="1">Calculation!P4</f>
        <v>12</v>
      </c>
      <c r="G10" s="185">
        <f ca="1">IF(A10&lt;=$B$5, Data!O11,"")</f>
        <v>1.1229126294438434</v>
      </c>
      <c r="H10" s="185">
        <f ca="1">IF(A10&lt;=$B$5,Data!P11,"")</f>
        <v>0</v>
      </c>
      <c r="J10" s="1">
        <f ca="1">IF(A10&lt;=$B$5,Data!E11,"")</f>
        <v>6.9039802265081024E-2</v>
      </c>
      <c r="K10" s="1">
        <f ca="1">IF(A10&lt;=$B$5,Data!B11,"")</f>
        <v>60</v>
      </c>
      <c r="L10" s="1">
        <f ca="1">IF(A10&lt;=$B$5,Data!C11,"")</f>
        <v>0</v>
      </c>
      <c r="M10" s="184"/>
      <c r="N10" s="187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84"/>
      <c r="U10" s="1">
        <f t="shared" si="4"/>
        <v>4</v>
      </c>
      <c r="V10" s="117">
        <f ca="1"/>
        <v>1.1291</v>
      </c>
      <c r="W10" s="186">
        <f t="shared" ca="1" si="1"/>
        <v>1.1291</v>
      </c>
      <c r="Y10" s="1">
        <f t="shared" si="2"/>
        <v>5</v>
      </c>
      <c r="Z10" s="275">
        <f ca="1"/>
        <v>6517.0523075974879</v>
      </c>
      <c r="AA10" s="232"/>
      <c r="AB10" s="236"/>
      <c r="AC10" s="222"/>
      <c r="AD10" s="125"/>
      <c r="AE10" s="222"/>
      <c r="AF10" s="125"/>
      <c r="AG10" s="125"/>
    </row>
    <row r="11" spans="1:39">
      <c r="A11" s="139">
        <f t="shared" si="3"/>
        <v>5</v>
      </c>
      <c r="B11" s="1">
        <f ca="1">IF(A11&lt;=$B$5,Data!L12,"")</f>
        <v>0.41067761806981518</v>
      </c>
      <c r="D11" s="1" t="s">
        <v>178</v>
      </c>
      <c r="E11" s="1">
        <f ca="1">B5</f>
        <v>24</v>
      </c>
      <c r="G11" s="185">
        <f ca="1">IF(A11&lt;=$B$5, Data!O12,"")</f>
        <v>0.85924412841882258</v>
      </c>
      <c r="H11" s="185">
        <f ca="1">IF(A11&lt;=$B$5,Data!P12,"")</f>
        <v>0</v>
      </c>
      <c r="J11" s="1">
        <f ca="1">IF(A11&lt;=$B$5,Data!E12,"")</f>
        <v>6.8599370225271031E-2</v>
      </c>
      <c r="K11" s="1">
        <f ca="1">IF(A11&lt;=$B$5,Data!B12,"")</f>
        <v>40</v>
      </c>
      <c r="L11" s="1">
        <f ca="1">IF(A11&lt;=$B$5,Data!C12,"")</f>
        <v>0</v>
      </c>
      <c r="N11" s="187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84"/>
      <c r="U11" s="1">
        <f t="shared" si="4"/>
        <v>5</v>
      </c>
      <c r="V11" s="117">
        <f ca="1"/>
        <v>1.1227</v>
      </c>
      <c r="W11" s="186">
        <f t="shared" ca="1" si="1"/>
        <v>1.1227</v>
      </c>
      <c r="Y11" s="1">
        <f t="shared" si="2"/>
        <v>6</v>
      </c>
      <c r="Z11" s="275">
        <f ca="1"/>
        <v>4039.3784437910654</v>
      </c>
      <c r="AA11" s="232"/>
      <c r="AB11" s="236"/>
      <c r="AC11" s="222"/>
      <c r="AD11" s="125"/>
      <c r="AE11" s="222"/>
      <c r="AF11" s="125"/>
      <c r="AG11" s="125"/>
    </row>
    <row r="12" spans="1:39">
      <c r="A12" s="139">
        <f t="shared" si="3"/>
        <v>6</v>
      </c>
      <c r="B12" s="1">
        <f ca="1">IF(A12&lt;=$B$5,Data!L13,"")</f>
        <v>0.49281314168377821</v>
      </c>
      <c r="D12" s="1" t="s">
        <v>179</v>
      </c>
      <c r="E12" s="1">
        <f>IF(Calculation!O9=1,24,16)</f>
        <v>16</v>
      </c>
      <c r="G12" s="185">
        <f ca="1">IF(A12&lt;=$B$5, Data!O13,"")</f>
        <v>0.76789543696289386</v>
      </c>
      <c r="H12" s="185">
        <f ca="1">IF(A12&lt;=$B$5,Data!P13,"")</f>
        <v>0</v>
      </c>
      <c r="J12" s="1">
        <f ca="1">IF(A12&lt;=$B$5,Data!E13,"")</f>
        <v>6.8219473228948002E-2</v>
      </c>
      <c r="K12" s="1">
        <f ca="1">IF(A12&lt;=$B$5,Data!B13,"")</f>
        <v>40</v>
      </c>
      <c r="L12" s="1">
        <f ca="1">IF(A12&lt;=$B$5,Data!C13,"")</f>
        <v>0</v>
      </c>
      <c r="M12" s="184"/>
      <c r="N12" s="187" t="str">
        <f ca="1">IF(A11&lt;=$N$7,Data!G12,"")</f>
        <v/>
      </c>
      <c r="P12" s="1">
        <f ca="1">IF(A12&lt;=$P$6,Data!D13,"")</f>
        <v>55</v>
      </c>
      <c r="R12" s="1">
        <v>7</v>
      </c>
      <c r="S12" s="1">
        <f t="shared" si="0"/>
        <v>7</v>
      </c>
      <c r="T12" s="184"/>
      <c r="U12" s="1">
        <f t="shared" si="4"/>
        <v>6</v>
      </c>
      <c r="V12" s="117">
        <f ca="1"/>
        <v>0.94740000000000002</v>
      </c>
      <c r="W12" s="186">
        <f t="shared" ca="1" si="1"/>
        <v>0.94740000000000002</v>
      </c>
      <c r="X12" s="188"/>
      <c r="Y12" s="1">
        <f t="shared" si="2"/>
        <v>7</v>
      </c>
      <c r="Z12" s="275">
        <f ca="1"/>
        <v>917.37679099284207</v>
      </c>
      <c r="AA12" s="232"/>
      <c r="AB12" s="236"/>
      <c r="AC12" s="222"/>
      <c r="AD12" s="125"/>
      <c r="AE12" s="222"/>
      <c r="AF12" s="125"/>
      <c r="AG12" s="125"/>
    </row>
    <row r="13" spans="1:39">
      <c r="A13" s="139">
        <f t="shared" si="3"/>
        <v>7</v>
      </c>
      <c r="B13" s="1">
        <f ca="1">IF(A13&lt;=$B$5,Data!L14,"")</f>
        <v>0.57768651608487342</v>
      </c>
      <c r="D13" s="1" t="s">
        <v>180</v>
      </c>
      <c r="E13" s="1">
        <f>IF(Calculation!O9=1,30,22)</f>
        <v>22</v>
      </c>
      <c r="G13" s="185">
        <f ca="1">IF(A13&lt;=$B$5, Data!O14,"")</f>
        <v>0.77137838874475151</v>
      </c>
      <c r="H13" s="185">
        <f ca="1">IF(A13&lt;=$B$5,Data!P14,"")</f>
        <v>0</v>
      </c>
      <c r="J13" s="1">
        <f ca="1">IF(A13&lt;=$B$5,Data!E14,"")</f>
        <v>6.8018044510930006E-2</v>
      </c>
      <c r="K13" s="1">
        <f ca="1">IF(A13&lt;=$B$5,Data!B14,"")</f>
        <v>52</v>
      </c>
      <c r="L13" s="1">
        <f ca="1">IF(A13&lt;=$B$5,Data!C14,"")</f>
        <v>0</v>
      </c>
      <c r="N13" s="187" t="str">
        <f ca="1">IF(A12&lt;=$N$7,Data!G13,"")</f>
        <v/>
      </c>
      <c r="P13" s="1">
        <f ca="1">IF(A13&lt;=$P$6,Data!D14,"")</f>
        <v>55</v>
      </c>
      <c r="R13" s="1">
        <v>8</v>
      </c>
      <c r="S13" s="1">
        <f t="shared" si="0"/>
        <v>8</v>
      </c>
      <c r="T13" s="184"/>
      <c r="U13" s="1">
        <f t="shared" si="4"/>
        <v>7</v>
      </c>
      <c r="V13" s="117">
        <f ca="1"/>
        <v>0.88990000000000002</v>
      </c>
      <c r="W13" s="186">
        <f t="shared" ca="1" si="1"/>
        <v>0.88990000000000002</v>
      </c>
      <c r="X13" s="117"/>
      <c r="Y13" s="1">
        <f t="shared" si="2"/>
        <v>8</v>
      </c>
      <c r="Z13" s="275">
        <f ca="1"/>
        <v>5146.6085688089761</v>
      </c>
      <c r="AA13" s="232"/>
      <c r="AB13" s="236"/>
      <c r="AC13" s="222"/>
      <c r="AD13" s="125"/>
      <c r="AE13" s="222"/>
      <c r="AF13" s="125"/>
      <c r="AG13" s="125"/>
    </row>
    <row r="14" spans="1:39">
      <c r="A14" s="139">
        <f t="shared" si="3"/>
        <v>8</v>
      </c>
      <c r="B14" s="1">
        <f ca="1">IF(A14&lt;=$B$5,Data!L15,"")</f>
        <v>0.65982203969883646</v>
      </c>
      <c r="D14" s="1" t="s">
        <v>181</v>
      </c>
      <c r="E14" s="186">
        <f>Calculation!C10</f>
        <v>50</v>
      </c>
      <c r="G14" s="185">
        <f ca="1">IF(A14&lt;=$B$5, Data!O15,"")</f>
        <v>1.6535809449887708</v>
      </c>
      <c r="H14" s="185">
        <f ca="1">IF(A14&lt;=$B$5,Data!P15,"")</f>
        <v>0</v>
      </c>
      <c r="J14" s="1">
        <f ca="1">IF(A14&lt;=$B$5,Data!E15,"")</f>
        <v>6.7809901516418025E-2</v>
      </c>
      <c r="K14" s="1">
        <f ca="1">IF(A14&lt;=$B$5,Data!B15,"")</f>
        <v>97</v>
      </c>
      <c r="L14" s="1">
        <f ca="1">IF(A14&lt;=$B$5,Data!C15,"")</f>
        <v>0</v>
      </c>
      <c r="N14" s="187" t="str">
        <f ca="1">IF(A13&lt;=$N$7,Data!G14,"")</f>
        <v/>
      </c>
      <c r="P14" s="1">
        <f ca="1">IF(A14&lt;=$P$6,Data!D15,"")</f>
        <v>55</v>
      </c>
      <c r="R14" s="1">
        <v>9</v>
      </c>
      <c r="S14" s="1">
        <f t="shared" si="0"/>
        <v>9</v>
      </c>
      <c r="T14" s="184"/>
      <c r="U14" s="1">
        <f t="shared" si="4"/>
        <v>8</v>
      </c>
      <c r="V14" s="117">
        <f ca="1"/>
        <v>0.86519999999999997</v>
      </c>
      <c r="W14" s="186">
        <f t="shared" ca="1" si="1"/>
        <v>0.86519999999999997</v>
      </c>
      <c r="Y14" s="1">
        <f t="shared" si="2"/>
        <v>9</v>
      </c>
      <c r="Z14" s="275">
        <f ca="1"/>
        <v>8209.5659640328722</v>
      </c>
      <c r="AA14" s="232"/>
      <c r="AB14" s="236"/>
      <c r="AC14" s="222"/>
      <c r="AD14" s="125"/>
      <c r="AE14" s="222"/>
      <c r="AF14" s="125"/>
      <c r="AG14" s="125"/>
    </row>
    <row r="15" spans="1:39">
      <c r="A15" s="139">
        <f t="shared" si="3"/>
        <v>9</v>
      </c>
      <c r="B15" s="1">
        <f ca="1">IF(A15&lt;=$B$5,Data!L16,"")</f>
        <v>0.74469541409993156</v>
      </c>
      <c r="D15" s="1" t="s">
        <v>182</v>
      </c>
      <c r="E15" s="1">
        <f>IF(Calculation!O35=1, 12,IF(Calculation!O35=2,6,IF(Calculation!O35=3,4,IF(Calculation!O35=4,3,IF(Calculation!O35=5,2,1)))))</f>
        <v>12</v>
      </c>
      <c r="G15" s="185">
        <f ca="1">IF(A15&lt;=$B$5, Data!O16,"")</f>
        <v>1.9347359841979948</v>
      </c>
      <c r="H15" s="185">
        <f ca="1">IF(A15&lt;=$B$5,Data!P16,"")</f>
        <v>0</v>
      </c>
      <c r="J15" s="1">
        <f ca="1">IF(A15&lt;=$B$5,Data!E16,"")</f>
        <v>6.7617678598697023E-2</v>
      </c>
      <c r="K15" s="1">
        <f ca="1">IF(A15&lt;=$B$5,Data!B16,"")</f>
        <v>173.5</v>
      </c>
      <c r="L15" s="1">
        <f ca="1">IF(A15&lt;=$B$5,Data!C16,"")</f>
        <v>0</v>
      </c>
      <c r="N15" s="187" t="str">
        <f ca="1">IF(A14&lt;=$N$7,Data!G15,"")</f>
        <v/>
      </c>
      <c r="P15" s="1">
        <f ca="1">IF(A15&lt;=$P$6,Data!D16,"")</f>
        <v>55</v>
      </c>
      <c r="R15" s="1">
        <v>10</v>
      </c>
      <c r="S15" s="1">
        <f t="shared" si="0"/>
        <v>10</v>
      </c>
      <c r="T15" s="184"/>
      <c r="U15" s="1">
        <f t="shared" si="4"/>
        <v>9</v>
      </c>
      <c r="V15" s="117">
        <f ca="1"/>
        <v>0.84509999999999996</v>
      </c>
      <c r="W15" s="186">
        <f t="shared" ca="1" si="1"/>
        <v>0.84509999999999996</v>
      </c>
      <c r="Y15" s="1">
        <f t="shared" si="2"/>
        <v>10</v>
      </c>
      <c r="Z15" s="275">
        <f ca="1"/>
        <v>9771.3810681774703</v>
      </c>
      <c r="AA15" s="232"/>
      <c r="AB15" s="236"/>
      <c r="AC15" s="222"/>
      <c r="AD15" s="125"/>
      <c r="AE15" s="222"/>
      <c r="AF15" s="125"/>
      <c r="AG15" s="125"/>
    </row>
    <row r="16" spans="1:39">
      <c r="A16" s="139">
        <f t="shared" si="3"/>
        <v>10</v>
      </c>
      <c r="B16" s="1">
        <f ca="1">IF(A16&lt;=$B$5,Data!L17,"")</f>
        <v>0.82956878850102667</v>
      </c>
      <c r="D16" s="1" t="s">
        <v>183</v>
      </c>
      <c r="E16" s="1">
        <f>Calculation!O22</f>
        <v>10</v>
      </c>
      <c r="G16" s="185">
        <f ca="1">IF(A16&lt;=$B$5, Data!O17,"")</f>
        <v>1.8368435407947445</v>
      </c>
      <c r="H16" s="185">
        <f ca="1">IF(A16&lt;=$B$5,Data!P17,"")</f>
        <v>0</v>
      </c>
      <c r="J16" s="1">
        <f ca="1">IF(A16&lt;=$B$5,Data!E17,"")</f>
        <v>6.7436200277254013E-2</v>
      </c>
      <c r="K16" s="1">
        <f ca="1">IF(A16&lt;=$B$5,Data!B17,"")</f>
        <v>163.5</v>
      </c>
      <c r="L16" s="1">
        <f ca="1">IF(A16&lt;=$B$5,Data!C17,"")</f>
        <v>0</v>
      </c>
      <c r="N16" s="187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84"/>
      <c r="U16" s="1">
        <f t="shared" si="4"/>
        <v>10</v>
      </c>
      <c r="V16" s="117">
        <f ca="1"/>
        <v>0.83930000000000005</v>
      </c>
      <c r="W16" s="186">
        <f t="shared" ca="1" si="1"/>
        <v>0.83930000000000005</v>
      </c>
      <c r="Y16" s="1">
        <f t="shared" si="2"/>
        <v>11</v>
      </c>
      <c r="Z16" s="275">
        <f ca="1"/>
        <v>9618.4749067970752</v>
      </c>
      <c r="AA16" s="232"/>
      <c r="AB16" s="236"/>
      <c r="AC16" s="222"/>
      <c r="AD16" s="125"/>
      <c r="AE16" s="222"/>
      <c r="AF16" s="125"/>
      <c r="AG16" s="125"/>
    </row>
    <row r="17" spans="1:33">
      <c r="A17" s="139">
        <f t="shared" si="3"/>
        <v>11</v>
      </c>
      <c r="B17" s="1">
        <f ca="1">IF(A17&lt;=$B$5,Data!L18,"")</f>
        <v>0.9117043121149897</v>
      </c>
      <c r="D17" s="1" t="s">
        <v>184</v>
      </c>
      <c r="E17" s="1">
        <f ca="1">Calculation!O5</f>
        <v>11</v>
      </c>
      <c r="G17" s="185">
        <f ca="1">IF(A17&lt;=$B$5, Data!O18,"")</f>
        <v>0.83071821807216351</v>
      </c>
      <c r="H17" s="185">
        <f ca="1">IF(A17&lt;=$B$5,Data!P18,"")</f>
        <v>0</v>
      </c>
      <c r="J17" s="1">
        <f ca="1">IF(A17&lt;=$B$5,Data!E18,"")</f>
        <v>6.7254721966714004E-2</v>
      </c>
      <c r="K17" s="1">
        <f ca="1">IF(A17&lt;=$B$5,Data!B18,"")</f>
        <v>47</v>
      </c>
      <c r="L17" s="1">
        <f ca="1">IF(A17&lt;=$B$5,Data!C18,"")</f>
        <v>0</v>
      </c>
      <c r="N17" s="187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84"/>
      <c r="U17" s="1">
        <f t="shared" si="4"/>
        <v>11</v>
      </c>
      <c r="V17" s="117">
        <f ca="1"/>
        <v>0.88959999999999995</v>
      </c>
      <c r="W17" s="186">
        <f t="shared" ca="1" si="1"/>
        <v>0.88959999999999995</v>
      </c>
      <c r="Y17" s="1">
        <f t="shared" si="2"/>
        <v>12</v>
      </c>
      <c r="Z17" s="275">
        <f ca="1"/>
        <v>5398.4814816133376</v>
      </c>
      <c r="AA17" s="222"/>
      <c r="AB17" s="236"/>
      <c r="AC17" s="222"/>
      <c r="AD17" s="125"/>
      <c r="AE17" s="222"/>
      <c r="AF17" s="125"/>
      <c r="AG17" s="125"/>
    </row>
    <row r="18" spans="1:33">
      <c r="A18" s="139">
        <f t="shared" si="3"/>
        <v>12</v>
      </c>
      <c r="B18" s="1">
        <f ca="1">IF(A18&lt;=$B$5,Data!L19,"")</f>
        <v>0.99657768651608492</v>
      </c>
      <c r="D18" s="1" t="s">
        <v>185</v>
      </c>
      <c r="E18" s="1">
        <f>IF(Calculation!O13=1,1,IF(Calculation!O13=2,2,3))</f>
        <v>1</v>
      </c>
      <c r="G18" s="185">
        <f ca="1">IF(A18&lt;=$B$5, Data!O19,"")</f>
        <v>0.59446689054492741</v>
      </c>
      <c r="H18" s="185">
        <f ca="1">IF(A18&lt;=$B$5,Data!P19,"")</f>
        <v>0</v>
      </c>
      <c r="J18" s="1">
        <f ca="1">IF(A18&lt;=$B$5,Data!E19,"")</f>
        <v>6.7098305287483007E-2</v>
      </c>
      <c r="K18" s="1">
        <f ca="1">IF(A18&lt;=$B$5,Data!B19,"")</f>
        <v>35.999998092651367</v>
      </c>
      <c r="L18" s="1">
        <f ca="1">IF(A18&lt;=$B$5,Data!C19,"")</f>
        <v>0</v>
      </c>
      <c r="N18" s="187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84"/>
      <c r="U18" s="1">
        <f t="shared" si="4"/>
        <v>12</v>
      </c>
      <c r="V18" s="117">
        <f ca="1"/>
        <v>1.2000999999999999</v>
      </c>
      <c r="W18" s="186">
        <f t="shared" ca="1" si="1"/>
        <v>1.2000999999999999</v>
      </c>
      <c r="Y18" s="1">
        <f t="shared" si="2"/>
        <v>13</v>
      </c>
      <c r="Z18" s="275">
        <f ca="1"/>
        <v>2985.9880076495128</v>
      </c>
      <c r="AC18" s="212"/>
      <c r="AD18" s="211"/>
      <c r="AE18" s="184"/>
    </row>
    <row r="19" spans="1:33">
      <c r="A19" s="139">
        <f t="shared" si="3"/>
        <v>13</v>
      </c>
      <c r="B19" s="1">
        <f ca="1">IF(A19&lt;=$B$5,Data!L20,"")</f>
        <v>1.0787132101300478</v>
      </c>
      <c r="D19" s="1" t="s">
        <v>186</v>
      </c>
      <c r="E19" s="1">
        <f>IF(Calculation!O16=1,1,2)</f>
        <v>1</v>
      </c>
      <c r="G19" s="185">
        <f ca="1">IF(A19&lt;=$B$5, Data!O20,"")</f>
        <v>0.59839300422047048</v>
      </c>
      <c r="H19" s="185">
        <f ca="1">IF(A19&lt;=$B$5,Data!P20,"")</f>
        <v>0</v>
      </c>
      <c r="J19" s="1">
        <f ca="1">IF(A19&lt;=$B$5,Data!E20,"")</f>
        <v>6.6967988930799013E-2</v>
      </c>
      <c r="K19" s="1">
        <f ca="1">IF(A19&lt;=$B$5,Data!B20,"")</f>
        <v>35.999998092651367</v>
      </c>
      <c r="L19" s="1">
        <f ca="1">IF(A19&lt;=$B$5,Data!C20,"")</f>
        <v>0</v>
      </c>
      <c r="N19" s="187" t="str">
        <f ca="1">IF(A18&lt;=$N$7,Data!G19,"")</f>
        <v/>
      </c>
      <c r="P19" s="1">
        <f ca="1">IF(A19&lt;=$P$6,Data!D20,"")</f>
        <v>55</v>
      </c>
      <c r="S19" s="184"/>
      <c r="T19" s="184"/>
      <c r="U19" s="1">
        <f t="shared" si="4"/>
        <v>13</v>
      </c>
      <c r="V19" s="117">
        <f ca="1"/>
        <v>1.2095</v>
      </c>
      <c r="W19" s="186">
        <f t="shared" ca="1" si="1"/>
        <v>1.2095</v>
      </c>
      <c r="Y19" s="1">
        <f t="shared" si="2"/>
        <v>14</v>
      </c>
      <c r="Z19" s="275">
        <f ca="1"/>
        <v>0</v>
      </c>
      <c r="AC19" s="212"/>
      <c r="AD19" s="213"/>
      <c r="AE19" s="184" t="e">
        <f ca="1">REGISTER.ID(AF2, AF7, AF4)</f>
        <v>#VALUE!</v>
      </c>
    </row>
    <row r="20" spans="1:33">
      <c r="A20" s="139">
        <f t="shared" si="3"/>
        <v>14</v>
      </c>
      <c r="B20" s="1">
        <f ca="1">IF(A20&lt;=$B$5,Data!L21,"")</f>
        <v>1.1635865845311431</v>
      </c>
      <c r="D20" s="1" t="s">
        <v>187</v>
      </c>
      <c r="E20" s="1">
        <f>IF(Calculation!O19=1,0,1)</f>
        <v>1</v>
      </c>
      <c r="G20" s="185">
        <f ca="1">IF(A20&lt;=$B$5, Data!O21,"")</f>
        <v>0.58340129424089493</v>
      </c>
      <c r="H20" s="185">
        <f ca="1">IF(A20&lt;=$B$5,Data!P21,"")</f>
        <v>0</v>
      </c>
      <c r="J20" s="1">
        <f ca="1">IF(A20&lt;=$B$5,Data!E21,"")</f>
        <v>6.6841876332911027E-2</v>
      </c>
      <c r="K20" s="1">
        <f ca="1">IF(A20&lt;=$B$5,Data!B21,"")</f>
        <v>36</v>
      </c>
      <c r="L20" s="1">
        <f ca="1">IF(A20&lt;=$B$5,Data!C21,"")</f>
        <v>0</v>
      </c>
      <c r="N20" s="187" t="str">
        <f ca="1">IF(A19&lt;=$N$7,Data!G20,"")</f>
        <v/>
      </c>
      <c r="P20" s="1">
        <f ca="1">IF(A20&lt;=$P$6,Data!D21,"")</f>
        <v>55</v>
      </c>
      <c r="S20" s="184"/>
      <c r="T20" s="184"/>
      <c r="U20" s="1">
        <f t="shared" si="4"/>
        <v>14</v>
      </c>
      <c r="V20" s="117">
        <f ca="1"/>
        <v>1.1567000000000001</v>
      </c>
      <c r="W20" s="186">
        <f t="shared" ca="1" si="1"/>
        <v>1.1567000000000001</v>
      </c>
      <c r="Y20" s="1">
        <f t="shared" si="2"/>
        <v>15</v>
      </c>
      <c r="Z20" s="275">
        <f ca="1"/>
        <v>0</v>
      </c>
      <c r="AA20" s="211"/>
      <c r="AB20" s="211"/>
      <c r="AC20" s="212"/>
      <c r="AD20" s="211"/>
      <c r="AE20" s="184"/>
    </row>
    <row r="21" spans="1:33">
      <c r="A21" s="139">
        <f t="shared" si="3"/>
        <v>15</v>
      </c>
      <c r="B21" s="1">
        <f ca="1">IF(A21&lt;=$B$5,Data!L22,"")</f>
        <v>1.2484599589322383</v>
      </c>
      <c r="D21" s="1" t="s">
        <v>210</v>
      </c>
      <c r="E21" s="1">
        <f ca="1">N7</f>
        <v>1</v>
      </c>
      <c r="G21" s="185">
        <f ca="1">IF(A21&lt;=$B$5, Data!O22,"")</f>
        <v>0.61889566312645528</v>
      </c>
      <c r="H21" s="185">
        <f ca="1">IF(A21&lt;=$B$5,Data!P22,"")</f>
        <v>0</v>
      </c>
      <c r="J21" s="1">
        <f ca="1">IF(A21&lt;=$B$5,Data!E22,"")</f>
        <v>6.6754101871696017E-2</v>
      </c>
      <c r="K21" s="1">
        <f ca="1">IF(A21&lt;=$B$5,Data!B22,"")</f>
        <v>59</v>
      </c>
      <c r="L21" s="1">
        <f ca="1">IF(A21&lt;=$B$5,Data!C22,"")</f>
        <v>0</v>
      </c>
      <c r="N21" s="187" t="str">
        <f ca="1">IF(A20&lt;=$N$7,Data!G21,"")</f>
        <v/>
      </c>
      <c r="P21" s="1">
        <f ca="1">IF(A21&lt;=$P$6,Data!D22,"")</f>
        <v>55</v>
      </c>
      <c r="S21" s="184"/>
      <c r="T21" s="184"/>
      <c r="U21" s="1">
        <f t="shared" si="4"/>
        <v>15</v>
      </c>
      <c r="V21" s="117">
        <f ca="1"/>
        <v>1.0689</v>
      </c>
      <c r="W21" s="186">
        <f t="shared" ca="1" si="1"/>
        <v>1.0689</v>
      </c>
      <c r="Y21" s="1">
        <f t="shared" si="2"/>
        <v>16</v>
      </c>
      <c r="Z21" s="276">
        <f ca="1"/>
        <v>0</v>
      </c>
      <c r="AA21" s="211"/>
      <c r="AB21" s="211"/>
      <c r="AC21" s="212"/>
      <c r="AD21" s="211"/>
      <c r="AE21" s="184"/>
    </row>
    <row r="22" spans="1:33">
      <c r="A22" s="139">
        <f t="shared" si="3"/>
        <v>16</v>
      </c>
      <c r="B22" s="1">
        <f ca="1">IF(A22&lt;=$B$5,Data!L23,"")</f>
        <v>1.3251197809719371</v>
      </c>
      <c r="D22" s="1" t="s">
        <v>211</v>
      </c>
      <c r="E22" s="1">
        <f ca="1">P6</f>
        <v>24</v>
      </c>
      <c r="G22" s="185">
        <f ca="1">IF(A22&lt;=$B$5, Data!O23,"")</f>
        <v>0.60466898424549165</v>
      </c>
      <c r="H22" s="185">
        <f ca="1">IF(A22&lt;=$B$5,Data!P23,"")</f>
        <v>0</v>
      </c>
      <c r="J22" s="1">
        <f ca="1">IF(A22&lt;=$B$5,Data!E23,"")</f>
        <v>6.6725231559943018E-2</v>
      </c>
      <c r="K22" s="1">
        <f ca="1">IF(A22&lt;=$B$5,Data!B23,"")</f>
        <v>59</v>
      </c>
      <c r="L22" s="1">
        <f ca="1">IF(A22&lt;=$B$5,Data!C23,"")</f>
        <v>0</v>
      </c>
      <c r="N22" s="187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117">
        <f ca="1"/>
        <v>0.88670000000000004</v>
      </c>
      <c r="W22" s="186">
        <f t="shared" ca="1" si="1"/>
        <v>0.88670000000000004</v>
      </c>
      <c r="Y22" s="1">
        <f t="shared" si="2"/>
        <v>17</v>
      </c>
      <c r="Z22" s="277">
        <f ca="1"/>
        <v>0</v>
      </c>
      <c r="AA22" s="211"/>
      <c r="AB22" s="211"/>
      <c r="AC22" s="212"/>
      <c r="AD22" s="122"/>
    </row>
    <row r="23" spans="1:33" ht="12" thickBot="1">
      <c r="A23" s="139">
        <f t="shared" si="3"/>
        <v>17</v>
      </c>
      <c r="B23" s="1">
        <f ca="1">IF(A23&lt;=$B$5,Data!L24,"")</f>
        <v>1.4099931553730323</v>
      </c>
      <c r="D23" s="1" t="s">
        <v>214</v>
      </c>
      <c r="E23" s="1">
        <f>S6</f>
        <v>9</v>
      </c>
      <c r="G23" s="185">
        <f ca="1">IF(A23&lt;=$B$5, Data!O24,"")</f>
        <v>0.52421010100912779</v>
      </c>
      <c r="H23" s="185">
        <f ca="1">IF(A23&lt;=$B$5,Data!P24,"")</f>
        <v>0</v>
      </c>
      <c r="J23" s="1">
        <f ca="1">IF(A23&lt;=$B$5,Data!E24,"")</f>
        <v>6.6699155149565009E-2</v>
      </c>
      <c r="K23" s="1">
        <f ca="1">IF(A23&lt;=$B$5,Data!B24,"")</f>
        <v>38</v>
      </c>
      <c r="L23" s="1">
        <f ca="1">IF(A23&lt;=$B$5,Data!C24,"")</f>
        <v>0</v>
      </c>
      <c r="N23" s="187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117">
        <f ca="1"/>
        <v>1.4138345674324397</v>
      </c>
      <c r="W23" s="186">
        <f t="shared" ca="1" si="1"/>
        <v>1.4138345674324397</v>
      </c>
      <c r="Y23" s="1">
        <f t="shared" si="2"/>
        <v>18</v>
      </c>
      <c r="Z23" s="277">
        <f ca="1"/>
        <v>0</v>
      </c>
      <c r="AA23" s="211"/>
      <c r="AB23" s="211"/>
    </row>
    <row r="24" spans="1:33">
      <c r="A24" s="139">
        <f t="shared" si="3"/>
        <v>18</v>
      </c>
      <c r="B24" s="1">
        <f ca="1">IF(A24&lt;=$B$5,Data!L25,"")</f>
        <v>1.4921286789869952</v>
      </c>
      <c r="G24" s="185">
        <f ca="1">IF(A24&lt;=$B$5, Data!O25,"")</f>
        <v>0.50603168655392539</v>
      </c>
      <c r="H24" s="185">
        <f ca="1">IF(A24&lt;=$B$5,Data!P25,"")</f>
        <v>0</v>
      </c>
      <c r="J24" s="1">
        <f ca="1">IF(A24&lt;=$B$5,Data!E25,"")</f>
        <v>6.6658972335586014E-2</v>
      </c>
      <c r="K24" s="1">
        <f ca="1">IF(A24&lt;=$B$5,Data!B25,"")</f>
        <v>38</v>
      </c>
      <c r="L24" s="1">
        <f ca="1">IF(A24&lt;=$B$5,Data!C25,"")</f>
        <v>0</v>
      </c>
      <c r="N24" s="187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117">
        <f ca="1"/>
        <v>0.65</v>
      </c>
      <c r="W24" s="186">
        <f t="shared" ca="1" si="1"/>
        <v>0.65</v>
      </c>
      <c r="Y24" s="1">
        <f t="shared" si="2"/>
        <v>19</v>
      </c>
      <c r="Z24" s="277">
        <f ca="1"/>
        <v>0</v>
      </c>
      <c r="AA24" s="211"/>
      <c r="AB24" s="211"/>
      <c r="AC24" s="219" t="s">
        <v>201</v>
      </c>
      <c r="AD24" s="220"/>
      <c r="AE24" s="230">
        <f ca="1">Z6</f>
        <v>5123281.4105400294</v>
      </c>
    </row>
    <row r="25" spans="1:33">
      <c r="A25" s="139">
        <f t="shared" si="3"/>
        <v>19</v>
      </c>
      <c r="B25" s="1">
        <f ca="1">IF(A25&lt;=$B$5,Data!L26,"")</f>
        <v>1.5770020533880904</v>
      </c>
      <c r="G25" s="185">
        <f ca="1">IF(A25&lt;=$B$5, Data!O26,"")</f>
        <v>0.5228976520749109</v>
      </c>
      <c r="H25" s="185">
        <f ca="1">IF(A25&lt;=$B$5,Data!P26,"")</f>
        <v>0</v>
      </c>
      <c r="J25" s="1">
        <f ca="1">IF(A25&lt;=$B$5,Data!E26,"")</f>
        <v>6.6603283684949013E-2</v>
      </c>
      <c r="K25" s="1">
        <f ca="1">IF(A25&lt;=$B$5,Data!B26,"")</f>
        <v>48</v>
      </c>
      <c r="L25" s="1">
        <f ca="1">IF(A25&lt;=$B$5,Data!C26,"")</f>
        <v>0</v>
      </c>
      <c r="N25" s="187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117">
        <f ca="1"/>
        <v>0.65</v>
      </c>
      <c r="W25" s="186">
        <f t="shared" ca="1" si="1"/>
        <v>0.65</v>
      </c>
      <c r="Y25" s="1">
        <f t="shared" si="2"/>
        <v>20</v>
      </c>
      <c r="Z25" s="277">
        <f ca="1"/>
        <v>0</v>
      </c>
      <c r="AA25" s="211"/>
      <c r="AB25" s="211"/>
      <c r="AC25" s="221" t="s">
        <v>202</v>
      </c>
      <c r="AD25" s="222"/>
      <c r="AE25" s="231">
        <f ca="1">Z7</f>
        <v>2201036.0656422842</v>
      </c>
    </row>
    <row r="26" spans="1:33">
      <c r="A26" s="139">
        <f t="shared" si="3"/>
        <v>20</v>
      </c>
      <c r="B26" s="1">
        <f ca="1">IF(A26&lt;=$B$5,Data!L27,"")</f>
        <v>1.6591375770020533</v>
      </c>
      <c r="G26" s="185">
        <f ca="1">IF(A26&lt;=$B$5, Data!O27,"")</f>
        <v>0.94072775169454692</v>
      </c>
      <c r="H26" s="185">
        <f ca="1">IF(A26&lt;=$B$5,Data!P27,"")</f>
        <v>0</v>
      </c>
      <c r="J26" s="1">
        <f ca="1">IF(A26&lt;=$B$5,Data!E27,"")</f>
        <v>6.6545738747036023E-2</v>
      </c>
      <c r="K26" s="1">
        <f ca="1">IF(A26&lt;=$B$5,Data!B27,"")</f>
        <v>83</v>
      </c>
      <c r="L26" s="1">
        <f ca="1">IF(A26&lt;=$B$5,Data!C27,"")</f>
        <v>0</v>
      </c>
      <c r="N26" s="187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117">
        <f ca="1"/>
        <v>0.65</v>
      </c>
      <c r="W26" s="186">
        <f t="shared" ca="1" si="1"/>
        <v>0.65</v>
      </c>
      <c r="Y26" s="1">
        <f t="shared" si="2"/>
        <v>21</v>
      </c>
      <c r="Z26" s="277">
        <f ca="1"/>
        <v>0</v>
      </c>
      <c r="AA26" s="211"/>
      <c r="AB26" s="211"/>
      <c r="AC26" s="221"/>
      <c r="AD26" s="222"/>
      <c r="AE26" s="223"/>
    </row>
    <row r="27" spans="1:33" ht="12" thickBot="1">
      <c r="A27" s="139">
        <f t="shared" si="3"/>
        <v>21</v>
      </c>
      <c r="B27" s="1">
        <f ca="1">IF(A27&lt;=$B$5,Data!L28,"")</f>
        <v>1.7440109514031485</v>
      </c>
      <c r="G27" s="185">
        <f ca="1">IF(A27&lt;=$B$5, Data!O28,"")</f>
        <v>1.1843435952067436</v>
      </c>
      <c r="H27" s="185">
        <f ca="1">IF(A27&lt;=$B$5,Data!P28,"")</f>
        <v>0</v>
      </c>
      <c r="J27" s="1">
        <f ca="1">IF(A27&lt;=$B$5,Data!E28,"")</f>
        <v>6.6502002600429017E-2</v>
      </c>
      <c r="K27" s="1">
        <f ca="1">IF(A27&lt;=$B$5,Data!B28,"")</f>
        <v>128</v>
      </c>
      <c r="L27" s="1">
        <f ca="1">IF(A27&lt;=$B$5,Data!C28,"")</f>
        <v>0</v>
      </c>
      <c r="N27" s="187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117">
        <f ca="1"/>
        <v>0.65</v>
      </c>
      <c r="W27" s="186">
        <f t="shared" ca="1" si="1"/>
        <v>0.65</v>
      </c>
      <c r="Y27" s="1">
        <f t="shared" si="2"/>
        <v>22</v>
      </c>
      <c r="Z27" s="277">
        <f ca="1"/>
        <v>0</v>
      </c>
      <c r="AA27" s="211"/>
      <c r="AB27" s="211"/>
      <c r="AC27" s="224"/>
      <c r="AD27" s="225"/>
      <c r="AE27" s="218"/>
    </row>
    <row r="28" spans="1:33">
      <c r="A28" s="139">
        <f t="shared" si="3"/>
        <v>22</v>
      </c>
      <c r="B28" s="1">
        <f ca="1">IF(A28&lt;=$B$5,Data!L29,"")</f>
        <v>1.8288843258042438</v>
      </c>
      <c r="G28" s="185">
        <f ca="1">IF(A28&lt;=$B$5, Data!O29,"")</f>
        <v>1.1614502581033073</v>
      </c>
      <c r="H28" s="185">
        <f ca="1">IF(A28&lt;=$B$5,Data!P29,"")</f>
        <v>0</v>
      </c>
      <c r="J28" s="1">
        <f ca="1">IF(A28&lt;=$B$5,Data!E29,"")</f>
        <v>6.6476460899144024E-2</v>
      </c>
      <c r="K28" s="1">
        <f ca="1">IF(A28&lt;=$B$5,Data!B29,"")</f>
        <v>121</v>
      </c>
      <c r="L28" s="1">
        <f ca="1">IF(A28&lt;=$B$5,Data!C29,"")</f>
        <v>0</v>
      </c>
      <c r="N28" s="187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117">
        <f ca="1"/>
        <v>1.3</v>
      </c>
      <c r="W28" s="186">
        <f t="shared" ca="1" si="1"/>
        <v>1.3</v>
      </c>
      <c r="Y28" s="1">
        <f t="shared" si="2"/>
        <v>23</v>
      </c>
      <c r="Z28" s="277">
        <f ca="1"/>
        <v>0</v>
      </c>
      <c r="AA28" s="211"/>
      <c r="AB28" s="211"/>
      <c r="AC28" s="212"/>
      <c r="AD28" s="122"/>
    </row>
    <row r="29" spans="1:33">
      <c r="A29" s="139">
        <f t="shared" si="3"/>
        <v>23</v>
      </c>
      <c r="B29" s="1">
        <f ca="1">IF(A29&lt;=$B$5,Data!L30,"")</f>
        <v>1.9110198494182067</v>
      </c>
      <c r="G29" s="185">
        <f ca="1">IF(A29&lt;=$B$5, Data!O30,"")</f>
        <v>0.59467071918363856</v>
      </c>
      <c r="H29" s="185">
        <f ca="1">IF(A29&lt;=$B$5,Data!P30,"")</f>
        <v>0</v>
      </c>
      <c r="J29" s="1">
        <f ca="1">IF(A29&lt;=$B$5,Data!E30,"")</f>
        <v>6.6450919198073999E-2</v>
      </c>
      <c r="K29" s="1">
        <f ca="1">IF(A29&lt;=$B$5,Data!B30,"")</f>
        <v>44</v>
      </c>
      <c r="L29" s="1">
        <f ca="1">IF(A29&lt;=$B$5,Data!C30,"")</f>
        <v>0</v>
      </c>
      <c r="N29" s="187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117">
        <f ca="1"/>
        <v>1.3</v>
      </c>
      <c r="W29" s="186">
        <f t="shared" ca="1" si="1"/>
        <v>1.3</v>
      </c>
      <c r="Y29" s="1">
        <f t="shared" si="2"/>
        <v>24</v>
      </c>
      <c r="Z29" s="277">
        <f ca="1"/>
        <v>0</v>
      </c>
      <c r="AA29" s="211"/>
      <c r="AB29" s="211"/>
      <c r="AC29" s="212"/>
      <c r="AD29" s="122"/>
    </row>
    <row r="30" spans="1:33">
      <c r="A30" s="139">
        <f t="shared" si="3"/>
        <v>24</v>
      </c>
      <c r="B30" s="1">
        <f ca="1">IF(A30&lt;=$B$5,Data!L31,"")</f>
        <v>1.9958932238193019</v>
      </c>
      <c r="G30" s="185">
        <f ca="1">IF(A30&lt;=$B$5, Data!O31,"")</f>
        <v>0.46470376960747256</v>
      </c>
      <c r="H30" s="185">
        <f ca="1">IF(A30&lt;=$B$5,Data!P31,"")</f>
        <v>0</v>
      </c>
      <c r="J30" s="1">
        <f ca="1">IF(A30&lt;=$B$5,Data!E31,"")</f>
        <v>6.6432021553282011E-2</v>
      </c>
      <c r="K30" s="1">
        <f ca="1">IF(A30&lt;=$B$5,Data!B31,"")</f>
        <v>35</v>
      </c>
      <c r="L30" s="1">
        <f ca="1">IF(A30&lt;=$B$5,Data!C31,"")</f>
        <v>0</v>
      </c>
      <c r="N30" s="187" t="str">
        <f ca="1">IF(A29&lt;=$N$7,Data!G30,"")</f>
        <v/>
      </c>
      <c r="P30" s="1">
        <f ca="1">IF(A30&lt;=$P$6,Data!D31,"")</f>
        <v>55</v>
      </c>
      <c r="U30" s="1">
        <f t="shared" si="4"/>
        <v>24</v>
      </c>
      <c r="V30" s="117">
        <f ca="1"/>
        <v>1.4</v>
      </c>
      <c r="W30" s="186">
        <f t="shared" ca="1" si="1"/>
        <v>1.4</v>
      </c>
      <c r="Y30" s="1">
        <f t="shared" si="2"/>
        <v>25</v>
      </c>
      <c r="Z30" s="277">
        <f ca="1"/>
        <v>0</v>
      </c>
      <c r="AA30" s="211"/>
      <c r="AB30" s="211"/>
      <c r="AC30" s="212"/>
      <c r="AD30" s="122"/>
    </row>
    <row r="31" spans="1:33">
      <c r="A31" s="139">
        <f t="shared" si="3"/>
        <v>25</v>
      </c>
      <c r="B31" s="1" t="str">
        <f ca="1">IF(A31&lt;=$B$5,Data!L32,"")</f>
        <v/>
      </c>
      <c r="G31" s="185" t="str">
        <f ca="1">IF(A31&lt;=$B$5, Data!O32,"")</f>
        <v/>
      </c>
      <c r="H31" s="185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87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117">
        <f ca="1"/>
        <v>1.4</v>
      </c>
      <c r="W31" s="186">
        <f t="shared" ca="1" si="1"/>
        <v>1.4</v>
      </c>
      <c r="Y31" s="1">
        <f t="shared" si="2"/>
        <v>26</v>
      </c>
      <c r="Z31" s="277">
        <f ca="1"/>
        <v>0</v>
      </c>
      <c r="AA31" s="211"/>
      <c r="AB31" s="122"/>
      <c r="AC31" s="212"/>
      <c r="AD31" s="122"/>
    </row>
    <row r="32" spans="1:33">
      <c r="A32" s="139">
        <f t="shared" si="3"/>
        <v>26</v>
      </c>
      <c r="B32" s="1" t="str">
        <f ca="1">IF(A32&lt;=$B$5,Data!L33,"")</f>
        <v/>
      </c>
      <c r="G32" s="185" t="str">
        <f ca="1">IF(A32&lt;=$B$5, Data!O33,"")</f>
        <v/>
      </c>
      <c r="H32" s="185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87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117">
        <f ca="1"/>
        <v>1.4</v>
      </c>
      <c r="W32" s="186">
        <f t="shared" ca="1" si="1"/>
        <v>1.4</v>
      </c>
      <c r="Y32" s="1">
        <f t="shared" si="2"/>
        <v>27</v>
      </c>
      <c r="Z32" s="278">
        <f ca="1"/>
        <v>0</v>
      </c>
      <c r="AA32" s="211"/>
      <c r="AB32" s="211"/>
      <c r="AC32" s="212"/>
      <c r="AD32" s="122"/>
    </row>
    <row r="33" spans="1:30">
      <c r="A33" s="139">
        <f t="shared" si="3"/>
        <v>27</v>
      </c>
      <c r="B33" s="1" t="str">
        <f ca="1">IF(A33&lt;=$B$5,Data!L34,"")</f>
        <v/>
      </c>
      <c r="G33" s="185" t="str">
        <f ca="1">IF(A33&lt;=$B$5, Data!O34,"")</f>
        <v/>
      </c>
      <c r="H33" s="185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87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117">
        <f ca="1"/>
        <v>1.4</v>
      </c>
      <c r="W33" s="186">
        <f t="shared" ca="1" si="1"/>
        <v>1.4</v>
      </c>
      <c r="Y33" s="1">
        <f t="shared" si="2"/>
        <v>28</v>
      </c>
      <c r="Z33" s="278">
        <f ca="1"/>
        <v>0</v>
      </c>
      <c r="AA33" s="211"/>
      <c r="AB33" s="211"/>
      <c r="AC33" s="212"/>
      <c r="AD33" s="122"/>
    </row>
    <row r="34" spans="1:30">
      <c r="A34" s="139">
        <f t="shared" si="3"/>
        <v>28</v>
      </c>
      <c r="B34" s="1" t="str">
        <f ca="1">IF(A34&lt;=$B$5,Data!L35,"")</f>
        <v/>
      </c>
      <c r="G34" s="185" t="str">
        <f ca="1">IF(A34&lt;=$B$5, Data!O35,"")</f>
        <v/>
      </c>
      <c r="H34" s="185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87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117">
        <f ca="1"/>
        <v>1.3</v>
      </c>
      <c r="W34" s="186">
        <f t="shared" ca="1" si="1"/>
        <v>1.3</v>
      </c>
      <c r="Y34" s="1">
        <f t="shared" si="2"/>
        <v>29</v>
      </c>
      <c r="Z34" s="274">
        <f ca="1"/>
        <v>0</v>
      </c>
      <c r="AA34" s="211"/>
      <c r="AB34" s="211"/>
      <c r="AC34" s="212"/>
      <c r="AD34" s="122"/>
    </row>
    <row r="35" spans="1:30">
      <c r="A35" s="139">
        <f t="shared" si="3"/>
        <v>29</v>
      </c>
      <c r="B35" s="1" t="str">
        <f ca="1">IF(A35&lt;=$B$5,Data!L36,"")</f>
        <v/>
      </c>
      <c r="G35" s="185" t="str">
        <f ca="1">IF(A35&lt;=$B$5, Data!O36,"")</f>
        <v/>
      </c>
      <c r="H35" s="185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87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117">
        <f ca="1"/>
        <v>1.3</v>
      </c>
      <c r="W35" s="186">
        <f t="shared" ca="1" si="1"/>
        <v>1.3</v>
      </c>
      <c r="Y35" s="1">
        <f t="shared" si="2"/>
        <v>30</v>
      </c>
      <c r="Z35" s="274">
        <f ca="1"/>
        <v>0</v>
      </c>
      <c r="AA35" s="211"/>
      <c r="AB35" s="211"/>
      <c r="AC35" s="212"/>
      <c r="AD35" s="122"/>
    </row>
    <row r="36" spans="1:30">
      <c r="A36" s="139">
        <f t="shared" si="3"/>
        <v>30</v>
      </c>
      <c r="B36" s="1" t="str">
        <f ca="1">IF(A36&lt;=$B$5,Data!L37,"")</f>
        <v/>
      </c>
      <c r="G36" s="185" t="str">
        <f ca="1">IF(A36&lt;=$B$5, Data!O37,"")</f>
        <v/>
      </c>
      <c r="H36" s="185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87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117">
        <f ca="1"/>
        <v>0.65</v>
      </c>
      <c r="W36" s="186">
        <f t="shared" ca="1" si="1"/>
        <v>0.65</v>
      </c>
      <c r="Y36" s="1">
        <f t="shared" si="2"/>
        <v>31</v>
      </c>
      <c r="Z36" s="274">
        <f ca="1"/>
        <v>0</v>
      </c>
      <c r="AA36" s="211"/>
      <c r="AB36" s="211"/>
      <c r="AC36" s="212"/>
      <c r="AD36" s="122"/>
    </row>
    <row r="37" spans="1:30">
      <c r="A37" s="139">
        <f t="shared" si="3"/>
        <v>31</v>
      </c>
      <c r="B37" s="1" t="str">
        <f ca="1">IF(A37&lt;=$B$5,Data!L38,"")</f>
        <v/>
      </c>
      <c r="G37" s="185" t="str">
        <f ca="1">IF(A37&lt;=$B$5, Data!O38,"")</f>
        <v/>
      </c>
      <c r="H37" s="185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87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117">
        <f ca="1"/>
        <v>0.65</v>
      </c>
      <c r="W37" s="186">
        <f t="shared" ca="1" si="1"/>
        <v>0.65</v>
      </c>
      <c r="Y37" s="1">
        <f t="shared" si="2"/>
        <v>32</v>
      </c>
      <c r="Z37" s="274">
        <f ca="1"/>
        <v>0</v>
      </c>
      <c r="AA37" s="211"/>
      <c r="AB37" s="211"/>
      <c r="AC37" s="212"/>
      <c r="AD37" s="122"/>
    </row>
    <row r="38" spans="1:30">
      <c r="A38" s="139">
        <f t="shared" si="3"/>
        <v>32</v>
      </c>
      <c r="B38" s="1" t="str">
        <f ca="1">IF(A38&lt;=$B$5,Data!L39,"")</f>
        <v/>
      </c>
      <c r="G38" s="185" t="str">
        <f ca="1">IF(A38&lt;=$B$5, Data!O39,"")</f>
        <v/>
      </c>
      <c r="H38" s="185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87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117">
        <f ca="1"/>
        <v>0.65</v>
      </c>
      <c r="W38" s="186">
        <f t="shared" ca="1" si="1"/>
        <v>0.65</v>
      </c>
      <c r="Y38" s="1">
        <f t="shared" si="2"/>
        <v>33</v>
      </c>
      <c r="Z38" s="274">
        <f ca="1"/>
        <v>0</v>
      </c>
      <c r="AA38" s="211"/>
      <c r="AB38" s="211"/>
      <c r="AC38" s="212"/>
      <c r="AD38" s="122"/>
    </row>
    <row r="39" spans="1:30">
      <c r="A39" s="139">
        <f t="shared" si="3"/>
        <v>33</v>
      </c>
      <c r="B39" s="1" t="str">
        <f ca="1">IF(A39&lt;=$B$5,Data!L40,"")</f>
        <v/>
      </c>
      <c r="G39" s="185" t="str">
        <f ca="1">IF(A39&lt;=$B$5, Data!O40,"")</f>
        <v/>
      </c>
      <c r="H39" s="185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87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117">
        <f ca="1"/>
        <v>1.1172877975819515</v>
      </c>
      <c r="W39" s="186">
        <f t="shared" ca="1" si="1"/>
        <v>1.1172877975819515</v>
      </c>
      <c r="Y39" s="1">
        <f t="shared" si="2"/>
        <v>34</v>
      </c>
      <c r="Z39" s="274">
        <f ca="1"/>
        <v>0</v>
      </c>
      <c r="AA39" s="211"/>
      <c r="AB39" s="211"/>
      <c r="AC39" s="212"/>
      <c r="AD39" s="122"/>
    </row>
    <row r="40" spans="1:30">
      <c r="A40" s="139">
        <f t="shared" si="3"/>
        <v>34</v>
      </c>
      <c r="B40" s="1" t="str">
        <f ca="1">IF(A40&lt;=$B$5,Data!L41,"")</f>
        <v/>
      </c>
      <c r="G40" s="185" t="str">
        <f ca="1">IF(A40&lt;=$B$5, Data!O41,"")</f>
        <v/>
      </c>
      <c r="H40" s="185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87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117">
        <f ca="1"/>
        <v>0.4</v>
      </c>
      <c r="W40" s="186">
        <f t="shared" ca="1" si="1"/>
        <v>0.4</v>
      </c>
      <c r="Y40" s="1">
        <f t="shared" si="2"/>
        <v>35</v>
      </c>
      <c r="Z40" s="274">
        <f ca="1"/>
        <v>0</v>
      </c>
      <c r="AA40" s="211"/>
      <c r="AB40" s="211"/>
      <c r="AC40" s="212"/>
      <c r="AD40" s="122"/>
    </row>
    <row r="41" spans="1:30">
      <c r="A41" s="139">
        <f t="shared" si="3"/>
        <v>35</v>
      </c>
      <c r="B41" s="1" t="str">
        <f ca="1">IF(A41&lt;=$B$5,Data!L42,"")</f>
        <v/>
      </c>
      <c r="G41" s="185" t="str">
        <f ca="1">IF(A41&lt;=$B$5, Data!O42,"")</f>
        <v/>
      </c>
      <c r="H41" s="185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87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117">
        <f ca="1"/>
        <v>0.4</v>
      </c>
      <c r="W41" s="186">
        <f t="shared" ca="1" si="1"/>
        <v>0.4</v>
      </c>
      <c r="Y41" s="1">
        <f t="shared" si="2"/>
        <v>36</v>
      </c>
      <c r="Z41" s="274">
        <f ca="1"/>
        <v>0</v>
      </c>
      <c r="AA41" s="211"/>
      <c r="AB41" s="211"/>
      <c r="AC41" s="212"/>
      <c r="AD41" s="122"/>
    </row>
    <row r="42" spans="1:30">
      <c r="A42" s="139">
        <f t="shared" si="3"/>
        <v>36</v>
      </c>
      <c r="B42" s="1" t="str">
        <f ca="1">IF(A42&lt;=$B$5,Data!L43,"")</f>
        <v/>
      </c>
      <c r="G42" s="185" t="str">
        <f ca="1">IF(A42&lt;=$B$5, Data!O43,"")</f>
        <v/>
      </c>
      <c r="H42" s="185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87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117">
        <f ca="1"/>
        <v>0.4</v>
      </c>
      <c r="W42" s="186">
        <f t="shared" ca="1" si="1"/>
        <v>0.4</v>
      </c>
      <c r="Y42" s="1">
        <f t="shared" si="2"/>
        <v>37</v>
      </c>
      <c r="Z42" s="274">
        <f ca="1"/>
        <v>0</v>
      </c>
      <c r="AA42" s="211"/>
      <c r="AB42" s="211"/>
      <c r="AC42" s="212"/>
      <c r="AD42" s="122"/>
    </row>
    <row r="43" spans="1:30">
      <c r="A43" s="139">
        <f t="shared" si="3"/>
        <v>37</v>
      </c>
      <c r="B43" s="1" t="str">
        <f ca="1">IF(A43&lt;=$B$5,Data!L44,"")</f>
        <v/>
      </c>
      <c r="G43" s="185" t="str">
        <f ca="1">IF(A43&lt;=$B$5, Data!O44,"")</f>
        <v/>
      </c>
      <c r="H43" s="185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87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117">
        <f ca="1"/>
        <v>0.4</v>
      </c>
      <c r="W43" s="186">
        <f t="shared" ca="1" si="1"/>
        <v>0.4</v>
      </c>
      <c r="Y43" s="1">
        <f t="shared" si="2"/>
        <v>38</v>
      </c>
      <c r="Z43" s="274">
        <f ca="1"/>
        <v>0</v>
      </c>
      <c r="AA43" s="211"/>
      <c r="AB43" s="211"/>
      <c r="AC43" s="212"/>
      <c r="AD43" s="122"/>
    </row>
    <row r="44" spans="1:30">
      <c r="A44" s="139">
        <f t="shared" si="3"/>
        <v>38</v>
      </c>
      <c r="B44" s="1" t="str">
        <f ca="1">IF(A44&lt;=$B$5,Data!L45,"")</f>
        <v/>
      </c>
      <c r="G44" s="185" t="str">
        <f ca="1">IF(A44&lt;=$B$5, Data!O45,"")</f>
        <v/>
      </c>
      <c r="H44" s="185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87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117">
        <f ca="1"/>
        <v>1.3</v>
      </c>
      <c r="W44" s="186">
        <f t="shared" ca="1" si="1"/>
        <v>1.3</v>
      </c>
      <c r="Y44" s="1">
        <f t="shared" si="2"/>
        <v>39</v>
      </c>
      <c r="Z44" s="274">
        <f ca="1"/>
        <v>0</v>
      </c>
      <c r="AA44" s="211"/>
      <c r="AB44" s="211"/>
      <c r="AC44" s="212"/>
      <c r="AD44" s="122"/>
    </row>
    <row r="45" spans="1:30">
      <c r="A45" s="139">
        <f t="shared" si="3"/>
        <v>39</v>
      </c>
      <c r="B45" s="1" t="str">
        <f ca="1">IF(A45&lt;=$B$5,Data!L46,"")</f>
        <v/>
      </c>
      <c r="G45" s="185" t="str">
        <f ca="1">IF(A45&lt;=$B$5, Data!O46,"")</f>
        <v/>
      </c>
      <c r="H45" s="185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87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117">
        <f ca="1"/>
        <v>1.3</v>
      </c>
      <c r="W45" s="186">
        <f t="shared" ca="1" si="1"/>
        <v>1.3</v>
      </c>
      <c r="Y45" s="1">
        <f t="shared" si="2"/>
        <v>40</v>
      </c>
      <c r="Z45" s="274">
        <f ca="1"/>
        <v>0</v>
      </c>
      <c r="AA45" s="211"/>
      <c r="AB45" s="211"/>
      <c r="AC45" s="212"/>
      <c r="AD45" s="122"/>
    </row>
    <row r="46" spans="1:30">
      <c r="A46" s="139">
        <f t="shared" si="3"/>
        <v>40</v>
      </c>
      <c r="B46" s="1" t="str">
        <f ca="1">IF(A46&lt;=$B$5,Data!L47,"")</f>
        <v/>
      </c>
      <c r="G46" s="185" t="str">
        <f ca="1">IF(A46&lt;=$B$5, Data!O47,"")</f>
        <v/>
      </c>
      <c r="H46" s="185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87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117">
        <f ca="1"/>
        <v>1.9</v>
      </c>
      <c r="W46" s="186">
        <f t="shared" ca="1" si="1"/>
        <v>1.9</v>
      </c>
      <c r="Y46" s="1">
        <f t="shared" si="2"/>
        <v>41</v>
      </c>
      <c r="Z46" s="274">
        <f ca="1"/>
        <v>0</v>
      </c>
      <c r="AA46" s="211"/>
      <c r="AB46" s="211"/>
      <c r="AC46" s="212"/>
      <c r="AD46" s="122"/>
    </row>
    <row r="47" spans="1:30">
      <c r="A47" s="139">
        <f t="shared" si="3"/>
        <v>41</v>
      </c>
      <c r="B47" s="1" t="str">
        <f ca="1">IF(A47&lt;=$B$5,Data!L48,"")</f>
        <v/>
      </c>
      <c r="G47" s="185" t="str">
        <f ca="1">IF(A47&lt;=$B$5, Data!O48,"")</f>
        <v/>
      </c>
      <c r="H47" s="185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87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117">
        <f ca="1"/>
        <v>1.9</v>
      </c>
      <c r="W47" s="186">
        <f t="shared" ca="1" si="1"/>
        <v>1.9</v>
      </c>
      <c r="Y47" s="1">
        <f t="shared" si="2"/>
        <v>42</v>
      </c>
      <c r="Z47" s="274">
        <f ca="1"/>
        <v>0</v>
      </c>
      <c r="AA47" s="211"/>
      <c r="AB47" s="211"/>
      <c r="AC47" s="212"/>
      <c r="AD47" s="122"/>
    </row>
    <row r="48" spans="1:30">
      <c r="A48" s="139">
        <f t="shared" si="3"/>
        <v>42</v>
      </c>
      <c r="B48" s="1" t="str">
        <f ca="1">IF(A48&lt;=$B$5,Data!L49,"")</f>
        <v/>
      </c>
      <c r="G48" s="185" t="str">
        <f ca="1">IF(A48&lt;=$B$5, Data!O49,"")</f>
        <v/>
      </c>
      <c r="H48" s="185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87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117">
        <f ca="1"/>
        <v>1.9</v>
      </c>
      <c r="W48" s="186">
        <f t="shared" ca="1" si="1"/>
        <v>1.9</v>
      </c>
      <c r="Y48" s="1">
        <f t="shared" si="2"/>
        <v>43</v>
      </c>
      <c r="Z48" s="274">
        <f ca="1"/>
        <v>0</v>
      </c>
      <c r="AA48" s="211"/>
      <c r="AB48" s="211"/>
      <c r="AC48" s="212"/>
      <c r="AD48" s="122"/>
    </row>
    <row r="49" spans="1:30">
      <c r="A49" s="139">
        <f t="shared" si="3"/>
        <v>43</v>
      </c>
      <c r="B49" s="1" t="str">
        <f ca="1">IF(A49&lt;=$B$5,Data!L50,"")</f>
        <v/>
      </c>
      <c r="G49" s="185" t="str">
        <f ca="1">IF(A49&lt;=$B$5, Data!O50,"")</f>
        <v/>
      </c>
      <c r="H49" s="185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87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117">
        <f ca="1"/>
        <v>1.9</v>
      </c>
      <c r="W49" s="186">
        <f t="shared" ca="1" si="1"/>
        <v>1.9</v>
      </c>
      <c r="Y49" s="1">
        <f t="shared" si="2"/>
        <v>44</v>
      </c>
      <c r="Z49" s="274">
        <f ca="1"/>
        <v>0</v>
      </c>
      <c r="AA49" s="211"/>
      <c r="AB49" s="211"/>
      <c r="AC49" s="212"/>
      <c r="AD49" s="122"/>
    </row>
    <row r="50" spans="1:30">
      <c r="A50" s="139">
        <f t="shared" si="3"/>
        <v>44</v>
      </c>
      <c r="B50" s="1" t="str">
        <f ca="1">IF(A50&lt;=$B$5,Data!L51,"")</f>
        <v/>
      </c>
      <c r="G50" s="185" t="str">
        <f ca="1">IF(A50&lt;=$B$5, Data!O51,"")</f>
        <v/>
      </c>
      <c r="H50" s="185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87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117">
        <f ca="1"/>
        <v>1.3</v>
      </c>
      <c r="W50" s="186">
        <f t="shared" ca="1" si="1"/>
        <v>1.3</v>
      </c>
      <c r="Y50" s="1">
        <f t="shared" si="2"/>
        <v>45</v>
      </c>
      <c r="Z50" s="274">
        <f ca="1"/>
        <v>0</v>
      </c>
      <c r="AA50" s="211"/>
      <c r="AB50" s="211"/>
      <c r="AC50" s="212"/>
      <c r="AD50" s="122"/>
    </row>
    <row r="51" spans="1:30">
      <c r="A51" s="139">
        <f t="shared" si="3"/>
        <v>45</v>
      </c>
      <c r="B51" s="1" t="str">
        <f ca="1">IF(A51&lt;=$B$5,Data!L52,"")</f>
        <v/>
      </c>
      <c r="G51" s="185" t="str">
        <f ca="1">IF(A51&lt;=$B$5, Data!O52,"")</f>
        <v/>
      </c>
      <c r="H51" s="185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87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117">
        <f ca="1"/>
        <v>1.3</v>
      </c>
      <c r="W51" s="186">
        <f t="shared" ca="1" si="1"/>
        <v>1.3</v>
      </c>
      <c r="Y51" s="1">
        <f t="shared" si="2"/>
        <v>46</v>
      </c>
      <c r="Z51" s="274">
        <f ca="1"/>
        <v>0</v>
      </c>
      <c r="AA51" s="211"/>
      <c r="AB51" s="211"/>
      <c r="AC51" s="212"/>
      <c r="AD51" s="122"/>
    </row>
    <row r="52" spans="1:30">
      <c r="A52" s="139">
        <f t="shared" si="3"/>
        <v>46</v>
      </c>
      <c r="B52" s="1" t="str">
        <f ca="1">IF(A52&lt;=$B$5,Data!L53,"")</f>
        <v/>
      </c>
      <c r="G52" s="185" t="str">
        <f ca="1">IF(A52&lt;=$B$5, Data!O53,"")</f>
        <v/>
      </c>
      <c r="H52" s="185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87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117">
        <f ca="1"/>
        <v>0.4</v>
      </c>
      <c r="W52" s="186">
        <f t="shared" ca="1" si="1"/>
        <v>0.4</v>
      </c>
      <c r="Y52" s="1">
        <f t="shared" si="2"/>
        <v>47</v>
      </c>
      <c r="Z52" s="274">
        <f ca="1"/>
        <v>0</v>
      </c>
      <c r="AA52" s="211"/>
      <c r="AB52" s="211"/>
      <c r="AC52" s="212"/>
      <c r="AD52" s="122"/>
    </row>
    <row r="53" spans="1:30">
      <c r="A53" s="139">
        <f t="shared" si="3"/>
        <v>47</v>
      </c>
      <c r="B53" s="1" t="str">
        <f ca="1">IF(A53&lt;=$B$5,Data!L54,"")</f>
        <v/>
      </c>
      <c r="G53" s="185" t="str">
        <f ca="1">IF(A53&lt;=$B$5, Data!O54,"")</f>
        <v/>
      </c>
      <c r="H53" s="185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87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117">
        <f ca="1"/>
        <v>0.4</v>
      </c>
      <c r="W53" s="186">
        <f t="shared" ca="1" si="1"/>
        <v>0.4</v>
      </c>
      <c r="Y53" s="1">
        <f t="shared" si="2"/>
        <v>48</v>
      </c>
      <c r="Z53" s="274">
        <f ca="1"/>
        <v>0</v>
      </c>
      <c r="AA53" s="211"/>
      <c r="AB53" s="211"/>
      <c r="AC53" s="212"/>
      <c r="AD53" s="122"/>
    </row>
    <row r="54" spans="1:30">
      <c r="A54" s="139">
        <f t="shared" si="3"/>
        <v>48</v>
      </c>
      <c r="B54" s="1" t="str">
        <f ca="1">IF(A54&lt;=$B$5,Data!L55,"")</f>
        <v/>
      </c>
      <c r="G54" s="185" t="str">
        <f ca="1">IF(A54&lt;=$B$5, Data!O55,"")</f>
        <v/>
      </c>
      <c r="H54" s="185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87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117">
        <f ca="1"/>
        <v>0.4</v>
      </c>
      <c r="W54" s="186">
        <f t="shared" ca="1" si="1"/>
        <v>0.4</v>
      </c>
      <c r="Y54" s="1">
        <f t="shared" si="2"/>
        <v>49</v>
      </c>
      <c r="Z54" s="274">
        <f ca="1"/>
        <v>0</v>
      </c>
      <c r="AA54" s="211"/>
      <c r="AB54" s="211"/>
      <c r="AC54" s="212"/>
      <c r="AD54" s="122"/>
    </row>
    <row r="55" spans="1:30">
      <c r="A55" s="139">
        <f t="shared" si="3"/>
        <v>49</v>
      </c>
      <c r="B55" s="1" t="str">
        <f ca="1">IF(A55&lt;=$B$5,Data!L56,"")</f>
        <v/>
      </c>
      <c r="G55" s="185" t="str">
        <f ca="1">IF(A55&lt;=$B$5, Data!O56,"")</f>
        <v/>
      </c>
      <c r="H55" s="185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87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117">
        <f ca="1"/>
        <v>1.0157625828894443</v>
      </c>
      <c r="W55" s="186">
        <f t="shared" ca="1" si="1"/>
        <v>1.0157625828894443</v>
      </c>
      <c r="Y55" s="1">
        <f t="shared" si="2"/>
        <v>50</v>
      </c>
      <c r="Z55" s="274">
        <f ca="1"/>
        <v>0</v>
      </c>
      <c r="AA55" s="211"/>
      <c r="AB55" s="211"/>
      <c r="AC55" s="212"/>
      <c r="AD55" s="122"/>
    </row>
    <row r="56" spans="1:30">
      <c r="A56" s="139">
        <f t="shared" si="3"/>
        <v>50</v>
      </c>
      <c r="B56" s="1" t="str">
        <f ca="1">IF(A56&lt;=$B$5,Data!L57,"")</f>
        <v/>
      </c>
      <c r="G56" s="185" t="str">
        <f ca="1">IF(A56&lt;=$B$5, Data!O57,"")</f>
        <v/>
      </c>
      <c r="H56" s="185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87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117">
        <f ca="1"/>
        <v>0.4</v>
      </c>
      <c r="W56" s="186">
        <f t="shared" ca="1" si="1"/>
        <v>0.4</v>
      </c>
      <c r="Y56" s="1">
        <f t="shared" si="2"/>
        <v>51</v>
      </c>
      <c r="Z56" s="274">
        <f ca="1"/>
        <v>0</v>
      </c>
      <c r="AA56" s="211"/>
      <c r="AB56" s="211"/>
      <c r="AC56" s="212"/>
      <c r="AD56" s="122"/>
    </row>
    <row r="57" spans="1:30">
      <c r="A57" s="139">
        <f t="shared" si="3"/>
        <v>51</v>
      </c>
      <c r="B57" s="1" t="str">
        <f ca="1">IF(A57&lt;=$B$5,Data!L58,"")</f>
        <v/>
      </c>
      <c r="G57" s="185" t="str">
        <f ca="1">IF(A57&lt;=$B$5, Data!O58,"")</f>
        <v/>
      </c>
      <c r="H57" s="185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87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117">
        <f ca="1"/>
        <v>0.4</v>
      </c>
      <c r="W57" s="186">
        <f t="shared" ca="1" si="1"/>
        <v>0.4</v>
      </c>
      <c r="Y57" s="1">
        <f t="shared" si="2"/>
        <v>52</v>
      </c>
      <c r="Z57" s="274">
        <f ca="1"/>
        <v>0</v>
      </c>
      <c r="AA57" s="211"/>
      <c r="AB57" s="211"/>
      <c r="AC57" s="212"/>
      <c r="AD57" s="122"/>
    </row>
    <row r="58" spans="1:30">
      <c r="A58" s="139">
        <f t="shared" si="3"/>
        <v>52</v>
      </c>
      <c r="B58" s="1" t="str">
        <f ca="1">IF(A58&lt;=$B$5,Data!L59,"")</f>
        <v/>
      </c>
      <c r="G58" s="185" t="str">
        <f ca="1">IF(A58&lt;=$B$5, Data!O59,"")</f>
        <v/>
      </c>
      <c r="H58" s="185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87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117">
        <f ca="1"/>
        <v>0.4</v>
      </c>
      <c r="W58" s="186">
        <f t="shared" ca="1" si="1"/>
        <v>0.4</v>
      </c>
      <c r="Y58" s="1">
        <f t="shared" si="2"/>
        <v>53</v>
      </c>
      <c r="Z58" s="274">
        <f ca="1"/>
        <v>0</v>
      </c>
      <c r="AA58" s="211"/>
      <c r="AB58" s="211"/>
      <c r="AC58" s="212"/>
      <c r="AD58" s="122"/>
    </row>
    <row r="59" spans="1:30">
      <c r="A59" s="139">
        <f t="shared" si="3"/>
        <v>53</v>
      </c>
      <c r="B59" s="1" t="str">
        <f ca="1">IF(A59&lt;=$B$5,Data!L60,"")</f>
        <v/>
      </c>
      <c r="G59" s="185" t="str">
        <f ca="1">IF(A59&lt;=$B$5, Data!O60,"")</f>
        <v/>
      </c>
      <c r="H59" s="185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87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117">
        <f ca="1"/>
        <v>0.4</v>
      </c>
      <c r="W59" s="186">
        <f t="shared" ca="1" si="1"/>
        <v>0.4</v>
      </c>
      <c r="Y59" s="1">
        <f t="shared" si="2"/>
        <v>54</v>
      </c>
      <c r="Z59" s="274">
        <f ca="1"/>
        <v>0</v>
      </c>
      <c r="AA59" s="211"/>
      <c r="AB59" s="211"/>
      <c r="AC59" s="212"/>
      <c r="AD59" s="122"/>
    </row>
    <row r="60" spans="1:30">
      <c r="A60" s="139">
        <f t="shared" si="3"/>
        <v>54</v>
      </c>
      <c r="B60" s="1" t="str">
        <f ca="1">IF(A60&lt;=$B$5,Data!L61,"")</f>
        <v/>
      </c>
      <c r="G60" s="185" t="str">
        <f ca="1">IF(A60&lt;=$B$5, Data!O61,"")</f>
        <v/>
      </c>
      <c r="H60" s="185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87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117">
        <f ca="1"/>
        <v>1.3</v>
      </c>
      <c r="W60" s="186">
        <f t="shared" ca="1" si="1"/>
        <v>1.3</v>
      </c>
      <c r="Y60" s="1">
        <f t="shared" si="2"/>
        <v>55</v>
      </c>
      <c r="Z60" s="274">
        <f ca="1"/>
        <v>0</v>
      </c>
      <c r="AA60" s="211"/>
      <c r="AB60" s="211"/>
      <c r="AC60" s="212"/>
      <c r="AD60" s="122"/>
    </row>
    <row r="61" spans="1:30">
      <c r="A61" s="139">
        <f t="shared" si="3"/>
        <v>55</v>
      </c>
      <c r="B61" s="1" t="str">
        <f ca="1">IF(A61&lt;=$B$5,Data!L62,"")</f>
        <v/>
      </c>
      <c r="G61" s="185" t="str">
        <f ca="1">IF(A61&lt;=$B$5, Data!O62,"")</f>
        <v/>
      </c>
      <c r="H61" s="185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87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117">
        <f ca="1"/>
        <v>1.3</v>
      </c>
      <c r="W61" s="186">
        <f t="shared" ca="1" si="1"/>
        <v>1.3</v>
      </c>
      <c r="Y61" s="1">
        <f t="shared" si="2"/>
        <v>56</v>
      </c>
      <c r="Z61" s="274">
        <f ca="1"/>
        <v>0</v>
      </c>
      <c r="AA61" s="211"/>
      <c r="AB61" s="211"/>
      <c r="AC61" s="212"/>
      <c r="AD61" s="122"/>
    </row>
    <row r="62" spans="1:30">
      <c r="A62" s="139">
        <f t="shared" si="3"/>
        <v>56</v>
      </c>
      <c r="B62" s="1" t="str">
        <f ca="1">IF(A62&lt;=$B$5,Data!L63,"")</f>
        <v/>
      </c>
      <c r="G62" s="185" t="str">
        <f ca="1">IF(A62&lt;=$B$5, Data!O63,"")</f>
        <v/>
      </c>
      <c r="H62" s="185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87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117">
        <f ca="1"/>
        <v>1.9</v>
      </c>
      <c r="W62" s="186">
        <f t="shared" ca="1" si="1"/>
        <v>1.9</v>
      </c>
      <c r="Y62" s="1">
        <f t="shared" si="2"/>
        <v>57</v>
      </c>
      <c r="Z62" s="274">
        <f ca="1"/>
        <v>0</v>
      </c>
      <c r="AA62" s="211"/>
      <c r="AB62" s="211"/>
      <c r="AC62" s="212"/>
      <c r="AD62" s="122"/>
    </row>
    <row r="63" spans="1:30">
      <c r="A63" s="139">
        <f t="shared" si="3"/>
        <v>57</v>
      </c>
      <c r="B63" s="1" t="str">
        <f ca="1">IF(A63&lt;=$B$5,Data!L64,"")</f>
        <v/>
      </c>
      <c r="G63" s="185" t="str">
        <f ca="1">IF(A63&lt;=$B$5, Data!O64,"")</f>
        <v/>
      </c>
      <c r="H63" s="185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87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117">
        <f ca="1"/>
        <v>1.9</v>
      </c>
      <c r="W63" s="186">
        <f t="shared" ca="1" si="1"/>
        <v>1.9</v>
      </c>
      <c r="Y63" s="1">
        <f t="shared" si="2"/>
        <v>58</v>
      </c>
      <c r="Z63" s="274">
        <f ca="1"/>
        <v>0</v>
      </c>
      <c r="AA63" s="211"/>
      <c r="AB63" s="211"/>
      <c r="AC63" s="212"/>
      <c r="AD63" s="122"/>
    </row>
    <row r="64" spans="1:30">
      <c r="A64" s="139">
        <f t="shared" si="3"/>
        <v>58</v>
      </c>
      <c r="B64" s="1" t="str">
        <f ca="1">IF(A64&lt;=$B$5,Data!L65,"")</f>
        <v/>
      </c>
      <c r="G64" s="185" t="str">
        <f ca="1">IF(A64&lt;=$B$5, Data!O65,"")</f>
        <v/>
      </c>
      <c r="H64" s="185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87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117">
        <f ca="1"/>
        <v>1.9</v>
      </c>
      <c r="W64" s="186">
        <f t="shared" ca="1" si="1"/>
        <v>1.9</v>
      </c>
      <c r="Y64" s="1">
        <f t="shared" si="2"/>
        <v>59</v>
      </c>
      <c r="Z64" s="274">
        <f ca="1"/>
        <v>0</v>
      </c>
      <c r="AA64" s="211"/>
      <c r="AB64" s="211"/>
      <c r="AC64" s="212"/>
      <c r="AD64" s="122"/>
    </row>
    <row r="65" spans="1:30">
      <c r="A65" s="139">
        <f t="shared" si="3"/>
        <v>59</v>
      </c>
      <c r="B65" s="1" t="str">
        <f ca="1">IF(A65&lt;=$B$5,Data!L66,"")</f>
        <v/>
      </c>
      <c r="G65" s="185" t="str">
        <f ca="1">IF(A65&lt;=$B$5, Data!O66,"")</f>
        <v/>
      </c>
      <c r="H65" s="185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87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117">
        <f ca="1"/>
        <v>1.9</v>
      </c>
      <c r="W65" s="186">
        <f t="shared" ca="1" si="1"/>
        <v>1.9</v>
      </c>
      <c r="Y65" s="1">
        <f t="shared" si="2"/>
        <v>60</v>
      </c>
      <c r="Z65" s="274">
        <f ca="1"/>
        <v>0</v>
      </c>
      <c r="AA65" s="211"/>
      <c r="AB65" s="211"/>
      <c r="AC65" s="212"/>
      <c r="AD65" s="122"/>
    </row>
    <row r="66" spans="1:30">
      <c r="A66" s="139">
        <f t="shared" si="3"/>
        <v>60</v>
      </c>
      <c r="B66" s="1" t="str">
        <f ca="1">IF(A66&lt;=$B$5,Data!L67,"")</f>
        <v/>
      </c>
      <c r="G66" s="185" t="str">
        <f ca="1">IF(A66&lt;=$B$5, Data!O67,"")</f>
        <v/>
      </c>
      <c r="H66" s="185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87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117">
        <f ca="1"/>
        <v>1.3</v>
      </c>
      <c r="W66" s="186">
        <f t="shared" ca="1" si="1"/>
        <v>1.3</v>
      </c>
      <c r="Y66" s="1">
        <f t="shared" si="2"/>
        <v>61</v>
      </c>
      <c r="Z66" s="274">
        <f ca="1"/>
        <v>0</v>
      </c>
      <c r="AA66" s="211"/>
      <c r="AB66" s="211"/>
      <c r="AC66" s="212"/>
      <c r="AD66" s="122"/>
    </row>
    <row r="67" spans="1:30">
      <c r="A67" s="139">
        <f t="shared" si="3"/>
        <v>61</v>
      </c>
      <c r="B67" s="1" t="str">
        <f ca="1">IF(A67&lt;=$B$5,Data!L68,"")</f>
        <v/>
      </c>
      <c r="G67" s="185" t="str">
        <f ca="1">IF(A67&lt;=$B$5, Data!O68,"")</f>
        <v/>
      </c>
      <c r="H67" s="185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87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117">
        <f ca="1"/>
        <v>1.3</v>
      </c>
      <c r="W67" s="186">
        <f t="shared" ca="1" si="1"/>
        <v>1.3</v>
      </c>
      <c r="Y67" s="1">
        <f t="shared" si="2"/>
        <v>62</v>
      </c>
      <c r="Z67" s="274">
        <f ca="1"/>
        <v>0</v>
      </c>
      <c r="AA67" s="211"/>
      <c r="AB67" s="211"/>
      <c r="AC67" s="212"/>
      <c r="AD67" s="122"/>
    </row>
    <row r="68" spans="1:30">
      <c r="A68" s="139">
        <f t="shared" si="3"/>
        <v>62</v>
      </c>
      <c r="B68" s="1" t="str">
        <f ca="1">IF(A68&lt;=$B$5,Data!L69,"")</f>
        <v/>
      </c>
      <c r="G68" s="185" t="str">
        <f ca="1">IF(A68&lt;=$B$5, Data!O69,"")</f>
        <v/>
      </c>
      <c r="H68" s="185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87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117">
        <f ca="1"/>
        <v>0.4</v>
      </c>
      <c r="W68" s="186">
        <f t="shared" ca="1" si="1"/>
        <v>0.4</v>
      </c>
      <c r="Y68" s="1">
        <f t="shared" si="2"/>
        <v>63</v>
      </c>
      <c r="Z68" s="274">
        <f ca="1"/>
        <v>0</v>
      </c>
      <c r="AA68" s="211"/>
      <c r="AB68" s="211"/>
      <c r="AC68" s="212"/>
      <c r="AD68" s="122"/>
    </row>
    <row r="69" spans="1:30">
      <c r="A69" s="139">
        <f t="shared" si="3"/>
        <v>63</v>
      </c>
      <c r="B69" s="1" t="str">
        <f ca="1">IF(A69&lt;=$B$5,Data!L70,"")</f>
        <v/>
      </c>
      <c r="G69" s="185" t="str">
        <f ca="1">IF(A69&lt;=$B$5, Data!O70,"")</f>
        <v/>
      </c>
      <c r="H69" s="185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87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117">
        <f ca="1"/>
        <v>0.4</v>
      </c>
      <c r="W69" s="186">
        <f t="shared" ca="1" si="1"/>
        <v>0.4</v>
      </c>
      <c r="Y69" s="1">
        <f t="shared" si="2"/>
        <v>64</v>
      </c>
      <c r="Z69" s="274">
        <f ca="1"/>
        <v>0</v>
      </c>
      <c r="AA69" s="211"/>
      <c r="AB69" s="211"/>
      <c r="AC69" s="212"/>
      <c r="AD69" s="122"/>
    </row>
    <row r="70" spans="1:30">
      <c r="A70" s="139">
        <f t="shared" si="3"/>
        <v>64</v>
      </c>
      <c r="B70" s="1" t="str">
        <f ca="1">IF(A70&lt;=$B$5,Data!L71,"")</f>
        <v/>
      </c>
      <c r="G70" s="185" t="str">
        <f ca="1">IF(A70&lt;=$B$5, Data!O71,"")</f>
        <v/>
      </c>
      <c r="H70" s="185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87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117">
        <f ca="1"/>
        <v>0.4</v>
      </c>
      <c r="W70" s="186">
        <f t="shared" ca="1" si="1"/>
        <v>0.4</v>
      </c>
      <c r="Y70" s="1">
        <f t="shared" si="2"/>
        <v>65</v>
      </c>
      <c r="Z70" s="274">
        <f ca="1"/>
        <v>0</v>
      </c>
      <c r="AA70" s="211"/>
      <c r="AB70" s="211"/>
      <c r="AC70" s="212"/>
      <c r="AD70" s="122"/>
    </row>
    <row r="71" spans="1:30">
      <c r="A71" s="139">
        <f t="shared" si="3"/>
        <v>65</v>
      </c>
      <c r="B71" s="1" t="str">
        <f ca="1">IF(A71&lt;=$B$5,Data!L72,"")</f>
        <v/>
      </c>
      <c r="G71" s="185" t="str">
        <f ca="1">IF(A71&lt;=$B$5, Data!O72,"")</f>
        <v/>
      </c>
      <c r="H71" s="185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87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117">
        <f ca="1"/>
        <v>1.134695085849615</v>
      </c>
      <c r="W71" s="186">
        <f t="shared" ca="1" si="1"/>
        <v>1.134695085849615</v>
      </c>
      <c r="Y71" s="1">
        <f t="shared" si="2"/>
        <v>66</v>
      </c>
      <c r="Z71" s="274">
        <f ca="1"/>
        <v>0</v>
      </c>
      <c r="AA71" s="211"/>
      <c r="AB71" s="211"/>
      <c r="AC71" s="212"/>
      <c r="AD71" s="122"/>
    </row>
    <row r="72" spans="1:30">
      <c r="A72" s="139">
        <f t="shared" si="3"/>
        <v>66</v>
      </c>
      <c r="B72" s="1" t="str">
        <f ca="1">IF(A72&lt;=$B$5,Data!L73,"")</f>
        <v/>
      </c>
      <c r="G72" s="185" t="str">
        <f ca="1">IF(A72&lt;=$B$5, Data!O73,"")</f>
        <v/>
      </c>
      <c r="H72" s="185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87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117">
        <f ca="1"/>
        <v>0.55000000000000004</v>
      </c>
      <c r="W72" s="186">
        <f t="shared" ref="W72:W135" ca="1" si="5">V72</f>
        <v>0.55000000000000004</v>
      </c>
      <c r="Y72" s="1">
        <f t="shared" ref="Y72:Y136" si="6">Y71+1</f>
        <v>67</v>
      </c>
      <c r="Z72" s="274">
        <f ca="1"/>
        <v>0</v>
      </c>
      <c r="AA72" s="211"/>
      <c r="AB72" s="211"/>
      <c r="AC72" s="212"/>
      <c r="AD72" s="122"/>
    </row>
    <row r="73" spans="1:30">
      <c r="A73" s="139">
        <f t="shared" ref="A73:A136" si="7">1+A72</f>
        <v>67</v>
      </c>
      <c r="B73" s="1" t="str">
        <f ca="1">IF(A73&lt;=$B$5,Data!L74,"")</f>
        <v/>
      </c>
      <c r="G73" s="185" t="str">
        <f ca="1">IF(A73&lt;=$B$5, Data!O74,"")</f>
        <v/>
      </c>
      <c r="H73" s="185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87" t="str">
        <f ca="1">IF(A72&lt;=$N$7,Data!G73,"")</f>
        <v/>
      </c>
      <c r="P73" s="1" t="str">
        <f ca="1">IF(A73&lt;=$P$6,Data!D74,"")</f>
        <v/>
      </c>
      <c r="U73" s="1">
        <f t="shared" ref="U73:U136" si="8">1+U72</f>
        <v>67</v>
      </c>
      <c r="V73" s="117">
        <f ca="1"/>
        <v>0.55000000000000004</v>
      </c>
      <c r="W73" s="186">
        <f t="shared" ca="1" si="5"/>
        <v>0.55000000000000004</v>
      </c>
      <c r="Y73" s="1">
        <f t="shared" si="6"/>
        <v>68</v>
      </c>
      <c r="Z73" s="274">
        <f ca="1"/>
        <v>0</v>
      </c>
      <c r="AA73" s="211"/>
      <c r="AB73" s="211"/>
      <c r="AC73" s="212"/>
      <c r="AD73" s="122"/>
    </row>
    <row r="74" spans="1:30">
      <c r="A74" s="139">
        <f t="shared" si="7"/>
        <v>68</v>
      </c>
      <c r="B74" s="1" t="str">
        <f ca="1">IF(A74&lt;=$B$5,Data!L75,"")</f>
        <v/>
      </c>
      <c r="G74" s="185" t="str">
        <f ca="1">IF(A74&lt;=$B$5, Data!O75,"")</f>
        <v/>
      </c>
      <c r="H74" s="185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87" t="str">
        <f ca="1">IF(A73&lt;=$N$7,Data!G74,"")</f>
        <v/>
      </c>
      <c r="P74" s="1" t="str">
        <f ca="1">IF(A74&lt;=$P$6,Data!D75,"")</f>
        <v/>
      </c>
      <c r="U74" s="1">
        <f t="shared" si="8"/>
        <v>68</v>
      </c>
      <c r="V74" s="117">
        <f ca="1"/>
        <v>0.55000000000000004</v>
      </c>
      <c r="W74" s="186">
        <f t="shared" ca="1" si="5"/>
        <v>0.55000000000000004</v>
      </c>
      <c r="Y74" s="1">
        <f t="shared" si="6"/>
        <v>69</v>
      </c>
      <c r="Z74" s="274">
        <f ca="1"/>
        <v>0</v>
      </c>
      <c r="AA74" s="211"/>
      <c r="AB74" s="211"/>
      <c r="AC74" s="212"/>
      <c r="AD74" s="122"/>
    </row>
    <row r="75" spans="1:30">
      <c r="A75" s="139">
        <f t="shared" si="7"/>
        <v>69</v>
      </c>
      <c r="B75" s="1" t="str">
        <f ca="1">IF(A75&lt;=$B$5,Data!L76,"")</f>
        <v/>
      </c>
      <c r="G75" s="185" t="str">
        <f ca="1">IF(A75&lt;=$B$5, Data!O76,"")</f>
        <v/>
      </c>
      <c r="H75" s="185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87" t="str">
        <f ca="1">IF(A74&lt;=$N$7,Data!G75,"")</f>
        <v/>
      </c>
      <c r="P75" s="1" t="str">
        <f ca="1">IF(A75&lt;=$P$6,Data!D76,"")</f>
        <v/>
      </c>
      <c r="U75" s="1">
        <f t="shared" si="8"/>
        <v>69</v>
      </c>
      <c r="V75" s="117">
        <f ca="1"/>
        <v>0.55000000000000004</v>
      </c>
      <c r="W75" s="186">
        <f t="shared" ca="1" si="5"/>
        <v>0.55000000000000004</v>
      </c>
      <c r="Y75" s="1">
        <f t="shared" si="6"/>
        <v>70</v>
      </c>
      <c r="Z75" s="274">
        <f ca="1"/>
        <v>0</v>
      </c>
      <c r="AA75" s="211"/>
      <c r="AB75" s="211"/>
      <c r="AC75" s="212"/>
      <c r="AD75" s="122"/>
    </row>
    <row r="76" spans="1:30">
      <c r="A76" s="139">
        <f t="shared" si="7"/>
        <v>70</v>
      </c>
      <c r="B76" s="1" t="str">
        <f ca="1">IF(A76&lt;=$B$5,Data!L77,"")</f>
        <v/>
      </c>
      <c r="G76" s="185" t="str">
        <f ca="1">IF(A76&lt;=$B$5, Data!O77,"")</f>
        <v/>
      </c>
      <c r="H76" s="185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87" t="str">
        <f ca="1">IF(A75&lt;=$N$7,Data!G76,"")</f>
        <v/>
      </c>
      <c r="P76" s="1" t="str">
        <f ca="1">IF(A76&lt;=$P$6,Data!D77,"")</f>
        <v/>
      </c>
      <c r="U76" s="1">
        <f t="shared" si="8"/>
        <v>70</v>
      </c>
      <c r="V76" s="117">
        <f ca="1"/>
        <v>1.2</v>
      </c>
      <c r="W76" s="186">
        <f t="shared" ca="1" si="5"/>
        <v>1.2</v>
      </c>
      <c r="Y76" s="1">
        <f t="shared" si="6"/>
        <v>71</v>
      </c>
      <c r="Z76" s="274">
        <f ca="1"/>
        <v>0</v>
      </c>
      <c r="AA76" s="211"/>
      <c r="AB76" s="211"/>
      <c r="AC76" s="212"/>
      <c r="AD76" s="122"/>
    </row>
    <row r="77" spans="1:30">
      <c r="A77" s="139">
        <f t="shared" si="7"/>
        <v>71</v>
      </c>
      <c r="B77" s="1" t="str">
        <f ca="1">IF(A77&lt;=$B$5,Data!L78,"")</f>
        <v/>
      </c>
      <c r="G77" s="185" t="str">
        <f ca="1">IF(A77&lt;=$B$5, Data!O78,"")</f>
        <v/>
      </c>
      <c r="H77" s="185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87" t="str">
        <f ca="1">IF(A76&lt;=$N$7,Data!G77,"")</f>
        <v/>
      </c>
      <c r="P77" s="1" t="str">
        <f ca="1">IF(A77&lt;=$P$6,Data!D78,"")</f>
        <v/>
      </c>
      <c r="U77" s="1">
        <f t="shared" si="8"/>
        <v>71</v>
      </c>
      <c r="V77" s="117">
        <f ca="1"/>
        <v>1.2</v>
      </c>
      <c r="W77" s="186">
        <f t="shared" ca="1" si="5"/>
        <v>1.2</v>
      </c>
      <c r="Y77" s="1">
        <f t="shared" si="6"/>
        <v>72</v>
      </c>
      <c r="Z77" s="274">
        <f ca="1"/>
        <v>0</v>
      </c>
      <c r="AA77" s="211"/>
      <c r="AB77" s="211"/>
      <c r="AC77" s="212"/>
      <c r="AD77" s="122"/>
    </row>
    <row r="78" spans="1:30">
      <c r="A78" s="139">
        <f t="shared" si="7"/>
        <v>72</v>
      </c>
      <c r="B78" s="1" t="str">
        <f ca="1">IF(A78&lt;=$B$5,Data!L79,"")</f>
        <v/>
      </c>
      <c r="G78" s="185" t="str">
        <f ca="1">IF(A78&lt;=$B$5, Data!O79,"")</f>
        <v/>
      </c>
      <c r="H78" s="185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87" t="str">
        <f ca="1">IF(A77&lt;=$N$7,Data!G78,"")</f>
        <v/>
      </c>
      <c r="P78" s="1" t="str">
        <f ca="1">IF(A78&lt;=$P$6,Data!D79,"")</f>
        <v/>
      </c>
      <c r="U78" s="1">
        <f t="shared" si="8"/>
        <v>72</v>
      </c>
      <c r="V78" s="117">
        <f ca="1"/>
        <v>1.7</v>
      </c>
      <c r="W78" s="186">
        <f t="shared" ca="1" si="5"/>
        <v>1.7</v>
      </c>
      <c r="Y78" s="1">
        <f t="shared" si="6"/>
        <v>73</v>
      </c>
      <c r="Z78" s="274">
        <f ca="1"/>
        <v>0</v>
      </c>
      <c r="AA78" s="211"/>
      <c r="AB78" s="211"/>
      <c r="AC78" s="212"/>
      <c r="AD78" s="122"/>
    </row>
    <row r="79" spans="1:30">
      <c r="A79" s="139">
        <f t="shared" si="7"/>
        <v>73</v>
      </c>
      <c r="B79" s="1" t="str">
        <f ca="1">IF(A79&lt;=$B$5,Data!L80,"")</f>
        <v/>
      </c>
      <c r="G79" s="185" t="str">
        <f ca="1">IF(A79&lt;=$B$5, Data!O80,"")</f>
        <v/>
      </c>
      <c r="H79" s="185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87" t="str">
        <f ca="1">IF(A78&lt;=$N$7,Data!G79,"")</f>
        <v/>
      </c>
      <c r="P79" s="1" t="str">
        <f ca="1">IF(A79&lt;=$P$6,Data!D80,"")</f>
        <v/>
      </c>
      <c r="U79" s="1">
        <f t="shared" si="8"/>
        <v>73</v>
      </c>
      <c r="V79" s="117">
        <f ca="1"/>
        <v>1.7</v>
      </c>
      <c r="W79" s="186">
        <f t="shared" ca="1" si="5"/>
        <v>1.7</v>
      </c>
      <c r="Y79" s="1">
        <f t="shared" si="6"/>
        <v>74</v>
      </c>
      <c r="Z79" s="274">
        <f ca="1"/>
        <v>0</v>
      </c>
      <c r="AA79" s="211"/>
      <c r="AB79" s="211"/>
      <c r="AC79" s="212"/>
      <c r="AD79" s="122"/>
    </row>
    <row r="80" spans="1:30">
      <c r="A80" s="139">
        <f t="shared" si="7"/>
        <v>74</v>
      </c>
      <c r="B80" s="1" t="str">
        <f ca="1">IF(A80&lt;=$B$5,Data!L81,"")</f>
        <v/>
      </c>
      <c r="G80" s="185" t="str">
        <f ca="1">IF(A80&lt;=$B$5, Data!O81,"")</f>
        <v/>
      </c>
      <c r="H80" s="185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87" t="str">
        <f ca="1">IF(A79&lt;=$N$7,Data!G80,"")</f>
        <v/>
      </c>
      <c r="P80" s="1" t="str">
        <f ca="1">IF(A80&lt;=$P$6,Data!D81,"")</f>
        <v/>
      </c>
      <c r="U80" s="1">
        <f t="shared" si="8"/>
        <v>74</v>
      </c>
      <c r="V80" s="117">
        <f ca="1"/>
        <v>1.7</v>
      </c>
      <c r="W80" s="186">
        <f t="shared" ca="1" si="5"/>
        <v>1.7</v>
      </c>
      <c r="Y80" s="1">
        <f t="shared" si="6"/>
        <v>75</v>
      </c>
      <c r="Z80" s="274">
        <f ca="1"/>
        <v>0</v>
      </c>
      <c r="AA80" s="211"/>
      <c r="AB80" s="211"/>
      <c r="AC80" s="212"/>
      <c r="AD80" s="122"/>
    </row>
    <row r="81" spans="1:30">
      <c r="A81" s="139">
        <f t="shared" si="7"/>
        <v>75</v>
      </c>
      <c r="B81" s="1" t="str">
        <f ca="1">IF(A81&lt;=$B$5,Data!L82,"")</f>
        <v/>
      </c>
      <c r="G81" s="185" t="str">
        <f ca="1">IF(A81&lt;=$B$5, Data!O82,"")</f>
        <v/>
      </c>
      <c r="H81" s="185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87" t="str">
        <f ca="1">IF(A80&lt;=$N$7,Data!G81,"")</f>
        <v/>
      </c>
      <c r="P81" s="1" t="str">
        <f ca="1">IF(A81&lt;=$P$6,Data!D82,"")</f>
        <v/>
      </c>
      <c r="U81" s="1">
        <f t="shared" si="8"/>
        <v>75</v>
      </c>
      <c r="V81" s="117">
        <f ca="1"/>
        <v>1.7</v>
      </c>
      <c r="W81" s="186">
        <f t="shared" ca="1" si="5"/>
        <v>1.7</v>
      </c>
      <c r="Y81" s="1">
        <f t="shared" si="6"/>
        <v>76</v>
      </c>
      <c r="Z81" s="274">
        <f ca="1"/>
        <v>0</v>
      </c>
      <c r="AA81" s="211"/>
      <c r="AB81" s="211"/>
      <c r="AC81" s="212"/>
      <c r="AD81" s="122"/>
    </row>
    <row r="82" spans="1:30">
      <c r="A82" s="139">
        <f t="shared" si="7"/>
        <v>76</v>
      </c>
      <c r="B82" s="1" t="str">
        <f ca="1">IF(A82&lt;=$B$5,Data!L83,"")</f>
        <v/>
      </c>
      <c r="G82" s="185" t="str">
        <f ca="1">IF(A82&lt;=$B$5, Data!O83,"")</f>
        <v/>
      </c>
      <c r="H82" s="185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87" t="str">
        <f ca="1">IF(A81&lt;=$N$7,Data!G82,"")</f>
        <v/>
      </c>
      <c r="P82" s="1" t="str">
        <f ca="1">IF(A82&lt;=$P$6,Data!D83,"")</f>
        <v/>
      </c>
      <c r="U82" s="1">
        <f t="shared" si="8"/>
        <v>76</v>
      </c>
      <c r="V82" s="117">
        <f ca="1"/>
        <v>1.2</v>
      </c>
      <c r="W82" s="186">
        <f t="shared" ca="1" si="5"/>
        <v>1.2</v>
      </c>
      <c r="Y82" s="1">
        <f t="shared" si="6"/>
        <v>77</v>
      </c>
      <c r="Z82" s="274">
        <f ca="1"/>
        <v>0</v>
      </c>
      <c r="AA82" s="211"/>
      <c r="AB82" s="211"/>
      <c r="AC82" s="212"/>
      <c r="AD82" s="122"/>
    </row>
    <row r="83" spans="1:30">
      <c r="A83" s="139">
        <f t="shared" si="7"/>
        <v>77</v>
      </c>
      <c r="B83" s="1" t="str">
        <f ca="1">IF(A83&lt;=$B$5,Data!L84,"")</f>
        <v/>
      </c>
      <c r="G83" s="185" t="str">
        <f ca="1">IF(A83&lt;=$B$5, Data!O84,"")</f>
        <v/>
      </c>
      <c r="H83" s="185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87" t="str">
        <f ca="1">IF(A82&lt;=$N$7,Data!G83,"")</f>
        <v/>
      </c>
      <c r="P83" s="1" t="str">
        <f ca="1">IF(A83&lt;=$P$6,Data!D84,"")</f>
        <v/>
      </c>
      <c r="U83" s="1">
        <f t="shared" si="8"/>
        <v>77</v>
      </c>
      <c r="V83" s="117">
        <f ca="1"/>
        <v>1.2</v>
      </c>
      <c r="W83" s="186">
        <f t="shared" ca="1" si="5"/>
        <v>1.2</v>
      </c>
      <c r="Y83" s="1">
        <f t="shared" si="6"/>
        <v>78</v>
      </c>
      <c r="Z83" s="274">
        <f ca="1"/>
        <v>0</v>
      </c>
      <c r="AA83" s="211"/>
      <c r="AB83" s="211"/>
      <c r="AC83" s="212"/>
      <c r="AD83" s="122"/>
    </row>
    <row r="84" spans="1:30">
      <c r="A84" s="139">
        <f t="shared" si="7"/>
        <v>78</v>
      </c>
      <c r="B84" s="1" t="str">
        <f ca="1">IF(A84&lt;=$B$5,Data!L85,"")</f>
        <v/>
      </c>
      <c r="G84" s="185" t="str">
        <f ca="1">IF(A84&lt;=$B$5, Data!O85,"")</f>
        <v/>
      </c>
      <c r="H84" s="185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87" t="str">
        <f ca="1">IF(A83&lt;=$N$7,Data!G84,"")</f>
        <v/>
      </c>
      <c r="P84" s="1" t="str">
        <f ca="1">IF(A84&lt;=$P$6,Data!D85,"")</f>
        <v/>
      </c>
      <c r="U84" s="1">
        <f t="shared" si="8"/>
        <v>78</v>
      </c>
      <c r="V84" s="117">
        <f ca="1"/>
        <v>0.55000000000000004</v>
      </c>
      <c r="W84" s="186">
        <f t="shared" ca="1" si="5"/>
        <v>0.55000000000000004</v>
      </c>
      <c r="Y84" s="1">
        <f t="shared" si="6"/>
        <v>79</v>
      </c>
      <c r="Z84" s="274">
        <f ca="1"/>
        <v>0</v>
      </c>
      <c r="AA84" s="211"/>
      <c r="AB84" s="211"/>
      <c r="AC84" s="212"/>
      <c r="AD84" s="122"/>
    </row>
    <row r="85" spans="1:30">
      <c r="A85" s="139">
        <f t="shared" si="7"/>
        <v>79</v>
      </c>
      <c r="B85" s="1" t="str">
        <f ca="1">IF(A85&lt;=$B$5,Data!L86,"")</f>
        <v/>
      </c>
      <c r="G85" s="185" t="str">
        <f ca="1">IF(A85&lt;=$B$5, Data!O86,"")</f>
        <v/>
      </c>
      <c r="H85" s="185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87" t="str">
        <f ca="1">IF(A84&lt;=$N$7,Data!G85,"")</f>
        <v/>
      </c>
      <c r="P85" s="1" t="str">
        <f ca="1">IF(A85&lt;=$P$6,Data!D86,"")</f>
        <v/>
      </c>
      <c r="U85" s="1">
        <f t="shared" si="8"/>
        <v>79</v>
      </c>
      <c r="V85" s="117">
        <f ca="1"/>
        <v>0.55000000000000004</v>
      </c>
      <c r="W85" s="186">
        <f t="shared" ca="1" si="5"/>
        <v>0.55000000000000004</v>
      </c>
      <c r="Y85" s="1">
        <f t="shared" si="6"/>
        <v>80</v>
      </c>
      <c r="Z85" s="274">
        <f ca="1"/>
        <v>0</v>
      </c>
      <c r="AA85" s="211"/>
      <c r="AB85" s="211"/>
      <c r="AC85" s="212"/>
      <c r="AD85" s="122"/>
    </row>
    <row r="86" spans="1:30">
      <c r="A86" s="139">
        <f t="shared" si="7"/>
        <v>80</v>
      </c>
      <c r="B86" s="1" t="str">
        <f ca="1">IF(A86&lt;=$B$5,Data!L87,"")</f>
        <v/>
      </c>
      <c r="G86" s="185" t="str">
        <f ca="1">IF(A86&lt;=$B$5, Data!O87,"")</f>
        <v/>
      </c>
      <c r="H86" s="185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87" t="str">
        <f ca="1">IF(A85&lt;=$N$7,Data!G86,"")</f>
        <v/>
      </c>
      <c r="P86" s="1" t="str">
        <f ca="1">IF(A86&lt;=$P$6,Data!D87,"")</f>
        <v/>
      </c>
      <c r="U86" s="1">
        <f t="shared" si="8"/>
        <v>80</v>
      </c>
      <c r="V86" s="117">
        <f ca="1"/>
        <v>0.55000000000000004</v>
      </c>
      <c r="W86" s="186">
        <f t="shared" ca="1" si="5"/>
        <v>0.55000000000000004</v>
      </c>
      <c r="Y86" s="1">
        <f t="shared" si="6"/>
        <v>81</v>
      </c>
      <c r="Z86" s="274">
        <f ca="1"/>
        <v>0</v>
      </c>
      <c r="AA86" s="211"/>
      <c r="AB86" s="211"/>
      <c r="AC86" s="212"/>
      <c r="AD86" s="122"/>
    </row>
    <row r="87" spans="1:30">
      <c r="A87" s="139">
        <f t="shared" si="7"/>
        <v>81</v>
      </c>
      <c r="B87" s="1" t="str">
        <f ca="1">IF(A87&lt;=$B$5,Data!L88,"")</f>
        <v/>
      </c>
      <c r="G87" s="185" t="str">
        <f ca="1">IF(A87&lt;=$B$5, Data!O88,"")</f>
        <v/>
      </c>
      <c r="H87" s="185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87" t="str">
        <f ca="1">IF(A86&lt;=$N$7,Data!G87,"")</f>
        <v/>
      </c>
      <c r="P87" s="1" t="str">
        <f ca="1">IF(A87&lt;=$P$6,Data!D88,"")</f>
        <v/>
      </c>
      <c r="U87" s="1">
        <f t="shared" si="8"/>
        <v>81</v>
      </c>
      <c r="V87" s="117">
        <f ca="1"/>
        <v>1.2913252146658396</v>
      </c>
      <c r="W87" s="186">
        <f t="shared" ca="1" si="5"/>
        <v>1.2913252146658396</v>
      </c>
      <c r="Y87" s="1">
        <f t="shared" si="6"/>
        <v>82</v>
      </c>
      <c r="Z87" s="274">
        <f ca="1"/>
        <v>0</v>
      </c>
      <c r="AA87" s="211"/>
      <c r="AB87" s="211"/>
      <c r="AC87" s="212"/>
      <c r="AD87" s="122"/>
    </row>
    <row r="88" spans="1:30">
      <c r="A88" s="139">
        <f t="shared" si="7"/>
        <v>82</v>
      </c>
      <c r="B88" s="1" t="str">
        <f ca="1">IF(A88&lt;=$B$5,Data!L89,"")</f>
        <v/>
      </c>
      <c r="G88" s="185" t="str">
        <f ca="1">IF(A88&lt;=$B$5, Data!O89,"")</f>
        <v/>
      </c>
      <c r="H88" s="185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87" t="str">
        <f ca="1">IF(A87&lt;=$N$7,Data!G88,"")</f>
        <v/>
      </c>
      <c r="P88" s="1" t="str">
        <f ca="1">IF(A88&lt;=$P$6,Data!D89,"")</f>
        <v/>
      </c>
      <c r="U88" s="1">
        <f t="shared" si="8"/>
        <v>82</v>
      </c>
      <c r="V88" s="117">
        <f ca="1"/>
        <v>0.75</v>
      </c>
      <c r="W88" s="186">
        <f t="shared" ca="1" si="5"/>
        <v>0.75</v>
      </c>
      <c r="Y88" s="1">
        <f t="shared" si="6"/>
        <v>83</v>
      </c>
      <c r="Z88" s="274">
        <f ca="1"/>
        <v>0</v>
      </c>
      <c r="AA88" s="211"/>
      <c r="AB88" s="211"/>
      <c r="AC88" s="212"/>
      <c r="AD88" s="122"/>
    </row>
    <row r="89" spans="1:30">
      <c r="A89" s="139">
        <f t="shared" si="7"/>
        <v>83</v>
      </c>
      <c r="B89" s="1" t="str">
        <f ca="1">IF(A89&lt;=$B$5,Data!L90,"")</f>
        <v/>
      </c>
      <c r="G89" s="185" t="str">
        <f ca="1">IF(A89&lt;=$B$5, Data!O90,"")</f>
        <v/>
      </c>
      <c r="H89" s="185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87" t="str">
        <f ca="1">IF(A88&lt;=$N$7,Data!G89,"")</f>
        <v/>
      </c>
      <c r="P89" s="1" t="str">
        <f ca="1">IF(A89&lt;=$P$6,Data!D90,"")</f>
        <v/>
      </c>
      <c r="U89" s="1">
        <f t="shared" si="8"/>
        <v>83</v>
      </c>
      <c r="V89" s="117">
        <f ca="1"/>
        <v>0.75</v>
      </c>
      <c r="W89" s="186">
        <f t="shared" ca="1" si="5"/>
        <v>0.75</v>
      </c>
      <c r="Y89" s="1">
        <f t="shared" si="6"/>
        <v>84</v>
      </c>
      <c r="Z89" s="274">
        <f ca="1"/>
        <v>0</v>
      </c>
      <c r="AA89" s="211"/>
      <c r="AB89" s="211"/>
      <c r="AC89" s="212"/>
      <c r="AD89" s="122"/>
    </row>
    <row r="90" spans="1:30">
      <c r="A90" s="139">
        <f t="shared" si="7"/>
        <v>84</v>
      </c>
      <c r="B90" s="1" t="str">
        <f ca="1">IF(A90&lt;=$B$5,Data!L91,"")</f>
        <v/>
      </c>
      <c r="G90" s="185" t="str">
        <f ca="1">IF(A90&lt;=$B$5, Data!O91,"")</f>
        <v/>
      </c>
      <c r="H90" s="185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87" t="str">
        <f ca="1">IF(A89&lt;=$N$7,Data!G90,"")</f>
        <v/>
      </c>
      <c r="P90" s="1" t="str">
        <f ca="1">IF(A90&lt;=$P$6,Data!D91,"")</f>
        <v/>
      </c>
      <c r="U90" s="1">
        <f t="shared" si="8"/>
        <v>84</v>
      </c>
      <c r="V90" s="117">
        <f ca="1"/>
        <v>0.75</v>
      </c>
      <c r="W90" s="186">
        <f t="shared" ca="1" si="5"/>
        <v>0.75</v>
      </c>
      <c r="Y90" s="1">
        <f t="shared" si="6"/>
        <v>85</v>
      </c>
      <c r="Z90" s="274">
        <f ca="1"/>
        <v>0</v>
      </c>
      <c r="AA90" s="211"/>
      <c r="AB90" s="211"/>
      <c r="AC90" s="212"/>
      <c r="AD90" s="122"/>
    </row>
    <row r="91" spans="1:30">
      <c r="A91" s="139">
        <f t="shared" si="7"/>
        <v>85</v>
      </c>
      <c r="B91" s="1" t="str">
        <f ca="1">IF(A91&lt;=$B$5,Data!L92,"")</f>
        <v/>
      </c>
      <c r="G91" s="185" t="str">
        <f ca="1">IF(A91&lt;=$B$5, Data!O92,"")</f>
        <v/>
      </c>
      <c r="H91" s="185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87" t="str">
        <f ca="1">IF(A90&lt;=$N$7,Data!G91,"")</f>
        <v/>
      </c>
      <c r="P91" s="1" t="str">
        <f ca="1">IF(A91&lt;=$P$6,Data!D92,"")</f>
        <v/>
      </c>
      <c r="U91" s="1">
        <f t="shared" si="8"/>
        <v>85</v>
      </c>
      <c r="V91" s="117">
        <f ca="1"/>
        <v>0.75</v>
      </c>
      <c r="W91" s="186">
        <f t="shared" ca="1" si="5"/>
        <v>0.75</v>
      </c>
      <c r="Y91" s="1">
        <f t="shared" si="6"/>
        <v>86</v>
      </c>
      <c r="Z91" s="274">
        <f ca="1"/>
        <v>0</v>
      </c>
      <c r="AA91" s="211"/>
      <c r="AB91" s="211"/>
      <c r="AC91" s="212"/>
      <c r="AD91" s="122"/>
    </row>
    <row r="92" spans="1:30">
      <c r="A92" s="139">
        <f t="shared" si="7"/>
        <v>86</v>
      </c>
      <c r="B92" s="1" t="str">
        <f ca="1">IF(A92&lt;=$B$5,Data!L93,"")</f>
        <v/>
      </c>
      <c r="G92" s="185" t="str">
        <f ca="1">IF(A92&lt;=$B$5, Data!O93,"")</f>
        <v/>
      </c>
      <c r="H92" s="185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87" t="str">
        <f ca="1">IF(A91&lt;=$N$7,Data!G92,"")</f>
        <v/>
      </c>
      <c r="P92" s="1" t="str">
        <f ca="1">IF(A92&lt;=$P$6,Data!D93,"")</f>
        <v/>
      </c>
      <c r="U92" s="1">
        <f t="shared" si="8"/>
        <v>86</v>
      </c>
      <c r="V92" s="117">
        <f ca="1"/>
        <v>1</v>
      </c>
      <c r="W92" s="186">
        <f t="shared" ca="1" si="5"/>
        <v>1</v>
      </c>
      <c r="Y92" s="1">
        <f t="shared" si="6"/>
        <v>87</v>
      </c>
      <c r="Z92" s="274">
        <f ca="1"/>
        <v>0</v>
      </c>
      <c r="AA92" s="211"/>
      <c r="AB92" s="211"/>
      <c r="AC92" s="212"/>
      <c r="AD92" s="122"/>
    </row>
    <row r="93" spans="1:30">
      <c r="A93" s="139">
        <f t="shared" si="7"/>
        <v>87</v>
      </c>
      <c r="B93" s="1" t="str">
        <f ca="1">IF(A93&lt;=$B$5,Data!L94,"")</f>
        <v/>
      </c>
      <c r="G93" s="185" t="str">
        <f ca="1">IF(A93&lt;=$B$5, Data!O94,"")</f>
        <v/>
      </c>
      <c r="H93" s="185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87" t="str">
        <f ca="1">IF(A92&lt;=$N$7,Data!G93,"")</f>
        <v/>
      </c>
      <c r="P93" s="1" t="str">
        <f ca="1">IF(A93&lt;=$P$6,Data!D94,"")</f>
        <v/>
      </c>
      <c r="U93" s="1">
        <f t="shared" si="8"/>
        <v>87</v>
      </c>
      <c r="V93" s="117">
        <f ca="1"/>
        <v>1</v>
      </c>
      <c r="W93" s="186">
        <f t="shared" ca="1" si="5"/>
        <v>1</v>
      </c>
      <c r="Y93" s="1">
        <f t="shared" si="6"/>
        <v>88</v>
      </c>
      <c r="Z93" s="274">
        <f ca="1"/>
        <v>0</v>
      </c>
      <c r="AA93" s="211"/>
      <c r="AB93" s="211"/>
      <c r="AC93" s="212"/>
      <c r="AD93" s="122"/>
    </row>
    <row r="94" spans="1:30">
      <c r="A94" s="139">
        <f t="shared" si="7"/>
        <v>88</v>
      </c>
      <c r="B94" s="1" t="str">
        <f ca="1">IF(A94&lt;=$B$5,Data!L95,"")</f>
        <v/>
      </c>
      <c r="G94" s="185" t="str">
        <f ca="1">IF(A94&lt;=$B$5, Data!O95,"")</f>
        <v/>
      </c>
      <c r="H94" s="185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87" t="str">
        <f ca="1">IF(A93&lt;=$N$7,Data!G94,"")</f>
        <v/>
      </c>
      <c r="P94" s="1" t="str">
        <f ca="1">IF(A94&lt;=$P$6,Data!D95,"")</f>
        <v/>
      </c>
      <c r="U94" s="1">
        <f t="shared" si="8"/>
        <v>88</v>
      </c>
      <c r="V94" s="117">
        <f ca="1"/>
        <v>1.5</v>
      </c>
      <c r="W94" s="186">
        <f t="shared" ca="1" si="5"/>
        <v>1.5</v>
      </c>
      <c r="Y94" s="1">
        <f t="shared" si="6"/>
        <v>89</v>
      </c>
      <c r="Z94" s="274">
        <f ca="1"/>
        <v>0</v>
      </c>
      <c r="AA94" s="211"/>
      <c r="AB94" s="211"/>
      <c r="AC94" s="212"/>
      <c r="AD94" s="122"/>
    </row>
    <row r="95" spans="1:30">
      <c r="A95" s="139">
        <f t="shared" si="7"/>
        <v>89</v>
      </c>
      <c r="B95" s="1" t="str">
        <f ca="1">IF(A95&lt;=$B$5,Data!L96,"")</f>
        <v/>
      </c>
      <c r="G95" s="185" t="str">
        <f ca="1">IF(A95&lt;=$B$5, Data!O96,"")</f>
        <v/>
      </c>
      <c r="H95" s="185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87" t="str">
        <f ca="1">IF(A94&lt;=$N$7,Data!G95,"")</f>
        <v/>
      </c>
      <c r="P95" s="1" t="str">
        <f ca="1">IF(A95&lt;=$P$6,Data!D96,"")</f>
        <v/>
      </c>
      <c r="U95" s="1">
        <f t="shared" si="8"/>
        <v>89</v>
      </c>
      <c r="V95" s="117">
        <f ca="1"/>
        <v>1.5</v>
      </c>
      <c r="W95" s="186">
        <f t="shared" ca="1" si="5"/>
        <v>1.5</v>
      </c>
      <c r="Y95" s="1">
        <f t="shared" si="6"/>
        <v>90</v>
      </c>
      <c r="Z95" s="274">
        <f ca="1"/>
        <v>0</v>
      </c>
      <c r="AA95" s="211"/>
      <c r="AB95" s="211"/>
      <c r="AC95" s="212"/>
      <c r="AD95" s="122"/>
    </row>
    <row r="96" spans="1:30">
      <c r="A96" s="139">
        <f t="shared" si="7"/>
        <v>90</v>
      </c>
      <c r="B96" s="1" t="str">
        <f ca="1">IF(A96&lt;=$B$5,Data!L97,"")</f>
        <v/>
      </c>
      <c r="G96" s="185" t="str">
        <f ca="1">IF(A96&lt;=$B$5, Data!O97,"")</f>
        <v/>
      </c>
      <c r="H96" s="185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87" t="str">
        <f ca="1">IF(A95&lt;=$N$7,Data!G96,"")</f>
        <v/>
      </c>
      <c r="P96" s="1" t="str">
        <f ca="1">IF(A96&lt;=$P$6,Data!D97,"")</f>
        <v/>
      </c>
      <c r="U96" s="1">
        <f t="shared" si="8"/>
        <v>90</v>
      </c>
      <c r="V96" s="117">
        <f ca="1"/>
        <v>1.5</v>
      </c>
      <c r="W96" s="186">
        <f t="shared" ca="1" si="5"/>
        <v>1.5</v>
      </c>
      <c r="Y96" s="1">
        <f t="shared" si="6"/>
        <v>91</v>
      </c>
      <c r="Z96" s="274">
        <f ca="1"/>
        <v>0</v>
      </c>
      <c r="AA96" s="211"/>
      <c r="AB96" s="211"/>
      <c r="AC96" s="212"/>
      <c r="AD96" s="122"/>
    </row>
    <row r="97" spans="1:30">
      <c r="A97" s="139">
        <f t="shared" si="7"/>
        <v>91</v>
      </c>
      <c r="B97" s="1" t="str">
        <f ca="1">IF(A97&lt;=$B$5,Data!L98,"")</f>
        <v/>
      </c>
      <c r="G97" s="185" t="str">
        <f ca="1">IF(A97&lt;=$B$5, Data!O98,"")</f>
        <v/>
      </c>
      <c r="H97" s="185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87" t="str">
        <f ca="1">IF(A96&lt;=$N$7,Data!G97,"")</f>
        <v/>
      </c>
      <c r="P97" s="1" t="str">
        <f ca="1">IF(A97&lt;=$P$6,Data!D98,"")</f>
        <v/>
      </c>
      <c r="U97" s="1">
        <f t="shared" si="8"/>
        <v>91</v>
      </c>
      <c r="V97" s="117">
        <f ca="1"/>
        <v>1.5</v>
      </c>
      <c r="W97" s="186">
        <f t="shared" ca="1" si="5"/>
        <v>1.5</v>
      </c>
      <c r="Y97" s="1">
        <f t="shared" si="6"/>
        <v>92</v>
      </c>
      <c r="Z97" s="274">
        <f ca="1"/>
        <v>0</v>
      </c>
      <c r="AA97" s="211"/>
      <c r="AB97" s="211"/>
      <c r="AC97" s="212"/>
      <c r="AD97" s="122"/>
    </row>
    <row r="98" spans="1:30">
      <c r="A98" s="139">
        <f t="shared" si="7"/>
        <v>92</v>
      </c>
      <c r="B98" s="1" t="str">
        <f ca="1">IF(A98&lt;=$B$5,Data!L99,"")</f>
        <v/>
      </c>
      <c r="G98" s="185" t="str">
        <f ca="1">IF(A98&lt;=$B$5, Data!O99,"")</f>
        <v/>
      </c>
      <c r="H98" s="185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87" t="str">
        <f ca="1">IF(A97&lt;=$N$7,Data!G98,"")</f>
        <v/>
      </c>
      <c r="P98" s="1" t="str">
        <f ca="1">IF(A98&lt;=$P$6,Data!D99,"")</f>
        <v/>
      </c>
      <c r="U98" s="1">
        <f t="shared" si="8"/>
        <v>92</v>
      </c>
      <c r="V98" s="117">
        <f ca="1"/>
        <v>1</v>
      </c>
      <c r="W98" s="186">
        <f t="shared" ca="1" si="5"/>
        <v>1</v>
      </c>
      <c r="Y98" s="1">
        <f t="shared" si="6"/>
        <v>93</v>
      </c>
      <c r="Z98" s="274">
        <f ca="1"/>
        <v>0</v>
      </c>
      <c r="AA98" s="211"/>
      <c r="AB98" s="211"/>
      <c r="AC98" s="212"/>
      <c r="AD98" s="122"/>
    </row>
    <row r="99" spans="1:30">
      <c r="A99" s="139">
        <f t="shared" si="7"/>
        <v>93</v>
      </c>
      <c r="B99" s="1" t="str">
        <f ca="1">IF(A99&lt;=$B$5,Data!L100,"")</f>
        <v/>
      </c>
      <c r="G99" s="185" t="str">
        <f ca="1">IF(A99&lt;=$B$5, Data!O100,"")</f>
        <v/>
      </c>
      <c r="H99" s="185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87" t="str">
        <f ca="1">IF(A98&lt;=$N$7,Data!G99,"")</f>
        <v/>
      </c>
      <c r="P99" s="1" t="str">
        <f ca="1">IF(A99&lt;=$P$6,Data!D100,"")</f>
        <v/>
      </c>
      <c r="U99" s="1">
        <f t="shared" si="8"/>
        <v>93</v>
      </c>
      <c r="V99" s="117">
        <f ca="1"/>
        <v>1</v>
      </c>
      <c r="W99" s="186">
        <f t="shared" ca="1" si="5"/>
        <v>1</v>
      </c>
      <c r="Y99" s="1">
        <f t="shared" si="6"/>
        <v>94</v>
      </c>
      <c r="Z99" s="274">
        <f ca="1"/>
        <v>0</v>
      </c>
      <c r="AA99" s="211"/>
      <c r="AB99" s="211"/>
      <c r="AC99" s="212"/>
      <c r="AD99" s="122"/>
    </row>
    <row r="100" spans="1:30">
      <c r="A100" s="139">
        <f t="shared" si="7"/>
        <v>94</v>
      </c>
      <c r="B100" s="1" t="str">
        <f ca="1">IF(A100&lt;=$B$5,Data!L101,"")</f>
        <v/>
      </c>
      <c r="G100" s="185" t="str">
        <f ca="1">IF(A100&lt;=$B$5, Data!O101,"")</f>
        <v/>
      </c>
      <c r="H100" s="185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87" t="str">
        <f ca="1">IF(A99&lt;=$N$7,Data!G100,"")</f>
        <v/>
      </c>
      <c r="P100" s="1" t="str">
        <f ca="1">IF(A100&lt;=$P$6,Data!D101,"")</f>
        <v/>
      </c>
      <c r="U100" s="1">
        <f t="shared" si="8"/>
        <v>94</v>
      </c>
      <c r="V100" s="117">
        <f ca="1"/>
        <v>0.75</v>
      </c>
      <c r="W100" s="186">
        <f t="shared" ca="1" si="5"/>
        <v>0.75</v>
      </c>
      <c r="Y100" s="1">
        <f t="shared" si="6"/>
        <v>95</v>
      </c>
      <c r="Z100" s="274">
        <f ca="1"/>
        <v>0</v>
      </c>
      <c r="AA100" s="211"/>
      <c r="AB100" s="211"/>
      <c r="AC100" s="212"/>
      <c r="AD100" s="122"/>
    </row>
    <row r="101" spans="1:30">
      <c r="A101" s="139">
        <f t="shared" si="7"/>
        <v>95</v>
      </c>
      <c r="B101" s="1" t="str">
        <f ca="1">IF(A101&lt;=$B$5,Data!L102,"")</f>
        <v/>
      </c>
      <c r="G101" s="185" t="str">
        <f ca="1">IF(A101&lt;=$B$5, Data!O102,"")</f>
        <v/>
      </c>
      <c r="H101" s="185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87" t="str">
        <f ca="1">IF(A100&lt;=$N$7,Data!G101,"")</f>
        <v/>
      </c>
      <c r="P101" s="1" t="str">
        <f ca="1">IF(A101&lt;=$P$6,Data!D102,"")</f>
        <v/>
      </c>
      <c r="U101" s="1">
        <f t="shared" si="8"/>
        <v>95</v>
      </c>
      <c r="V101" s="117">
        <f ca="1"/>
        <v>0.75</v>
      </c>
      <c r="W101" s="186">
        <f t="shared" ca="1" si="5"/>
        <v>0.75</v>
      </c>
      <c r="Y101" s="1">
        <f t="shared" si="6"/>
        <v>96</v>
      </c>
      <c r="Z101" s="274">
        <f ca="1"/>
        <v>0</v>
      </c>
      <c r="AA101" s="211"/>
      <c r="AB101" s="211"/>
      <c r="AC101" s="212"/>
      <c r="AD101" s="122"/>
    </row>
    <row r="102" spans="1:30">
      <c r="A102" s="139">
        <f t="shared" si="7"/>
        <v>96</v>
      </c>
      <c r="B102" s="1" t="str">
        <f ca="1">IF(A102&lt;=$B$5,Data!L103,"")</f>
        <v/>
      </c>
      <c r="G102" s="185" t="str">
        <f ca="1">IF(A102&lt;=$B$5, Data!O103,"")</f>
        <v/>
      </c>
      <c r="H102" s="185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87" t="str">
        <f ca="1">IF(A101&lt;=$N$7,Data!G102,"")</f>
        <v/>
      </c>
      <c r="P102" s="1" t="str">
        <f ca="1">IF(A102&lt;=$P$6,Data!D103,"")</f>
        <v/>
      </c>
      <c r="U102" s="1">
        <f t="shared" si="8"/>
        <v>96</v>
      </c>
      <c r="V102" s="117">
        <f ca="1"/>
        <v>0.75</v>
      </c>
      <c r="W102" s="186">
        <f t="shared" ca="1" si="5"/>
        <v>0.75</v>
      </c>
      <c r="Y102" s="1">
        <f t="shared" si="6"/>
        <v>97</v>
      </c>
      <c r="Z102" s="274">
        <f ca="1"/>
        <v>0</v>
      </c>
      <c r="AA102" s="211"/>
      <c r="AB102" s="211"/>
      <c r="AC102" s="212"/>
      <c r="AD102" s="122"/>
    </row>
    <row r="103" spans="1:30">
      <c r="A103" s="139">
        <f t="shared" si="7"/>
        <v>97</v>
      </c>
      <c r="B103" s="1" t="str">
        <f ca="1">IF(A103&lt;=$B$5,Data!L104,"")</f>
        <v/>
      </c>
      <c r="G103" s="185" t="str">
        <f ca="1">IF(A103&lt;=$B$5, Data!O104,"")</f>
        <v/>
      </c>
      <c r="H103" s="185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87" t="str">
        <f ca="1">IF(A102&lt;=$N$7,Data!G103,"")</f>
        <v/>
      </c>
      <c r="P103" s="1" t="str">
        <f ca="1">IF(A103&lt;=$P$6,Data!D104,"")</f>
        <v/>
      </c>
      <c r="U103" s="1">
        <f t="shared" si="8"/>
        <v>97</v>
      </c>
      <c r="V103" s="117">
        <f ca="1"/>
        <v>1.4909756812084298</v>
      </c>
      <c r="W103" s="186">
        <f t="shared" ca="1" si="5"/>
        <v>1.4909756812084298</v>
      </c>
      <c r="Y103" s="1">
        <f t="shared" si="6"/>
        <v>98</v>
      </c>
      <c r="Z103" s="274">
        <f ca="1"/>
        <v>0</v>
      </c>
      <c r="AA103" s="211"/>
      <c r="AB103" s="211"/>
      <c r="AC103" s="212"/>
      <c r="AD103" s="122"/>
    </row>
    <row r="104" spans="1:30">
      <c r="A104" s="139">
        <f t="shared" si="7"/>
        <v>98</v>
      </c>
      <c r="B104" s="1" t="str">
        <f ca="1">IF(A104&lt;=$B$5,Data!L105,"")</f>
        <v/>
      </c>
      <c r="G104" s="185" t="str">
        <f ca="1">IF(A104&lt;=$B$5, Data!O105,"")</f>
        <v/>
      </c>
      <c r="H104" s="185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87" t="str">
        <f ca="1">IF(A103&lt;=$N$7,Data!G104,"")</f>
        <v/>
      </c>
      <c r="P104" s="1" t="str">
        <f ca="1">IF(A104&lt;=$P$6,Data!D105,"")</f>
        <v/>
      </c>
      <c r="U104" s="1">
        <f t="shared" si="8"/>
        <v>98</v>
      </c>
      <c r="V104" s="117">
        <f ca="1"/>
        <v>1.1232726508202047</v>
      </c>
      <c r="W104" s="186">
        <f t="shared" ca="1" si="5"/>
        <v>1.1232726508202047</v>
      </c>
      <c r="Y104" s="1">
        <f t="shared" si="6"/>
        <v>99</v>
      </c>
      <c r="Z104" s="274">
        <f ca="1"/>
        <v>0</v>
      </c>
      <c r="AA104" s="211"/>
      <c r="AB104" s="211"/>
      <c r="AC104" s="212"/>
      <c r="AD104" s="122"/>
    </row>
    <row r="105" spans="1:30">
      <c r="A105" s="139">
        <f t="shared" si="7"/>
        <v>99</v>
      </c>
      <c r="B105" s="1" t="str">
        <f ca="1">IF(A105&lt;=$B$5,Data!L106,"")</f>
        <v/>
      </c>
      <c r="G105" s="185" t="str">
        <f ca="1">IF(A105&lt;=$B$5, Data!O106,"")</f>
        <v/>
      </c>
      <c r="H105" s="185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87" t="str">
        <f ca="1">IF(A104&lt;=$N$7,Data!G105,"")</f>
        <v/>
      </c>
      <c r="P105" s="1" t="str">
        <f ca="1">IF(A105&lt;=$P$6,Data!D106,"")</f>
        <v/>
      </c>
      <c r="U105" s="1">
        <f t="shared" si="8"/>
        <v>99</v>
      </c>
      <c r="V105" s="117">
        <f ca="1"/>
        <v>1.1413154461256174</v>
      </c>
      <c r="W105" s="186">
        <f t="shared" ca="1" si="5"/>
        <v>1.1413154461256174</v>
      </c>
      <c r="Y105" s="1">
        <f t="shared" si="6"/>
        <v>100</v>
      </c>
      <c r="Z105" s="274">
        <f ca="1"/>
        <v>0</v>
      </c>
      <c r="AA105" s="211"/>
      <c r="AB105" s="211"/>
      <c r="AC105" s="212"/>
      <c r="AD105" s="122"/>
    </row>
    <row r="106" spans="1:30">
      <c r="A106" s="139">
        <f t="shared" si="7"/>
        <v>100</v>
      </c>
      <c r="B106" s="1" t="str">
        <f ca="1">IF(A106&lt;=$B$5,Data!L107,"")</f>
        <v/>
      </c>
      <c r="G106" s="185" t="str">
        <f ca="1">IF(A106&lt;=$B$5, Data!O107,"")</f>
        <v/>
      </c>
      <c r="H106" s="185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87" t="str">
        <f ca="1">IF(A105&lt;=$N$7,Data!G106,"")</f>
        <v/>
      </c>
      <c r="P106" s="1" t="str">
        <f ca="1">IF(A106&lt;=$P$6,Data!D107,"")</f>
        <v/>
      </c>
      <c r="U106" s="1">
        <f t="shared" si="8"/>
        <v>100</v>
      </c>
      <c r="V106" s="117">
        <f ca="1"/>
        <v>1.09378612004454</v>
      </c>
      <c r="W106" s="186">
        <f t="shared" ca="1" si="5"/>
        <v>1.09378612004454</v>
      </c>
      <c r="Y106" s="1">
        <f t="shared" si="6"/>
        <v>101</v>
      </c>
      <c r="Z106" s="274">
        <f ca="1"/>
        <v>0</v>
      </c>
      <c r="AA106" s="211"/>
      <c r="AB106" s="211"/>
      <c r="AC106" s="212"/>
      <c r="AD106" s="122"/>
    </row>
    <row r="107" spans="1:30">
      <c r="A107" s="139">
        <f t="shared" si="7"/>
        <v>101</v>
      </c>
      <c r="B107" s="1" t="str">
        <f ca="1">IF(A107&lt;=$B$5,Data!L108,"")</f>
        <v/>
      </c>
      <c r="G107" s="185" t="str">
        <f ca="1">IF(A107&lt;=$B$5, Data!O108,"")</f>
        <v/>
      </c>
      <c r="H107" s="185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87" t="str">
        <f ca="1">IF(A106&lt;=$N$7,Data!G107,"")</f>
        <v/>
      </c>
      <c r="P107" s="1" t="str">
        <f ca="1">IF(A107&lt;=$P$6,Data!D108,"")</f>
        <v/>
      </c>
      <c r="U107" s="1">
        <f t="shared" si="8"/>
        <v>101</v>
      </c>
      <c r="V107" s="117">
        <f ca="1"/>
        <v>1.1163355903593366</v>
      </c>
      <c r="W107" s="186">
        <f t="shared" ca="1" si="5"/>
        <v>1.1163355903593366</v>
      </c>
      <c r="Y107" s="1">
        <f t="shared" si="6"/>
        <v>102</v>
      </c>
      <c r="Z107" s="274">
        <f ca="1"/>
        <v>0</v>
      </c>
      <c r="AA107" s="211"/>
      <c r="AB107" s="211"/>
      <c r="AC107" s="212"/>
      <c r="AD107" s="122"/>
    </row>
    <row r="108" spans="1:30">
      <c r="A108" s="139">
        <f t="shared" si="7"/>
        <v>102</v>
      </c>
      <c r="B108" s="1" t="str">
        <f ca="1">IF(A108&lt;=$B$5,Data!L109,"")</f>
        <v/>
      </c>
      <c r="G108" s="185" t="str">
        <f ca="1">IF(A108&lt;=$B$5, Data!O109,"")</f>
        <v/>
      </c>
      <c r="H108" s="185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87" t="str">
        <f ca="1">IF(A107&lt;=$N$7,Data!G108,"")</f>
        <v/>
      </c>
      <c r="P108" s="1" t="str">
        <f ca="1">IF(A108&lt;=$P$6,Data!D109,"")</f>
        <v/>
      </c>
      <c r="U108" s="1">
        <f t="shared" si="8"/>
        <v>102</v>
      </c>
      <c r="V108" s="117">
        <f ca="1"/>
        <v>1.1185245467924647</v>
      </c>
      <c r="W108" s="186">
        <f t="shared" ca="1" si="5"/>
        <v>1.1185245467924647</v>
      </c>
      <c r="Y108" s="1">
        <f t="shared" si="6"/>
        <v>103</v>
      </c>
      <c r="Z108" s="274">
        <f ca="1"/>
        <v>53.920418837533141</v>
      </c>
      <c r="AA108" s="211"/>
      <c r="AB108" s="211"/>
      <c r="AC108" s="212"/>
      <c r="AD108" s="122"/>
    </row>
    <row r="109" spans="1:30">
      <c r="A109" s="139">
        <f t="shared" si="7"/>
        <v>103</v>
      </c>
      <c r="B109" s="1" t="str">
        <f ca="1">IF(A109&lt;=$B$5,Data!L110,"")</f>
        <v/>
      </c>
      <c r="G109" s="185" t="str">
        <f ca="1">IF(A109&lt;=$B$5, Data!O110,"")</f>
        <v/>
      </c>
      <c r="H109" s="185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87" t="str">
        <f ca="1">IF(A108&lt;=$N$7,Data!G109,"")</f>
        <v/>
      </c>
      <c r="P109" s="1" t="str">
        <f ca="1">IF(A109&lt;=$P$6,Data!D110,"")</f>
        <v/>
      </c>
      <c r="U109" s="1">
        <f t="shared" si="8"/>
        <v>103</v>
      </c>
      <c r="V109" s="117">
        <f ca="1"/>
        <v>1.0164322625621052</v>
      </c>
      <c r="W109" s="186">
        <f t="shared" ca="1" si="5"/>
        <v>1.0164322625621052</v>
      </c>
      <c r="Y109" s="1">
        <f t="shared" si="6"/>
        <v>104</v>
      </c>
      <c r="Z109" s="274">
        <f ca="1"/>
        <v>10.41502236176996</v>
      </c>
      <c r="AA109" s="211"/>
      <c r="AB109" s="211"/>
      <c r="AC109" s="212"/>
      <c r="AD109" s="122"/>
    </row>
    <row r="110" spans="1:30">
      <c r="A110" s="139">
        <f t="shared" si="7"/>
        <v>104</v>
      </c>
      <c r="B110" s="1" t="str">
        <f ca="1">IF(A110&lt;=$B$5,Data!L111,"")</f>
        <v/>
      </c>
      <c r="G110" s="185" t="str">
        <f ca="1">IF(A110&lt;=$B$5, Data!O111,"")</f>
        <v/>
      </c>
      <c r="H110" s="185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87" t="str">
        <f ca="1">IF(A109&lt;=$N$7,Data!G110,"")</f>
        <v/>
      </c>
      <c r="P110" s="1" t="str">
        <f ca="1">IF(A110&lt;=$P$6,Data!D111,"")</f>
        <v/>
      </c>
      <c r="U110" s="1">
        <f t="shared" si="8"/>
        <v>104</v>
      </c>
      <c r="V110" s="117">
        <f ca="1"/>
        <v>1.0175267407786688</v>
      </c>
      <c r="W110" s="186">
        <f t="shared" ca="1" si="5"/>
        <v>1.0175267407786688</v>
      </c>
      <c r="Y110" s="1">
        <f t="shared" si="6"/>
        <v>105</v>
      </c>
      <c r="Z110" s="274">
        <f ca="1"/>
        <v>49.802097279222082</v>
      </c>
      <c r="AA110" s="211"/>
      <c r="AB110" s="211"/>
      <c r="AC110" s="212"/>
      <c r="AD110" s="122"/>
    </row>
    <row r="111" spans="1:30">
      <c r="A111" s="139">
        <f t="shared" si="7"/>
        <v>105</v>
      </c>
      <c r="B111" s="1" t="str">
        <f ca="1">IF(A111&lt;=$B$5,Data!L112,"")</f>
        <v/>
      </c>
      <c r="G111" s="185" t="str">
        <f ca="1">IF(A111&lt;=$B$5, Data!O112,"")</f>
        <v/>
      </c>
      <c r="H111" s="185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87" t="str">
        <f ca="1">IF(A110&lt;=$N$7,Data!G111,"")</f>
        <v/>
      </c>
      <c r="P111" s="1" t="str">
        <f ca="1">IF(A111&lt;=$P$6,Data!D112,"")</f>
        <v/>
      </c>
      <c r="U111" s="1">
        <f t="shared" si="8"/>
        <v>105</v>
      </c>
      <c r="V111" s="117">
        <f ca="1"/>
        <v>0.95436890957577869</v>
      </c>
      <c r="W111" s="186">
        <f t="shared" ca="1" si="5"/>
        <v>0.95436890957577869</v>
      </c>
      <c r="Y111" s="1">
        <f t="shared" si="6"/>
        <v>106</v>
      </c>
      <c r="Z111" s="274">
        <f ca="1"/>
        <v>122.48048855512921</v>
      </c>
      <c r="AA111" s="211"/>
      <c r="AB111" s="211"/>
      <c r="AC111" s="212"/>
      <c r="AD111" s="122"/>
    </row>
    <row r="112" spans="1:30">
      <c r="A112" s="139">
        <f t="shared" si="7"/>
        <v>106</v>
      </c>
      <c r="B112" s="1" t="str">
        <f ca="1">IF(A112&lt;=$B$5,Data!L113,"")</f>
        <v/>
      </c>
      <c r="G112" s="185" t="str">
        <f ca="1">IF(A112&lt;=$B$5, Data!O113,"")</f>
        <v/>
      </c>
      <c r="H112" s="185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87" t="str">
        <f ca="1">IF(A111&lt;=$N$7,Data!G112,"")</f>
        <v/>
      </c>
      <c r="P112" s="1" t="str">
        <f ca="1">IF(A112&lt;=$P$6,Data!D113,"")</f>
        <v/>
      </c>
      <c r="U112" s="1">
        <f t="shared" si="8"/>
        <v>106</v>
      </c>
      <c r="V112" s="117">
        <f ca="1"/>
        <v>0.89196755596374933</v>
      </c>
      <c r="W112" s="186">
        <f t="shared" ca="1" si="5"/>
        <v>0.89196755596374933</v>
      </c>
      <c r="Y112" s="1">
        <f t="shared" si="6"/>
        <v>107</v>
      </c>
      <c r="Z112" s="274">
        <f ca="1"/>
        <v>0</v>
      </c>
      <c r="AA112" s="211"/>
      <c r="AB112" s="211"/>
      <c r="AC112" s="212"/>
      <c r="AD112" s="122"/>
    </row>
    <row r="113" spans="1:30">
      <c r="A113" s="139">
        <f t="shared" si="7"/>
        <v>107</v>
      </c>
      <c r="B113" s="1" t="str">
        <f ca="1">IF(A113&lt;=$B$5,Data!L114,"")</f>
        <v/>
      </c>
      <c r="G113" s="185" t="str">
        <f ca="1">IF(A113&lt;=$B$5, Data!O114,"")</f>
        <v/>
      </c>
      <c r="H113" s="185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87" t="str">
        <f ca="1">IF(A112&lt;=$N$7,Data!G113,"")</f>
        <v/>
      </c>
      <c r="P113" s="1" t="str">
        <f ca="1">IF(A113&lt;=$P$6,Data!D114,"")</f>
        <v/>
      </c>
      <c r="U113" s="1">
        <f t="shared" si="8"/>
        <v>107</v>
      </c>
      <c r="V113" s="117">
        <f ca="1"/>
        <v>0.87001361056090987</v>
      </c>
      <c r="W113" s="186">
        <f t="shared" ca="1" si="5"/>
        <v>0.87001361056090987</v>
      </c>
      <c r="Y113" s="1">
        <f t="shared" si="6"/>
        <v>108</v>
      </c>
      <c r="Z113" s="274">
        <f ca="1"/>
        <v>14.772898769782236</v>
      </c>
      <c r="AA113" s="211"/>
      <c r="AB113" s="211"/>
      <c r="AC113" s="212"/>
      <c r="AD113" s="122"/>
    </row>
    <row r="114" spans="1:30">
      <c r="A114" s="139">
        <f t="shared" si="7"/>
        <v>108</v>
      </c>
      <c r="B114" s="1" t="str">
        <f ca="1">IF(A114&lt;=$B$5,Data!L115,"")</f>
        <v/>
      </c>
      <c r="G114" s="185" t="str">
        <f ca="1">IF(A114&lt;=$B$5, Data!O115,"")</f>
        <v/>
      </c>
      <c r="H114" s="185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87" t="str">
        <f ca="1">IF(A113&lt;=$N$7,Data!G114,"")</f>
        <v/>
      </c>
      <c r="P114" s="1" t="str">
        <f ca="1">IF(A114&lt;=$P$6,Data!D115,"")</f>
        <v/>
      </c>
      <c r="U114" s="1">
        <f t="shared" si="8"/>
        <v>108</v>
      </c>
      <c r="V114" s="117">
        <f ca="1"/>
        <v>0.8586986372337867</v>
      </c>
      <c r="W114" s="186">
        <f t="shared" ca="1" si="5"/>
        <v>0.8586986372337867</v>
      </c>
      <c r="Y114" s="1">
        <f t="shared" si="6"/>
        <v>109</v>
      </c>
      <c r="Z114" s="274">
        <f ca="1"/>
        <v>4.8065811070108087</v>
      </c>
      <c r="AA114" s="211"/>
      <c r="AB114" s="211"/>
      <c r="AC114" s="212"/>
      <c r="AD114" s="122"/>
    </row>
    <row r="115" spans="1:30">
      <c r="A115" s="139">
        <f t="shared" si="7"/>
        <v>109</v>
      </c>
      <c r="B115" s="1" t="str">
        <f ca="1">IF(A115&lt;=$B$5,Data!L116,"")</f>
        <v/>
      </c>
      <c r="G115" s="185" t="str">
        <f ca="1">IF(A115&lt;=$B$5, Data!O116,"")</f>
        <v/>
      </c>
      <c r="H115" s="185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87" t="str">
        <f ca="1">IF(A114&lt;=$N$7,Data!G115,"")</f>
        <v/>
      </c>
      <c r="P115" s="1" t="str">
        <f ca="1">IF(A115&lt;=$P$6,Data!D116,"")</f>
        <v/>
      </c>
      <c r="U115" s="1">
        <f t="shared" si="8"/>
        <v>109</v>
      </c>
      <c r="V115" s="117">
        <f ca="1"/>
        <v>0.85409539061706241</v>
      </c>
      <c r="W115" s="186">
        <f t="shared" ca="1" si="5"/>
        <v>0.85409539061706241</v>
      </c>
      <c r="Y115" s="1">
        <f t="shared" si="6"/>
        <v>110</v>
      </c>
      <c r="Z115" s="274">
        <f ca="1"/>
        <v>-1.1368683772161603E-9</v>
      </c>
      <c r="AA115" s="211"/>
      <c r="AB115" s="211"/>
      <c r="AC115" s="212"/>
      <c r="AD115" s="122"/>
    </row>
    <row r="116" spans="1:30">
      <c r="A116" s="139">
        <f t="shared" si="7"/>
        <v>110</v>
      </c>
      <c r="B116" s="1" t="str">
        <f ca="1">IF(A116&lt;=$B$5,Data!L117,"")</f>
        <v/>
      </c>
      <c r="G116" s="185" t="str">
        <f ca="1">IF(A116&lt;=$B$5, Data!O117,"")</f>
        <v/>
      </c>
      <c r="H116" s="185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87" t="str">
        <f ca="1">IF(A115&lt;=$N$7,Data!G116,"")</f>
        <v/>
      </c>
      <c r="P116" s="1" t="str">
        <f ca="1">IF(A116&lt;=$P$6,Data!D117,"")</f>
        <v/>
      </c>
      <c r="U116" s="1">
        <f t="shared" si="8"/>
        <v>110</v>
      </c>
      <c r="V116" s="117">
        <f ca="1"/>
        <v>0.93680897230708571</v>
      </c>
      <c r="W116" s="186">
        <f t="shared" ca="1" si="5"/>
        <v>0.93680897230708571</v>
      </c>
      <c r="Y116" s="1">
        <f t="shared" si="6"/>
        <v>111</v>
      </c>
      <c r="Z116" s="274">
        <f ca="1"/>
        <v>8.42853218823881</v>
      </c>
      <c r="AA116" s="211"/>
      <c r="AB116" s="211"/>
      <c r="AC116" s="212"/>
      <c r="AD116" s="122"/>
    </row>
    <row r="117" spans="1:30">
      <c r="A117" s="139">
        <f t="shared" si="7"/>
        <v>111</v>
      </c>
      <c r="B117" s="1" t="str">
        <f ca="1">IF(A117&lt;=$B$5,Data!L118,"")</f>
        <v/>
      </c>
      <c r="G117" s="185" t="str">
        <f ca="1">IF(A117&lt;=$B$5, Data!O118,"")</f>
        <v/>
      </c>
      <c r="H117" s="185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87" t="str">
        <f ca="1">IF(A116&lt;=$N$7,Data!G117,"")</f>
        <v/>
      </c>
      <c r="P117" s="1" t="str">
        <f ca="1">IF(A117&lt;=$P$6,Data!D118,"")</f>
        <v/>
      </c>
      <c r="U117" s="1">
        <f t="shared" si="8"/>
        <v>111</v>
      </c>
      <c r="V117" s="117">
        <f ca="1"/>
        <v>1.1543365178491491</v>
      </c>
      <c r="W117" s="186">
        <f t="shared" ca="1" si="5"/>
        <v>1.1543365178491491</v>
      </c>
      <c r="Y117" s="1">
        <f t="shared" si="6"/>
        <v>112</v>
      </c>
      <c r="Z117" s="274">
        <f ca="1"/>
        <v>45.46388248674387</v>
      </c>
      <c r="AA117" s="211"/>
      <c r="AB117" s="211"/>
      <c r="AC117" s="212"/>
      <c r="AD117" s="122"/>
    </row>
    <row r="118" spans="1:30">
      <c r="A118" s="139">
        <f t="shared" si="7"/>
        <v>112</v>
      </c>
      <c r="B118" s="1" t="str">
        <f ca="1">IF(A118&lt;=$B$5,Data!L119,"")</f>
        <v/>
      </c>
      <c r="G118" s="185" t="str">
        <f ca="1">IF(A118&lt;=$B$5, Data!O119,"")</f>
        <v/>
      </c>
      <c r="H118" s="185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87" t="str">
        <f ca="1">IF(A117&lt;=$N$7,Data!G118,"")</f>
        <v/>
      </c>
      <c r="P118" s="1" t="str">
        <f ca="1">IF(A118&lt;=$P$6,Data!D119,"")</f>
        <v/>
      </c>
      <c r="U118" s="1">
        <f t="shared" si="8"/>
        <v>112</v>
      </c>
      <c r="V118" s="117">
        <f ca="1"/>
        <v>0.98358182079729883</v>
      </c>
      <c r="W118" s="186">
        <f t="shared" ca="1" si="5"/>
        <v>0.98358182079729883</v>
      </c>
      <c r="Y118" s="1">
        <f t="shared" si="6"/>
        <v>113</v>
      </c>
      <c r="Z118" s="274">
        <f ca="1"/>
        <v>248.29283057883072</v>
      </c>
      <c r="AA118" s="211"/>
      <c r="AB118" s="211"/>
      <c r="AC118" s="212"/>
      <c r="AD118" s="122"/>
    </row>
    <row r="119" spans="1:30">
      <c r="A119" s="139">
        <f t="shared" si="7"/>
        <v>113</v>
      </c>
      <c r="B119" s="1" t="str">
        <f ca="1">IF(A119&lt;=$B$5,Data!L120,"")</f>
        <v/>
      </c>
      <c r="G119" s="185" t="str">
        <f ca="1">IF(A119&lt;=$B$5, Data!O120,"")</f>
        <v/>
      </c>
      <c r="H119" s="185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87" t="str">
        <f ca="1">IF(A118&lt;=$N$7,Data!G119,"")</f>
        <v/>
      </c>
      <c r="P119" s="1" t="str">
        <f ca="1">IF(A119&lt;=$P$6,Data!D120,"")</f>
        <v/>
      </c>
      <c r="U119" s="1">
        <f t="shared" si="8"/>
        <v>113</v>
      </c>
      <c r="V119" s="117">
        <f ca="1"/>
        <v>1.7959999999999998</v>
      </c>
      <c r="W119" s="186">
        <f t="shared" ca="1" si="5"/>
        <v>1.7959999999999998</v>
      </c>
      <c r="Y119" s="1">
        <f t="shared" si="6"/>
        <v>114</v>
      </c>
      <c r="Z119" s="274">
        <f ca="1"/>
        <v>0</v>
      </c>
      <c r="AA119" s="211"/>
      <c r="AB119" s="211"/>
      <c r="AC119" s="212"/>
      <c r="AD119" s="122"/>
    </row>
    <row r="120" spans="1:30">
      <c r="A120" s="139">
        <f t="shared" si="7"/>
        <v>114</v>
      </c>
      <c r="B120" s="1" t="str">
        <f ca="1">IF(A120&lt;=$B$5,Data!L121,"")</f>
        <v/>
      </c>
      <c r="G120" s="185" t="str">
        <f ca="1">IF(A120&lt;=$B$5, Data!O121,"")</f>
        <v/>
      </c>
      <c r="H120" s="185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87" t="str">
        <f ca="1">IF(A119&lt;=$N$7,Data!G120,"")</f>
        <v/>
      </c>
      <c r="P120" s="1" t="str">
        <f ca="1">IF(A120&lt;=$P$6,Data!D121,"")</f>
        <v/>
      </c>
      <c r="U120" s="1">
        <f t="shared" si="8"/>
        <v>114</v>
      </c>
      <c r="V120" s="117">
        <f ca="1"/>
        <v>1.1358999999999999</v>
      </c>
      <c r="W120" s="186">
        <f t="shared" ca="1" si="5"/>
        <v>1.1358999999999999</v>
      </c>
      <c r="Y120" s="1">
        <f t="shared" si="6"/>
        <v>115</v>
      </c>
      <c r="Z120" s="274">
        <f ca="1"/>
        <v>0</v>
      </c>
      <c r="AA120" s="211"/>
      <c r="AB120" s="211"/>
      <c r="AC120" s="212"/>
      <c r="AD120" s="122"/>
    </row>
    <row r="121" spans="1:30">
      <c r="A121" s="139">
        <f t="shared" si="7"/>
        <v>115</v>
      </c>
      <c r="B121" s="1" t="str">
        <f ca="1">IF(A121&lt;=$B$5,Data!L122,"")</f>
        <v/>
      </c>
      <c r="G121" s="185" t="str">
        <f ca="1">IF(A121&lt;=$B$5, Data!O122,"")</f>
        <v/>
      </c>
      <c r="H121" s="185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89" t="str">
        <f ca="1">IF(A120&lt;=$N$7,Data!G121,"")</f>
        <v/>
      </c>
      <c r="P121" s="1" t="str">
        <f ca="1">IF(A121&lt;=$P$6,Data!D122,"")</f>
        <v/>
      </c>
      <c r="U121" s="1">
        <f t="shared" si="8"/>
        <v>115</v>
      </c>
      <c r="V121" s="117">
        <f ca="1"/>
        <v>1.1898</v>
      </c>
      <c r="W121" s="186">
        <f t="shared" ca="1" si="5"/>
        <v>1.1898</v>
      </c>
      <c r="Y121" s="1">
        <f t="shared" si="6"/>
        <v>116</v>
      </c>
      <c r="Z121" s="274">
        <f ca="1"/>
        <v>0</v>
      </c>
      <c r="AA121" s="211"/>
      <c r="AB121" s="211"/>
      <c r="AC121" s="212"/>
      <c r="AD121" s="122"/>
    </row>
    <row r="122" spans="1:30">
      <c r="A122" s="139">
        <f t="shared" si="7"/>
        <v>116</v>
      </c>
      <c r="B122" s="1" t="str">
        <f ca="1">IF(A122&lt;=$B$5,Data!L123,"")</f>
        <v/>
      </c>
      <c r="G122" s="185" t="str">
        <f ca="1">IF(A122&lt;=$B$5, Data!O123,"")</f>
        <v/>
      </c>
      <c r="H122" s="185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89" t="str">
        <f ca="1">IF(A121&lt;=$N$7,Data!G122,"")</f>
        <v/>
      </c>
      <c r="P122" s="1" t="str">
        <f ca="1">IF(A122&lt;=$P$6,Data!D123,"")</f>
        <v/>
      </c>
      <c r="U122" s="1">
        <f t="shared" si="8"/>
        <v>116</v>
      </c>
      <c r="V122" s="117">
        <f ca="1"/>
        <v>1.1861999999999999</v>
      </c>
      <c r="W122" s="186">
        <f t="shared" ca="1" si="5"/>
        <v>1.1861999999999999</v>
      </c>
      <c r="Y122" s="1">
        <f t="shared" si="6"/>
        <v>117</v>
      </c>
      <c r="Z122" s="274">
        <f ca="1"/>
        <v>0</v>
      </c>
      <c r="AA122" s="211"/>
      <c r="AB122" s="211"/>
      <c r="AC122" s="212"/>
      <c r="AD122" s="122"/>
    </row>
    <row r="123" spans="1:30">
      <c r="A123" s="139">
        <f t="shared" si="7"/>
        <v>117</v>
      </c>
      <c r="B123" s="1" t="str">
        <f ca="1">IF(A123&lt;=$B$5,Data!L124,"")</f>
        <v/>
      </c>
      <c r="G123" s="185" t="str">
        <f ca="1">IF(A123&lt;=$B$5, Data!O124,"")</f>
        <v/>
      </c>
      <c r="H123" s="185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89" t="str">
        <f ca="1">IF(A122&lt;=$N$7,Data!G123,"")</f>
        <v/>
      </c>
      <c r="P123" s="1" t="str">
        <f ca="1">IF(A123&lt;=$P$6,Data!D124,"")</f>
        <v/>
      </c>
      <c r="U123" s="1">
        <f t="shared" si="8"/>
        <v>117</v>
      </c>
      <c r="V123" s="117">
        <f ca="1"/>
        <v>1.1653</v>
      </c>
      <c r="W123" s="186">
        <f t="shared" ca="1" si="5"/>
        <v>1.1653</v>
      </c>
      <c r="Y123" s="1">
        <f t="shared" si="6"/>
        <v>118</v>
      </c>
      <c r="Z123" s="274">
        <f ca="1"/>
        <v>0</v>
      </c>
      <c r="AA123" s="211"/>
      <c r="AB123" s="211"/>
      <c r="AC123" s="212"/>
      <c r="AD123" s="122"/>
    </row>
    <row r="124" spans="1:30">
      <c r="A124" s="139">
        <f t="shared" si="7"/>
        <v>118</v>
      </c>
      <c r="B124" s="1" t="str">
        <f ca="1">IF(A124&lt;=$B$5,Data!L125,"")</f>
        <v/>
      </c>
      <c r="G124" s="185" t="str">
        <f ca="1">IF(A124&lt;=$B$5, Data!O125,"")</f>
        <v/>
      </c>
      <c r="H124" s="185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89" t="str">
        <f ca="1">IF(A123&lt;=$N$7,Data!G124,"")</f>
        <v/>
      </c>
      <c r="P124" s="1" t="str">
        <f ca="1">IF(A124&lt;=$P$6,Data!D125,"")</f>
        <v/>
      </c>
      <c r="U124" s="1">
        <f t="shared" si="8"/>
        <v>118</v>
      </c>
      <c r="V124" s="117">
        <f ca="1"/>
        <v>0.89039999999999997</v>
      </c>
      <c r="W124" s="186">
        <f t="shared" ca="1" si="5"/>
        <v>0.89039999999999997</v>
      </c>
      <c r="Y124" s="1">
        <f t="shared" si="6"/>
        <v>119</v>
      </c>
      <c r="Z124" s="274">
        <f ca="1"/>
        <v>0</v>
      </c>
      <c r="AA124" s="211"/>
      <c r="AB124" s="211"/>
      <c r="AC124" s="212"/>
      <c r="AD124" s="122"/>
    </row>
    <row r="125" spans="1:30">
      <c r="A125" s="139">
        <f t="shared" si="7"/>
        <v>119</v>
      </c>
      <c r="B125" s="1" t="str">
        <f ca="1">IF(A125&lt;=$B$5,Data!L126,"")</f>
        <v/>
      </c>
      <c r="G125" s="185" t="str">
        <f ca="1">IF(A125&lt;=$B$5, Data!O126,"")</f>
        <v/>
      </c>
      <c r="H125" s="185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89" t="str">
        <f ca="1">IF(A124&lt;=$N$7,Data!G125,"")</f>
        <v/>
      </c>
      <c r="P125" s="1" t="str">
        <f ca="1">IF(A125&lt;=$P$6,Data!D126,"")</f>
        <v/>
      </c>
      <c r="U125" s="1">
        <f t="shared" si="8"/>
        <v>119</v>
      </c>
      <c r="V125" s="117">
        <f ca="1"/>
        <v>0.86480000000000001</v>
      </c>
      <c r="W125" s="186">
        <f t="shared" ca="1" si="5"/>
        <v>0.86480000000000001</v>
      </c>
      <c r="Y125" s="1">
        <f t="shared" si="6"/>
        <v>120</v>
      </c>
      <c r="Z125" s="274">
        <f ca="1"/>
        <v>0</v>
      </c>
      <c r="AA125" s="211"/>
      <c r="AB125" s="211"/>
      <c r="AC125" s="212"/>
      <c r="AD125" s="122"/>
    </row>
    <row r="126" spans="1:30">
      <c r="A126" s="139">
        <f t="shared" si="7"/>
        <v>120</v>
      </c>
      <c r="B126" s="1" t="str">
        <f ca="1">IF(A126&lt;=$B$5,Data!L127,"")</f>
        <v/>
      </c>
      <c r="G126" s="185" t="str">
        <f ca="1">IF(A126&lt;=$B$5, Data!O127,"")</f>
        <v/>
      </c>
      <c r="H126" s="185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89" t="str">
        <f ca="1">IF(A125&lt;=$N$7,Data!G126,"")</f>
        <v/>
      </c>
      <c r="P126" s="1" t="str">
        <f ca="1">IF(A126&lt;=$P$6,Data!D127,"")</f>
        <v/>
      </c>
      <c r="U126" s="1">
        <f t="shared" si="8"/>
        <v>120</v>
      </c>
      <c r="V126" s="117">
        <f ca="1"/>
        <v>0.83720000000000006</v>
      </c>
      <c r="W126" s="186">
        <f t="shared" ca="1" si="5"/>
        <v>0.83720000000000006</v>
      </c>
      <c r="Y126" s="1">
        <f t="shared" si="6"/>
        <v>121</v>
      </c>
      <c r="Z126" s="274">
        <f ca="1"/>
        <v>0</v>
      </c>
      <c r="AA126" s="211"/>
      <c r="AB126" s="211"/>
      <c r="AC126" s="212"/>
      <c r="AD126" s="122"/>
    </row>
    <row r="127" spans="1:30">
      <c r="A127" s="139">
        <f t="shared" si="7"/>
        <v>121</v>
      </c>
      <c r="B127" s="1" t="str">
        <f ca="1">IF(A127&lt;=$B$5,Data!L128,"")</f>
        <v/>
      </c>
      <c r="G127" s="185" t="str">
        <f ca="1">IF(A127&lt;=$B$5, Data!O128,"")</f>
        <v/>
      </c>
      <c r="H127" s="185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89" t="str">
        <f ca="1">IF(A126&lt;=$N$7,Data!G127,"")</f>
        <v/>
      </c>
      <c r="P127" s="1" t="str">
        <f ca="1">IF(A127&lt;=$P$6,Data!D128,"")</f>
        <v/>
      </c>
      <c r="U127" s="1">
        <f t="shared" si="8"/>
        <v>121</v>
      </c>
      <c r="V127" s="117">
        <f ca="1"/>
        <v>0.79510000000000003</v>
      </c>
      <c r="W127" s="186">
        <f t="shared" ca="1" si="5"/>
        <v>0.79510000000000003</v>
      </c>
      <c r="Y127" s="1">
        <f t="shared" si="6"/>
        <v>122</v>
      </c>
      <c r="Z127" s="274">
        <f ca="1"/>
        <v>0</v>
      </c>
      <c r="AA127" s="211"/>
      <c r="AB127" s="211"/>
      <c r="AC127" s="212"/>
      <c r="AD127" s="122"/>
    </row>
    <row r="128" spans="1:30">
      <c r="A128" s="139">
        <f t="shared" si="7"/>
        <v>122</v>
      </c>
      <c r="B128" s="1" t="str">
        <f ca="1">IF(A128&lt;=$B$5,Data!L129,"")</f>
        <v/>
      </c>
      <c r="G128" s="185" t="str">
        <f ca="1">IF(A128&lt;=$B$5, Data!O129,"")</f>
        <v/>
      </c>
      <c r="H128" s="185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89" t="str">
        <f ca="1">IF(A127&lt;=$N$7,Data!G128,"")</f>
        <v/>
      </c>
      <c r="P128" s="1" t="str">
        <f ca="1">IF(A128&lt;=$P$6,Data!D129,"")</f>
        <v/>
      </c>
      <c r="U128" s="1">
        <f t="shared" si="8"/>
        <v>122</v>
      </c>
      <c r="V128" s="117">
        <f ca="1"/>
        <v>0.77929999999999999</v>
      </c>
      <c r="W128" s="186">
        <f t="shared" ca="1" si="5"/>
        <v>0.77929999999999999</v>
      </c>
      <c r="Y128" s="1">
        <f t="shared" si="6"/>
        <v>123</v>
      </c>
      <c r="Z128" s="274">
        <f ca="1"/>
        <v>0</v>
      </c>
      <c r="AA128" s="211"/>
      <c r="AB128" s="211"/>
      <c r="AC128" s="212"/>
      <c r="AD128" s="122"/>
    </row>
    <row r="129" spans="1:30">
      <c r="A129" s="139">
        <f t="shared" si="7"/>
        <v>123</v>
      </c>
      <c r="B129" s="1" t="str">
        <f ca="1">IF(A129&lt;=$B$5,Data!L130,"")</f>
        <v/>
      </c>
      <c r="G129" s="185" t="str">
        <f ca="1">IF(A129&lt;=$B$5, Data!O130,"")</f>
        <v/>
      </c>
      <c r="H129" s="185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89" t="str">
        <f ca="1">IF(A128&lt;=$N$7,Data!G129,"")</f>
        <v/>
      </c>
      <c r="P129" s="1" t="str">
        <f ca="1">IF(A129&lt;=$P$6,Data!D130,"")</f>
        <v/>
      </c>
      <c r="U129" s="1">
        <f t="shared" si="8"/>
        <v>123</v>
      </c>
      <c r="V129" s="117">
        <f ca="1"/>
        <v>0.84960000000000002</v>
      </c>
      <c r="W129" s="186">
        <f t="shared" ca="1" si="5"/>
        <v>0.84960000000000002</v>
      </c>
      <c r="Y129" s="1">
        <f t="shared" si="6"/>
        <v>124</v>
      </c>
      <c r="Z129" s="274">
        <f ca="1"/>
        <v>0</v>
      </c>
      <c r="AA129" s="211"/>
      <c r="AB129" s="211"/>
      <c r="AC129" s="212"/>
      <c r="AD129" s="122"/>
    </row>
    <row r="130" spans="1:30">
      <c r="A130" s="139">
        <f t="shared" si="7"/>
        <v>124</v>
      </c>
      <c r="B130" s="1" t="str">
        <f ca="1">IF(A130&lt;=$B$5,Data!L131,"")</f>
        <v/>
      </c>
      <c r="G130" s="185" t="str">
        <f ca="1">IF(A130&lt;=$B$5, Data!O131,"")</f>
        <v/>
      </c>
      <c r="H130" s="185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89" t="str">
        <f ca="1">IF(A129&lt;=$N$7,Data!G130,"")</f>
        <v/>
      </c>
      <c r="P130" s="1" t="str">
        <f ca="1">IF(A130&lt;=$P$6,Data!D131,"")</f>
        <v/>
      </c>
      <c r="U130" s="1">
        <f t="shared" si="8"/>
        <v>124</v>
      </c>
      <c r="V130" s="117">
        <f ca="1"/>
        <v>1.1583000000000001</v>
      </c>
      <c r="W130" s="186">
        <f t="shared" ca="1" si="5"/>
        <v>1.1583000000000001</v>
      </c>
      <c r="Y130" s="1">
        <f t="shared" si="6"/>
        <v>125</v>
      </c>
      <c r="Z130" s="274">
        <f ca="1"/>
        <v>0</v>
      </c>
      <c r="AA130" s="211"/>
      <c r="AB130" s="211"/>
      <c r="AC130" s="212"/>
      <c r="AD130" s="122"/>
    </row>
    <row r="131" spans="1:30">
      <c r="A131" s="139">
        <f t="shared" si="7"/>
        <v>125</v>
      </c>
      <c r="B131" s="1" t="str">
        <f ca="1">IF(A131&lt;=$B$5,Data!L132,"")</f>
        <v/>
      </c>
      <c r="G131" s="185" t="str">
        <f ca="1">IF(A131&lt;=$B$5, Data!O132,"")</f>
        <v/>
      </c>
      <c r="H131" s="185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89" t="str">
        <f ca="1">IF(A130&lt;=$N$7,Data!G131,"")</f>
        <v/>
      </c>
      <c r="P131" s="1" t="str">
        <f ca="1">IF(A131&lt;=$P$6,Data!D132,"")</f>
        <v/>
      </c>
      <c r="U131" s="1">
        <f t="shared" si="8"/>
        <v>125</v>
      </c>
      <c r="V131" s="117">
        <f ca="1"/>
        <v>1.2719</v>
      </c>
      <c r="W131" s="186">
        <f t="shared" ca="1" si="5"/>
        <v>1.2719</v>
      </c>
      <c r="Y131" s="1">
        <f t="shared" si="6"/>
        <v>126</v>
      </c>
      <c r="Z131" s="274">
        <f ca="1"/>
        <v>0</v>
      </c>
      <c r="AA131" s="211"/>
      <c r="AB131" s="211"/>
      <c r="AC131" s="212"/>
      <c r="AD131" s="122"/>
    </row>
    <row r="132" spans="1:30">
      <c r="A132" s="139">
        <f t="shared" si="7"/>
        <v>126</v>
      </c>
      <c r="B132" s="1" t="str">
        <f ca="1">IF(A132&lt;=$B$5,Data!L133,"")</f>
        <v/>
      </c>
      <c r="G132" s="185" t="str">
        <f ca="1">IF(A132&lt;=$B$5, Data!O133,"")</f>
        <v/>
      </c>
      <c r="H132" s="185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89" t="str">
        <f ca="1">IF(A131&lt;=$N$7,Data!G132,"")</f>
        <v/>
      </c>
      <c r="P132" s="1" t="str">
        <f ca="1">IF(A132&lt;=$P$6,Data!D133,"")</f>
        <v/>
      </c>
      <c r="U132" s="1">
        <f t="shared" si="8"/>
        <v>126</v>
      </c>
      <c r="V132" s="117">
        <f ca="1"/>
        <v>1.2170000000000001</v>
      </c>
      <c r="W132" s="186">
        <f t="shared" ca="1" si="5"/>
        <v>1.2170000000000001</v>
      </c>
      <c r="Y132" s="1">
        <f t="shared" si="6"/>
        <v>127</v>
      </c>
      <c r="Z132" s="274">
        <f ca="1"/>
        <v>0</v>
      </c>
      <c r="AA132" s="211"/>
      <c r="AB132" s="211"/>
      <c r="AC132" s="212"/>
      <c r="AD132" s="122"/>
    </row>
    <row r="133" spans="1:30">
      <c r="A133" s="139">
        <f t="shared" si="7"/>
        <v>127</v>
      </c>
      <c r="B133" s="1" t="str">
        <f ca="1">IF(A133&lt;=$B$5,Data!L134,"")</f>
        <v/>
      </c>
      <c r="G133" s="185" t="str">
        <f ca="1">IF(A133&lt;=$B$5, Data!O134,"")</f>
        <v/>
      </c>
      <c r="H133" s="185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89" t="str">
        <f ca="1">IF(A132&lt;=$N$7,Data!G133,"")</f>
        <v/>
      </c>
      <c r="P133" s="1" t="str">
        <f ca="1">IF(A133&lt;=$P$6,Data!D134,"")</f>
        <v/>
      </c>
      <c r="U133" s="1">
        <f t="shared" si="8"/>
        <v>127</v>
      </c>
      <c r="V133" s="117">
        <f ca="1"/>
        <v>1.1451</v>
      </c>
      <c r="W133" s="186">
        <f t="shared" ca="1" si="5"/>
        <v>1.1451</v>
      </c>
      <c r="Y133" s="1">
        <f t="shared" si="6"/>
        <v>128</v>
      </c>
      <c r="Z133" s="274">
        <f ca="1"/>
        <v>0</v>
      </c>
      <c r="AA133" s="211"/>
      <c r="AB133" s="211"/>
      <c r="AC133" s="212"/>
      <c r="AD133" s="122"/>
    </row>
    <row r="134" spans="1:30">
      <c r="A134" s="139">
        <f t="shared" si="7"/>
        <v>128</v>
      </c>
      <c r="B134" s="1" t="str">
        <f ca="1">IF(A134&lt;=$B$5,Data!L135,"")</f>
        <v/>
      </c>
      <c r="G134" s="185" t="str">
        <f ca="1">IF(A134&lt;=$B$5, Data!O135,"")</f>
        <v/>
      </c>
      <c r="H134" s="185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89" t="str">
        <f ca="1">IF(A133&lt;=$N$7,Data!G134,"")</f>
        <v/>
      </c>
      <c r="P134" s="1" t="str">
        <f ca="1">IF(A134&lt;=$P$6,Data!D135,"")</f>
        <v/>
      </c>
      <c r="U134" s="1">
        <f t="shared" si="8"/>
        <v>128</v>
      </c>
      <c r="V134" s="117">
        <f ca="1"/>
        <v>0.83150000000000002</v>
      </c>
      <c r="W134" s="186">
        <f t="shared" ca="1" si="5"/>
        <v>0.83150000000000002</v>
      </c>
      <c r="Y134" s="1">
        <f t="shared" si="6"/>
        <v>129</v>
      </c>
      <c r="Z134" s="274">
        <f ca="1"/>
        <v>0</v>
      </c>
      <c r="AA134" s="211"/>
      <c r="AB134" s="211"/>
      <c r="AC134" s="212"/>
      <c r="AD134" s="122"/>
    </row>
    <row r="135" spans="1:30">
      <c r="A135" s="139">
        <f t="shared" si="7"/>
        <v>129</v>
      </c>
      <c r="B135" s="1" t="str">
        <f ca="1">IF(A135&lt;=$B$5,Data!L136,"")</f>
        <v/>
      </c>
      <c r="G135" s="185" t="str">
        <f ca="1">IF(A135&lt;=$B$5, Data!O136,"")</f>
        <v/>
      </c>
      <c r="H135" s="185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89" t="str">
        <f ca="1">IF(A134&lt;=$N$7,Data!G135,"")</f>
        <v/>
      </c>
      <c r="P135" s="1" t="str">
        <f ca="1">IF(A135&lt;=$P$6,Data!D136,"")</f>
        <v/>
      </c>
      <c r="U135" s="1">
        <f t="shared" si="8"/>
        <v>129</v>
      </c>
      <c r="V135" s="117">
        <f ca="1"/>
        <v>2.0299999999999998</v>
      </c>
      <c r="W135" s="186">
        <f t="shared" ca="1" si="5"/>
        <v>2.0299999999999998</v>
      </c>
      <c r="Y135" s="1">
        <f t="shared" si="6"/>
        <v>130</v>
      </c>
      <c r="Z135" s="274">
        <f ca="1"/>
        <v>0</v>
      </c>
      <c r="AA135" s="211"/>
      <c r="AB135" s="211"/>
      <c r="AC135" s="212"/>
      <c r="AD135" s="122"/>
    </row>
    <row r="136" spans="1:30">
      <c r="A136" s="139">
        <f t="shared" si="7"/>
        <v>130</v>
      </c>
      <c r="B136" s="1" t="str">
        <f ca="1">IF(A136&lt;=$B$5,Data!L137,"")</f>
        <v/>
      </c>
      <c r="G136" s="185" t="str">
        <f ca="1">IF(A136&lt;=$B$5, Data!O137,"")</f>
        <v/>
      </c>
      <c r="H136" s="185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89" t="str">
        <f ca="1">IF(A135&lt;=$N$7,Data!G136,"")</f>
        <v/>
      </c>
      <c r="P136" s="1" t="str">
        <f ca="1">IF(A136&lt;=$P$6,Data!D137,"")</f>
        <v/>
      </c>
      <c r="U136" s="1">
        <f t="shared" si="8"/>
        <v>130</v>
      </c>
      <c r="V136" s="117">
        <f ca="1"/>
        <v>1.1000000000000001</v>
      </c>
      <c r="W136" s="186">
        <f t="shared" ref="W136:W199" ca="1" si="9">V136</f>
        <v>1.1000000000000001</v>
      </c>
      <c r="Y136" s="1">
        <f t="shared" si="6"/>
        <v>131</v>
      </c>
      <c r="Z136" s="274">
        <f ca="1"/>
        <v>0</v>
      </c>
      <c r="AA136" s="211"/>
      <c r="AB136" s="211"/>
      <c r="AC136" s="212"/>
      <c r="AD136" s="122"/>
    </row>
    <row r="137" spans="1:30">
      <c r="A137" s="139">
        <f t="shared" ref="A137:A200" si="10">1+A136</f>
        <v>131</v>
      </c>
      <c r="B137" s="1" t="str">
        <f ca="1">IF(A137&lt;=$B$5,Data!L138,"")</f>
        <v/>
      </c>
      <c r="G137" s="185" t="str">
        <f ca="1">IF(A137&lt;=$B$5, Data!O138,"")</f>
        <v/>
      </c>
      <c r="H137" s="185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89" t="str">
        <f ca="1">IF(A136&lt;=$N$7,Data!G137,"")</f>
        <v/>
      </c>
      <c r="P137" s="1" t="str">
        <f ca="1">IF(A137&lt;=$P$6,Data!D138,"")</f>
        <v/>
      </c>
      <c r="U137" s="1">
        <f t="shared" ref="U137:U200" si="11">1+U136</f>
        <v>131</v>
      </c>
      <c r="V137" s="117">
        <f ca="1"/>
        <v>1.3</v>
      </c>
      <c r="W137" s="186">
        <f t="shared" ca="1" si="9"/>
        <v>1.3</v>
      </c>
      <c r="Y137" s="1">
        <f t="shared" ref="Y137:Y200" si="12">Y136+1</f>
        <v>132</v>
      </c>
      <c r="Z137" s="274">
        <f ca="1"/>
        <v>0</v>
      </c>
      <c r="AA137" s="211"/>
      <c r="AB137" s="211"/>
      <c r="AC137" s="212"/>
      <c r="AD137" s="122"/>
    </row>
    <row r="138" spans="1:30">
      <c r="A138" s="139">
        <f t="shared" si="10"/>
        <v>132</v>
      </c>
      <c r="B138" s="1" t="str">
        <f ca="1">IF(A138&lt;=$B$5,Data!L139,"")</f>
        <v/>
      </c>
      <c r="G138" s="185" t="str">
        <f ca="1">IF(A138&lt;=$B$5, Data!O139,"")</f>
        <v/>
      </c>
      <c r="H138" s="185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89" t="str">
        <f ca="1">IF(A137&lt;=$N$7,Data!G138,"")</f>
        <v/>
      </c>
      <c r="P138" s="1" t="str">
        <f ca="1">IF(A138&lt;=$P$6,Data!D139,"")</f>
        <v/>
      </c>
      <c r="U138" s="1">
        <f t="shared" si="11"/>
        <v>132</v>
      </c>
      <c r="V138" s="117">
        <f ca="1"/>
        <v>1.3</v>
      </c>
      <c r="W138" s="186">
        <f t="shared" ca="1" si="9"/>
        <v>1.3</v>
      </c>
      <c r="Y138" s="1">
        <f t="shared" si="12"/>
        <v>133</v>
      </c>
      <c r="Z138" s="274">
        <f ca="1"/>
        <v>0</v>
      </c>
      <c r="AA138" s="211"/>
      <c r="AB138" s="211"/>
      <c r="AC138" s="212"/>
      <c r="AD138" s="122"/>
    </row>
    <row r="139" spans="1:30">
      <c r="A139" s="139">
        <f t="shared" si="10"/>
        <v>133</v>
      </c>
      <c r="B139" s="1" t="str">
        <f ca="1">IF(A139&lt;=$B$5,Data!L140,"")</f>
        <v/>
      </c>
      <c r="G139" s="185" t="str">
        <f ca="1">IF(A139&lt;=$B$5, Data!O140,"")</f>
        <v/>
      </c>
      <c r="H139" s="185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89" t="str">
        <f ca="1">IF(A138&lt;=$N$7,Data!G139,"")</f>
        <v/>
      </c>
      <c r="P139" s="1" t="str">
        <f ca="1">IF(A139&lt;=$P$6,Data!D140,"")</f>
        <v/>
      </c>
      <c r="U139" s="1">
        <f t="shared" si="11"/>
        <v>133</v>
      </c>
      <c r="V139" s="117">
        <f ca="1"/>
        <v>0.8</v>
      </c>
      <c r="W139" s="186">
        <f t="shared" ca="1" si="9"/>
        <v>0.8</v>
      </c>
      <c r="Y139" s="1">
        <f t="shared" si="12"/>
        <v>134</v>
      </c>
      <c r="Z139" s="274">
        <f ca="1"/>
        <v>0</v>
      </c>
      <c r="AA139" s="211"/>
      <c r="AB139" s="211"/>
      <c r="AC139" s="212"/>
      <c r="AD139" s="122"/>
    </row>
    <row r="140" spans="1:30">
      <c r="A140" s="139">
        <f t="shared" si="10"/>
        <v>134</v>
      </c>
      <c r="B140" s="1" t="str">
        <f ca="1">IF(A140&lt;=$B$5,Data!L141,"")</f>
        <v/>
      </c>
      <c r="G140" s="185" t="str">
        <f ca="1">IF(A140&lt;=$B$5, Data!O141,"")</f>
        <v/>
      </c>
      <c r="H140" s="185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89" t="str">
        <f ca="1">IF(A139&lt;=$N$7,Data!G140,"")</f>
        <v/>
      </c>
      <c r="P140" s="1" t="str">
        <f ca="1">IF(A140&lt;=$P$6,Data!D141,"")</f>
        <v/>
      </c>
      <c r="U140" s="1">
        <f t="shared" si="11"/>
        <v>134</v>
      </c>
      <c r="V140" s="117">
        <f ca="1"/>
        <v>0.8</v>
      </c>
      <c r="W140" s="186">
        <f t="shared" ca="1" si="9"/>
        <v>0.8</v>
      </c>
      <c r="Y140" s="1">
        <f t="shared" si="12"/>
        <v>135</v>
      </c>
      <c r="Z140" s="274">
        <f ca="1"/>
        <v>0</v>
      </c>
      <c r="AA140" s="211"/>
      <c r="AB140" s="211"/>
      <c r="AC140" s="212"/>
      <c r="AD140" s="122"/>
    </row>
    <row r="141" spans="1:30">
      <c r="A141" s="139">
        <f t="shared" si="10"/>
        <v>135</v>
      </c>
      <c r="B141" s="1" t="str">
        <f ca="1">IF(A141&lt;=$B$5,Data!L142,"")</f>
        <v/>
      </c>
      <c r="G141" s="185" t="str">
        <f ca="1">IF(A141&lt;=$B$5, Data!O142,"")</f>
        <v/>
      </c>
      <c r="H141" s="185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89" t="str">
        <f ca="1">IF(A140&lt;=$N$7,Data!G141,"")</f>
        <v/>
      </c>
      <c r="P141" s="1" t="str">
        <f ca="1">IF(A141&lt;=$P$6,Data!D142,"")</f>
        <v/>
      </c>
      <c r="U141" s="1">
        <f t="shared" si="11"/>
        <v>135</v>
      </c>
      <c r="V141" s="117">
        <f ca="1"/>
        <v>0.8</v>
      </c>
      <c r="W141" s="186">
        <f t="shared" ca="1" si="9"/>
        <v>0.8</v>
      </c>
      <c r="Y141" s="1">
        <f t="shared" si="12"/>
        <v>136</v>
      </c>
      <c r="Z141" s="274">
        <f ca="1"/>
        <v>0</v>
      </c>
      <c r="AA141" s="211"/>
      <c r="AB141" s="211"/>
      <c r="AC141" s="212"/>
      <c r="AD141" s="122"/>
    </row>
    <row r="142" spans="1:30">
      <c r="A142" s="139">
        <f t="shared" si="10"/>
        <v>136</v>
      </c>
      <c r="B142" s="1" t="str">
        <f ca="1">IF(A142&lt;=$B$5,Data!L143,"")</f>
        <v/>
      </c>
      <c r="G142" s="185" t="str">
        <f ca="1">IF(A142&lt;=$B$5, Data!O143,"")</f>
        <v/>
      </c>
      <c r="H142" s="185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89" t="str">
        <f ca="1">IF(A141&lt;=$N$7,Data!G142,"")</f>
        <v/>
      </c>
      <c r="P142" s="1" t="str">
        <f ca="1">IF(A142&lt;=$P$6,Data!D143,"")</f>
        <v/>
      </c>
      <c r="U142" s="1">
        <f t="shared" si="11"/>
        <v>136</v>
      </c>
      <c r="V142" s="117">
        <f ca="1"/>
        <v>0.8</v>
      </c>
      <c r="W142" s="186">
        <f t="shared" ca="1" si="9"/>
        <v>0.8</v>
      </c>
      <c r="Y142" s="1">
        <f t="shared" si="12"/>
        <v>137</v>
      </c>
      <c r="Z142" s="274">
        <f ca="1"/>
        <v>0</v>
      </c>
      <c r="AA142" s="211"/>
      <c r="AB142" s="211"/>
      <c r="AC142" s="212"/>
      <c r="AD142" s="122"/>
    </row>
    <row r="143" spans="1:30">
      <c r="A143" s="139">
        <f t="shared" si="10"/>
        <v>137</v>
      </c>
      <c r="B143" s="1" t="str">
        <f ca="1">IF(A143&lt;=$B$5,Data!L144,"")</f>
        <v/>
      </c>
      <c r="G143" s="185" t="str">
        <f ca="1">IF(A143&lt;=$B$5, Data!O144,"")</f>
        <v/>
      </c>
      <c r="H143" s="185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89" t="str">
        <f ca="1">IF(A142&lt;=$N$7,Data!G143,"")</f>
        <v/>
      </c>
      <c r="P143" s="1" t="str">
        <f ca="1">IF(A143&lt;=$P$6,Data!D144,"")</f>
        <v/>
      </c>
      <c r="U143" s="1">
        <f t="shared" si="11"/>
        <v>137</v>
      </c>
      <c r="V143" s="117">
        <f ca="1"/>
        <v>0.8</v>
      </c>
      <c r="W143" s="186">
        <f t="shared" ca="1" si="9"/>
        <v>0.8</v>
      </c>
      <c r="Y143" s="1">
        <f t="shared" si="12"/>
        <v>138</v>
      </c>
      <c r="Z143" s="274">
        <f ca="1"/>
        <v>0</v>
      </c>
      <c r="AA143" s="211"/>
      <c r="AB143" s="211"/>
      <c r="AC143" s="212"/>
      <c r="AD143" s="122"/>
    </row>
    <row r="144" spans="1:30">
      <c r="A144" s="139">
        <f t="shared" si="10"/>
        <v>138</v>
      </c>
      <c r="B144" s="1" t="str">
        <f ca="1">IF(A144&lt;=$B$5,Data!L145,"")</f>
        <v/>
      </c>
      <c r="G144" s="185" t="str">
        <f ca="1">IF(A144&lt;=$B$5, Data!O145,"")</f>
        <v/>
      </c>
      <c r="H144" s="185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89" t="str">
        <f ca="1">IF(A143&lt;=$N$7,Data!G144,"")</f>
        <v/>
      </c>
      <c r="P144" s="1" t="str">
        <f ca="1">IF(A144&lt;=$P$6,Data!D145,"")</f>
        <v/>
      </c>
      <c r="U144" s="1">
        <f t="shared" si="11"/>
        <v>138</v>
      </c>
      <c r="V144" s="117">
        <f ca="1"/>
        <v>0.8</v>
      </c>
      <c r="W144" s="186">
        <f t="shared" ca="1" si="9"/>
        <v>0.8</v>
      </c>
      <c r="Y144" s="1">
        <f t="shared" si="12"/>
        <v>139</v>
      </c>
      <c r="Z144" s="274">
        <f ca="1"/>
        <v>0</v>
      </c>
      <c r="AA144" s="211"/>
      <c r="AB144" s="211"/>
      <c r="AC144" s="212"/>
      <c r="AD144" s="122"/>
    </row>
    <row r="145" spans="1:30">
      <c r="A145" s="139">
        <f t="shared" si="10"/>
        <v>139</v>
      </c>
      <c r="B145" s="1" t="str">
        <f ca="1">IF(A145&lt;=$B$5,Data!L146,"")</f>
        <v/>
      </c>
      <c r="G145" s="185" t="str">
        <f ca="1">IF(A145&lt;=$B$5, Data!O146,"")</f>
        <v/>
      </c>
      <c r="H145" s="185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89" t="str">
        <f ca="1">IF(A144&lt;=$N$7,Data!G145,"")</f>
        <v/>
      </c>
      <c r="P145" s="1" t="str">
        <f ca="1">IF(A145&lt;=$P$6,Data!D146,"")</f>
        <v/>
      </c>
      <c r="U145" s="1">
        <f t="shared" si="11"/>
        <v>139</v>
      </c>
      <c r="V145" s="117">
        <f ca="1"/>
        <v>1.2</v>
      </c>
      <c r="W145" s="186">
        <f t="shared" ca="1" si="9"/>
        <v>1.2</v>
      </c>
      <c r="Y145" s="1">
        <f t="shared" si="12"/>
        <v>140</v>
      </c>
      <c r="Z145" s="274">
        <f ca="1"/>
        <v>0</v>
      </c>
      <c r="AA145" s="211"/>
      <c r="AB145" s="211"/>
      <c r="AC145" s="212"/>
      <c r="AD145" s="122"/>
    </row>
    <row r="146" spans="1:30">
      <c r="A146" s="139">
        <f t="shared" si="10"/>
        <v>140</v>
      </c>
      <c r="B146" s="1" t="str">
        <f ca="1">IF(A146&lt;=$B$5,Data!L147,"")</f>
        <v/>
      </c>
      <c r="G146" s="185" t="str">
        <f ca="1">IF(A146&lt;=$B$5, Data!O147,"")</f>
        <v/>
      </c>
      <c r="H146" s="185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89" t="str">
        <f ca="1">IF(A145&lt;=$N$7,Data!G146,"")</f>
        <v/>
      </c>
      <c r="P146" s="1" t="str">
        <f ca="1">IF(A146&lt;=$P$6,Data!D147,"")</f>
        <v/>
      </c>
      <c r="U146" s="1">
        <f t="shared" si="11"/>
        <v>140</v>
      </c>
      <c r="V146" s="117">
        <f ca="1"/>
        <v>1.2</v>
      </c>
      <c r="W146" s="186">
        <f t="shared" ca="1" si="9"/>
        <v>1.2</v>
      </c>
      <c r="Y146" s="1">
        <f t="shared" si="12"/>
        <v>141</v>
      </c>
      <c r="Z146" s="274">
        <f ca="1"/>
        <v>0</v>
      </c>
      <c r="AA146" s="211"/>
      <c r="AB146" s="211"/>
      <c r="AC146" s="212"/>
      <c r="AD146" s="122"/>
    </row>
    <row r="147" spans="1:30">
      <c r="A147" s="139">
        <f t="shared" si="10"/>
        <v>141</v>
      </c>
      <c r="B147" s="1" t="str">
        <f ca="1">IF(A147&lt;=$B$5,Data!L148,"")</f>
        <v/>
      </c>
      <c r="G147" s="185" t="str">
        <f ca="1">IF(A147&lt;=$B$5, Data!O148,"")</f>
        <v/>
      </c>
      <c r="H147" s="185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89" t="str">
        <f ca="1">IF(A146&lt;=$N$7,Data!G147,"")</f>
        <v/>
      </c>
      <c r="P147" s="1" t="str">
        <f ca="1">IF(A147&lt;=$P$6,Data!D148,"")</f>
        <v/>
      </c>
      <c r="U147" s="1">
        <f t="shared" si="11"/>
        <v>141</v>
      </c>
      <c r="V147" s="117">
        <f ca="1"/>
        <v>1.2</v>
      </c>
      <c r="W147" s="186">
        <f t="shared" ca="1" si="9"/>
        <v>1.2</v>
      </c>
      <c r="Y147" s="1">
        <f t="shared" si="12"/>
        <v>142</v>
      </c>
      <c r="Z147" s="274">
        <f ca="1"/>
        <v>0</v>
      </c>
      <c r="AA147" s="211"/>
      <c r="AB147" s="211"/>
      <c r="AC147" s="212"/>
      <c r="AD147" s="122"/>
    </row>
    <row r="148" spans="1:30">
      <c r="A148" s="139">
        <f t="shared" si="10"/>
        <v>142</v>
      </c>
      <c r="B148" s="1" t="str">
        <f ca="1">IF(A148&lt;=$B$5,Data!L149,"")</f>
        <v/>
      </c>
      <c r="G148" s="185" t="str">
        <f ca="1">IF(A148&lt;=$B$5, Data!O149,"")</f>
        <v/>
      </c>
      <c r="H148" s="185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89" t="str">
        <f ca="1">IF(A147&lt;=$N$7,Data!G148,"")</f>
        <v/>
      </c>
      <c r="P148" s="1" t="str">
        <f ca="1">IF(A148&lt;=$P$6,Data!D149,"")</f>
        <v/>
      </c>
      <c r="U148" s="1">
        <f t="shared" si="11"/>
        <v>142</v>
      </c>
      <c r="V148" s="117">
        <f ca="1"/>
        <v>1.2</v>
      </c>
      <c r="W148" s="186">
        <f t="shared" ca="1" si="9"/>
        <v>1.2</v>
      </c>
      <c r="Y148" s="1">
        <f t="shared" si="12"/>
        <v>143</v>
      </c>
      <c r="Z148" s="274">
        <f ca="1"/>
        <v>0</v>
      </c>
      <c r="AA148" s="211"/>
      <c r="AB148" s="211"/>
      <c r="AC148" s="212"/>
      <c r="AD148" s="122"/>
    </row>
    <row r="149" spans="1:30">
      <c r="A149" s="139">
        <f t="shared" si="10"/>
        <v>143</v>
      </c>
      <c r="B149" s="1" t="str">
        <f ca="1">IF(A149&lt;=$B$5,Data!L150,"")</f>
        <v/>
      </c>
      <c r="G149" s="185" t="str">
        <f ca="1">IF(A149&lt;=$B$5, Data!O150,"")</f>
        <v/>
      </c>
      <c r="H149" s="185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89" t="str">
        <f ca="1">IF(A148&lt;=$N$7,Data!G149,"")</f>
        <v/>
      </c>
      <c r="P149" s="1" t="str">
        <f ca="1">IF(A149&lt;=$P$6,Data!D150,"")</f>
        <v/>
      </c>
      <c r="U149" s="1">
        <f t="shared" si="11"/>
        <v>143</v>
      </c>
      <c r="V149" s="117">
        <f ca="1"/>
        <v>1.1000000000000001</v>
      </c>
      <c r="W149" s="186">
        <f t="shared" ca="1" si="9"/>
        <v>1.1000000000000001</v>
      </c>
      <c r="Y149" s="1">
        <f t="shared" si="12"/>
        <v>144</v>
      </c>
      <c r="Z149" s="274">
        <f ca="1"/>
        <v>0</v>
      </c>
      <c r="AA149" s="211"/>
      <c r="AB149" s="211"/>
      <c r="AC149" s="212"/>
      <c r="AD149" s="122"/>
    </row>
    <row r="150" spans="1:30">
      <c r="A150" s="139">
        <f t="shared" si="10"/>
        <v>144</v>
      </c>
      <c r="B150" s="1" t="str">
        <f ca="1">IF(A150&lt;=$B$5,Data!L151,"")</f>
        <v/>
      </c>
      <c r="G150" s="185" t="str">
        <f ca="1">IF(A150&lt;=$B$5, Data!O151,"")</f>
        <v/>
      </c>
      <c r="H150" s="185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89" t="str">
        <f ca="1">IF(A149&lt;=$N$7,Data!G150,"")</f>
        <v/>
      </c>
      <c r="P150" s="1" t="str">
        <f ca="1">IF(A150&lt;=$P$6,Data!D151,"")</f>
        <v/>
      </c>
      <c r="U150" s="1">
        <f t="shared" si="11"/>
        <v>144</v>
      </c>
      <c r="V150" s="117">
        <f ca="1"/>
        <v>0.8</v>
      </c>
      <c r="W150" s="186">
        <f t="shared" ca="1" si="9"/>
        <v>0.8</v>
      </c>
      <c r="Y150" s="1">
        <f t="shared" si="12"/>
        <v>145</v>
      </c>
      <c r="Z150" s="274">
        <f ca="1"/>
        <v>0</v>
      </c>
      <c r="AA150" s="211"/>
      <c r="AB150" s="211"/>
      <c r="AC150" s="212"/>
      <c r="AD150" s="122"/>
    </row>
    <row r="151" spans="1:30">
      <c r="A151" s="139">
        <f t="shared" si="10"/>
        <v>145</v>
      </c>
      <c r="B151" s="1" t="str">
        <f ca="1">IF(A151&lt;=$B$5,Data!L152,"")</f>
        <v/>
      </c>
      <c r="G151" s="185" t="str">
        <f ca="1">IF(A151&lt;=$B$5, Data!O152,"")</f>
        <v/>
      </c>
      <c r="H151" s="185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89" t="str">
        <f ca="1">IF(A150&lt;=$N$7,Data!G151,"")</f>
        <v/>
      </c>
      <c r="P151" s="1" t="str">
        <f ca="1">IF(A151&lt;=$P$6,Data!D152,"")</f>
        <v/>
      </c>
      <c r="U151" s="1">
        <f t="shared" si="11"/>
        <v>145</v>
      </c>
      <c r="V151" s="117">
        <f ca="1"/>
        <v>2.0299999999999998</v>
      </c>
      <c r="W151" s="186">
        <f t="shared" ca="1" si="9"/>
        <v>2.0299999999999998</v>
      </c>
      <c r="Y151" s="1">
        <f t="shared" si="12"/>
        <v>146</v>
      </c>
      <c r="Z151" s="274">
        <f ca="1"/>
        <v>0</v>
      </c>
      <c r="AA151" s="211"/>
      <c r="AB151" s="211"/>
      <c r="AC151" s="212"/>
      <c r="AD151" s="122"/>
    </row>
    <row r="152" spans="1:30">
      <c r="A152" s="139">
        <f t="shared" si="10"/>
        <v>146</v>
      </c>
      <c r="B152" s="1" t="str">
        <f ca="1">IF(A152&lt;=$B$5,Data!L153,"")</f>
        <v/>
      </c>
      <c r="G152" s="185" t="str">
        <f ca="1">IF(A152&lt;=$B$5, Data!O153,"")</f>
        <v/>
      </c>
      <c r="H152" s="185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89" t="str">
        <f ca="1">IF(A151&lt;=$N$7,Data!G152,"")</f>
        <v/>
      </c>
      <c r="P152" s="1" t="str">
        <f ca="1">IF(A152&lt;=$P$6,Data!D153,"")</f>
        <v/>
      </c>
      <c r="U152" s="1">
        <f t="shared" si="11"/>
        <v>146</v>
      </c>
      <c r="V152" s="117">
        <f ca="1"/>
        <v>1.1000000000000001</v>
      </c>
      <c r="W152" s="186">
        <f t="shared" ca="1" si="9"/>
        <v>1.1000000000000001</v>
      </c>
      <c r="Y152" s="1">
        <f t="shared" si="12"/>
        <v>147</v>
      </c>
      <c r="Z152" s="274">
        <f ca="1"/>
        <v>0</v>
      </c>
      <c r="AA152" s="211"/>
      <c r="AB152" s="211"/>
      <c r="AC152" s="212"/>
      <c r="AD152" s="122"/>
    </row>
    <row r="153" spans="1:30">
      <c r="A153" s="139">
        <f t="shared" si="10"/>
        <v>147</v>
      </c>
      <c r="B153" s="1" t="str">
        <f ca="1">IF(A153&lt;=$B$5,Data!L154,"")</f>
        <v/>
      </c>
      <c r="G153" s="185" t="str">
        <f ca="1">IF(A153&lt;=$B$5, Data!O154,"")</f>
        <v/>
      </c>
      <c r="H153" s="185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89" t="str">
        <f ca="1">IF(A152&lt;=$N$7,Data!G153,"")</f>
        <v/>
      </c>
      <c r="P153" s="1" t="str">
        <f ca="1">IF(A153&lt;=$P$6,Data!D154,"")</f>
        <v/>
      </c>
      <c r="U153" s="1">
        <f t="shared" si="11"/>
        <v>147</v>
      </c>
      <c r="V153" s="117">
        <f ca="1"/>
        <v>1.3</v>
      </c>
      <c r="W153" s="186">
        <f t="shared" ca="1" si="9"/>
        <v>1.3</v>
      </c>
      <c r="Y153" s="1">
        <f t="shared" si="12"/>
        <v>148</v>
      </c>
      <c r="Z153" s="274">
        <f ca="1"/>
        <v>0</v>
      </c>
      <c r="AA153" s="211"/>
      <c r="AB153" s="211"/>
      <c r="AC153" s="212"/>
      <c r="AD153" s="122"/>
    </row>
    <row r="154" spans="1:30">
      <c r="A154" s="139">
        <f t="shared" si="10"/>
        <v>148</v>
      </c>
      <c r="B154" s="1" t="str">
        <f ca="1">IF(A154&lt;=$B$5,Data!L155,"")</f>
        <v/>
      </c>
      <c r="G154" s="185" t="str">
        <f ca="1">IF(A154&lt;=$B$5, Data!O155,"")</f>
        <v/>
      </c>
      <c r="H154" s="185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89" t="str">
        <f ca="1">IF(A153&lt;=$N$7,Data!G154,"")</f>
        <v/>
      </c>
      <c r="P154" s="1" t="str">
        <f ca="1">IF(A154&lt;=$P$6,Data!D155,"")</f>
        <v/>
      </c>
      <c r="U154" s="1">
        <f t="shared" si="11"/>
        <v>148</v>
      </c>
      <c r="V154" s="117">
        <f ca="1"/>
        <v>1.3</v>
      </c>
      <c r="W154" s="186">
        <f t="shared" ca="1" si="9"/>
        <v>1.3</v>
      </c>
      <c r="Y154" s="1">
        <f t="shared" si="12"/>
        <v>149</v>
      </c>
      <c r="Z154" s="274">
        <f ca="1"/>
        <v>0</v>
      </c>
      <c r="AA154" s="211"/>
      <c r="AB154" s="211"/>
      <c r="AC154" s="212"/>
      <c r="AD154" s="122"/>
    </row>
    <row r="155" spans="1:30">
      <c r="A155" s="139">
        <f t="shared" si="10"/>
        <v>149</v>
      </c>
      <c r="B155" s="1" t="str">
        <f ca="1">IF(A155&lt;=$B$5,Data!L156,"")</f>
        <v/>
      </c>
      <c r="G155" s="185" t="str">
        <f ca="1">IF(A155&lt;=$B$5, Data!O156,"")</f>
        <v/>
      </c>
      <c r="H155" s="185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89" t="str">
        <f ca="1">IF(A154&lt;=$N$7,Data!G155,"")</f>
        <v/>
      </c>
      <c r="P155" s="1" t="str">
        <f ca="1">IF(A155&lt;=$P$6,Data!D156,"")</f>
        <v/>
      </c>
      <c r="U155" s="1">
        <f t="shared" si="11"/>
        <v>149</v>
      </c>
      <c r="V155" s="117">
        <f ca="1"/>
        <v>0.8</v>
      </c>
      <c r="W155" s="186">
        <f t="shared" ca="1" si="9"/>
        <v>0.8</v>
      </c>
      <c r="Y155" s="1">
        <f t="shared" si="12"/>
        <v>150</v>
      </c>
      <c r="Z155" s="274">
        <f ca="1"/>
        <v>0</v>
      </c>
      <c r="AA155" s="211"/>
      <c r="AB155" s="211"/>
      <c r="AC155" s="212"/>
      <c r="AD155" s="122"/>
    </row>
    <row r="156" spans="1:30">
      <c r="A156" s="139">
        <f t="shared" si="10"/>
        <v>150</v>
      </c>
      <c r="B156" s="1" t="str">
        <f ca="1">IF(A156&lt;=$B$5,Data!L157,"")</f>
        <v/>
      </c>
      <c r="G156" s="185" t="str">
        <f ca="1">IF(A156&lt;=$B$5, Data!O157,"")</f>
        <v/>
      </c>
      <c r="H156" s="185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89" t="str">
        <f ca="1">IF(A155&lt;=$N$7,Data!G156,"")</f>
        <v/>
      </c>
      <c r="P156" s="1" t="str">
        <f ca="1">IF(A156&lt;=$P$6,Data!D157,"")</f>
        <v/>
      </c>
      <c r="U156" s="1">
        <f t="shared" si="11"/>
        <v>150</v>
      </c>
      <c r="V156" s="117">
        <f ca="1"/>
        <v>0.8</v>
      </c>
      <c r="W156" s="186">
        <f t="shared" ca="1" si="9"/>
        <v>0.8</v>
      </c>
      <c r="Y156" s="1">
        <f t="shared" si="12"/>
        <v>151</v>
      </c>
      <c r="Z156" s="274">
        <f ca="1"/>
        <v>0</v>
      </c>
      <c r="AA156" s="211"/>
      <c r="AB156" s="211"/>
      <c r="AC156" s="212"/>
      <c r="AD156" s="122"/>
    </row>
    <row r="157" spans="1:30">
      <c r="A157" s="139">
        <f t="shared" si="10"/>
        <v>151</v>
      </c>
      <c r="B157" s="1" t="str">
        <f ca="1">IF(A157&lt;=$B$5,Data!L158,"")</f>
        <v/>
      </c>
      <c r="G157" s="185" t="str">
        <f ca="1">IF(A157&lt;=$B$5, Data!O158,"")</f>
        <v/>
      </c>
      <c r="H157" s="185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89" t="str">
        <f ca="1">IF(A156&lt;=$N$7,Data!G157,"")</f>
        <v/>
      </c>
      <c r="P157" s="1" t="str">
        <f ca="1">IF(A157&lt;=$P$6,Data!D158,"")</f>
        <v/>
      </c>
      <c r="U157" s="1">
        <f t="shared" si="11"/>
        <v>151</v>
      </c>
      <c r="V157" s="117">
        <f ca="1"/>
        <v>0.8</v>
      </c>
      <c r="W157" s="186">
        <f t="shared" ca="1" si="9"/>
        <v>0.8</v>
      </c>
      <c r="Y157" s="1">
        <f t="shared" si="12"/>
        <v>152</v>
      </c>
      <c r="Z157" s="274">
        <f ca="1"/>
        <v>0</v>
      </c>
      <c r="AA157" s="211"/>
      <c r="AB157" s="211"/>
      <c r="AC157" s="212"/>
      <c r="AD157" s="122"/>
    </row>
    <row r="158" spans="1:30">
      <c r="A158" s="139">
        <f t="shared" si="10"/>
        <v>152</v>
      </c>
      <c r="B158" s="1" t="str">
        <f ca="1">IF(A158&lt;=$B$5,Data!L159,"")</f>
        <v/>
      </c>
      <c r="G158" s="185" t="str">
        <f ca="1">IF(A158&lt;=$B$5, Data!O159,"")</f>
        <v/>
      </c>
      <c r="H158" s="185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89" t="str">
        <f ca="1">IF(A157&lt;=$N$7,Data!G158,"")</f>
        <v/>
      </c>
      <c r="P158" s="1" t="str">
        <f ca="1">IF(A158&lt;=$P$6,Data!D159,"")</f>
        <v/>
      </c>
      <c r="U158" s="1">
        <f t="shared" si="11"/>
        <v>152</v>
      </c>
      <c r="V158" s="117">
        <f ca="1"/>
        <v>0.8</v>
      </c>
      <c r="W158" s="186">
        <f t="shared" ca="1" si="9"/>
        <v>0.8</v>
      </c>
      <c r="Y158" s="1">
        <f t="shared" si="12"/>
        <v>153</v>
      </c>
      <c r="Z158" s="274">
        <f ca="1"/>
        <v>0</v>
      </c>
      <c r="AA158" s="211"/>
      <c r="AB158" s="211"/>
      <c r="AC158" s="212"/>
      <c r="AD158" s="122"/>
    </row>
    <row r="159" spans="1:30">
      <c r="A159" s="139">
        <f t="shared" si="10"/>
        <v>153</v>
      </c>
      <c r="B159" s="1" t="str">
        <f ca="1">IF(A159&lt;=$B$5,Data!L160,"")</f>
        <v/>
      </c>
      <c r="G159" s="185" t="str">
        <f ca="1">IF(A159&lt;=$B$5, Data!O160,"")</f>
        <v/>
      </c>
      <c r="H159" s="185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89" t="str">
        <f ca="1">IF(A158&lt;=$N$7,Data!G159,"")</f>
        <v/>
      </c>
      <c r="P159" s="1" t="str">
        <f ca="1">IF(A159&lt;=$P$6,Data!D160,"")</f>
        <v/>
      </c>
      <c r="U159" s="1">
        <f t="shared" si="11"/>
        <v>153</v>
      </c>
      <c r="V159" s="117">
        <f ca="1"/>
        <v>0.8</v>
      </c>
      <c r="W159" s="186">
        <f t="shared" ca="1" si="9"/>
        <v>0.8</v>
      </c>
      <c r="Y159" s="1">
        <f t="shared" si="12"/>
        <v>154</v>
      </c>
      <c r="Z159" s="274">
        <f ca="1"/>
        <v>0</v>
      </c>
      <c r="AA159" s="211"/>
      <c r="AB159" s="211"/>
      <c r="AC159" s="212"/>
      <c r="AD159" s="122"/>
    </row>
    <row r="160" spans="1:30">
      <c r="A160" s="139">
        <f t="shared" si="10"/>
        <v>154</v>
      </c>
      <c r="B160" s="1" t="str">
        <f ca="1">IF(A160&lt;=$B$5,Data!L161,"")</f>
        <v/>
      </c>
      <c r="G160" s="185" t="str">
        <f ca="1">IF(A160&lt;=$B$5, Data!O161,"")</f>
        <v/>
      </c>
      <c r="H160" s="185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89" t="str">
        <f ca="1">IF(A159&lt;=$N$7,Data!G160,"")</f>
        <v/>
      </c>
      <c r="P160" s="1" t="str">
        <f ca="1">IF(A160&lt;=$P$6,Data!D161,"")</f>
        <v/>
      </c>
      <c r="U160" s="1">
        <f t="shared" si="11"/>
        <v>154</v>
      </c>
      <c r="V160" s="117">
        <f ca="1"/>
        <v>0.8</v>
      </c>
      <c r="W160" s="186">
        <f t="shared" ca="1" si="9"/>
        <v>0.8</v>
      </c>
      <c r="Y160" s="1">
        <f t="shared" si="12"/>
        <v>155</v>
      </c>
      <c r="Z160" s="274">
        <f ca="1"/>
        <v>0</v>
      </c>
      <c r="AA160" s="211"/>
      <c r="AB160" s="211"/>
      <c r="AC160" s="212"/>
      <c r="AD160" s="122"/>
    </row>
    <row r="161" spans="1:30">
      <c r="A161" s="139">
        <f t="shared" si="10"/>
        <v>155</v>
      </c>
      <c r="B161" s="1" t="str">
        <f ca="1">IF(A161&lt;=$B$5,Data!L162,"")</f>
        <v/>
      </c>
      <c r="G161" s="185" t="str">
        <f ca="1">IF(A161&lt;=$B$5, Data!O162,"")</f>
        <v/>
      </c>
      <c r="H161" s="185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89" t="str">
        <f ca="1">IF(A160&lt;=$N$7,Data!G161,"")</f>
        <v/>
      </c>
      <c r="P161" s="1" t="str">
        <f ca="1">IF(A161&lt;=$P$6,Data!D162,"")</f>
        <v/>
      </c>
      <c r="U161" s="1">
        <f t="shared" si="11"/>
        <v>155</v>
      </c>
      <c r="V161" s="117">
        <f ca="1"/>
        <v>1.2</v>
      </c>
      <c r="W161" s="186">
        <f t="shared" ca="1" si="9"/>
        <v>1.2</v>
      </c>
      <c r="Y161" s="1">
        <f t="shared" si="12"/>
        <v>156</v>
      </c>
      <c r="Z161" s="274">
        <f ca="1"/>
        <v>0</v>
      </c>
      <c r="AA161" s="211"/>
      <c r="AB161" s="211"/>
      <c r="AC161" s="212"/>
      <c r="AD161" s="122"/>
    </row>
    <row r="162" spans="1:30">
      <c r="A162" s="139">
        <f t="shared" si="10"/>
        <v>156</v>
      </c>
      <c r="B162" s="1" t="str">
        <f ca="1">IF(A162&lt;=$B$5,Data!L163,"")</f>
        <v/>
      </c>
      <c r="G162" s="185" t="str">
        <f ca="1">IF(A162&lt;=$B$5, Data!O163,"")</f>
        <v/>
      </c>
      <c r="H162" s="185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89" t="str">
        <f ca="1">IF(A161&lt;=$N$7,Data!G162,"")</f>
        <v/>
      </c>
      <c r="P162" s="1" t="str">
        <f ca="1">IF(A162&lt;=$P$6,Data!D163,"")</f>
        <v/>
      </c>
      <c r="U162" s="1">
        <f t="shared" si="11"/>
        <v>156</v>
      </c>
      <c r="V162" s="117">
        <f ca="1"/>
        <v>1.2</v>
      </c>
      <c r="W162" s="186">
        <f t="shared" ca="1" si="9"/>
        <v>1.2</v>
      </c>
      <c r="Y162" s="1">
        <f t="shared" si="12"/>
        <v>157</v>
      </c>
      <c r="Z162" s="274">
        <f ca="1"/>
        <v>0</v>
      </c>
      <c r="AA162" s="211"/>
      <c r="AB162" s="211"/>
      <c r="AC162" s="212"/>
      <c r="AD162" s="122"/>
    </row>
    <row r="163" spans="1:30">
      <c r="A163" s="139">
        <f t="shared" si="10"/>
        <v>157</v>
      </c>
      <c r="B163" s="1" t="str">
        <f ca="1">IF(A163&lt;=$B$5,Data!L164,"")</f>
        <v/>
      </c>
      <c r="G163" s="185" t="str">
        <f ca="1">IF(A163&lt;=$B$5, Data!O164,"")</f>
        <v/>
      </c>
      <c r="H163" s="185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89" t="str">
        <f ca="1">IF(A162&lt;=$N$7,Data!G163,"")</f>
        <v/>
      </c>
      <c r="P163" s="1" t="str">
        <f ca="1">IF(A163&lt;=$P$6,Data!D164,"")</f>
        <v/>
      </c>
      <c r="U163" s="1">
        <f t="shared" si="11"/>
        <v>157</v>
      </c>
      <c r="V163" s="117">
        <f ca="1"/>
        <v>1.2</v>
      </c>
      <c r="W163" s="186">
        <f t="shared" ca="1" si="9"/>
        <v>1.2</v>
      </c>
      <c r="Y163" s="1">
        <f t="shared" si="12"/>
        <v>158</v>
      </c>
      <c r="Z163" s="274">
        <f ca="1"/>
        <v>0</v>
      </c>
      <c r="AA163" s="211"/>
      <c r="AB163" s="211"/>
      <c r="AC163" s="212"/>
      <c r="AD163" s="122"/>
    </row>
    <row r="164" spans="1:30">
      <c r="A164" s="139">
        <f t="shared" si="10"/>
        <v>158</v>
      </c>
      <c r="B164" s="1" t="str">
        <f ca="1">IF(A164&lt;=$B$5,Data!L165,"")</f>
        <v/>
      </c>
      <c r="G164" s="185" t="str">
        <f ca="1">IF(A164&lt;=$B$5, Data!O165,"")</f>
        <v/>
      </c>
      <c r="H164" s="185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89" t="str">
        <f ca="1">IF(A163&lt;=$N$7,Data!G164,"")</f>
        <v/>
      </c>
      <c r="P164" s="1" t="str">
        <f ca="1">IF(A164&lt;=$P$6,Data!D165,"")</f>
        <v/>
      </c>
      <c r="U164" s="1">
        <f t="shared" si="11"/>
        <v>158</v>
      </c>
      <c r="V164" s="117">
        <f ca="1"/>
        <v>1.2</v>
      </c>
      <c r="W164" s="186">
        <f t="shared" ca="1" si="9"/>
        <v>1.2</v>
      </c>
      <c r="Y164" s="1">
        <f t="shared" si="12"/>
        <v>159</v>
      </c>
      <c r="Z164" s="274">
        <f ca="1"/>
        <v>0</v>
      </c>
      <c r="AA164" s="211"/>
      <c r="AB164" s="211"/>
      <c r="AC164" s="212"/>
      <c r="AD164" s="122"/>
    </row>
    <row r="165" spans="1:30">
      <c r="A165" s="139">
        <f t="shared" si="10"/>
        <v>159</v>
      </c>
      <c r="B165" s="1" t="str">
        <f ca="1">IF(A165&lt;=$B$5,Data!L166,"")</f>
        <v/>
      </c>
      <c r="G165" s="185" t="str">
        <f ca="1">IF(A165&lt;=$B$5, Data!O166,"")</f>
        <v/>
      </c>
      <c r="H165" s="185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89" t="str">
        <f ca="1">IF(A164&lt;=$N$7,Data!G165,"")</f>
        <v/>
      </c>
      <c r="P165" s="1" t="str">
        <f ca="1">IF(A165&lt;=$P$6,Data!D166,"")</f>
        <v/>
      </c>
      <c r="U165" s="1">
        <f t="shared" si="11"/>
        <v>159</v>
      </c>
      <c r="V165" s="117">
        <f ca="1"/>
        <v>1.1000000000000001</v>
      </c>
      <c r="W165" s="186">
        <f t="shared" ca="1" si="9"/>
        <v>1.1000000000000001</v>
      </c>
      <c r="Y165" s="1">
        <f t="shared" si="12"/>
        <v>160</v>
      </c>
      <c r="Z165" s="274">
        <f ca="1"/>
        <v>0</v>
      </c>
      <c r="AA165" s="211"/>
      <c r="AB165" s="211"/>
      <c r="AC165" s="212"/>
      <c r="AD165" s="122"/>
    </row>
    <row r="166" spans="1:30">
      <c r="A166" s="139">
        <f t="shared" si="10"/>
        <v>160</v>
      </c>
      <c r="B166" s="1" t="str">
        <f ca="1">IF(A166&lt;=$B$5,Data!L167,"")</f>
        <v/>
      </c>
      <c r="G166" s="185" t="str">
        <f ca="1">IF(A166&lt;=$B$5, Data!O167,"")</f>
        <v/>
      </c>
      <c r="H166" s="185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89" t="str">
        <f ca="1">IF(A165&lt;=$N$7,Data!G166,"")</f>
        <v/>
      </c>
      <c r="P166" s="1" t="str">
        <f ca="1">IF(A166&lt;=$P$6,Data!D167,"")</f>
        <v/>
      </c>
      <c r="U166" s="1">
        <f t="shared" si="11"/>
        <v>160</v>
      </c>
      <c r="V166" s="117">
        <f ca="1"/>
        <v>0.8</v>
      </c>
      <c r="W166" s="186">
        <f t="shared" ca="1" si="9"/>
        <v>0.8</v>
      </c>
      <c r="Y166" s="1">
        <f t="shared" si="12"/>
        <v>161</v>
      </c>
      <c r="Z166" s="274">
        <f ca="1"/>
        <v>0</v>
      </c>
      <c r="AA166" s="211"/>
      <c r="AB166" s="211"/>
      <c r="AC166" s="212"/>
      <c r="AD166" s="122"/>
    </row>
    <row r="167" spans="1:30">
      <c r="A167" s="139">
        <f t="shared" si="10"/>
        <v>161</v>
      </c>
      <c r="B167" s="1" t="str">
        <f ca="1">IF(A167&lt;=$B$5,Data!L168,"")</f>
        <v/>
      </c>
      <c r="G167" s="185" t="str">
        <f ca="1">IF(A167&lt;=$B$5, Data!O168,"")</f>
        <v/>
      </c>
      <c r="H167" s="185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89" t="str">
        <f ca="1">IF(A166&lt;=$N$7,Data!G167,"")</f>
        <v/>
      </c>
      <c r="P167" s="1" t="str">
        <f ca="1">IF(A167&lt;=$P$6,Data!D168,"")</f>
        <v/>
      </c>
      <c r="U167" s="1">
        <f t="shared" si="11"/>
        <v>161</v>
      </c>
      <c r="V167" s="117">
        <f ca="1"/>
        <v>1.496</v>
      </c>
      <c r="W167" s="186">
        <f t="shared" ca="1" si="9"/>
        <v>1.496</v>
      </c>
      <c r="Y167" s="1">
        <f t="shared" si="12"/>
        <v>162</v>
      </c>
      <c r="Z167" s="274">
        <f ca="1"/>
        <v>0</v>
      </c>
      <c r="AA167" s="211"/>
      <c r="AB167" s="211"/>
      <c r="AC167" s="212"/>
      <c r="AD167" s="122"/>
    </row>
    <row r="168" spans="1:30">
      <c r="A168" s="139">
        <f t="shared" si="10"/>
        <v>162</v>
      </c>
      <c r="B168" s="1" t="str">
        <f ca="1">IF(A168&lt;=$B$5,Data!L169,"")</f>
        <v/>
      </c>
      <c r="G168" s="185" t="str">
        <f ca="1">IF(A168&lt;=$B$5, Data!O169,"")</f>
        <v/>
      </c>
      <c r="H168" s="185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89" t="str">
        <f ca="1">IF(A167&lt;=$N$7,Data!G168,"")</f>
        <v/>
      </c>
      <c r="P168" s="1" t="str">
        <f ca="1">IF(A168&lt;=$P$6,Data!D169,"")</f>
        <v/>
      </c>
      <c r="U168" s="1">
        <f t="shared" si="11"/>
        <v>162</v>
      </c>
      <c r="V168" s="117">
        <f ca="1"/>
        <v>1.0874999999999999</v>
      </c>
      <c r="W168" s="186">
        <f t="shared" ca="1" si="9"/>
        <v>1.0874999999999999</v>
      </c>
      <c r="Y168" s="1">
        <f t="shared" si="12"/>
        <v>163</v>
      </c>
      <c r="Z168" s="274">
        <f ca="1"/>
        <v>0</v>
      </c>
      <c r="AA168" s="211"/>
      <c r="AB168" s="211"/>
      <c r="AC168" s="212"/>
      <c r="AD168" s="122"/>
    </row>
    <row r="169" spans="1:30">
      <c r="A169" s="139">
        <f t="shared" si="10"/>
        <v>163</v>
      </c>
      <c r="B169" s="1" t="str">
        <f ca="1">IF(A169&lt;=$B$5,Data!L170,"")</f>
        <v/>
      </c>
      <c r="G169" s="185" t="str">
        <f ca="1">IF(A169&lt;=$B$5, Data!O170,"")</f>
        <v/>
      </c>
      <c r="H169" s="185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89" t="str">
        <f ca="1">IF(A168&lt;=$N$7,Data!G169,"")</f>
        <v/>
      </c>
      <c r="P169" s="1" t="str">
        <f ca="1">IF(A169&lt;=$P$6,Data!D170,"")</f>
        <v/>
      </c>
      <c r="U169" s="1">
        <f t="shared" si="11"/>
        <v>163</v>
      </c>
      <c r="V169" s="117">
        <f ca="1"/>
        <v>1.1637999999999999</v>
      </c>
      <c r="W169" s="186">
        <f t="shared" ca="1" si="9"/>
        <v>1.1637999999999999</v>
      </c>
      <c r="Y169" s="1">
        <f t="shared" si="12"/>
        <v>164</v>
      </c>
      <c r="Z169" s="274">
        <f ca="1"/>
        <v>0</v>
      </c>
      <c r="AA169" s="211"/>
      <c r="AB169" s="211"/>
      <c r="AC169" s="212"/>
      <c r="AD169" s="122"/>
    </row>
    <row r="170" spans="1:30">
      <c r="A170" s="139">
        <f t="shared" si="10"/>
        <v>164</v>
      </c>
      <c r="B170" s="1" t="str">
        <f ca="1">IF(A170&lt;=$B$5,Data!L171,"")</f>
        <v/>
      </c>
      <c r="G170" s="185" t="str">
        <f ca="1">IF(A170&lt;=$B$5, Data!O171,"")</f>
        <v/>
      </c>
      <c r="H170" s="185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89" t="str">
        <f ca="1">IF(A169&lt;=$N$7,Data!G170,"")</f>
        <v/>
      </c>
      <c r="P170" s="1" t="str">
        <f ca="1">IF(A170&lt;=$P$6,Data!D171,"")</f>
        <v/>
      </c>
      <c r="U170" s="1">
        <f t="shared" si="11"/>
        <v>164</v>
      </c>
      <c r="V170" s="117">
        <f ca="1"/>
        <v>1.1578999999999999</v>
      </c>
      <c r="W170" s="186">
        <f t="shared" ca="1" si="9"/>
        <v>1.1578999999999999</v>
      </c>
      <c r="Y170" s="1">
        <f t="shared" si="12"/>
        <v>165</v>
      </c>
      <c r="Z170" s="274">
        <f ca="1"/>
        <v>0</v>
      </c>
      <c r="AA170" s="211"/>
      <c r="AB170" s="211"/>
      <c r="AC170" s="212"/>
      <c r="AD170" s="122"/>
    </row>
    <row r="171" spans="1:30">
      <c r="A171" s="139">
        <f t="shared" si="10"/>
        <v>165</v>
      </c>
      <c r="B171" s="1" t="str">
        <f ca="1">IF(A171&lt;=$B$5,Data!L172,"")</f>
        <v/>
      </c>
      <c r="G171" s="185" t="str">
        <f ca="1">IF(A171&lt;=$B$5, Data!O172,"")</f>
        <v/>
      </c>
      <c r="H171" s="185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89" t="str">
        <f ca="1">IF(A170&lt;=$N$7,Data!G171,"")</f>
        <v/>
      </c>
      <c r="P171" s="1" t="str">
        <f ca="1">IF(A171&lt;=$P$6,Data!D172,"")</f>
        <v/>
      </c>
      <c r="U171" s="1">
        <f t="shared" si="11"/>
        <v>165</v>
      </c>
      <c r="V171" s="117">
        <f ca="1"/>
        <v>1.1327</v>
      </c>
      <c r="W171" s="186">
        <f t="shared" ca="1" si="9"/>
        <v>1.1327</v>
      </c>
      <c r="Y171" s="1">
        <f t="shared" si="12"/>
        <v>166</v>
      </c>
      <c r="Z171" s="274">
        <f ca="1"/>
        <v>0</v>
      </c>
      <c r="AA171" s="211"/>
      <c r="AB171" s="211"/>
      <c r="AC171" s="212"/>
      <c r="AD171" s="122"/>
    </row>
    <row r="172" spans="1:30">
      <c r="A172" s="139">
        <f t="shared" si="10"/>
        <v>166</v>
      </c>
      <c r="B172" s="1" t="str">
        <f ca="1">IF(A172&lt;=$B$5,Data!L173,"")</f>
        <v/>
      </c>
      <c r="G172" s="185" t="str">
        <f ca="1">IF(A172&lt;=$B$5, Data!O173,"")</f>
        <v/>
      </c>
      <c r="H172" s="185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89" t="str">
        <f ca="1">IF(A171&lt;=$N$7,Data!G172,"")</f>
        <v/>
      </c>
      <c r="P172" s="1" t="str">
        <f ca="1">IF(A172&lt;=$P$6,Data!D173,"")</f>
        <v/>
      </c>
      <c r="U172" s="1">
        <f t="shared" si="11"/>
        <v>166</v>
      </c>
      <c r="V172" s="117">
        <f ca="1"/>
        <v>0.9204</v>
      </c>
      <c r="W172" s="186">
        <f t="shared" ca="1" si="9"/>
        <v>0.9204</v>
      </c>
      <c r="Y172" s="1">
        <f t="shared" si="12"/>
        <v>167</v>
      </c>
      <c r="Z172" s="274">
        <f ca="1"/>
        <v>0</v>
      </c>
      <c r="AA172" s="211"/>
      <c r="AB172" s="211"/>
      <c r="AC172" s="212"/>
      <c r="AD172" s="122"/>
    </row>
    <row r="173" spans="1:30">
      <c r="A173" s="139">
        <f t="shared" si="10"/>
        <v>167</v>
      </c>
      <c r="B173" s="1" t="str">
        <f ca="1">IF(A173&lt;=$B$5,Data!L174,"")</f>
        <v/>
      </c>
      <c r="G173" s="185" t="str">
        <f ca="1">IF(A173&lt;=$B$5, Data!O174,"")</f>
        <v/>
      </c>
      <c r="H173" s="185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89" t="str">
        <f ca="1">IF(A172&lt;=$N$7,Data!G173,"")</f>
        <v/>
      </c>
      <c r="P173" s="1" t="str">
        <f ca="1">IF(A173&lt;=$P$6,Data!D174,"")</f>
        <v/>
      </c>
      <c r="U173" s="1">
        <f t="shared" si="11"/>
        <v>167</v>
      </c>
      <c r="V173" s="117">
        <f ca="1"/>
        <v>0.87490000000000001</v>
      </c>
      <c r="W173" s="186">
        <f t="shared" ca="1" si="9"/>
        <v>0.87490000000000001</v>
      </c>
      <c r="Y173" s="1">
        <f t="shared" si="12"/>
        <v>168</v>
      </c>
      <c r="Z173" s="274">
        <f ca="1"/>
        <v>0</v>
      </c>
      <c r="AA173" s="211"/>
      <c r="AB173" s="211"/>
      <c r="AC173" s="212"/>
      <c r="AD173" s="122"/>
    </row>
    <row r="174" spans="1:30">
      <c r="A174" s="139">
        <f t="shared" si="10"/>
        <v>168</v>
      </c>
      <c r="B174" s="1" t="str">
        <f ca="1">IF(A174&lt;=$B$5,Data!L175,"")</f>
        <v/>
      </c>
      <c r="G174" s="185" t="str">
        <f ca="1">IF(A174&lt;=$B$5, Data!O175,"")</f>
        <v/>
      </c>
      <c r="H174" s="185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89" t="str">
        <f ca="1">IF(A173&lt;=$N$7,Data!G174,"")</f>
        <v/>
      </c>
      <c r="P174" s="1" t="str">
        <f ca="1">IF(A174&lt;=$P$6,Data!D175,"")</f>
        <v/>
      </c>
      <c r="U174" s="1">
        <f t="shared" si="11"/>
        <v>168</v>
      </c>
      <c r="V174" s="117">
        <f ca="1"/>
        <v>0.83720000000000006</v>
      </c>
      <c r="W174" s="186">
        <f t="shared" ca="1" si="9"/>
        <v>0.83720000000000006</v>
      </c>
      <c r="Y174" s="1">
        <f t="shared" si="12"/>
        <v>169</v>
      </c>
      <c r="Z174" s="274">
        <f ca="1"/>
        <v>0</v>
      </c>
      <c r="AA174" s="211"/>
      <c r="AB174" s="211"/>
      <c r="AC174" s="212"/>
      <c r="AD174" s="122"/>
    </row>
    <row r="175" spans="1:30">
      <c r="A175" s="139">
        <f t="shared" si="10"/>
        <v>169</v>
      </c>
      <c r="B175" s="1" t="str">
        <f ca="1">IF(A175&lt;=$B$5,Data!L176,"")</f>
        <v/>
      </c>
      <c r="G175" s="185" t="str">
        <f ca="1">IF(A175&lt;=$B$5, Data!O176,"")</f>
        <v/>
      </c>
      <c r="H175" s="185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89" t="str">
        <f ca="1">IF(A174&lt;=$N$7,Data!G175,"")</f>
        <v/>
      </c>
      <c r="P175" s="1" t="str">
        <f ca="1">IF(A175&lt;=$P$6,Data!D176,"")</f>
        <v/>
      </c>
      <c r="U175" s="1">
        <f t="shared" si="11"/>
        <v>169</v>
      </c>
      <c r="V175" s="117">
        <f ca="1"/>
        <v>0.79510000000000003</v>
      </c>
      <c r="W175" s="186">
        <f t="shared" ca="1" si="9"/>
        <v>0.79510000000000003</v>
      </c>
      <c r="Y175" s="1">
        <f t="shared" si="12"/>
        <v>170</v>
      </c>
      <c r="Z175" s="274">
        <f ca="1"/>
        <v>0</v>
      </c>
      <c r="AA175" s="211"/>
      <c r="AB175" s="211"/>
      <c r="AC175" s="212"/>
      <c r="AD175" s="122"/>
    </row>
    <row r="176" spans="1:30">
      <c r="A176" s="139">
        <f t="shared" si="10"/>
        <v>170</v>
      </c>
      <c r="B176" s="1" t="str">
        <f ca="1">IF(A176&lt;=$B$5,Data!L177,"")</f>
        <v/>
      </c>
      <c r="G176" s="185" t="str">
        <f ca="1">IF(A176&lt;=$B$5, Data!O177,"")</f>
        <v/>
      </c>
      <c r="H176" s="185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89" t="str">
        <f ca="1">IF(A175&lt;=$N$7,Data!G176,"")</f>
        <v/>
      </c>
      <c r="P176" s="1" t="str">
        <f ca="1">IF(A176&lt;=$P$6,Data!D177,"")</f>
        <v/>
      </c>
      <c r="U176" s="1">
        <f t="shared" si="11"/>
        <v>170</v>
      </c>
      <c r="V176" s="117">
        <f ca="1"/>
        <v>0.78129999999999999</v>
      </c>
      <c r="W176" s="186">
        <f t="shared" ca="1" si="9"/>
        <v>0.78129999999999999</v>
      </c>
      <c r="Y176" s="1">
        <f t="shared" si="12"/>
        <v>171</v>
      </c>
      <c r="Z176" s="274">
        <f ca="1"/>
        <v>0</v>
      </c>
      <c r="AA176" s="211"/>
      <c r="AB176" s="211"/>
      <c r="AC176" s="212"/>
      <c r="AD176" s="122"/>
    </row>
    <row r="177" spans="1:30">
      <c r="A177" s="139">
        <f t="shared" si="10"/>
        <v>171</v>
      </c>
      <c r="B177" s="1" t="str">
        <f ca="1">IF(A177&lt;=$B$5,Data!L178,"")</f>
        <v/>
      </c>
      <c r="G177" s="185" t="str">
        <f ca="1">IF(A177&lt;=$B$5, Data!O178,"")</f>
        <v/>
      </c>
      <c r="H177" s="185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89" t="str">
        <f ca="1">IF(A176&lt;=$N$7,Data!G177,"")</f>
        <v/>
      </c>
      <c r="P177" s="1" t="str">
        <f ca="1">IF(A177&lt;=$P$6,Data!D178,"")</f>
        <v/>
      </c>
      <c r="U177" s="1">
        <f t="shared" si="11"/>
        <v>171</v>
      </c>
      <c r="V177" s="117">
        <f ca="1"/>
        <v>0.87960000000000005</v>
      </c>
      <c r="W177" s="186">
        <f t="shared" ca="1" si="9"/>
        <v>0.87960000000000005</v>
      </c>
      <c r="Y177" s="1">
        <f t="shared" si="12"/>
        <v>172</v>
      </c>
      <c r="Z177" s="274">
        <f ca="1"/>
        <v>0</v>
      </c>
      <c r="AA177" s="211"/>
      <c r="AB177" s="211"/>
      <c r="AC177" s="212"/>
      <c r="AD177" s="122"/>
    </row>
    <row r="178" spans="1:30">
      <c r="A178" s="139">
        <f t="shared" si="10"/>
        <v>172</v>
      </c>
      <c r="B178" s="1" t="str">
        <f ca="1">IF(A178&lt;=$B$5,Data!L179,"")</f>
        <v/>
      </c>
      <c r="G178" s="185" t="str">
        <f ca="1">IF(A178&lt;=$B$5, Data!O179,"")</f>
        <v/>
      </c>
      <c r="H178" s="185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89" t="str">
        <f ca="1">IF(A177&lt;=$N$7,Data!G178,"")</f>
        <v/>
      </c>
      <c r="P178" s="1" t="str">
        <f ca="1">IF(A178&lt;=$P$6,Data!D179,"")</f>
        <v/>
      </c>
      <c r="U178" s="1">
        <f t="shared" si="11"/>
        <v>172</v>
      </c>
      <c r="V178" s="117">
        <f ca="1"/>
        <v>1.2396592528631896</v>
      </c>
      <c r="W178" s="186">
        <f t="shared" ca="1" si="9"/>
        <v>1.2396592528631896</v>
      </c>
      <c r="Y178" s="1">
        <f t="shared" si="12"/>
        <v>173</v>
      </c>
      <c r="Z178" s="274">
        <f ca="1"/>
        <v>0</v>
      </c>
      <c r="AA178" s="211"/>
      <c r="AB178" s="211"/>
      <c r="AC178" s="212"/>
      <c r="AD178" s="122"/>
    </row>
    <row r="179" spans="1:30">
      <c r="A179" s="139">
        <f t="shared" si="10"/>
        <v>173</v>
      </c>
      <c r="B179" s="1" t="str">
        <f ca="1">IF(A179&lt;=$B$5,Data!L180,"")</f>
        <v/>
      </c>
      <c r="G179" s="185" t="str">
        <f ca="1">IF(A179&lt;=$B$5, Data!O180,"")</f>
        <v/>
      </c>
      <c r="H179" s="185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89" t="str">
        <f ca="1">IF(A178&lt;=$N$7,Data!G179,"")</f>
        <v/>
      </c>
      <c r="P179" s="1" t="str">
        <f ca="1">IF(A179&lt;=$P$6,Data!D180,"")</f>
        <v/>
      </c>
      <c r="U179" s="1">
        <f t="shared" si="11"/>
        <v>173</v>
      </c>
      <c r="V179" s="117">
        <f ca="1"/>
        <v>1.2314000000000001</v>
      </c>
      <c r="W179" s="186">
        <f t="shared" ca="1" si="9"/>
        <v>1.2314000000000001</v>
      </c>
      <c r="Y179" s="1">
        <f t="shared" si="12"/>
        <v>174</v>
      </c>
      <c r="Z179" s="274">
        <f ca="1"/>
        <v>0</v>
      </c>
      <c r="AA179" s="211"/>
      <c r="AB179" s="211"/>
      <c r="AC179" s="212"/>
      <c r="AD179" s="122"/>
    </row>
    <row r="180" spans="1:30">
      <c r="A180" s="139">
        <f t="shared" si="10"/>
        <v>174</v>
      </c>
      <c r="B180" s="1" t="str">
        <f ca="1">IF(A180&lt;=$B$5,Data!L181,"")</f>
        <v/>
      </c>
      <c r="G180" s="185" t="str">
        <f ca="1">IF(A180&lt;=$B$5, Data!O181,"")</f>
        <v/>
      </c>
      <c r="H180" s="185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89" t="str">
        <f ca="1">IF(A179&lt;=$N$7,Data!G180,"")</f>
        <v/>
      </c>
      <c r="P180" s="1" t="str">
        <f ca="1">IF(A180&lt;=$P$6,Data!D181,"")</f>
        <v/>
      </c>
      <c r="U180" s="1">
        <f t="shared" si="11"/>
        <v>174</v>
      </c>
      <c r="V180" s="117">
        <f ca="1"/>
        <v>1.1889963083145296</v>
      </c>
      <c r="W180" s="186">
        <f t="shared" ca="1" si="9"/>
        <v>1.1889963083145296</v>
      </c>
      <c r="Y180" s="1">
        <f t="shared" si="12"/>
        <v>175</v>
      </c>
      <c r="Z180" s="274">
        <f ca="1"/>
        <v>0</v>
      </c>
      <c r="AA180" s="211"/>
      <c r="AB180" s="211"/>
      <c r="AC180" s="212"/>
      <c r="AD180" s="122"/>
    </row>
    <row r="181" spans="1:30">
      <c r="A181" s="139">
        <f t="shared" si="10"/>
        <v>175</v>
      </c>
      <c r="B181" s="1" t="str">
        <f ca="1">IF(A181&lt;=$B$5,Data!L182,"")</f>
        <v/>
      </c>
      <c r="G181" s="185" t="str">
        <f ca="1">IF(A181&lt;=$B$5, Data!O182,"")</f>
        <v/>
      </c>
      <c r="H181" s="185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89" t="str">
        <f ca="1">IF(A180&lt;=$N$7,Data!G181,"")</f>
        <v/>
      </c>
      <c r="P181" s="1" t="str">
        <f ca="1">IF(A181&lt;=$P$6,Data!D182,"")</f>
        <v/>
      </c>
      <c r="U181" s="1">
        <f t="shared" si="11"/>
        <v>175</v>
      </c>
      <c r="V181" s="117">
        <f ca="1"/>
        <v>1.1550523732727651</v>
      </c>
      <c r="W181" s="186">
        <f t="shared" ca="1" si="9"/>
        <v>1.1550523732727651</v>
      </c>
      <c r="Y181" s="1">
        <f t="shared" si="12"/>
        <v>176</v>
      </c>
      <c r="Z181" s="274">
        <f ca="1"/>
        <v>0</v>
      </c>
      <c r="AA181" s="211"/>
      <c r="AB181" s="211"/>
      <c r="AC181" s="212"/>
      <c r="AD181" s="122"/>
    </row>
    <row r="182" spans="1:30">
      <c r="A182" s="139">
        <f t="shared" si="10"/>
        <v>176</v>
      </c>
      <c r="B182" s="1" t="str">
        <f ca="1">IF(A182&lt;=$B$5,Data!L183,"")</f>
        <v/>
      </c>
      <c r="G182" s="185" t="str">
        <f ca="1">IF(A182&lt;=$B$5, Data!O183,"")</f>
        <v/>
      </c>
      <c r="H182" s="185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89" t="str">
        <f ca="1">IF(A181&lt;=$N$7,Data!G182,"")</f>
        <v/>
      </c>
      <c r="P182" s="1" t="str">
        <f ca="1">IF(A182&lt;=$P$6,Data!D183,"")</f>
        <v/>
      </c>
      <c r="U182" s="1">
        <f t="shared" si="11"/>
        <v>176</v>
      </c>
      <c r="V182" s="117">
        <f ca="1"/>
        <v>0.85150000000000003</v>
      </c>
      <c r="W182" s="186">
        <f t="shared" ca="1" si="9"/>
        <v>0.85150000000000003</v>
      </c>
      <c r="Y182" s="1">
        <f t="shared" si="12"/>
        <v>177</v>
      </c>
      <c r="Z182" s="274">
        <f ca="1"/>
        <v>0</v>
      </c>
      <c r="AA182" s="211"/>
      <c r="AB182" s="211"/>
      <c r="AC182" s="212"/>
      <c r="AD182" s="122"/>
    </row>
    <row r="183" spans="1:30">
      <c r="A183" s="139">
        <f t="shared" si="10"/>
        <v>177</v>
      </c>
      <c r="B183" s="1" t="str">
        <f ca="1">IF(A183&lt;=$B$5,Data!L184,"")</f>
        <v/>
      </c>
      <c r="G183" s="185" t="str">
        <f ca="1">IF(A183&lt;=$B$5, Data!O184,"")</f>
        <v/>
      </c>
      <c r="H183" s="185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89" t="str">
        <f ca="1">IF(A182&lt;=$N$7,Data!G183,"")</f>
        <v/>
      </c>
      <c r="P183" s="1" t="str">
        <f ca="1">IF(A183&lt;=$P$6,Data!D184,"")</f>
        <v/>
      </c>
      <c r="U183" s="1">
        <f t="shared" si="11"/>
        <v>177</v>
      </c>
      <c r="V183" s="117">
        <f ca="1"/>
        <v>1.496</v>
      </c>
      <c r="W183" s="186">
        <f t="shared" ca="1" si="9"/>
        <v>1.496</v>
      </c>
      <c r="Y183" s="1">
        <f t="shared" si="12"/>
        <v>178</v>
      </c>
      <c r="Z183" s="274">
        <f ca="1"/>
        <v>0</v>
      </c>
      <c r="AA183" s="211"/>
      <c r="AB183" s="211"/>
      <c r="AC183" s="212"/>
      <c r="AD183" s="122"/>
    </row>
    <row r="184" spans="1:30">
      <c r="A184" s="139">
        <f t="shared" si="10"/>
        <v>178</v>
      </c>
      <c r="B184" s="1" t="str">
        <f ca="1">IF(A184&lt;=$B$5,Data!L185,"")</f>
        <v/>
      </c>
      <c r="G184" s="185" t="str">
        <f ca="1">IF(A184&lt;=$B$5, Data!O185,"")</f>
        <v/>
      </c>
      <c r="H184" s="185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89" t="str">
        <f ca="1">IF(A183&lt;=$N$7,Data!G184,"")</f>
        <v/>
      </c>
      <c r="P184" s="1" t="str">
        <f ca="1">IF(A184&lt;=$P$6,Data!D185,"")</f>
        <v/>
      </c>
      <c r="U184" s="1">
        <f t="shared" si="11"/>
        <v>178</v>
      </c>
      <c r="V184" s="117">
        <f ca="1"/>
        <v>1.0714999999999999</v>
      </c>
      <c r="W184" s="186">
        <f t="shared" ca="1" si="9"/>
        <v>1.0714999999999999</v>
      </c>
      <c r="Y184" s="1">
        <f t="shared" si="12"/>
        <v>179</v>
      </c>
      <c r="Z184" s="274">
        <f ca="1"/>
        <v>0</v>
      </c>
      <c r="AA184" s="211"/>
      <c r="AB184" s="211"/>
      <c r="AC184" s="212"/>
      <c r="AD184" s="122"/>
    </row>
    <row r="185" spans="1:30">
      <c r="A185" s="139">
        <f t="shared" si="10"/>
        <v>179</v>
      </c>
      <c r="B185" s="1" t="str">
        <f ca="1">IF(A185&lt;=$B$5,Data!L186,"")</f>
        <v/>
      </c>
      <c r="G185" s="185" t="str">
        <f ca="1">IF(A185&lt;=$B$5, Data!O186,"")</f>
        <v/>
      </c>
      <c r="H185" s="185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89" t="str">
        <f ca="1">IF(A184&lt;=$N$7,Data!G185,"")</f>
        <v/>
      </c>
      <c r="P185" s="1" t="str">
        <f ca="1">IF(A185&lt;=$P$6,Data!D186,"")</f>
        <v/>
      </c>
      <c r="U185" s="1">
        <f t="shared" si="11"/>
        <v>179</v>
      </c>
      <c r="V185" s="117">
        <f ca="1"/>
        <v>1.1426000000000001</v>
      </c>
      <c r="W185" s="186">
        <f t="shared" ca="1" si="9"/>
        <v>1.1426000000000001</v>
      </c>
      <c r="Y185" s="1">
        <f t="shared" si="12"/>
        <v>180</v>
      </c>
      <c r="Z185" s="274">
        <f ca="1"/>
        <v>0</v>
      </c>
      <c r="AA185" s="211"/>
      <c r="AB185" s="211"/>
      <c r="AC185" s="212"/>
      <c r="AD185" s="122"/>
    </row>
    <row r="186" spans="1:30">
      <c r="A186" s="139">
        <f t="shared" si="10"/>
        <v>180</v>
      </c>
      <c r="B186" s="1" t="str">
        <f ca="1">IF(A186&lt;=$B$5,Data!L187,"")</f>
        <v/>
      </c>
      <c r="G186" s="185" t="str">
        <f ca="1">IF(A186&lt;=$B$5, Data!O187,"")</f>
        <v/>
      </c>
      <c r="H186" s="185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89" t="str">
        <f ca="1">IF(A185&lt;=$N$7,Data!G186,"")</f>
        <v/>
      </c>
      <c r="P186" s="1" t="str">
        <f ca="1">IF(A186&lt;=$P$6,Data!D187,"")</f>
        <v/>
      </c>
      <c r="U186" s="1">
        <f t="shared" si="11"/>
        <v>180</v>
      </c>
      <c r="V186" s="117">
        <f ca="1"/>
        <v>1.1352</v>
      </c>
      <c r="W186" s="186">
        <f t="shared" ca="1" si="9"/>
        <v>1.1352</v>
      </c>
      <c r="Y186" s="1">
        <f t="shared" si="12"/>
        <v>181</v>
      </c>
      <c r="Z186" s="274">
        <f ca="1"/>
        <v>0</v>
      </c>
      <c r="AA186" s="211"/>
      <c r="AB186" s="211"/>
      <c r="AC186" s="212"/>
      <c r="AD186" s="122"/>
    </row>
    <row r="187" spans="1:30">
      <c r="A187" s="139">
        <f t="shared" si="10"/>
        <v>181</v>
      </c>
      <c r="B187" s="1" t="str">
        <f ca="1">IF(A187&lt;=$B$5,Data!L188,"")</f>
        <v/>
      </c>
      <c r="G187" s="185" t="str">
        <f ca="1">IF(A187&lt;=$B$5, Data!O188,"")</f>
        <v/>
      </c>
      <c r="H187" s="185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89" t="str">
        <f ca="1">IF(A186&lt;=$N$7,Data!G187,"")</f>
        <v/>
      </c>
      <c r="P187" s="1" t="str">
        <f ca="1">IF(A187&lt;=$P$6,Data!D188,"")</f>
        <v/>
      </c>
      <c r="U187" s="1">
        <f t="shared" si="11"/>
        <v>181</v>
      </c>
      <c r="V187" s="117">
        <f ca="1"/>
        <v>1.1133</v>
      </c>
      <c r="W187" s="186">
        <f t="shared" ca="1" si="9"/>
        <v>1.1133</v>
      </c>
      <c r="Y187" s="1">
        <f t="shared" si="12"/>
        <v>182</v>
      </c>
      <c r="Z187" s="274">
        <f ca="1"/>
        <v>0</v>
      </c>
      <c r="AA187" s="211"/>
      <c r="AB187" s="211"/>
      <c r="AC187" s="212"/>
      <c r="AD187" s="122"/>
    </row>
    <row r="188" spans="1:30">
      <c r="A188" s="139">
        <f t="shared" si="10"/>
        <v>182</v>
      </c>
      <c r="B188" s="1" t="str">
        <f ca="1">IF(A188&lt;=$B$5,Data!L189,"")</f>
        <v/>
      </c>
      <c r="G188" s="185" t="str">
        <f ca="1">IF(A188&lt;=$B$5, Data!O189,"")</f>
        <v/>
      </c>
      <c r="H188" s="185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89" t="str">
        <f ca="1">IF(A187&lt;=$N$7,Data!G188,"")</f>
        <v/>
      </c>
      <c r="P188" s="1" t="str">
        <f ca="1">IF(A188&lt;=$P$6,Data!D189,"")</f>
        <v/>
      </c>
      <c r="U188" s="1">
        <f t="shared" si="11"/>
        <v>182</v>
      </c>
      <c r="V188" s="117">
        <f ca="1"/>
        <v>0.93740000000000001</v>
      </c>
      <c r="W188" s="186">
        <f t="shared" ca="1" si="9"/>
        <v>0.93740000000000001</v>
      </c>
      <c r="Y188" s="1">
        <f t="shared" si="12"/>
        <v>183</v>
      </c>
      <c r="Z188" s="274">
        <f ca="1"/>
        <v>0</v>
      </c>
      <c r="AA188" s="211"/>
      <c r="AB188" s="211"/>
      <c r="AC188" s="212"/>
      <c r="AD188" s="122"/>
    </row>
    <row r="189" spans="1:30">
      <c r="A189" s="139">
        <f t="shared" si="10"/>
        <v>183</v>
      </c>
      <c r="B189" s="1" t="str">
        <f ca="1">IF(A189&lt;=$B$5,Data!L190,"")</f>
        <v/>
      </c>
      <c r="G189" s="185" t="str">
        <f ca="1">IF(A189&lt;=$B$5, Data!O190,"")</f>
        <v/>
      </c>
      <c r="H189" s="185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89" t="str">
        <f ca="1">IF(A188&lt;=$N$7,Data!G189,"")</f>
        <v/>
      </c>
      <c r="P189" s="1" t="str">
        <f ca="1">IF(A189&lt;=$P$6,Data!D190,"")</f>
        <v/>
      </c>
      <c r="U189" s="1">
        <f t="shared" si="11"/>
        <v>183</v>
      </c>
      <c r="V189" s="117">
        <f ca="1"/>
        <v>0.88290000000000002</v>
      </c>
      <c r="W189" s="186">
        <f t="shared" ca="1" si="9"/>
        <v>0.88290000000000002</v>
      </c>
      <c r="Y189" s="1">
        <f t="shared" si="12"/>
        <v>184</v>
      </c>
      <c r="Z189" s="274">
        <f ca="1"/>
        <v>0</v>
      </c>
      <c r="AA189" s="211"/>
      <c r="AB189" s="211"/>
      <c r="AC189" s="212"/>
      <c r="AD189" s="122"/>
    </row>
    <row r="190" spans="1:30">
      <c r="A190" s="139">
        <f t="shared" si="10"/>
        <v>184</v>
      </c>
      <c r="B190" s="1" t="str">
        <f ca="1">IF(A190&lt;=$B$5,Data!L191,"")</f>
        <v/>
      </c>
      <c r="G190" s="185" t="str">
        <f ca="1">IF(A190&lt;=$B$5, Data!O191,"")</f>
        <v/>
      </c>
      <c r="H190" s="185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89" t="str">
        <f ca="1">IF(A189&lt;=$N$7,Data!G190,"")</f>
        <v/>
      </c>
      <c r="P190" s="1" t="str">
        <f ca="1">IF(A190&lt;=$P$6,Data!D191,"")</f>
        <v/>
      </c>
      <c r="U190" s="1">
        <f t="shared" si="11"/>
        <v>184</v>
      </c>
      <c r="V190" s="117">
        <f ca="1"/>
        <v>0.85919999999999996</v>
      </c>
      <c r="W190" s="186">
        <f t="shared" ca="1" si="9"/>
        <v>0.85919999999999996</v>
      </c>
      <c r="Y190" s="1">
        <f t="shared" si="12"/>
        <v>185</v>
      </c>
      <c r="Z190" s="274">
        <f ca="1"/>
        <v>0</v>
      </c>
      <c r="AA190" s="211"/>
      <c r="AB190" s="211"/>
      <c r="AC190" s="212"/>
      <c r="AD190" s="122"/>
    </row>
    <row r="191" spans="1:30">
      <c r="A191" s="139">
        <f t="shared" si="10"/>
        <v>185</v>
      </c>
      <c r="B191" s="1" t="str">
        <f ca="1">IF(A191&lt;=$B$5,Data!L192,"")</f>
        <v/>
      </c>
      <c r="G191" s="185" t="str">
        <f ca="1">IF(A191&lt;=$B$5, Data!O192,"")</f>
        <v/>
      </c>
      <c r="H191" s="185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89" t="str">
        <f ca="1">IF(A190&lt;=$N$7,Data!G191,"")</f>
        <v/>
      </c>
      <c r="P191" s="1" t="str">
        <f ca="1">IF(A191&lt;=$P$6,Data!D192,"")</f>
        <v/>
      </c>
      <c r="U191" s="1">
        <f t="shared" si="11"/>
        <v>185</v>
      </c>
      <c r="V191" s="117">
        <f ca="1"/>
        <v>0.83909999999999996</v>
      </c>
      <c r="W191" s="186">
        <f t="shared" ca="1" si="9"/>
        <v>0.83909999999999996</v>
      </c>
      <c r="Y191" s="1">
        <f t="shared" si="12"/>
        <v>186</v>
      </c>
      <c r="Z191" s="274">
        <f ca="1"/>
        <v>0</v>
      </c>
      <c r="AA191" s="211"/>
      <c r="AB191" s="211"/>
      <c r="AC191" s="212"/>
      <c r="AD191" s="122"/>
    </row>
    <row r="192" spans="1:30">
      <c r="A192" s="139">
        <f t="shared" si="10"/>
        <v>186</v>
      </c>
      <c r="B192" s="1" t="str">
        <f ca="1">IF(A192&lt;=$B$5,Data!L193,"")</f>
        <v/>
      </c>
      <c r="G192" s="185" t="str">
        <f ca="1">IF(A192&lt;=$B$5, Data!O193,"")</f>
        <v/>
      </c>
      <c r="H192" s="185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89" t="str">
        <f ca="1">IF(A191&lt;=$N$7,Data!G192,"")</f>
        <v/>
      </c>
      <c r="P192" s="1" t="str">
        <f ca="1">IF(A192&lt;=$P$6,Data!D193,"")</f>
        <v/>
      </c>
      <c r="U192" s="1">
        <f t="shared" si="11"/>
        <v>186</v>
      </c>
      <c r="V192" s="117">
        <f ca="1"/>
        <v>0.82530000000000003</v>
      </c>
      <c r="W192" s="186">
        <f t="shared" ca="1" si="9"/>
        <v>0.82530000000000003</v>
      </c>
      <c r="Y192" s="1">
        <f t="shared" si="12"/>
        <v>187</v>
      </c>
      <c r="Z192" s="274">
        <f ca="1"/>
        <v>0</v>
      </c>
      <c r="AA192" s="211"/>
      <c r="AB192" s="211"/>
      <c r="AC192" s="212"/>
      <c r="AD192" s="122"/>
    </row>
    <row r="193" spans="1:30">
      <c r="A193" s="139">
        <f t="shared" si="10"/>
        <v>187</v>
      </c>
      <c r="B193" s="1" t="str">
        <f ca="1">IF(A193&lt;=$B$5,Data!L194,"")</f>
        <v/>
      </c>
      <c r="G193" s="185" t="str">
        <f ca="1">IF(A193&lt;=$B$5, Data!O194,"")</f>
        <v/>
      </c>
      <c r="H193" s="185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89" t="str">
        <f ca="1">IF(A192&lt;=$N$7,Data!G193,"")</f>
        <v/>
      </c>
      <c r="P193" s="1" t="str">
        <f ca="1">IF(A193&lt;=$P$6,Data!D194,"")</f>
        <v/>
      </c>
      <c r="U193" s="1">
        <f t="shared" si="11"/>
        <v>187</v>
      </c>
      <c r="V193" s="117">
        <f ca="1"/>
        <v>0.88660000000000005</v>
      </c>
      <c r="W193" s="186">
        <f t="shared" ca="1" si="9"/>
        <v>0.88660000000000005</v>
      </c>
      <c r="Y193" s="1">
        <f t="shared" si="12"/>
        <v>188</v>
      </c>
      <c r="Z193" s="274">
        <f ca="1"/>
        <v>0</v>
      </c>
      <c r="AA193" s="211"/>
      <c r="AB193" s="211"/>
      <c r="AC193" s="212"/>
      <c r="AD193" s="122"/>
    </row>
    <row r="194" spans="1:30">
      <c r="A194" s="139">
        <f t="shared" si="10"/>
        <v>188</v>
      </c>
      <c r="B194" s="1" t="str">
        <f ca="1">IF(A194&lt;=$B$5,Data!L195,"")</f>
        <v/>
      </c>
      <c r="G194" s="185" t="str">
        <f ca="1">IF(A194&lt;=$B$5, Data!O195,"")</f>
        <v/>
      </c>
      <c r="H194" s="185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89" t="str">
        <f ca="1">IF(A193&lt;=$N$7,Data!G194,"")</f>
        <v/>
      </c>
      <c r="P194" s="1" t="str">
        <f ca="1">IF(A194&lt;=$P$6,Data!D195,"")</f>
        <v/>
      </c>
      <c r="U194" s="1">
        <f t="shared" si="11"/>
        <v>188</v>
      </c>
      <c r="V194" s="117">
        <f ca="1"/>
        <v>1.2171000000000001</v>
      </c>
      <c r="W194" s="186">
        <f t="shared" ca="1" si="9"/>
        <v>1.2171000000000001</v>
      </c>
      <c r="Y194" s="1">
        <f t="shared" si="12"/>
        <v>189</v>
      </c>
      <c r="Z194" s="274">
        <f ca="1"/>
        <v>0</v>
      </c>
      <c r="AA194" s="211"/>
      <c r="AB194" s="211"/>
      <c r="AC194" s="212"/>
      <c r="AD194" s="122"/>
    </row>
    <row r="195" spans="1:30">
      <c r="A195" s="139">
        <f t="shared" si="10"/>
        <v>189</v>
      </c>
      <c r="B195" s="1" t="str">
        <f ca="1">IF(A195&lt;=$B$5,Data!L196,"")</f>
        <v/>
      </c>
      <c r="G195" s="185" t="str">
        <f ca="1">IF(A195&lt;=$B$5, Data!O196,"")</f>
        <v/>
      </c>
      <c r="H195" s="185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89" t="str">
        <f ca="1">IF(A194&lt;=$N$7,Data!G195,"")</f>
        <v/>
      </c>
      <c r="P195" s="1" t="str">
        <f ca="1">IF(A195&lt;=$P$6,Data!D196,"")</f>
        <v/>
      </c>
      <c r="U195" s="1">
        <f t="shared" si="11"/>
        <v>189</v>
      </c>
      <c r="V195" s="117">
        <f ca="1"/>
        <v>1.2269000000000001</v>
      </c>
      <c r="W195" s="186">
        <f t="shared" ca="1" si="9"/>
        <v>1.2269000000000001</v>
      </c>
      <c r="Y195" s="1">
        <f t="shared" si="12"/>
        <v>190</v>
      </c>
      <c r="Z195" s="274">
        <f ca="1"/>
        <v>0</v>
      </c>
      <c r="AA195" s="211"/>
      <c r="AB195" s="211"/>
      <c r="AC195" s="212"/>
      <c r="AD195" s="122"/>
    </row>
    <row r="196" spans="1:30">
      <c r="A196" s="139">
        <f t="shared" si="10"/>
        <v>190</v>
      </c>
      <c r="B196" s="1" t="str">
        <f ca="1">IF(A196&lt;=$B$5,Data!L197,"")</f>
        <v/>
      </c>
      <c r="G196" s="185" t="str">
        <f ca="1">IF(A196&lt;=$B$5, Data!O197,"")</f>
        <v/>
      </c>
      <c r="H196" s="185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89" t="str">
        <f ca="1">IF(A195&lt;=$N$7,Data!G196,"")</f>
        <v/>
      </c>
      <c r="P196" s="1" t="str">
        <f ca="1">IF(A196&lt;=$P$6,Data!D197,"")</f>
        <v/>
      </c>
      <c r="U196" s="1">
        <f t="shared" si="11"/>
        <v>190</v>
      </c>
      <c r="V196" s="117">
        <f ca="1"/>
        <v>1.1767000000000001</v>
      </c>
      <c r="W196" s="186">
        <f t="shared" ca="1" si="9"/>
        <v>1.1767000000000001</v>
      </c>
      <c r="Y196" s="1">
        <f t="shared" si="12"/>
        <v>191</v>
      </c>
      <c r="Z196" s="274">
        <f ca="1"/>
        <v>0</v>
      </c>
      <c r="AA196" s="211"/>
      <c r="AB196" s="211"/>
      <c r="AC196" s="212"/>
      <c r="AD196" s="122"/>
    </row>
    <row r="197" spans="1:30">
      <c r="A197" s="139">
        <f t="shared" si="10"/>
        <v>191</v>
      </c>
      <c r="B197" s="1" t="str">
        <f ca="1">IF(A197&lt;=$B$5,Data!L198,"")</f>
        <v/>
      </c>
      <c r="G197" s="185" t="str">
        <f ca="1">IF(A197&lt;=$B$5, Data!O198,"")</f>
        <v/>
      </c>
      <c r="H197" s="185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89" t="str">
        <f ca="1">IF(A196&lt;=$N$7,Data!G197,"")</f>
        <v/>
      </c>
      <c r="P197" s="1" t="str">
        <f ca="1">IF(A197&lt;=$P$6,Data!D198,"")</f>
        <v/>
      </c>
      <c r="U197" s="1">
        <f t="shared" si="11"/>
        <v>191</v>
      </c>
      <c r="V197" s="117">
        <f ca="1"/>
        <v>1.0889</v>
      </c>
      <c r="W197" s="186">
        <f t="shared" ca="1" si="9"/>
        <v>1.0889</v>
      </c>
      <c r="Y197" s="1">
        <f t="shared" si="12"/>
        <v>192</v>
      </c>
      <c r="Z197" s="274">
        <f ca="1"/>
        <v>0</v>
      </c>
      <c r="AA197" s="211"/>
      <c r="AB197" s="211"/>
      <c r="AC197" s="212"/>
      <c r="AD197" s="122"/>
    </row>
    <row r="198" spans="1:30">
      <c r="A198" s="139">
        <f t="shared" si="10"/>
        <v>192</v>
      </c>
      <c r="B198" s="1" t="str">
        <f ca="1">IF(A198&lt;=$B$5,Data!L199,"")</f>
        <v/>
      </c>
      <c r="G198" s="185" t="str">
        <f ca="1">IF(A198&lt;=$B$5, Data!O199,"")</f>
        <v/>
      </c>
      <c r="H198" s="185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89" t="str">
        <f ca="1">IF(A197&lt;=$N$7,Data!G198,"")</f>
        <v/>
      </c>
      <c r="P198" s="1" t="str">
        <f ca="1">IF(A198&lt;=$P$6,Data!D199,"")</f>
        <v/>
      </c>
      <c r="U198" s="1">
        <f t="shared" si="11"/>
        <v>192</v>
      </c>
      <c r="V198" s="117">
        <f ca="1"/>
        <v>0.86619999999999997</v>
      </c>
      <c r="W198" s="186">
        <f t="shared" ca="1" si="9"/>
        <v>0.86619999999999997</v>
      </c>
      <c r="Y198" s="1">
        <f t="shared" si="12"/>
        <v>193</v>
      </c>
      <c r="Z198" s="274">
        <f ca="1"/>
        <v>0</v>
      </c>
      <c r="AA198" s="211"/>
      <c r="AB198" s="211"/>
      <c r="AC198" s="212"/>
      <c r="AD198" s="122"/>
    </row>
    <row r="199" spans="1:30">
      <c r="A199" s="139">
        <f t="shared" si="10"/>
        <v>193</v>
      </c>
      <c r="B199" s="1" t="str">
        <f ca="1">IF(A199&lt;=$B$5,Data!L200,"")</f>
        <v/>
      </c>
      <c r="G199" s="185" t="str">
        <f ca="1">IF(A199&lt;=$B$5, Data!O200,"")</f>
        <v/>
      </c>
      <c r="H199" s="185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89" t="str">
        <f ca="1">IF(A198&lt;=$N$7,Data!G199,"")</f>
        <v/>
      </c>
      <c r="P199" s="1" t="str">
        <f ca="1">IF(A199&lt;=$P$6,Data!D200,"")</f>
        <v/>
      </c>
      <c r="U199" s="1">
        <f t="shared" si="11"/>
        <v>193</v>
      </c>
      <c r="V199" s="117">
        <f ca="1"/>
        <v>0</v>
      </c>
      <c r="W199" s="186">
        <f t="shared" ca="1" si="9"/>
        <v>0</v>
      </c>
      <c r="Y199" s="1">
        <f t="shared" si="12"/>
        <v>194</v>
      </c>
      <c r="Z199" s="274">
        <f ca="1"/>
        <v>0</v>
      </c>
      <c r="AA199" s="211"/>
      <c r="AB199" s="211"/>
      <c r="AC199" s="212"/>
      <c r="AD199" s="122"/>
    </row>
    <row r="200" spans="1:30">
      <c r="A200" s="139">
        <f t="shared" si="10"/>
        <v>194</v>
      </c>
      <c r="B200" s="1" t="str">
        <f ca="1">IF(A200&lt;=$B$5,Data!L201,"")</f>
        <v/>
      </c>
      <c r="G200" s="185" t="str">
        <f ca="1">IF(A200&lt;=$B$5, Data!O201,"")</f>
        <v/>
      </c>
      <c r="H200" s="185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89" t="str">
        <f ca="1">IF(A199&lt;=$N$7,Data!G200,"")</f>
        <v/>
      </c>
      <c r="P200" s="1" t="str">
        <f ca="1">IF(A200&lt;=$P$6,Data!D201,"")</f>
        <v/>
      </c>
      <c r="U200" s="1">
        <f t="shared" si="11"/>
        <v>194</v>
      </c>
      <c r="V200" s="117">
        <f ca="1"/>
        <v>0</v>
      </c>
      <c r="W200" s="186">
        <f t="shared" ref="W200:W263" ca="1" si="13">V200</f>
        <v>0</v>
      </c>
      <c r="Y200" s="1">
        <f t="shared" si="12"/>
        <v>195</v>
      </c>
      <c r="Z200" s="274">
        <f ca="1"/>
        <v>0</v>
      </c>
      <c r="AA200" s="211"/>
      <c r="AB200" s="211"/>
      <c r="AC200" s="212"/>
      <c r="AD200" s="122"/>
    </row>
    <row r="201" spans="1:30">
      <c r="A201" s="139">
        <f t="shared" ref="A201:A264" si="14">1+A200</f>
        <v>195</v>
      </c>
      <c r="B201" s="1" t="str">
        <f ca="1">IF(A201&lt;=$B$5,Data!L202,"")</f>
        <v/>
      </c>
      <c r="G201" s="185" t="str">
        <f ca="1">IF(A201&lt;=$B$5, Data!O202,"")</f>
        <v/>
      </c>
      <c r="H201" s="185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89" t="str">
        <f ca="1">IF(A200&lt;=$N$7,Data!G201,"")</f>
        <v/>
      </c>
      <c r="P201" s="1" t="str">
        <f ca="1">IF(A201&lt;=$P$6,Data!D202,"")</f>
        <v/>
      </c>
      <c r="U201" s="1">
        <f t="shared" ref="U201:U236" si="15">1+U200</f>
        <v>195</v>
      </c>
      <c r="V201" s="117">
        <f ca="1"/>
        <v>0</v>
      </c>
      <c r="W201" s="186">
        <f t="shared" ca="1" si="13"/>
        <v>0</v>
      </c>
      <c r="Y201" s="1">
        <f t="shared" ref="Y201:Y264" si="16">Y200+1</f>
        <v>196</v>
      </c>
      <c r="Z201" s="274">
        <f ca="1"/>
        <v>0</v>
      </c>
      <c r="AA201" s="211"/>
      <c r="AB201" s="211"/>
      <c r="AC201" s="212"/>
      <c r="AD201" s="122"/>
    </row>
    <row r="202" spans="1:30">
      <c r="A202" s="139">
        <f t="shared" si="14"/>
        <v>196</v>
      </c>
      <c r="B202" s="1" t="str">
        <f ca="1">IF(A202&lt;=$B$5,Data!L203,"")</f>
        <v/>
      </c>
      <c r="G202" s="185" t="str">
        <f ca="1">IF(A202&lt;=$B$5, Data!O203,"")</f>
        <v/>
      </c>
      <c r="H202" s="185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89" t="str">
        <f ca="1">IF(A201&lt;=$N$7,Data!G202,"")</f>
        <v/>
      </c>
      <c r="P202" s="1" t="str">
        <f ca="1">IF(A202&lt;=$P$6,Data!D203,"")</f>
        <v/>
      </c>
      <c r="U202" s="1">
        <f t="shared" si="15"/>
        <v>196</v>
      </c>
      <c r="V202" s="117">
        <f ca="1"/>
        <v>0</v>
      </c>
      <c r="W202" s="186">
        <f t="shared" ca="1" si="13"/>
        <v>0</v>
      </c>
      <c r="Y202" s="1">
        <f t="shared" si="16"/>
        <v>197</v>
      </c>
      <c r="Z202" s="274">
        <f ca="1"/>
        <v>0</v>
      </c>
      <c r="AA202" s="211"/>
      <c r="AB202" s="211"/>
      <c r="AC202" s="212"/>
      <c r="AD202" s="122"/>
    </row>
    <row r="203" spans="1:30">
      <c r="A203" s="139">
        <f t="shared" si="14"/>
        <v>197</v>
      </c>
      <c r="B203" s="1" t="str">
        <f ca="1">IF(A203&lt;=$B$5,Data!L204,"")</f>
        <v/>
      </c>
      <c r="G203" s="185" t="str">
        <f ca="1">IF(A203&lt;=$B$5, Data!O204,"")</f>
        <v/>
      </c>
      <c r="H203" s="185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89" t="str">
        <f ca="1">IF(A202&lt;=$N$7,Data!G203,"")</f>
        <v/>
      </c>
      <c r="P203" s="1" t="str">
        <f ca="1">IF(A203&lt;=$P$6,Data!D204,"")</f>
        <v/>
      </c>
      <c r="U203" s="1">
        <f t="shared" si="15"/>
        <v>197</v>
      </c>
      <c r="V203" s="117">
        <f ca="1"/>
        <v>0</v>
      </c>
      <c r="W203" s="186">
        <f t="shared" ca="1" si="13"/>
        <v>0</v>
      </c>
      <c r="Y203" s="1">
        <f t="shared" si="16"/>
        <v>198</v>
      </c>
      <c r="Z203" s="274">
        <f ca="1"/>
        <v>0</v>
      </c>
      <c r="AA203" s="211"/>
      <c r="AB203" s="211"/>
      <c r="AC203" s="212"/>
      <c r="AD203" s="122"/>
    </row>
    <row r="204" spans="1:30">
      <c r="A204" s="139">
        <f t="shared" si="14"/>
        <v>198</v>
      </c>
      <c r="B204" s="1" t="str">
        <f ca="1">IF(A204&lt;=$B$5,Data!L205,"")</f>
        <v/>
      </c>
      <c r="G204" s="185" t="str">
        <f ca="1">IF(A204&lt;=$B$5, Data!O205,"")</f>
        <v/>
      </c>
      <c r="H204" s="185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89" t="str">
        <f ca="1">IF(A203&lt;=$N$7,Data!G204,"")</f>
        <v/>
      </c>
      <c r="P204" s="1" t="str">
        <f ca="1">IF(A204&lt;=$P$6,Data!D205,"")</f>
        <v/>
      </c>
      <c r="U204" s="1">
        <f t="shared" si="15"/>
        <v>198</v>
      </c>
      <c r="V204" s="117">
        <f ca="1"/>
        <v>0</v>
      </c>
      <c r="W204" s="186">
        <f t="shared" ca="1" si="13"/>
        <v>0</v>
      </c>
      <c r="Y204" s="1">
        <f t="shared" si="16"/>
        <v>199</v>
      </c>
      <c r="Z204" s="274">
        <f ca="1"/>
        <v>0</v>
      </c>
      <c r="AA204" s="211"/>
      <c r="AB204" s="211"/>
      <c r="AC204" s="212"/>
      <c r="AD204" s="122"/>
    </row>
    <row r="205" spans="1:30">
      <c r="A205" s="139">
        <f t="shared" si="14"/>
        <v>199</v>
      </c>
      <c r="B205" s="1" t="str">
        <f ca="1">IF(A205&lt;=$B$5,Data!L206,"")</f>
        <v/>
      </c>
      <c r="G205" s="185" t="str">
        <f ca="1">IF(A205&lt;=$B$5, Data!O206,"")</f>
        <v/>
      </c>
      <c r="H205" s="185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89" t="str">
        <f ca="1">IF(A204&lt;=$N$7,Data!G205,"")</f>
        <v/>
      </c>
      <c r="P205" s="1" t="str">
        <f ca="1">IF(A205&lt;=$P$6,Data!D206,"")</f>
        <v/>
      </c>
      <c r="U205" s="1">
        <f t="shared" si="15"/>
        <v>199</v>
      </c>
      <c r="V205" s="117">
        <f ca="1"/>
        <v>0</v>
      </c>
      <c r="W205" s="186">
        <f t="shared" ca="1" si="13"/>
        <v>0</v>
      </c>
      <c r="Y205" s="1">
        <f t="shared" si="16"/>
        <v>200</v>
      </c>
      <c r="Z205" s="274">
        <f ca="1"/>
        <v>0</v>
      </c>
      <c r="AA205" s="211"/>
      <c r="AB205" s="211"/>
      <c r="AC205" s="212"/>
      <c r="AD205" s="122"/>
    </row>
    <row r="206" spans="1:30">
      <c r="A206" s="139">
        <f t="shared" si="14"/>
        <v>200</v>
      </c>
      <c r="B206" s="1" t="str">
        <f ca="1">IF(A206&lt;=$B$5,Data!L207,"")</f>
        <v/>
      </c>
      <c r="G206" s="185" t="str">
        <f ca="1">IF(A206&lt;=$B$5, Data!O207,"")</f>
        <v/>
      </c>
      <c r="H206" s="185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15"/>
        <v>200</v>
      </c>
      <c r="V206" s="117">
        <f ca="1"/>
        <v>0</v>
      </c>
      <c r="W206" s="186">
        <f t="shared" ca="1" si="13"/>
        <v>0</v>
      </c>
      <c r="Y206" s="1">
        <f t="shared" si="16"/>
        <v>201</v>
      </c>
      <c r="Z206" s="274">
        <f ca="1"/>
        <v>0</v>
      </c>
      <c r="AA206" s="211"/>
      <c r="AB206" s="211"/>
      <c r="AC206" s="212"/>
      <c r="AD206" s="122"/>
    </row>
    <row r="207" spans="1:30">
      <c r="A207" s="139">
        <f t="shared" si="14"/>
        <v>201</v>
      </c>
      <c r="B207" s="1" t="str">
        <f ca="1">IF(A207&lt;=$B$5,Data!L208,"")</f>
        <v/>
      </c>
      <c r="G207" s="185" t="str">
        <f ca="1">IF(A207&lt;=$B$5, Data!O208,"")</f>
        <v/>
      </c>
      <c r="H207" s="185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15"/>
        <v>201</v>
      </c>
      <c r="V207" s="117">
        <f ca="1"/>
        <v>0</v>
      </c>
      <c r="W207" s="186">
        <f t="shared" ca="1" si="13"/>
        <v>0</v>
      </c>
      <c r="Y207" s="1">
        <f t="shared" si="16"/>
        <v>202</v>
      </c>
      <c r="Z207" s="274">
        <f ca="1"/>
        <v>0</v>
      </c>
      <c r="AA207" s="211"/>
      <c r="AB207" s="211"/>
      <c r="AC207" s="212"/>
      <c r="AD207" s="122"/>
    </row>
    <row r="208" spans="1:30">
      <c r="A208" s="139">
        <f t="shared" si="14"/>
        <v>202</v>
      </c>
      <c r="B208" s="1" t="str">
        <f ca="1">IF(A208&lt;=$B$5,Data!L209,"")</f>
        <v/>
      </c>
      <c r="G208" s="185" t="str">
        <f ca="1">IF(A208&lt;=$B$5, Data!O209,"")</f>
        <v/>
      </c>
      <c r="H208" s="185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15"/>
        <v>202</v>
      </c>
      <c r="V208" s="117">
        <f ca="1"/>
        <v>0</v>
      </c>
      <c r="W208" s="186">
        <f t="shared" ca="1" si="13"/>
        <v>0</v>
      </c>
      <c r="Y208" s="1">
        <f t="shared" si="16"/>
        <v>203</v>
      </c>
      <c r="Z208" s="274">
        <f ca="1"/>
        <v>45024.105602114279</v>
      </c>
      <c r="AA208" s="211"/>
      <c r="AB208" s="211"/>
      <c r="AC208" s="212"/>
      <c r="AD208" s="122"/>
    </row>
    <row r="209" spans="1:30">
      <c r="A209" s="139">
        <f t="shared" si="14"/>
        <v>203</v>
      </c>
      <c r="B209" s="1" t="str">
        <f ca="1">IF(A209&lt;=$B$5,Data!L210,"")</f>
        <v/>
      </c>
      <c r="G209" s="185" t="str">
        <f ca="1">IF(A209&lt;=$B$5, Data!O210,"")</f>
        <v/>
      </c>
      <c r="H209" s="185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15"/>
        <v>203</v>
      </c>
      <c r="V209" s="117">
        <f ca="1"/>
        <v>0</v>
      </c>
      <c r="W209" s="186">
        <f t="shared" ca="1" si="13"/>
        <v>0</v>
      </c>
      <c r="Y209" s="1">
        <f t="shared" si="16"/>
        <v>204</v>
      </c>
      <c r="Z209" s="274">
        <f ca="1"/>
        <v>396128.1969834484</v>
      </c>
      <c r="AA209" s="211"/>
      <c r="AB209" s="211"/>
      <c r="AC209" s="212"/>
      <c r="AD209" s="122"/>
    </row>
    <row r="210" spans="1:30">
      <c r="A210" s="139">
        <f t="shared" si="14"/>
        <v>204</v>
      </c>
      <c r="B210" s="1" t="str">
        <f ca="1">IF(A210&lt;=$B$5,Data!L211,"")</f>
        <v/>
      </c>
      <c r="G210" s="185" t="str">
        <f ca="1">IF(A210&lt;=$B$5, Data!O211,"")</f>
        <v/>
      </c>
      <c r="H210" s="185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15"/>
        <v>204</v>
      </c>
      <c r="V210" s="117">
        <f ca="1"/>
        <v>0</v>
      </c>
      <c r="W210" s="186">
        <f t="shared" ca="1" si="13"/>
        <v>0</v>
      </c>
      <c r="Y210" s="1">
        <f t="shared" si="16"/>
        <v>205</v>
      </c>
      <c r="Z210" s="274">
        <f ca="1"/>
        <v>394080.69022243324</v>
      </c>
      <c r="AA210" s="211"/>
      <c r="AB210" s="211"/>
      <c r="AC210" s="212"/>
      <c r="AD210" s="122"/>
    </row>
    <row r="211" spans="1:30">
      <c r="A211" s="139">
        <f t="shared" si="14"/>
        <v>205</v>
      </c>
      <c r="B211" s="1" t="str">
        <f ca="1">IF(A211&lt;=$B$5,Data!L212,"")</f>
        <v/>
      </c>
      <c r="G211" s="185" t="str">
        <f ca="1">IF(A211&lt;=$B$5, Data!O212,"")</f>
        <v/>
      </c>
      <c r="H211" s="185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15"/>
        <v>205</v>
      </c>
      <c r="V211" s="117">
        <f ca="1"/>
        <v>0</v>
      </c>
      <c r="W211" s="186">
        <f t="shared" ca="1" si="13"/>
        <v>0</v>
      </c>
      <c r="Y211" s="1">
        <f t="shared" si="16"/>
        <v>206</v>
      </c>
      <c r="Z211" s="274">
        <f ca="1"/>
        <v>192569.02461864622</v>
      </c>
      <c r="AA211" s="211"/>
      <c r="AB211" s="211"/>
      <c r="AC211" s="212"/>
      <c r="AD211" s="122"/>
    </row>
    <row r="212" spans="1:30">
      <c r="A212" s="139">
        <f t="shared" si="14"/>
        <v>206</v>
      </c>
      <c r="B212" s="1" t="str">
        <f ca="1">IF(A212&lt;=$B$5,Data!L213,"")</f>
        <v/>
      </c>
      <c r="G212" s="185" t="str">
        <f ca="1">IF(A212&lt;=$B$5, Data!O213,"")</f>
        <v/>
      </c>
      <c r="H212" s="185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15"/>
        <v>206</v>
      </c>
      <c r="V212" s="117">
        <f ca="1"/>
        <v>0</v>
      </c>
      <c r="W212" s="186">
        <f t="shared" ca="1" si="13"/>
        <v>0</v>
      </c>
      <c r="Y212" s="1">
        <f t="shared" si="16"/>
        <v>207</v>
      </c>
      <c r="Z212" s="274">
        <f ca="1"/>
        <v>46970.749544766921</v>
      </c>
      <c r="AA212" s="211"/>
      <c r="AB212" s="211"/>
      <c r="AC212" s="212"/>
      <c r="AD212" s="122"/>
    </row>
    <row r="213" spans="1:30">
      <c r="A213" s="139">
        <f t="shared" si="14"/>
        <v>207</v>
      </c>
      <c r="B213" s="1" t="str">
        <f ca="1">IF(A213&lt;=$B$5,Data!L214,"")</f>
        <v/>
      </c>
      <c r="G213" s="185" t="str">
        <f ca="1">IF(A213&lt;=$B$5, Data!O214,"")</f>
        <v/>
      </c>
      <c r="H213" s="185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15"/>
        <v>207</v>
      </c>
      <c r="V213" s="117">
        <f ca="1"/>
        <v>0</v>
      </c>
      <c r="W213" s="186">
        <f t="shared" ca="1" si="13"/>
        <v>0</v>
      </c>
      <c r="Y213" s="1">
        <f t="shared" si="16"/>
        <v>208</v>
      </c>
      <c r="Z213" s="274">
        <f ca="1"/>
        <v>298838.53799724166</v>
      </c>
      <c r="AA213" s="211"/>
      <c r="AB213" s="211"/>
      <c r="AC213" s="212"/>
      <c r="AD213" s="122"/>
    </row>
    <row r="214" spans="1:30">
      <c r="A214" s="139">
        <f t="shared" si="14"/>
        <v>208</v>
      </c>
      <c r="B214" s="1" t="str">
        <f ca="1">IF(A214&lt;=$B$5,Data!L215,"")</f>
        <v/>
      </c>
      <c r="G214" s="185" t="str">
        <f ca="1">IF(A214&lt;=$B$5, Data!O215,"")</f>
        <v/>
      </c>
      <c r="H214" s="185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15"/>
        <v>208</v>
      </c>
      <c r="V214" s="117">
        <f ca="1"/>
        <v>0</v>
      </c>
      <c r="W214" s="186">
        <f t="shared" ca="1" si="13"/>
        <v>0</v>
      </c>
      <c r="Y214" s="1">
        <f t="shared" si="16"/>
        <v>209</v>
      </c>
      <c r="Z214" s="274">
        <f ca="1"/>
        <v>553028.04374418559</v>
      </c>
      <c r="AA214" s="211"/>
      <c r="AB214" s="211"/>
      <c r="AC214" s="212"/>
      <c r="AD214" s="122"/>
    </row>
    <row r="215" spans="1:30">
      <c r="A215" s="139">
        <f t="shared" si="14"/>
        <v>209</v>
      </c>
      <c r="B215" s="1" t="str">
        <f ca="1">IF(A215&lt;=$B$5,Data!L216,"")</f>
        <v/>
      </c>
      <c r="G215" s="185" t="str">
        <f ca="1">IF(A215&lt;=$B$5, Data!O216,"")</f>
        <v/>
      </c>
      <c r="H215" s="185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15"/>
        <v>209</v>
      </c>
      <c r="V215" s="117">
        <f ca="1"/>
        <v>0</v>
      </c>
      <c r="W215" s="186">
        <f t="shared" ca="1" si="13"/>
        <v>0</v>
      </c>
      <c r="Y215" s="1">
        <f t="shared" si="16"/>
        <v>210</v>
      </c>
      <c r="Z215" s="274">
        <f ca="1"/>
        <v>798854.64152522641</v>
      </c>
      <c r="AA215" s="211"/>
      <c r="AB215" s="211"/>
      <c r="AC215" s="212"/>
      <c r="AD215" s="122"/>
    </row>
    <row r="216" spans="1:30">
      <c r="A216" s="139">
        <f t="shared" si="14"/>
        <v>210</v>
      </c>
      <c r="B216" s="1" t="str">
        <f ca="1">IF(A216&lt;=$B$5,Data!L217,"")</f>
        <v/>
      </c>
      <c r="G216" s="185" t="str">
        <f ca="1">IF(A216&lt;=$B$5, Data!O217,"")</f>
        <v/>
      </c>
      <c r="H216" s="185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15"/>
        <v>210</v>
      </c>
      <c r="V216" s="117">
        <f ca="1"/>
        <v>0</v>
      </c>
      <c r="W216" s="186">
        <f t="shared" ca="1" si="13"/>
        <v>0</v>
      </c>
      <c r="Y216" s="1">
        <f t="shared" si="16"/>
        <v>211</v>
      </c>
      <c r="Z216" s="274">
        <f ca="1"/>
        <v>765557.74339573435</v>
      </c>
      <c r="AA216" s="211"/>
      <c r="AB216" s="211"/>
      <c r="AC216" s="212"/>
      <c r="AD216" s="122"/>
    </row>
    <row r="217" spans="1:30">
      <c r="A217" s="139">
        <f t="shared" si="14"/>
        <v>211</v>
      </c>
      <c r="B217" s="1" t="str">
        <f ca="1">IF(A217&lt;=$B$5,Data!L218,"")</f>
        <v/>
      </c>
      <c r="G217" s="185" t="str">
        <f ca="1">IF(A217&lt;=$B$5, Data!O218,"")</f>
        <v/>
      </c>
      <c r="H217" s="185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15"/>
        <v>211</v>
      </c>
      <c r="V217" s="117">
        <f ca="1"/>
        <v>0</v>
      </c>
      <c r="W217" s="186">
        <f t="shared" ca="1" si="13"/>
        <v>0</v>
      </c>
      <c r="Y217" s="1">
        <f t="shared" si="16"/>
        <v>212</v>
      </c>
      <c r="Z217" s="274">
        <f ca="1"/>
        <v>287541.65004563745</v>
      </c>
      <c r="AA217" s="211"/>
      <c r="AB217" s="211"/>
      <c r="AC217" s="212"/>
      <c r="AD217" s="122"/>
    </row>
    <row r="218" spans="1:30">
      <c r="A218" s="139">
        <f t="shared" si="14"/>
        <v>212</v>
      </c>
      <c r="B218" s="1" t="str">
        <f ca="1">IF(A218&lt;=$B$5,Data!L219,"")</f>
        <v/>
      </c>
      <c r="G218" s="185" t="str">
        <f ca="1">IF(A218&lt;=$B$5, Data!O219,"")</f>
        <v/>
      </c>
      <c r="H218" s="185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15"/>
        <v>212</v>
      </c>
      <c r="V218" s="117">
        <f ca="1"/>
        <v>0</v>
      </c>
      <c r="W218" s="186">
        <f t="shared" ca="1" si="13"/>
        <v>0</v>
      </c>
      <c r="Y218" s="1">
        <f t="shared" si="16"/>
        <v>213</v>
      </c>
      <c r="Z218" s="274">
        <f ca="1"/>
        <v>163297.99772043756</v>
      </c>
      <c r="AA218" s="211"/>
      <c r="AB218" s="211"/>
      <c r="AC218" s="212"/>
      <c r="AD218" s="122"/>
    </row>
    <row r="219" spans="1:30">
      <c r="A219" s="139">
        <f t="shared" si="14"/>
        <v>213</v>
      </c>
      <c r="B219" s="1" t="str">
        <f ca="1">IF(A219&lt;=$B$5,Data!L220,"")</f>
        <v/>
      </c>
      <c r="G219" s="185" t="str">
        <f ca="1">IF(A219&lt;=$B$5, Data!O220,"")</f>
        <v/>
      </c>
      <c r="H219" s="185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15"/>
        <v>213</v>
      </c>
      <c r="V219" s="117">
        <f ca="1"/>
        <v>0</v>
      </c>
      <c r="W219" s="186">
        <f t="shared" ca="1" si="13"/>
        <v>0</v>
      </c>
      <c r="Y219" s="1">
        <f t="shared" si="16"/>
        <v>214</v>
      </c>
      <c r="Z219" s="274">
        <f ca="1"/>
        <v>0</v>
      </c>
      <c r="AA219" s="211"/>
      <c r="AB219" s="211"/>
      <c r="AC219" s="212"/>
      <c r="AD219" s="122"/>
    </row>
    <row r="220" spans="1:30">
      <c r="A220" s="139">
        <f t="shared" si="14"/>
        <v>214</v>
      </c>
      <c r="B220" s="1" t="str">
        <f ca="1">IF(A220&lt;=$B$5,Data!L221,"")</f>
        <v/>
      </c>
      <c r="G220" s="185" t="str">
        <f ca="1">IF(A220&lt;=$B$5, Data!O221,"")</f>
        <v/>
      </c>
      <c r="H220" s="185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15"/>
        <v>214</v>
      </c>
      <c r="V220" s="117">
        <f ca="1"/>
        <v>0</v>
      </c>
      <c r="W220" s="186">
        <f t="shared" ca="1" si="13"/>
        <v>0</v>
      </c>
      <c r="Y220" s="1">
        <f t="shared" si="16"/>
        <v>215</v>
      </c>
      <c r="Z220" s="274">
        <f ca="1"/>
        <v>0</v>
      </c>
      <c r="AA220" s="211"/>
      <c r="AB220" s="211"/>
      <c r="AC220" s="212"/>
      <c r="AD220" s="122"/>
    </row>
    <row r="221" spans="1:30">
      <c r="A221" s="139">
        <f t="shared" si="14"/>
        <v>215</v>
      </c>
      <c r="B221" s="1" t="str">
        <f ca="1">IF(A221&lt;=$B$5,Data!L222,"")</f>
        <v/>
      </c>
      <c r="G221" s="185" t="str">
        <f ca="1">IF(A221&lt;=$B$5, Data!O222,"")</f>
        <v/>
      </c>
      <c r="H221" s="185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15"/>
        <v>215</v>
      </c>
      <c r="V221" s="117">
        <f ca="1"/>
        <v>0</v>
      </c>
      <c r="W221" s="186">
        <f t="shared" ca="1" si="13"/>
        <v>0</v>
      </c>
      <c r="Y221" s="1">
        <f t="shared" si="16"/>
        <v>216</v>
      </c>
      <c r="Z221" s="274">
        <f ca="1"/>
        <v>0</v>
      </c>
      <c r="AA221" s="211"/>
      <c r="AB221" s="211"/>
      <c r="AC221" s="212"/>
      <c r="AD221" s="122"/>
    </row>
    <row r="222" spans="1:30">
      <c r="A222" s="139">
        <f t="shared" si="14"/>
        <v>216</v>
      </c>
      <c r="B222" s="1" t="str">
        <f ca="1">IF(A222&lt;=$B$5,Data!L223,"")</f>
        <v/>
      </c>
      <c r="G222" s="185" t="str">
        <f ca="1">IF(A222&lt;=$B$5, Data!O223,"")</f>
        <v/>
      </c>
      <c r="H222" s="185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15"/>
        <v>216</v>
      </c>
      <c r="V222" s="117">
        <f ca="1"/>
        <v>0</v>
      </c>
      <c r="W222" s="186">
        <f t="shared" ca="1" si="13"/>
        <v>0</v>
      </c>
      <c r="Y222" s="1">
        <f t="shared" si="16"/>
        <v>217</v>
      </c>
      <c r="Z222" s="274">
        <f ca="1"/>
        <v>0</v>
      </c>
      <c r="AA222" s="211"/>
      <c r="AB222" s="211"/>
      <c r="AC222" s="212"/>
      <c r="AD222" s="122"/>
    </row>
    <row r="223" spans="1:30">
      <c r="A223" s="139">
        <f t="shared" si="14"/>
        <v>217</v>
      </c>
      <c r="B223" s="1" t="str">
        <f ca="1">IF(A223&lt;=$B$5,Data!L224,"")</f>
        <v/>
      </c>
      <c r="G223" s="185" t="str">
        <f ca="1">IF(A223&lt;=$B$5, Data!O224,"")</f>
        <v/>
      </c>
      <c r="H223" s="185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15"/>
        <v>217</v>
      </c>
      <c r="V223" s="117">
        <f ca="1"/>
        <v>0</v>
      </c>
      <c r="W223" s="186">
        <f t="shared" ca="1" si="13"/>
        <v>0</v>
      </c>
      <c r="Y223" s="1">
        <f t="shared" si="16"/>
        <v>218</v>
      </c>
      <c r="Z223" s="274">
        <f ca="1"/>
        <v>0</v>
      </c>
      <c r="AA223" s="211"/>
      <c r="AB223" s="211"/>
      <c r="AC223" s="212"/>
      <c r="AD223" s="122"/>
    </row>
    <row r="224" spans="1:30">
      <c r="A224" s="139">
        <f t="shared" si="14"/>
        <v>218</v>
      </c>
      <c r="B224" s="1" t="str">
        <f ca="1">IF(A224&lt;=$B$5,Data!L225,"")</f>
        <v/>
      </c>
      <c r="G224" s="185" t="str">
        <f ca="1">IF(A224&lt;=$B$5, Data!O225,"")</f>
        <v/>
      </c>
      <c r="H224" s="185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15"/>
        <v>218</v>
      </c>
      <c r="V224" s="117">
        <f ca="1"/>
        <v>0</v>
      </c>
      <c r="W224" s="186">
        <f t="shared" ca="1" si="13"/>
        <v>0</v>
      </c>
      <c r="Y224" s="1">
        <f t="shared" si="16"/>
        <v>219</v>
      </c>
      <c r="Z224" s="274">
        <f ca="1"/>
        <v>0</v>
      </c>
      <c r="AA224" s="211"/>
      <c r="AB224" s="211"/>
      <c r="AC224" s="212"/>
      <c r="AD224" s="122"/>
    </row>
    <row r="225" spans="1:30">
      <c r="A225" s="139">
        <f t="shared" si="14"/>
        <v>219</v>
      </c>
      <c r="B225" s="1" t="str">
        <f ca="1">IF(A225&lt;=$B$5,Data!L226,"")</f>
        <v/>
      </c>
      <c r="G225" s="185" t="str">
        <f ca="1">IF(A225&lt;=$B$5, Data!O226,"")</f>
        <v/>
      </c>
      <c r="H225" s="185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15"/>
        <v>219</v>
      </c>
      <c r="V225" s="117">
        <f ca="1"/>
        <v>0</v>
      </c>
      <c r="W225" s="186">
        <f t="shared" ca="1" si="13"/>
        <v>0</v>
      </c>
      <c r="Y225" s="1">
        <f t="shared" si="16"/>
        <v>220</v>
      </c>
      <c r="Z225" s="274">
        <f ca="1"/>
        <v>0</v>
      </c>
      <c r="AA225" s="211"/>
      <c r="AB225" s="211"/>
      <c r="AC225" s="212"/>
      <c r="AD225" s="122"/>
    </row>
    <row r="226" spans="1:30">
      <c r="A226" s="139">
        <f t="shared" si="14"/>
        <v>220</v>
      </c>
      <c r="B226" s="1" t="str">
        <f ca="1">IF(A226&lt;=$B$5,Data!L227,"")</f>
        <v/>
      </c>
      <c r="G226" s="185" t="str">
        <f ca="1">IF(A226&lt;=$B$5, Data!O227,"")</f>
        <v/>
      </c>
      <c r="H226" s="185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15"/>
        <v>220</v>
      </c>
      <c r="V226" s="117">
        <f ca="1"/>
        <v>0</v>
      </c>
      <c r="W226" s="186">
        <f t="shared" ca="1" si="13"/>
        <v>0</v>
      </c>
      <c r="Y226" s="1">
        <f t="shared" si="16"/>
        <v>221</v>
      </c>
      <c r="Z226" s="274">
        <f ca="1"/>
        <v>0</v>
      </c>
      <c r="AA226" s="211"/>
      <c r="AB226" s="211"/>
      <c r="AC226" s="212"/>
      <c r="AD226" s="122"/>
    </row>
    <row r="227" spans="1:30">
      <c r="A227" s="139">
        <f t="shared" si="14"/>
        <v>221</v>
      </c>
      <c r="B227" s="1" t="str">
        <f ca="1">IF(A227&lt;=$B$5,Data!L228,"")</f>
        <v/>
      </c>
      <c r="G227" s="185" t="str">
        <f ca="1">IF(A227&lt;=$B$5, Data!O228,"")</f>
        <v/>
      </c>
      <c r="H227" s="185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15"/>
        <v>221</v>
      </c>
      <c r="V227" s="117">
        <f ca="1"/>
        <v>0</v>
      </c>
      <c r="W227" s="186">
        <f t="shared" ca="1" si="13"/>
        <v>0</v>
      </c>
      <c r="Y227" s="1">
        <f t="shared" si="16"/>
        <v>222</v>
      </c>
      <c r="Z227" s="274">
        <f ca="1"/>
        <v>0</v>
      </c>
      <c r="AA227" s="211"/>
      <c r="AB227" s="211"/>
      <c r="AC227" s="212"/>
      <c r="AD227" s="122"/>
    </row>
    <row r="228" spans="1:30">
      <c r="A228" s="139">
        <f t="shared" si="14"/>
        <v>222</v>
      </c>
      <c r="B228" s="1" t="str">
        <f ca="1">IF(A228&lt;=$B$5,Data!L229,"")</f>
        <v/>
      </c>
      <c r="G228" s="185" t="str">
        <f ca="1">IF(A228&lt;=$B$5, Data!O229,"")</f>
        <v/>
      </c>
      <c r="H228" s="185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15"/>
        <v>222</v>
      </c>
      <c r="V228" s="117">
        <f ca="1"/>
        <v>0</v>
      </c>
      <c r="W228" s="186">
        <f t="shared" ca="1" si="13"/>
        <v>0</v>
      </c>
      <c r="Y228" s="1">
        <f t="shared" si="16"/>
        <v>223</v>
      </c>
      <c r="Z228" s="274">
        <f ca="1"/>
        <v>0</v>
      </c>
      <c r="AA228" s="211"/>
      <c r="AB228" s="211"/>
      <c r="AC228" s="212"/>
      <c r="AD228" s="122"/>
    </row>
    <row r="229" spans="1:30">
      <c r="A229" s="139">
        <f t="shared" si="14"/>
        <v>223</v>
      </c>
      <c r="B229" s="1" t="str">
        <f ca="1">IF(A229&lt;=$B$5,Data!L230,"")</f>
        <v/>
      </c>
      <c r="G229" s="185" t="str">
        <f ca="1">IF(A229&lt;=$B$5, Data!O230,"")</f>
        <v/>
      </c>
      <c r="H229" s="185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15"/>
        <v>223</v>
      </c>
      <c r="V229" s="117">
        <f ca="1"/>
        <v>0</v>
      </c>
      <c r="W229" s="186">
        <f t="shared" ca="1" si="13"/>
        <v>0</v>
      </c>
      <c r="Y229" s="1">
        <f t="shared" si="16"/>
        <v>224</v>
      </c>
      <c r="Z229" s="274">
        <f ca="1"/>
        <v>0</v>
      </c>
      <c r="AA229" s="211"/>
      <c r="AB229" s="211"/>
      <c r="AC229" s="212"/>
      <c r="AD229" s="122"/>
    </row>
    <row r="230" spans="1:30">
      <c r="A230" s="139">
        <f t="shared" si="14"/>
        <v>224</v>
      </c>
      <c r="B230" s="1" t="str">
        <f ca="1">IF(A230&lt;=$B$5,Data!L231,"")</f>
        <v/>
      </c>
      <c r="G230" s="185" t="str">
        <f ca="1">IF(A230&lt;=$B$5, Data!O231,"")</f>
        <v/>
      </c>
      <c r="H230" s="185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15"/>
        <v>224</v>
      </c>
      <c r="V230" s="117">
        <f ca="1"/>
        <v>0</v>
      </c>
      <c r="W230" s="186">
        <f t="shared" ca="1" si="13"/>
        <v>0</v>
      </c>
      <c r="Y230" s="1">
        <f t="shared" si="16"/>
        <v>225</v>
      </c>
      <c r="Z230" s="274">
        <f ca="1"/>
        <v>0</v>
      </c>
      <c r="AA230" s="211"/>
      <c r="AB230" s="211"/>
      <c r="AC230" s="212"/>
      <c r="AD230" s="122"/>
    </row>
    <row r="231" spans="1:30">
      <c r="A231" s="139">
        <f t="shared" si="14"/>
        <v>225</v>
      </c>
      <c r="B231" s="1" t="str">
        <f ca="1">IF(A231&lt;=$B$5,Data!L232,"")</f>
        <v/>
      </c>
      <c r="G231" s="185" t="str">
        <f ca="1">IF(A231&lt;=$B$5, Data!O232,"")</f>
        <v/>
      </c>
      <c r="H231" s="185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15"/>
        <v>225</v>
      </c>
      <c r="V231" s="117">
        <f ca="1"/>
        <v>0</v>
      </c>
      <c r="W231" s="186">
        <f t="shared" ca="1" si="13"/>
        <v>0</v>
      </c>
      <c r="Y231" s="1">
        <f t="shared" si="16"/>
        <v>226</v>
      </c>
      <c r="Z231" s="274">
        <f ca="1"/>
        <v>0</v>
      </c>
      <c r="AA231" s="211"/>
      <c r="AB231" s="211"/>
      <c r="AC231" s="212"/>
      <c r="AD231" s="122"/>
    </row>
    <row r="232" spans="1:30">
      <c r="A232" s="139">
        <f t="shared" si="14"/>
        <v>226</v>
      </c>
      <c r="B232" s="1" t="str">
        <f ca="1">IF(A232&lt;=$B$5,Data!L233,"")</f>
        <v/>
      </c>
      <c r="G232" s="185" t="str">
        <f ca="1">IF(A232&lt;=$B$5, Data!O233,"")</f>
        <v/>
      </c>
      <c r="H232" s="185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15"/>
        <v>226</v>
      </c>
      <c r="V232" s="117">
        <f ca="1"/>
        <v>0</v>
      </c>
      <c r="W232" s="186">
        <f t="shared" ca="1" si="13"/>
        <v>0</v>
      </c>
      <c r="Y232" s="1">
        <f t="shared" si="16"/>
        <v>227</v>
      </c>
      <c r="Z232" s="274">
        <f ca="1"/>
        <v>0</v>
      </c>
      <c r="AA232" s="211"/>
      <c r="AB232" s="211"/>
      <c r="AC232" s="212"/>
      <c r="AD232" s="122"/>
    </row>
    <row r="233" spans="1:30">
      <c r="A233" s="139">
        <f t="shared" si="14"/>
        <v>227</v>
      </c>
      <c r="B233" s="1" t="str">
        <f ca="1">IF(A233&lt;=$B$5,Data!L234,"")</f>
        <v/>
      </c>
      <c r="G233" s="185" t="str">
        <f ca="1">IF(A233&lt;=$B$5, Data!O234,"")</f>
        <v/>
      </c>
      <c r="H233" s="185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15"/>
        <v>227</v>
      </c>
      <c r="V233" s="117">
        <f ca="1"/>
        <v>0</v>
      </c>
      <c r="W233" s="186">
        <f t="shared" ca="1" si="13"/>
        <v>0</v>
      </c>
      <c r="Y233" s="1">
        <f t="shared" si="16"/>
        <v>228</v>
      </c>
      <c r="Z233" s="274">
        <f ca="1"/>
        <v>0</v>
      </c>
      <c r="AA233" s="211"/>
      <c r="AB233" s="211"/>
      <c r="AC233" s="212"/>
      <c r="AD233" s="122"/>
    </row>
    <row r="234" spans="1:30">
      <c r="A234" s="139">
        <f t="shared" si="14"/>
        <v>228</v>
      </c>
      <c r="B234" s="1" t="str">
        <f ca="1">IF(A234&lt;=$B$5,Data!L235,"")</f>
        <v/>
      </c>
      <c r="G234" s="185" t="str">
        <f ca="1">IF(A234&lt;=$B$5, Data!O235,"")</f>
        <v/>
      </c>
      <c r="H234" s="185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15"/>
        <v>228</v>
      </c>
      <c r="V234" s="117">
        <f ca="1"/>
        <v>0</v>
      </c>
      <c r="W234" s="186">
        <f t="shared" ca="1" si="13"/>
        <v>0</v>
      </c>
      <c r="Y234" s="1">
        <f t="shared" si="16"/>
        <v>229</v>
      </c>
      <c r="Z234" s="274">
        <f ca="1"/>
        <v>0</v>
      </c>
      <c r="AA234" s="211"/>
      <c r="AB234" s="211"/>
      <c r="AC234" s="212"/>
      <c r="AD234" s="122"/>
    </row>
    <row r="235" spans="1:30">
      <c r="A235" s="139">
        <f t="shared" si="14"/>
        <v>229</v>
      </c>
      <c r="B235" s="1" t="str">
        <f ca="1">IF(A235&lt;=$B$5,Data!L236,"")</f>
        <v/>
      </c>
      <c r="G235" s="185" t="str">
        <f ca="1">IF(A235&lt;=$B$5, Data!O236,"")</f>
        <v/>
      </c>
      <c r="H235" s="185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15"/>
        <v>229</v>
      </c>
      <c r="V235" s="117">
        <f ca="1"/>
        <v>0</v>
      </c>
      <c r="W235" s="186">
        <f t="shared" ca="1" si="13"/>
        <v>0</v>
      </c>
      <c r="Y235" s="1">
        <f t="shared" si="16"/>
        <v>230</v>
      </c>
      <c r="Z235" s="274">
        <f ca="1"/>
        <v>0</v>
      </c>
      <c r="AA235" s="211"/>
      <c r="AB235" s="211"/>
      <c r="AC235" s="212"/>
      <c r="AD235" s="122"/>
    </row>
    <row r="236" spans="1:30">
      <c r="A236" s="139">
        <f t="shared" si="14"/>
        <v>230</v>
      </c>
      <c r="B236" s="1" t="str">
        <f ca="1">IF(A236&lt;=$B$5,Data!L237,"")</f>
        <v/>
      </c>
      <c r="G236" s="185" t="str">
        <f ca="1">IF(A236&lt;=$B$5, Data!O237,"")</f>
        <v/>
      </c>
      <c r="H236" s="185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15"/>
        <v>230</v>
      </c>
      <c r="V236" s="117">
        <f ca="1"/>
        <v>0</v>
      </c>
      <c r="W236" s="186">
        <f t="shared" ca="1" si="13"/>
        <v>0</v>
      </c>
      <c r="Y236" s="1">
        <f t="shared" si="16"/>
        <v>231</v>
      </c>
      <c r="Z236" s="274">
        <f ca="1"/>
        <v>0</v>
      </c>
      <c r="AA236" s="211"/>
      <c r="AB236" s="211"/>
      <c r="AC236" s="212"/>
      <c r="AD236" s="122"/>
    </row>
    <row r="237" spans="1:30">
      <c r="A237" s="139">
        <f t="shared" si="14"/>
        <v>231</v>
      </c>
      <c r="B237" s="1" t="str">
        <f ca="1">IF(A237&lt;=$B$5,Data!L238,"")</f>
        <v/>
      </c>
      <c r="G237" s="185" t="str">
        <f ca="1">IF(A237&lt;=$B$5, Data!O238,"")</f>
        <v/>
      </c>
      <c r="H237" s="185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117">
        <f ca="1"/>
        <v>0</v>
      </c>
      <c r="W237" s="186">
        <f t="shared" ca="1" si="13"/>
        <v>0</v>
      </c>
      <c r="Y237" s="1">
        <f t="shared" si="16"/>
        <v>232</v>
      </c>
      <c r="Z237" s="274">
        <f ca="1"/>
        <v>0</v>
      </c>
      <c r="AA237" s="211"/>
      <c r="AB237" s="211"/>
      <c r="AC237" s="212"/>
      <c r="AD237" s="122"/>
    </row>
    <row r="238" spans="1:30">
      <c r="A238" s="139">
        <f t="shared" si="14"/>
        <v>232</v>
      </c>
      <c r="B238" s="1" t="str">
        <f ca="1">IF(A238&lt;=$B$5,Data!L239,"")</f>
        <v/>
      </c>
      <c r="G238" s="185" t="str">
        <f ca="1">IF(A238&lt;=$B$5, Data!O239,"")</f>
        <v/>
      </c>
      <c r="H238" s="185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17">1+U237</f>
        <v>232</v>
      </c>
      <c r="V238" s="117">
        <f ca="1"/>
        <v>0</v>
      </c>
      <c r="W238" s="186">
        <f t="shared" ca="1" si="13"/>
        <v>0</v>
      </c>
      <c r="Y238" s="1">
        <f t="shared" si="16"/>
        <v>233</v>
      </c>
      <c r="Z238" s="274">
        <f ca="1"/>
        <v>0</v>
      </c>
      <c r="AA238" s="211"/>
      <c r="AB238" s="211"/>
      <c r="AC238" s="212"/>
      <c r="AD238" s="122"/>
    </row>
    <row r="239" spans="1:30">
      <c r="A239" s="139">
        <f t="shared" si="14"/>
        <v>233</v>
      </c>
      <c r="B239" s="1" t="str">
        <f ca="1">IF(A239&lt;=$B$5,Data!L240,"")</f>
        <v/>
      </c>
      <c r="G239" s="185" t="str">
        <f ca="1">IF(A239&lt;=$B$5, Data!O240,"")</f>
        <v/>
      </c>
      <c r="H239" s="185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17"/>
        <v>233</v>
      </c>
      <c r="V239" s="117">
        <f ca="1"/>
        <v>0</v>
      </c>
      <c r="W239" s="186">
        <f t="shared" ca="1" si="13"/>
        <v>0</v>
      </c>
      <c r="Y239" s="1">
        <f t="shared" si="16"/>
        <v>234</v>
      </c>
      <c r="Z239" s="274">
        <f ca="1"/>
        <v>0</v>
      </c>
      <c r="AA239" s="211"/>
      <c r="AB239" s="211"/>
      <c r="AC239" s="212"/>
      <c r="AD239" s="122"/>
    </row>
    <row r="240" spans="1:30">
      <c r="A240" s="139">
        <f t="shared" si="14"/>
        <v>234</v>
      </c>
      <c r="B240" s="1" t="str">
        <f ca="1">IF(A240&lt;=$B$5,Data!L241,"")</f>
        <v/>
      </c>
      <c r="G240" s="185" t="str">
        <f ca="1">IF(A240&lt;=$B$5, Data!O241,"")</f>
        <v/>
      </c>
      <c r="H240" s="185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17"/>
        <v>234</v>
      </c>
      <c r="V240" s="117">
        <f ca="1"/>
        <v>0</v>
      </c>
      <c r="W240" s="186">
        <f t="shared" ca="1" si="13"/>
        <v>0</v>
      </c>
      <c r="Y240" s="1">
        <f t="shared" si="16"/>
        <v>235</v>
      </c>
      <c r="Z240" s="274">
        <f ca="1"/>
        <v>0</v>
      </c>
      <c r="AA240" s="211"/>
      <c r="AB240" s="211"/>
      <c r="AC240" s="212"/>
      <c r="AD240" s="122"/>
    </row>
    <row r="241" spans="1:30">
      <c r="A241" s="139">
        <f t="shared" si="14"/>
        <v>235</v>
      </c>
      <c r="B241" s="1" t="str">
        <f ca="1">IF(A241&lt;=$B$5,Data!L242,"")</f>
        <v/>
      </c>
      <c r="G241" s="185" t="str">
        <f ca="1">IF(A241&lt;=$B$5, Data!O242,"")</f>
        <v/>
      </c>
      <c r="H241" s="185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17"/>
        <v>235</v>
      </c>
      <c r="V241" s="117">
        <f ca="1"/>
        <v>0</v>
      </c>
      <c r="W241" s="186">
        <f t="shared" ca="1" si="13"/>
        <v>0</v>
      </c>
      <c r="Y241" s="1">
        <f t="shared" si="16"/>
        <v>236</v>
      </c>
      <c r="Z241" s="274">
        <f ca="1"/>
        <v>0</v>
      </c>
      <c r="AA241" s="211"/>
      <c r="AB241" s="211"/>
      <c r="AC241" s="212"/>
      <c r="AD241" s="122"/>
    </row>
    <row r="242" spans="1:30">
      <c r="A242" s="139">
        <f t="shared" si="14"/>
        <v>236</v>
      </c>
      <c r="B242" s="1" t="str">
        <f ca="1">IF(A242&lt;=$B$5,Data!L243,"")</f>
        <v/>
      </c>
      <c r="G242" s="185" t="str">
        <f ca="1">IF(A242&lt;=$B$5, Data!O243,"")</f>
        <v/>
      </c>
      <c r="H242" s="185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17"/>
        <v>236</v>
      </c>
      <c r="V242" s="117">
        <f ca="1"/>
        <v>0</v>
      </c>
      <c r="W242" s="186">
        <f t="shared" ca="1" si="13"/>
        <v>0</v>
      </c>
      <c r="Y242" s="1">
        <f t="shared" si="16"/>
        <v>237</v>
      </c>
      <c r="Z242" s="274">
        <f ca="1"/>
        <v>0</v>
      </c>
      <c r="AA242" s="211"/>
      <c r="AB242" s="211"/>
      <c r="AC242" s="212"/>
      <c r="AD242" s="122"/>
    </row>
    <row r="243" spans="1:30">
      <c r="A243" s="139">
        <f t="shared" si="14"/>
        <v>237</v>
      </c>
      <c r="B243" s="1" t="str">
        <f ca="1">IF(A243&lt;=$B$5,Data!L244,"")</f>
        <v/>
      </c>
      <c r="G243" s="185" t="str">
        <f ca="1">IF(A243&lt;=$B$5, Data!O244,"")</f>
        <v/>
      </c>
      <c r="H243" s="185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17"/>
        <v>237</v>
      </c>
      <c r="V243" s="117">
        <f ca="1"/>
        <v>0</v>
      </c>
      <c r="W243" s="186">
        <f t="shared" ca="1" si="13"/>
        <v>0</v>
      </c>
      <c r="Y243" s="1">
        <f t="shared" si="16"/>
        <v>238</v>
      </c>
      <c r="Z243" s="274">
        <f ca="1"/>
        <v>0</v>
      </c>
      <c r="AA243" s="211"/>
      <c r="AB243" s="211"/>
      <c r="AC243" s="212"/>
      <c r="AD243" s="122"/>
    </row>
    <row r="244" spans="1:30">
      <c r="A244" s="139">
        <f t="shared" si="14"/>
        <v>238</v>
      </c>
      <c r="B244" s="1" t="str">
        <f ca="1">IF(A244&lt;=$B$5,Data!L245,"")</f>
        <v/>
      </c>
      <c r="G244" s="185" t="str">
        <f ca="1">IF(A244&lt;=$B$5, Data!O245,"")</f>
        <v/>
      </c>
      <c r="H244" s="185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17"/>
        <v>238</v>
      </c>
      <c r="V244" s="117">
        <f ca="1"/>
        <v>0</v>
      </c>
      <c r="W244" s="186">
        <f t="shared" ca="1" si="13"/>
        <v>0</v>
      </c>
      <c r="Y244" s="1">
        <f t="shared" si="16"/>
        <v>239</v>
      </c>
      <c r="Z244" s="274">
        <f ca="1"/>
        <v>0</v>
      </c>
      <c r="AA244" s="211"/>
      <c r="AB244" s="211"/>
      <c r="AC244" s="212"/>
      <c r="AD244" s="122"/>
    </row>
    <row r="245" spans="1:30">
      <c r="A245" s="139">
        <f t="shared" si="14"/>
        <v>239</v>
      </c>
      <c r="B245" s="1" t="str">
        <f ca="1">IF(A245&lt;=$B$5,Data!L246,"")</f>
        <v/>
      </c>
      <c r="G245" s="185" t="str">
        <f ca="1">IF(A245&lt;=$B$5, Data!O246,"")</f>
        <v/>
      </c>
      <c r="H245" s="185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17"/>
        <v>239</v>
      </c>
      <c r="V245" s="117">
        <f ca="1"/>
        <v>0</v>
      </c>
      <c r="W245" s="186">
        <f t="shared" ca="1" si="13"/>
        <v>0</v>
      </c>
      <c r="Y245" s="1">
        <f t="shared" si="16"/>
        <v>240</v>
      </c>
      <c r="Z245" s="274">
        <f ca="1"/>
        <v>0</v>
      </c>
      <c r="AA245" s="211"/>
      <c r="AB245" s="211"/>
      <c r="AC245" s="212"/>
      <c r="AD245" s="122"/>
    </row>
    <row r="246" spans="1:30">
      <c r="A246" s="139">
        <f t="shared" si="14"/>
        <v>240</v>
      </c>
      <c r="B246" s="1" t="str">
        <f ca="1">IF(A246&lt;=$B$5,Data!L247,"")</f>
        <v/>
      </c>
      <c r="G246" s="185" t="str">
        <f ca="1">IF(A246&lt;=$B$5, Data!O247,"")</f>
        <v/>
      </c>
      <c r="H246" s="185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17"/>
        <v>240</v>
      </c>
      <c r="V246" s="117">
        <f ca="1"/>
        <v>0</v>
      </c>
      <c r="W246" s="186">
        <f t="shared" ca="1" si="13"/>
        <v>0</v>
      </c>
      <c r="Y246" s="1">
        <f t="shared" si="16"/>
        <v>241</v>
      </c>
      <c r="Z246" s="274">
        <f ca="1"/>
        <v>0</v>
      </c>
      <c r="AA246" s="211"/>
      <c r="AB246" s="211"/>
      <c r="AC246" s="212"/>
      <c r="AD246" s="122"/>
    </row>
    <row r="247" spans="1:30">
      <c r="A247" s="139">
        <f t="shared" si="14"/>
        <v>241</v>
      </c>
      <c r="B247" s="1" t="str">
        <f ca="1">IF(A247&lt;=$B$5,Data!L248,"")</f>
        <v/>
      </c>
      <c r="G247" s="185" t="str">
        <f ca="1">IF(A247&lt;=$B$5, Data!O248,"")</f>
        <v/>
      </c>
      <c r="H247" s="185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17"/>
        <v>241</v>
      </c>
      <c r="V247" s="117">
        <f ca="1"/>
        <v>0</v>
      </c>
      <c r="W247" s="186">
        <f t="shared" ca="1" si="13"/>
        <v>0</v>
      </c>
      <c r="Y247" s="1">
        <f t="shared" si="16"/>
        <v>242</v>
      </c>
      <c r="Z247" s="274">
        <f ca="1"/>
        <v>0</v>
      </c>
      <c r="AA247" s="211"/>
      <c r="AB247" s="211"/>
      <c r="AC247" s="212"/>
      <c r="AD247" s="122"/>
    </row>
    <row r="248" spans="1:30">
      <c r="A248" s="139">
        <f t="shared" si="14"/>
        <v>242</v>
      </c>
      <c r="B248" s="1" t="str">
        <f ca="1">IF(A248&lt;=$B$5,Data!L249,"")</f>
        <v/>
      </c>
      <c r="G248" s="185" t="str">
        <f ca="1">IF(A248&lt;=$B$5, Data!O249,"")</f>
        <v/>
      </c>
      <c r="H248" s="185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17"/>
        <v>242</v>
      </c>
      <c r="V248" s="117">
        <f ca="1"/>
        <v>0</v>
      </c>
      <c r="W248" s="186">
        <f t="shared" ca="1" si="13"/>
        <v>0</v>
      </c>
      <c r="Y248" s="1">
        <f t="shared" si="16"/>
        <v>243</v>
      </c>
      <c r="Z248" s="274">
        <f ca="1"/>
        <v>0</v>
      </c>
      <c r="AA248" s="211"/>
      <c r="AB248" s="211"/>
      <c r="AC248" s="212"/>
      <c r="AD248" s="122"/>
    </row>
    <row r="249" spans="1:30">
      <c r="A249" s="139">
        <f t="shared" si="14"/>
        <v>243</v>
      </c>
      <c r="B249" s="1" t="str">
        <f ca="1">IF(A249&lt;=$B$5,Data!L250,"")</f>
        <v/>
      </c>
      <c r="G249" s="185" t="str">
        <f ca="1">IF(A249&lt;=$B$5, Data!O250,"")</f>
        <v/>
      </c>
      <c r="H249" s="185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17"/>
        <v>243</v>
      </c>
      <c r="V249" s="117">
        <f ca="1"/>
        <v>0</v>
      </c>
      <c r="W249" s="186">
        <f t="shared" ca="1" si="13"/>
        <v>0</v>
      </c>
      <c r="Y249" s="1">
        <f t="shared" si="16"/>
        <v>244</v>
      </c>
      <c r="Z249" s="274">
        <f ca="1"/>
        <v>0</v>
      </c>
      <c r="AA249" s="211"/>
      <c r="AB249" s="211"/>
      <c r="AC249" s="212"/>
      <c r="AD249" s="122"/>
    </row>
    <row r="250" spans="1:30">
      <c r="A250" s="139">
        <f t="shared" si="14"/>
        <v>244</v>
      </c>
      <c r="B250" s="1" t="str">
        <f ca="1">IF(A250&lt;=$B$5,Data!L251,"")</f>
        <v/>
      </c>
      <c r="G250" s="185" t="str">
        <f ca="1">IF(A250&lt;=$B$5, Data!O251,"")</f>
        <v/>
      </c>
      <c r="H250" s="185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17"/>
        <v>244</v>
      </c>
      <c r="V250" s="117">
        <f ca="1"/>
        <v>0</v>
      </c>
      <c r="W250" s="186">
        <f t="shared" ca="1" si="13"/>
        <v>0</v>
      </c>
      <c r="Y250" s="1">
        <f t="shared" si="16"/>
        <v>245</v>
      </c>
      <c r="Z250" s="274">
        <f ca="1"/>
        <v>0</v>
      </c>
      <c r="AA250" s="211"/>
      <c r="AB250" s="211"/>
      <c r="AC250" s="212"/>
      <c r="AD250" s="122"/>
    </row>
    <row r="251" spans="1:30">
      <c r="A251" s="139">
        <f t="shared" si="14"/>
        <v>245</v>
      </c>
      <c r="B251" s="1" t="str">
        <f ca="1">IF(A251&lt;=$B$5,Data!L252,"")</f>
        <v/>
      </c>
      <c r="G251" s="185" t="str">
        <f ca="1">IF(A251&lt;=$B$5, Data!O252,"")</f>
        <v/>
      </c>
      <c r="H251" s="185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17"/>
        <v>245</v>
      </c>
      <c r="V251" s="117">
        <f ca="1"/>
        <v>0</v>
      </c>
      <c r="W251" s="186">
        <f t="shared" ca="1" si="13"/>
        <v>0</v>
      </c>
      <c r="Y251" s="1">
        <f t="shared" si="16"/>
        <v>246</v>
      </c>
      <c r="Z251" s="274">
        <f ca="1"/>
        <v>0</v>
      </c>
      <c r="AA251" s="211"/>
      <c r="AB251" s="211"/>
      <c r="AC251" s="212"/>
      <c r="AD251" s="122"/>
    </row>
    <row r="252" spans="1:30">
      <c r="A252" s="139">
        <f t="shared" si="14"/>
        <v>246</v>
      </c>
      <c r="B252" s="1" t="str">
        <f ca="1">IF(A252&lt;=$B$5,Data!L253,"")</f>
        <v/>
      </c>
      <c r="G252" s="185" t="str">
        <f ca="1">IF(A252&lt;=$B$5, Data!O253,"")</f>
        <v/>
      </c>
      <c r="H252" s="185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17"/>
        <v>246</v>
      </c>
      <c r="V252" s="117">
        <f ca="1"/>
        <v>0</v>
      </c>
      <c r="W252" s="186">
        <f t="shared" ca="1" si="13"/>
        <v>0</v>
      </c>
      <c r="Y252" s="1">
        <f t="shared" si="16"/>
        <v>247</v>
      </c>
      <c r="Z252" s="274">
        <f ca="1"/>
        <v>0</v>
      </c>
      <c r="AA252" s="211"/>
      <c r="AB252" s="211"/>
      <c r="AC252" s="212"/>
      <c r="AD252" s="122"/>
    </row>
    <row r="253" spans="1:30">
      <c r="A253" s="139">
        <f t="shared" si="14"/>
        <v>247</v>
      </c>
      <c r="B253" s="1" t="str">
        <f ca="1">IF(A253&lt;=$B$5,Data!L254,"")</f>
        <v/>
      </c>
      <c r="G253" s="185" t="str">
        <f ca="1">IF(A253&lt;=$B$5, Data!O254,"")</f>
        <v/>
      </c>
      <c r="H253" s="185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17"/>
        <v>247</v>
      </c>
      <c r="V253" s="117">
        <f ca="1"/>
        <v>0</v>
      </c>
      <c r="W253" s="186">
        <f t="shared" ca="1" si="13"/>
        <v>0</v>
      </c>
      <c r="Y253" s="1">
        <f t="shared" si="16"/>
        <v>248</v>
      </c>
      <c r="Z253" s="274">
        <f ca="1"/>
        <v>0</v>
      </c>
      <c r="AA253" s="211"/>
      <c r="AB253" s="211"/>
      <c r="AC253" s="212"/>
      <c r="AD253" s="122"/>
    </row>
    <row r="254" spans="1:30">
      <c r="A254" s="139">
        <f t="shared" si="14"/>
        <v>248</v>
      </c>
      <c r="B254" s="1" t="str">
        <f ca="1">IF(A254&lt;=$B$5,Data!L255,"")</f>
        <v/>
      </c>
      <c r="G254" s="185" t="str">
        <f ca="1">IF(A254&lt;=$B$5, Data!O255,"")</f>
        <v/>
      </c>
      <c r="H254" s="185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17"/>
        <v>248</v>
      </c>
      <c r="V254" s="117">
        <f ca="1"/>
        <v>0</v>
      </c>
      <c r="W254" s="186">
        <f t="shared" ca="1" si="13"/>
        <v>0</v>
      </c>
      <c r="Y254" s="1">
        <f t="shared" si="16"/>
        <v>249</v>
      </c>
      <c r="Z254" s="274">
        <f ca="1"/>
        <v>0</v>
      </c>
      <c r="AA254" s="211"/>
      <c r="AB254" s="211"/>
      <c r="AC254" s="212"/>
      <c r="AD254" s="122"/>
    </row>
    <row r="255" spans="1:30">
      <c r="A255" s="139">
        <f t="shared" si="14"/>
        <v>249</v>
      </c>
      <c r="B255" s="1" t="str">
        <f ca="1">IF(A255&lt;=$B$5,Data!L256,"")</f>
        <v/>
      </c>
      <c r="G255" s="185" t="str">
        <f ca="1">IF(A255&lt;=$B$5, Data!O256,"")</f>
        <v/>
      </c>
      <c r="H255" s="185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17"/>
        <v>249</v>
      </c>
      <c r="V255" s="117">
        <f ca="1"/>
        <v>0</v>
      </c>
      <c r="W255" s="186">
        <f t="shared" ca="1" si="13"/>
        <v>0</v>
      </c>
      <c r="Y255" s="1">
        <f t="shared" si="16"/>
        <v>250</v>
      </c>
      <c r="Z255" s="274">
        <f ca="1"/>
        <v>0</v>
      </c>
      <c r="AA255" s="211"/>
      <c r="AB255" s="211"/>
      <c r="AC255" s="212"/>
      <c r="AD255" s="122"/>
    </row>
    <row r="256" spans="1:30">
      <c r="A256" s="139">
        <f t="shared" si="14"/>
        <v>250</v>
      </c>
      <c r="B256" s="1" t="str">
        <f ca="1">IF(A256&lt;=$B$5,Data!L257,"")</f>
        <v/>
      </c>
      <c r="G256" s="185" t="str">
        <f ca="1">IF(A256&lt;=$B$5, Data!O257,"")</f>
        <v/>
      </c>
      <c r="H256" s="185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17"/>
        <v>250</v>
      </c>
      <c r="V256" s="117">
        <f ca="1"/>
        <v>0</v>
      </c>
      <c r="W256" s="186">
        <f t="shared" ca="1" si="13"/>
        <v>0</v>
      </c>
      <c r="Y256" s="1">
        <f t="shared" si="16"/>
        <v>251</v>
      </c>
      <c r="Z256" s="274">
        <f ca="1"/>
        <v>0</v>
      </c>
      <c r="AA256" s="211"/>
      <c r="AB256" s="211"/>
      <c r="AC256" s="212"/>
      <c r="AD256" s="122"/>
    </row>
    <row r="257" spans="1:30">
      <c r="A257" s="139">
        <f t="shared" si="14"/>
        <v>251</v>
      </c>
      <c r="B257" s="1" t="str">
        <f ca="1">IF(A257&lt;=$B$5,Data!L258,"")</f>
        <v/>
      </c>
      <c r="G257" s="185" t="str">
        <f ca="1">IF(A257&lt;=$B$5, Data!O258,"")</f>
        <v/>
      </c>
      <c r="H257" s="185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17"/>
        <v>251</v>
      </c>
      <c r="V257" s="117">
        <f ca="1"/>
        <v>0</v>
      </c>
      <c r="W257" s="186">
        <f t="shared" ca="1" si="13"/>
        <v>0</v>
      </c>
      <c r="Y257" s="1">
        <f t="shared" si="16"/>
        <v>252</v>
      </c>
      <c r="Z257" s="274">
        <f ca="1"/>
        <v>0</v>
      </c>
      <c r="AA257" s="211"/>
      <c r="AB257" s="211"/>
      <c r="AC257" s="212"/>
      <c r="AD257" s="122"/>
    </row>
    <row r="258" spans="1:30">
      <c r="A258" s="139">
        <f t="shared" si="14"/>
        <v>252</v>
      </c>
      <c r="B258" s="1" t="str">
        <f ca="1">IF(A258&lt;=$B$5,Data!L259,"")</f>
        <v/>
      </c>
      <c r="G258" s="185" t="str">
        <f ca="1">IF(A258&lt;=$B$5, Data!O259,"")</f>
        <v/>
      </c>
      <c r="H258" s="185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17"/>
        <v>252</v>
      </c>
      <c r="V258" s="117">
        <f ca="1"/>
        <v>0</v>
      </c>
      <c r="W258" s="186">
        <f t="shared" ca="1" si="13"/>
        <v>0</v>
      </c>
      <c r="Y258" s="1">
        <f t="shared" si="16"/>
        <v>253</v>
      </c>
      <c r="Z258" s="274">
        <f ca="1"/>
        <v>0</v>
      </c>
      <c r="AA258" s="211"/>
      <c r="AB258" s="211"/>
      <c r="AC258" s="212"/>
      <c r="AD258" s="122"/>
    </row>
    <row r="259" spans="1:30">
      <c r="A259" s="139">
        <f t="shared" si="14"/>
        <v>253</v>
      </c>
      <c r="B259" s="1" t="str">
        <f ca="1">IF(A259&lt;=$B$5,Data!L260,"")</f>
        <v/>
      </c>
      <c r="G259" s="185" t="str">
        <f ca="1">IF(A259&lt;=$B$5, Data!O260,"")</f>
        <v/>
      </c>
      <c r="H259" s="185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17"/>
        <v>253</v>
      </c>
      <c r="V259" s="117">
        <f ca="1"/>
        <v>0</v>
      </c>
      <c r="W259" s="186">
        <f t="shared" ca="1" si="13"/>
        <v>0</v>
      </c>
      <c r="Y259" s="1">
        <f t="shared" si="16"/>
        <v>254</v>
      </c>
      <c r="Z259" s="274">
        <f ca="1"/>
        <v>0</v>
      </c>
      <c r="AA259" s="211"/>
      <c r="AB259" s="211"/>
      <c r="AC259" s="212"/>
      <c r="AD259" s="122"/>
    </row>
    <row r="260" spans="1:30">
      <c r="A260" s="139">
        <f t="shared" si="14"/>
        <v>254</v>
      </c>
      <c r="B260" s="1" t="str">
        <f ca="1">IF(A260&lt;=$B$5,Data!L261,"")</f>
        <v/>
      </c>
      <c r="G260" s="185" t="str">
        <f ca="1">IF(A260&lt;=$B$5, Data!O261,"")</f>
        <v/>
      </c>
      <c r="H260" s="185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17"/>
        <v>254</v>
      </c>
      <c r="V260" s="117">
        <f ca="1"/>
        <v>0</v>
      </c>
      <c r="W260" s="186">
        <f t="shared" ca="1" si="13"/>
        <v>0</v>
      </c>
      <c r="Y260" s="1">
        <f t="shared" si="16"/>
        <v>255</v>
      </c>
      <c r="Z260" s="274">
        <f ca="1"/>
        <v>0</v>
      </c>
      <c r="AA260" s="211"/>
      <c r="AB260" s="211"/>
      <c r="AC260" s="212"/>
      <c r="AD260" s="122"/>
    </row>
    <row r="261" spans="1:30">
      <c r="A261" s="139">
        <f t="shared" si="14"/>
        <v>255</v>
      </c>
      <c r="B261" s="1" t="str">
        <f ca="1">IF(A261&lt;=$B$5,Data!L262,"")</f>
        <v/>
      </c>
      <c r="G261" s="185" t="str">
        <f ca="1">IF(A261&lt;=$B$5, Data!O262,"")</f>
        <v/>
      </c>
      <c r="H261" s="185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17"/>
        <v>255</v>
      </c>
      <c r="V261" s="117">
        <f ca="1"/>
        <v>0</v>
      </c>
      <c r="W261" s="186">
        <f t="shared" ca="1" si="13"/>
        <v>0</v>
      </c>
      <c r="Y261" s="1">
        <f t="shared" si="16"/>
        <v>256</v>
      </c>
      <c r="Z261" s="274">
        <f ca="1"/>
        <v>0</v>
      </c>
      <c r="AA261" s="211"/>
      <c r="AB261" s="211"/>
      <c r="AC261" s="212"/>
      <c r="AD261" s="122"/>
    </row>
    <row r="262" spans="1:30">
      <c r="A262" s="139">
        <f t="shared" si="14"/>
        <v>256</v>
      </c>
      <c r="B262" s="1" t="str">
        <f ca="1">IF(A262&lt;=$B$5,Data!L263,"")</f>
        <v/>
      </c>
      <c r="G262" s="185" t="str">
        <f ca="1">IF(A262&lt;=$B$5, Data!O263,"")</f>
        <v/>
      </c>
      <c r="H262" s="185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17"/>
        <v>256</v>
      </c>
      <c r="V262" s="117">
        <f ca="1"/>
        <v>0</v>
      </c>
      <c r="W262" s="186">
        <f t="shared" ca="1" si="13"/>
        <v>0</v>
      </c>
      <c r="Y262" s="1">
        <f t="shared" si="16"/>
        <v>257</v>
      </c>
      <c r="Z262" s="274">
        <f ca="1"/>
        <v>0</v>
      </c>
      <c r="AA262" s="211"/>
      <c r="AB262" s="211"/>
      <c r="AC262" s="212"/>
      <c r="AD262" s="122"/>
    </row>
    <row r="263" spans="1:30">
      <c r="A263" s="139">
        <f t="shared" si="14"/>
        <v>257</v>
      </c>
      <c r="B263" s="1" t="str">
        <f ca="1">IF(A263&lt;=$B$5,Data!L264,"")</f>
        <v/>
      </c>
      <c r="G263" s="185" t="str">
        <f ca="1">IF(A263&lt;=$B$5, Data!O264,"")</f>
        <v/>
      </c>
      <c r="H263" s="185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17"/>
        <v>257</v>
      </c>
      <c r="V263" s="117">
        <f ca="1"/>
        <v>0</v>
      </c>
      <c r="W263" s="186">
        <f t="shared" ca="1" si="13"/>
        <v>0</v>
      </c>
      <c r="Y263" s="1">
        <f t="shared" si="16"/>
        <v>258</v>
      </c>
      <c r="Z263" s="274">
        <f ca="1"/>
        <v>0</v>
      </c>
      <c r="AA263" s="211"/>
      <c r="AB263" s="211"/>
      <c r="AC263" s="212"/>
      <c r="AD263" s="122"/>
    </row>
    <row r="264" spans="1:30">
      <c r="A264" s="139">
        <f t="shared" si="14"/>
        <v>258</v>
      </c>
      <c r="B264" s="1" t="str">
        <f ca="1">IF(A264&lt;=$B$5,Data!L265,"")</f>
        <v/>
      </c>
      <c r="G264" s="185" t="str">
        <f ca="1">IF(A264&lt;=$B$5, Data!O265,"")</f>
        <v/>
      </c>
      <c r="H264" s="185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17"/>
        <v>258</v>
      </c>
      <c r="V264" s="117">
        <f ca="1"/>
        <v>0</v>
      </c>
      <c r="W264" s="186">
        <f t="shared" ref="W264:W327" ca="1" si="18">V264</f>
        <v>0</v>
      </c>
      <c r="Y264" s="1">
        <f t="shared" si="16"/>
        <v>259</v>
      </c>
      <c r="Z264" s="274">
        <f ca="1"/>
        <v>0</v>
      </c>
      <c r="AA264" s="211"/>
      <c r="AB264" s="211"/>
      <c r="AC264" s="212"/>
      <c r="AD264" s="122"/>
    </row>
    <row r="265" spans="1:30">
      <c r="A265" s="139">
        <f t="shared" ref="A265:A306" si="19">1+A264</f>
        <v>259</v>
      </c>
      <c r="B265" s="1" t="str">
        <f ca="1">IF(A265&lt;=$B$5,Data!L266,"")</f>
        <v/>
      </c>
      <c r="G265" s="185" t="str">
        <f ca="1">IF(A265&lt;=$B$5, Data!O266,"")</f>
        <v/>
      </c>
      <c r="H265" s="185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17"/>
        <v>259</v>
      </c>
      <c r="V265" s="117">
        <f ca="1"/>
        <v>0</v>
      </c>
      <c r="W265" s="186">
        <f t="shared" ca="1" si="18"/>
        <v>0</v>
      </c>
      <c r="Y265" s="1">
        <f t="shared" ref="Y265:Y328" si="20">Y264+1</f>
        <v>260</v>
      </c>
      <c r="Z265" s="274">
        <f ca="1"/>
        <v>0</v>
      </c>
      <c r="AA265" s="211"/>
      <c r="AB265" s="211"/>
      <c r="AC265" s="212"/>
      <c r="AD265" s="122"/>
    </row>
    <row r="266" spans="1:30">
      <c r="A266" s="139">
        <f t="shared" si="19"/>
        <v>260</v>
      </c>
      <c r="B266" s="1" t="str">
        <f ca="1">IF(A266&lt;=$B$5,Data!L267,"")</f>
        <v/>
      </c>
      <c r="G266" s="185" t="str">
        <f ca="1">IF(A266&lt;=$B$5, Data!O267,"")</f>
        <v/>
      </c>
      <c r="H266" s="185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17"/>
        <v>260</v>
      </c>
      <c r="V266" s="117">
        <f ca="1"/>
        <v>0</v>
      </c>
      <c r="W266" s="186">
        <f t="shared" ca="1" si="18"/>
        <v>0</v>
      </c>
      <c r="Y266" s="1">
        <f t="shared" si="20"/>
        <v>261</v>
      </c>
      <c r="Z266" s="274">
        <f ca="1"/>
        <v>0</v>
      </c>
      <c r="AA266" s="211"/>
      <c r="AB266" s="211"/>
      <c r="AC266" s="212"/>
      <c r="AD266" s="122"/>
    </row>
    <row r="267" spans="1:30">
      <c r="A267" s="139">
        <f t="shared" si="19"/>
        <v>261</v>
      </c>
      <c r="B267" s="1" t="str">
        <f ca="1">IF(A267&lt;=$B$5,Data!L268,"")</f>
        <v/>
      </c>
      <c r="G267" s="185" t="str">
        <f ca="1">IF(A267&lt;=$B$5, Data!O268,"")</f>
        <v/>
      </c>
      <c r="H267" s="185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17"/>
        <v>261</v>
      </c>
      <c r="V267" s="117">
        <f ca="1"/>
        <v>0</v>
      </c>
      <c r="W267" s="186">
        <f t="shared" ca="1" si="18"/>
        <v>0</v>
      </c>
      <c r="Y267" s="1">
        <f t="shared" si="20"/>
        <v>262</v>
      </c>
      <c r="Z267" s="274">
        <f ca="1"/>
        <v>0</v>
      </c>
      <c r="AA267" s="211"/>
      <c r="AB267" s="211"/>
      <c r="AC267" s="212"/>
      <c r="AD267" s="122"/>
    </row>
    <row r="268" spans="1:30">
      <c r="A268" s="139">
        <f t="shared" si="19"/>
        <v>262</v>
      </c>
      <c r="B268" s="1" t="str">
        <f ca="1">IF(A268&lt;=$B$5,Data!L269,"")</f>
        <v/>
      </c>
      <c r="G268" s="185" t="str">
        <f ca="1">IF(A268&lt;=$B$5, Data!O269,"")</f>
        <v/>
      </c>
      <c r="H268" s="185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17"/>
        <v>262</v>
      </c>
      <c r="V268" s="117">
        <f ca="1"/>
        <v>0</v>
      </c>
      <c r="W268" s="186">
        <f t="shared" ca="1" si="18"/>
        <v>0</v>
      </c>
      <c r="Y268" s="1">
        <f t="shared" si="20"/>
        <v>263</v>
      </c>
      <c r="Z268" s="274">
        <f ca="1"/>
        <v>0</v>
      </c>
      <c r="AA268" s="211"/>
      <c r="AB268" s="211"/>
      <c r="AC268" s="212"/>
      <c r="AD268" s="122"/>
    </row>
    <row r="269" spans="1:30">
      <c r="A269" s="139">
        <f t="shared" si="19"/>
        <v>263</v>
      </c>
      <c r="B269" s="1" t="str">
        <f ca="1">IF(A269&lt;=$B$5,Data!L270,"")</f>
        <v/>
      </c>
      <c r="G269" s="185" t="str">
        <f ca="1">IF(A269&lt;=$B$5, Data!O270,"")</f>
        <v/>
      </c>
      <c r="H269" s="185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17"/>
        <v>263</v>
      </c>
      <c r="V269" s="117">
        <f ca="1"/>
        <v>0</v>
      </c>
      <c r="W269" s="186">
        <f t="shared" ca="1" si="18"/>
        <v>0</v>
      </c>
      <c r="Y269" s="1">
        <f t="shared" si="20"/>
        <v>264</v>
      </c>
      <c r="Z269" s="274">
        <f ca="1"/>
        <v>0</v>
      </c>
      <c r="AA269" s="211"/>
      <c r="AB269" s="211"/>
      <c r="AC269" s="212"/>
      <c r="AD269" s="122"/>
    </row>
    <row r="270" spans="1:30">
      <c r="A270" s="139">
        <f t="shared" si="19"/>
        <v>264</v>
      </c>
      <c r="B270" s="1" t="str">
        <f ca="1">IF(A270&lt;=$B$5,Data!L271,"")</f>
        <v/>
      </c>
      <c r="G270" s="185" t="str">
        <f ca="1">IF(A270&lt;=$B$5, Data!O271,"")</f>
        <v/>
      </c>
      <c r="H270" s="185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17"/>
        <v>264</v>
      </c>
      <c r="V270" s="117">
        <f ca="1"/>
        <v>0</v>
      </c>
      <c r="W270" s="186">
        <f t="shared" ca="1" si="18"/>
        <v>0</v>
      </c>
      <c r="Y270" s="1">
        <f t="shared" si="20"/>
        <v>265</v>
      </c>
      <c r="Z270" s="274">
        <f ca="1"/>
        <v>0</v>
      </c>
      <c r="AA270" s="211"/>
      <c r="AB270" s="211"/>
      <c r="AC270" s="212"/>
      <c r="AD270" s="122"/>
    </row>
    <row r="271" spans="1:30">
      <c r="A271" s="139">
        <f t="shared" si="19"/>
        <v>265</v>
      </c>
      <c r="B271" s="1" t="str">
        <f ca="1">IF(A271&lt;=$B$5,Data!L272,"")</f>
        <v/>
      </c>
      <c r="G271" s="185" t="str">
        <f ca="1">IF(A271&lt;=$B$5, Data!O272,"")</f>
        <v/>
      </c>
      <c r="H271" s="185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17"/>
        <v>265</v>
      </c>
      <c r="V271" s="117">
        <f ca="1"/>
        <v>0</v>
      </c>
      <c r="W271" s="186">
        <f t="shared" ca="1" si="18"/>
        <v>0</v>
      </c>
      <c r="Y271" s="1">
        <f t="shared" si="20"/>
        <v>266</v>
      </c>
      <c r="Z271" s="274">
        <f ca="1"/>
        <v>0</v>
      </c>
      <c r="AA271" s="211"/>
      <c r="AB271" s="211"/>
      <c r="AC271" s="212"/>
      <c r="AD271" s="122"/>
    </row>
    <row r="272" spans="1:30">
      <c r="A272" s="139">
        <f t="shared" si="19"/>
        <v>266</v>
      </c>
      <c r="B272" s="1" t="str">
        <f ca="1">IF(A272&lt;=$B$5,Data!L273,"")</f>
        <v/>
      </c>
      <c r="G272" s="185" t="str">
        <f ca="1">IF(A272&lt;=$B$5, Data!O273,"")</f>
        <v/>
      </c>
      <c r="H272" s="185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17"/>
        <v>266</v>
      </c>
      <c r="V272" s="117">
        <f ca="1"/>
        <v>0</v>
      </c>
      <c r="W272" s="186">
        <f t="shared" ca="1" si="18"/>
        <v>0</v>
      </c>
      <c r="Y272" s="1">
        <f t="shared" si="20"/>
        <v>267</v>
      </c>
      <c r="Z272" s="274">
        <f ca="1"/>
        <v>0</v>
      </c>
      <c r="AA272" s="211"/>
      <c r="AB272" s="211"/>
      <c r="AC272" s="212"/>
      <c r="AD272" s="122"/>
    </row>
    <row r="273" spans="1:30">
      <c r="A273" s="139">
        <f t="shared" si="19"/>
        <v>267</v>
      </c>
      <c r="B273" s="1" t="str">
        <f ca="1">IF(A273&lt;=$B$5,Data!L274,"")</f>
        <v/>
      </c>
      <c r="G273" s="185" t="str">
        <f ca="1">IF(A273&lt;=$B$5, Data!O274,"")</f>
        <v/>
      </c>
      <c r="H273" s="185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17"/>
        <v>267</v>
      </c>
      <c r="V273" s="117">
        <f ca="1"/>
        <v>0</v>
      </c>
      <c r="W273" s="186">
        <f t="shared" ca="1" si="18"/>
        <v>0</v>
      </c>
      <c r="Y273" s="1">
        <f t="shared" si="20"/>
        <v>268</v>
      </c>
      <c r="Z273" s="274">
        <f ca="1"/>
        <v>0</v>
      </c>
      <c r="AA273" s="211"/>
      <c r="AB273" s="211"/>
      <c r="AC273" s="212"/>
      <c r="AD273" s="122"/>
    </row>
    <row r="274" spans="1:30">
      <c r="A274" s="139">
        <f t="shared" si="19"/>
        <v>268</v>
      </c>
      <c r="B274" s="1" t="str">
        <f ca="1">IF(A274&lt;=$B$5,Data!L275,"")</f>
        <v/>
      </c>
      <c r="G274" s="185" t="str">
        <f ca="1">IF(A274&lt;=$B$5, Data!O275,"")</f>
        <v/>
      </c>
      <c r="H274" s="185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17"/>
        <v>268</v>
      </c>
      <c r="V274" s="117">
        <f ca="1"/>
        <v>0</v>
      </c>
      <c r="W274" s="186">
        <f t="shared" ca="1" si="18"/>
        <v>0</v>
      </c>
      <c r="Y274" s="1">
        <f t="shared" si="20"/>
        <v>269</v>
      </c>
      <c r="Z274" s="274">
        <f ca="1"/>
        <v>0</v>
      </c>
      <c r="AA274" s="211"/>
      <c r="AB274" s="211"/>
      <c r="AC274" s="212"/>
      <c r="AD274" s="122"/>
    </row>
    <row r="275" spans="1:30">
      <c r="A275" s="139">
        <f t="shared" si="19"/>
        <v>269</v>
      </c>
      <c r="B275" s="1" t="str">
        <f ca="1">IF(A275&lt;=$B$5,Data!L276,"")</f>
        <v/>
      </c>
      <c r="G275" s="185" t="str">
        <f ca="1">IF(A275&lt;=$B$5, Data!O276,"")</f>
        <v/>
      </c>
      <c r="H275" s="185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17"/>
        <v>269</v>
      </c>
      <c r="V275" s="117">
        <f ca="1"/>
        <v>0</v>
      </c>
      <c r="W275" s="186">
        <f t="shared" ca="1" si="18"/>
        <v>0</v>
      </c>
      <c r="Y275" s="1">
        <f t="shared" si="20"/>
        <v>270</v>
      </c>
      <c r="Z275" s="274">
        <f ca="1"/>
        <v>0</v>
      </c>
      <c r="AA275" s="211"/>
      <c r="AB275" s="211"/>
      <c r="AC275" s="212"/>
      <c r="AD275" s="122"/>
    </row>
    <row r="276" spans="1:30">
      <c r="A276" s="139">
        <f t="shared" si="19"/>
        <v>270</v>
      </c>
      <c r="B276" s="1" t="str">
        <f ca="1">IF(A276&lt;=$B$5,Data!L277,"")</f>
        <v/>
      </c>
      <c r="G276" s="185" t="str">
        <f ca="1">IF(A276&lt;=$B$5, Data!O277,"")</f>
        <v/>
      </c>
      <c r="H276" s="185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17"/>
        <v>270</v>
      </c>
      <c r="V276" s="117">
        <f ca="1"/>
        <v>0</v>
      </c>
      <c r="W276" s="186">
        <f t="shared" ca="1" si="18"/>
        <v>0</v>
      </c>
      <c r="Y276" s="1">
        <f t="shared" si="20"/>
        <v>271</v>
      </c>
      <c r="Z276" s="274">
        <f ca="1"/>
        <v>0</v>
      </c>
      <c r="AA276" s="211"/>
      <c r="AB276" s="211"/>
      <c r="AC276" s="212"/>
      <c r="AD276" s="122"/>
    </row>
    <row r="277" spans="1:30">
      <c r="A277" s="139">
        <f t="shared" si="19"/>
        <v>271</v>
      </c>
      <c r="B277" s="1" t="str">
        <f ca="1">IF(A277&lt;=$B$5,Data!L278,"")</f>
        <v/>
      </c>
      <c r="G277" s="185" t="str">
        <f ca="1">IF(A277&lt;=$B$5, Data!O278,"")</f>
        <v/>
      </c>
      <c r="H277" s="185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17"/>
        <v>271</v>
      </c>
      <c r="V277" s="117">
        <f ca="1"/>
        <v>0</v>
      </c>
      <c r="W277" s="186">
        <f t="shared" ca="1" si="18"/>
        <v>0</v>
      </c>
      <c r="Y277" s="1">
        <f t="shared" si="20"/>
        <v>272</v>
      </c>
      <c r="Z277" s="274">
        <f ca="1"/>
        <v>0</v>
      </c>
      <c r="AA277" s="211"/>
      <c r="AB277" s="211"/>
      <c r="AC277" s="212"/>
      <c r="AD277" s="122"/>
    </row>
    <row r="278" spans="1:30">
      <c r="A278" s="139">
        <f t="shared" si="19"/>
        <v>272</v>
      </c>
      <c r="B278" s="1" t="str">
        <f ca="1">IF(A278&lt;=$B$5,Data!L279,"")</f>
        <v/>
      </c>
      <c r="G278" s="185" t="str">
        <f ca="1">IF(A278&lt;=$B$5, Data!O279,"")</f>
        <v/>
      </c>
      <c r="H278" s="185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17"/>
        <v>272</v>
      </c>
      <c r="V278" s="117">
        <f ca="1"/>
        <v>0</v>
      </c>
      <c r="W278" s="186">
        <f t="shared" ca="1" si="18"/>
        <v>0</v>
      </c>
      <c r="Y278" s="1">
        <f t="shared" si="20"/>
        <v>273</v>
      </c>
      <c r="Z278" s="274">
        <f ca="1"/>
        <v>0</v>
      </c>
      <c r="AA278" s="211"/>
      <c r="AB278" s="211"/>
      <c r="AC278" s="212"/>
      <c r="AD278" s="122"/>
    </row>
    <row r="279" spans="1:30">
      <c r="A279" s="139">
        <f t="shared" si="19"/>
        <v>273</v>
      </c>
      <c r="B279" s="1" t="str">
        <f ca="1">IF(A279&lt;=$B$5,Data!L280,"")</f>
        <v/>
      </c>
      <c r="G279" s="185" t="str">
        <f ca="1">IF(A279&lt;=$B$5, Data!O280,"")</f>
        <v/>
      </c>
      <c r="H279" s="185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17"/>
        <v>273</v>
      </c>
      <c r="V279" s="117">
        <f ca="1"/>
        <v>0</v>
      </c>
      <c r="W279" s="186">
        <f t="shared" ca="1" si="18"/>
        <v>0</v>
      </c>
      <c r="Y279" s="1">
        <f t="shared" si="20"/>
        <v>274</v>
      </c>
      <c r="Z279" s="274">
        <f ca="1"/>
        <v>0</v>
      </c>
      <c r="AA279" s="211"/>
      <c r="AB279" s="211"/>
      <c r="AC279" s="212"/>
      <c r="AD279" s="122"/>
    </row>
    <row r="280" spans="1:30">
      <c r="A280" s="139">
        <f t="shared" si="19"/>
        <v>274</v>
      </c>
      <c r="B280" s="1" t="str">
        <f ca="1">IF(A280&lt;=$B$5,Data!L281,"")</f>
        <v/>
      </c>
      <c r="G280" s="185" t="str">
        <f ca="1">IF(A280&lt;=$B$5, Data!O281,"")</f>
        <v/>
      </c>
      <c r="H280" s="185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17"/>
        <v>274</v>
      </c>
      <c r="V280" s="117">
        <f ca="1"/>
        <v>0</v>
      </c>
      <c r="W280" s="186">
        <f t="shared" ca="1" si="18"/>
        <v>0</v>
      </c>
      <c r="Y280" s="1">
        <f t="shared" si="20"/>
        <v>275</v>
      </c>
      <c r="Z280" s="274">
        <f ca="1"/>
        <v>0</v>
      </c>
      <c r="AA280" s="211"/>
      <c r="AB280" s="211"/>
      <c r="AC280" s="212"/>
      <c r="AD280" s="122"/>
    </row>
    <row r="281" spans="1:30">
      <c r="A281" s="139">
        <f t="shared" si="19"/>
        <v>275</v>
      </c>
      <c r="B281" s="1" t="str">
        <f ca="1">IF(A281&lt;=$B$5,Data!L282,"")</f>
        <v/>
      </c>
      <c r="G281" s="185" t="str">
        <f ca="1">IF(A281&lt;=$B$5, Data!O282,"")</f>
        <v/>
      </c>
      <c r="H281" s="185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17"/>
        <v>275</v>
      </c>
      <c r="V281" s="117">
        <f ca="1"/>
        <v>0</v>
      </c>
      <c r="W281" s="186">
        <f t="shared" ca="1" si="18"/>
        <v>0</v>
      </c>
      <c r="Y281" s="1">
        <f t="shared" si="20"/>
        <v>276</v>
      </c>
      <c r="Z281" s="274">
        <f ca="1"/>
        <v>0</v>
      </c>
      <c r="AA281" s="211"/>
      <c r="AB281" s="211"/>
      <c r="AC281" s="212"/>
      <c r="AD281" s="122"/>
    </row>
    <row r="282" spans="1:30">
      <c r="A282" s="139">
        <f t="shared" si="19"/>
        <v>276</v>
      </c>
      <c r="B282" s="1" t="str">
        <f ca="1">IF(A282&lt;=$B$5,Data!L283,"")</f>
        <v/>
      </c>
      <c r="G282" s="185" t="str">
        <f ca="1">IF(A282&lt;=$B$5, Data!O283,"")</f>
        <v/>
      </c>
      <c r="H282" s="185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17"/>
        <v>276</v>
      </c>
      <c r="V282" s="117">
        <f ca="1"/>
        <v>0</v>
      </c>
      <c r="W282" s="186">
        <f t="shared" ca="1" si="18"/>
        <v>0</v>
      </c>
      <c r="Y282" s="1">
        <f t="shared" si="20"/>
        <v>277</v>
      </c>
      <c r="Z282" s="274">
        <f ca="1"/>
        <v>0</v>
      </c>
      <c r="AA282" s="211"/>
      <c r="AB282" s="211"/>
      <c r="AC282" s="212"/>
      <c r="AD282" s="122"/>
    </row>
    <row r="283" spans="1:30">
      <c r="A283" s="139">
        <f t="shared" si="19"/>
        <v>277</v>
      </c>
      <c r="B283" s="1" t="str">
        <f ca="1">IF(A283&lt;=$B$5,Data!L284,"")</f>
        <v/>
      </c>
      <c r="G283" s="185" t="str">
        <f ca="1">IF(A283&lt;=$B$5, Data!O284,"")</f>
        <v/>
      </c>
      <c r="H283" s="185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17"/>
        <v>277</v>
      </c>
      <c r="V283" s="117">
        <f ca="1"/>
        <v>0</v>
      </c>
      <c r="W283" s="186">
        <f t="shared" ca="1" si="18"/>
        <v>0</v>
      </c>
      <c r="Y283" s="1">
        <f t="shared" si="20"/>
        <v>278</v>
      </c>
      <c r="Z283" s="274">
        <f ca="1"/>
        <v>0</v>
      </c>
      <c r="AA283" s="211"/>
      <c r="AB283" s="211"/>
      <c r="AC283" s="212"/>
      <c r="AD283" s="122"/>
    </row>
    <row r="284" spans="1:30">
      <c r="A284" s="139">
        <f t="shared" si="19"/>
        <v>278</v>
      </c>
      <c r="B284" s="1" t="str">
        <f ca="1">IF(A284&lt;=$B$5,Data!L285,"")</f>
        <v/>
      </c>
      <c r="G284" s="185" t="str">
        <f ca="1">IF(A284&lt;=$B$5, Data!O285,"")</f>
        <v/>
      </c>
      <c r="H284" s="185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17"/>
        <v>278</v>
      </c>
      <c r="V284" s="117">
        <f ca="1"/>
        <v>0</v>
      </c>
      <c r="W284" s="186">
        <f t="shared" ca="1" si="18"/>
        <v>0</v>
      </c>
      <c r="Y284" s="1">
        <f t="shared" si="20"/>
        <v>279</v>
      </c>
      <c r="Z284" s="274">
        <f ca="1"/>
        <v>0</v>
      </c>
      <c r="AA284" s="211"/>
      <c r="AB284" s="211"/>
      <c r="AC284" s="212"/>
      <c r="AD284" s="122"/>
    </row>
    <row r="285" spans="1:30">
      <c r="A285" s="139">
        <f t="shared" si="19"/>
        <v>279</v>
      </c>
      <c r="B285" s="1" t="str">
        <f ca="1">IF(A285&lt;=$B$5,Data!L286,"")</f>
        <v/>
      </c>
      <c r="G285" s="185" t="str">
        <f ca="1">IF(A285&lt;=$B$5, Data!O286,"")</f>
        <v/>
      </c>
      <c r="H285" s="185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17"/>
        <v>279</v>
      </c>
      <c r="V285" s="117">
        <f ca="1"/>
        <v>0</v>
      </c>
      <c r="W285" s="186">
        <f t="shared" ca="1" si="18"/>
        <v>0</v>
      </c>
      <c r="Y285" s="1">
        <f t="shared" si="20"/>
        <v>280</v>
      </c>
      <c r="Z285" s="274">
        <f ca="1"/>
        <v>0</v>
      </c>
      <c r="AA285" s="211"/>
      <c r="AB285" s="211"/>
      <c r="AC285" s="212"/>
      <c r="AD285" s="122"/>
    </row>
    <row r="286" spans="1:30">
      <c r="A286" s="139">
        <f t="shared" si="19"/>
        <v>280</v>
      </c>
      <c r="B286" s="1" t="str">
        <f ca="1">IF(A286&lt;=$B$5,Data!L287,"")</f>
        <v/>
      </c>
      <c r="G286" s="185" t="str">
        <f ca="1">IF(A286&lt;=$B$5, Data!O287,"")</f>
        <v/>
      </c>
      <c r="H286" s="185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17"/>
        <v>280</v>
      </c>
      <c r="V286" s="117">
        <f ca="1"/>
        <v>0</v>
      </c>
      <c r="W286" s="186">
        <f t="shared" ca="1" si="18"/>
        <v>0</v>
      </c>
      <c r="Y286" s="1">
        <f t="shared" si="20"/>
        <v>281</v>
      </c>
      <c r="Z286" s="274">
        <f ca="1"/>
        <v>0</v>
      </c>
      <c r="AA286" s="211"/>
      <c r="AB286" s="211"/>
      <c r="AC286" s="212"/>
      <c r="AD286" s="122"/>
    </row>
    <row r="287" spans="1:30">
      <c r="A287" s="139">
        <f t="shared" si="19"/>
        <v>281</v>
      </c>
      <c r="B287" s="1" t="str">
        <f ca="1">IF(A287&lt;=$B$5,Data!L288,"")</f>
        <v/>
      </c>
      <c r="G287" s="185" t="str">
        <f ca="1">IF(A287&lt;=$B$5, Data!O288,"")</f>
        <v/>
      </c>
      <c r="H287" s="185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17"/>
        <v>281</v>
      </c>
      <c r="V287" s="117">
        <f ca="1"/>
        <v>0</v>
      </c>
      <c r="W287" s="186">
        <f t="shared" ca="1" si="18"/>
        <v>0</v>
      </c>
      <c r="Y287" s="1">
        <f t="shared" si="20"/>
        <v>282</v>
      </c>
      <c r="Z287" s="274">
        <f ca="1"/>
        <v>0</v>
      </c>
      <c r="AA287" s="211"/>
      <c r="AB287" s="211"/>
      <c r="AC287" s="212"/>
      <c r="AD287" s="122"/>
    </row>
    <row r="288" spans="1:30">
      <c r="A288" s="139">
        <f t="shared" si="19"/>
        <v>282</v>
      </c>
      <c r="B288" s="1" t="str">
        <f ca="1">IF(A288&lt;=$B$5,Data!L289,"")</f>
        <v/>
      </c>
      <c r="G288" s="185" t="str">
        <f ca="1">IF(A288&lt;=$B$5, Data!O289,"")</f>
        <v/>
      </c>
      <c r="H288" s="185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17"/>
        <v>282</v>
      </c>
      <c r="V288" s="117">
        <f ca="1"/>
        <v>0</v>
      </c>
      <c r="W288" s="186">
        <f t="shared" ca="1" si="18"/>
        <v>0</v>
      </c>
      <c r="Y288" s="1">
        <f t="shared" si="20"/>
        <v>283</v>
      </c>
      <c r="Z288" s="274">
        <f ca="1"/>
        <v>0</v>
      </c>
      <c r="AA288" s="211"/>
      <c r="AB288" s="211"/>
      <c r="AC288" s="212"/>
      <c r="AD288" s="122"/>
    </row>
    <row r="289" spans="1:30">
      <c r="A289" s="139">
        <f t="shared" si="19"/>
        <v>283</v>
      </c>
      <c r="B289" s="1" t="str">
        <f ca="1">IF(A289&lt;=$B$5,Data!L290,"")</f>
        <v/>
      </c>
      <c r="G289" s="185" t="str">
        <f ca="1">IF(A289&lt;=$B$5, Data!O290,"")</f>
        <v/>
      </c>
      <c r="H289" s="185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17"/>
        <v>283</v>
      </c>
      <c r="V289" s="117">
        <f ca="1"/>
        <v>0</v>
      </c>
      <c r="W289" s="186">
        <f t="shared" ca="1" si="18"/>
        <v>0</v>
      </c>
      <c r="Y289" s="1">
        <f t="shared" si="20"/>
        <v>284</v>
      </c>
      <c r="Z289" s="274">
        <f ca="1"/>
        <v>0</v>
      </c>
      <c r="AA289" s="211"/>
      <c r="AB289" s="211"/>
      <c r="AC289" s="212"/>
      <c r="AD289" s="122"/>
    </row>
    <row r="290" spans="1:30">
      <c r="A290" s="139">
        <f t="shared" si="19"/>
        <v>284</v>
      </c>
      <c r="B290" s="1" t="str">
        <f ca="1">IF(A290&lt;=$B$5,Data!L291,"")</f>
        <v/>
      </c>
      <c r="G290" s="185" t="str">
        <f ca="1">IF(A290&lt;=$B$5, Data!O291,"")</f>
        <v/>
      </c>
      <c r="H290" s="185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17"/>
        <v>284</v>
      </c>
      <c r="V290" s="117">
        <f ca="1"/>
        <v>0</v>
      </c>
      <c r="W290" s="186">
        <f t="shared" ca="1" si="18"/>
        <v>0</v>
      </c>
      <c r="Y290" s="1">
        <f t="shared" si="20"/>
        <v>285</v>
      </c>
      <c r="Z290" s="274">
        <f ca="1"/>
        <v>0</v>
      </c>
      <c r="AA290" s="211"/>
      <c r="AB290" s="211"/>
      <c r="AC290" s="212"/>
      <c r="AD290" s="122"/>
    </row>
    <row r="291" spans="1:30">
      <c r="A291" s="139">
        <f t="shared" si="19"/>
        <v>285</v>
      </c>
      <c r="B291" s="1" t="str">
        <f ca="1">IF(A291&lt;=$B$5,Data!L292,"")</f>
        <v/>
      </c>
      <c r="G291" s="185" t="str">
        <f ca="1">IF(A291&lt;=$B$5, Data!O292,"")</f>
        <v/>
      </c>
      <c r="H291" s="185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17"/>
        <v>285</v>
      </c>
      <c r="V291" s="117">
        <f ca="1"/>
        <v>0</v>
      </c>
      <c r="W291" s="186">
        <f t="shared" ca="1" si="18"/>
        <v>0</v>
      </c>
      <c r="Y291" s="1">
        <f t="shared" si="20"/>
        <v>286</v>
      </c>
      <c r="Z291" s="274">
        <f ca="1"/>
        <v>0</v>
      </c>
      <c r="AA291" s="211"/>
      <c r="AB291" s="211"/>
      <c r="AC291" s="212"/>
      <c r="AD291" s="122"/>
    </row>
    <row r="292" spans="1:30">
      <c r="A292" s="139">
        <f t="shared" si="19"/>
        <v>286</v>
      </c>
      <c r="B292" s="1" t="str">
        <f ca="1">IF(A292&lt;=$B$5,Data!L293,"")</f>
        <v/>
      </c>
      <c r="G292" s="185" t="str">
        <f ca="1">IF(A292&lt;=$B$5, Data!O293,"")</f>
        <v/>
      </c>
      <c r="H292" s="185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17"/>
        <v>286</v>
      </c>
      <c r="V292" s="117">
        <f ca="1"/>
        <v>0</v>
      </c>
      <c r="W292" s="186">
        <f t="shared" ca="1" si="18"/>
        <v>0</v>
      </c>
      <c r="Y292" s="1">
        <f t="shared" si="20"/>
        <v>287</v>
      </c>
      <c r="Z292" s="274">
        <f ca="1"/>
        <v>0</v>
      </c>
      <c r="AA292" s="211"/>
      <c r="AB292" s="211"/>
      <c r="AC292" s="212"/>
      <c r="AD292" s="122"/>
    </row>
    <row r="293" spans="1:30">
      <c r="A293" s="139">
        <f t="shared" si="19"/>
        <v>287</v>
      </c>
      <c r="B293" s="1" t="str">
        <f ca="1">IF(A293&lt;=$B$5,Data!L294,"")</f>
        <v/>
      </c>
      <c r="G293" s="185" t="str">
        <f ca="1">IF(A293&lt;=$B$5, Data!O294,"")</f>
        <v/>
      </c>
      <c r="H293" s="185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17"/>
        <v>287</v>
      </c>
      <c r="V293" s="117">
        <f ca="1"/>
        <v>0</v>
      </c>
      <c r="W293" s="186">
        <f t="shared" ca="1" si="18"/>
        <v>0</v>
      </c>
      <c r="Y293" s="1">
        <f t="shared" si="20"/>
        <v>288</v>
      </c>
      <c r="Z293" s="274">
        <f ca="1"/>
        <v>0</v>
      </c>
      <c r="AA293" s="211"/>
      <c r="AB293" s="211"/>
      <c r="AC293" s="212"/>
      <c r="AD293" s="122"/>
    </row>
    <row r="294" spans="1:30">
      <c r="A294" s="139">
        <f t="shared" si="19"/>
        <v>288</v>
      </c>
      <c r="B294" s="1" t="str">
        <f ca="1">IF(A294&lt;=$B$5,Data!L295,"")</f>
        <v/>
      </c>
      <c r="G294" s="185" t="str">
        <f ca="1">IF(A294&lt;=$B$5, Data!O295,"")</f>
        <v/>
      </c>
      <c r="H294" s="185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17"/>
        <v>288</v>
      </c>
      <c r="V294" s="117">
        <f ca="1"/>
        <v>0</v>
      </c>
      <c r="W294" s="186">
        <f t="shared" ca="1" si="18"/>
        <v>0</v>
      </c>
      <c r="Y294" s="1">
        <f t="shared" si="20"/>
        <v>289</v>
      </c>
      <c r="Z294" s="274">
        <f ca="1"/>
        <v>0</v>
      </c>
      <c r="AA294" s="211"/>
      <c r="AB294" s="211"/>
      <c r="AC294" s="212"/>
      <c r="AD294" s="122"/>
    </row>
    <row r="295" spans="1:30">
      <c r="A295" s="139">
        <f t="shared" si="19"/>
        <v>289</v>
      </c>
      <c r="B295" s="1" t="str">
        <f ca="1">IF(A295&lt;=$B$5,Data!L296,"")</f>
        <v/>
      </c>
      <c r="G295" s="185" t="str">
        <f ca="1">IF(A295&lt;=$B$5, Data!O296,"")</f>
        <v/>
      </c>
      <c r="H295" s="185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17"/>
        <v>289</v>
      </c>
      <c r="V295" s="117">
        <f ca="1"/>
        <v>0</v>
      </c>
      <c r="W295" s="186">
        <f t="shared" ca="1" si="18"/>
        <v>0</v>
      </c>
      <c r="Y295" s="1">
        <f t="shared" si="20"/>
        <v>290</v>
      </c>
      <c r="Z295" s="274">
        <f ca="1"/>
        <v>0</v>
      </c>
      <c r="AA295" s="211"/>
      <c r="AB295" s="211"/>
      <c r="AC295" s="212"/>
      <c r="AD295" s="122"/>
    </row>
    <row r="296" spans="1:30">
      <c r="A296" s="139">
        <f t="shared" si="19"/>
        <v>290</v>
      </c>
      <c r="B296" s="1" t="str">
        <f ca="1">IF(A296&lt;=$B$5,Data!L297,"")</f>
        <v/>
      </c>
      <c r="G296" s="185" t="str">
        <f ca="1">IF(A296&lt;=$B$5, Data!O297,"")</f>
        <v/>
      </c>
      <c r="H296" s="185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17"/>
        <v>290</v>
      </c>
      <c r="V296" s="117">
        <f ca="1"/>
        <v>0</v>
      </c>
      <c r="W296" s="186">
        <f t="shared" ca="1" si="18"/>
        <v>0</v>
      </c>
      <c r="Y296" s="1">
        <f t="shared" si="20"/>
        <v>291</v>
      </c>
      <c r="Z296" s="274">
        <f ca="1"/>
        <v>0</v>
      </c>
      <c r="AA296" s="211"/>
      <c r="AB296" s="211"/>
      <c r="AC296" s="212"/>
      <c r="AD296" s="122"/>
    </row>
    <row r="297" spans="1:30">
      <c r="A297" s="139">
        <f t="shared" si="19"/>
        <v>291</v>
      </c>
      <c r="B297" s="1" t="str">
        <f ca="1">IF(A297&lt;=$B$5,Data!L298,"")</f>
        <v/>
      </c>
      <c r="G297" s="185" t="str">
        <f ca="1">IF(A297&lt;=$B$5, Data!O298,"")</f>
        <v/>
      </c>
      <c r="H297" s="185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17"/>
        <v>291</v>
      </c>
      <c r="V297" s="117">
        <f ca="1"/>
        <v>0</v>
      </c>
      <c r="W297" s="186">
        <f t="shared" ca="1" si="18"/>
        <v>0</v>
      </c>
      <c r="Y297" s="1">
        <f t="shared" si="20"/>
        <v>292</v>
      </c>
      <c r="Z297" s="274">
        <f ca="1"/>
        <v>0</v>
      </c>
      <c r="AA297" s="211"/>
      <c r="AB297" s="211"/>
      <c r="AC297" s="212"/>
      <c r="AD297" s="122"/>
    </row>
    <row r="298" spans="1:30">
      <c r="A298" s="139">
        <f t="shared" si="19"/>
        <v>292</v>
      </c>
      <c r="B298" s="1" t="str">
        <f ca="1">IF(A298&lt;=$B$5,Data!L299,"")</f>
        <v/>
      </c>
      <c r="G298" s="185" t="str">
        <f ca="1">IF(A298&lt;=$B$5, Data!O299,"")</f>
        <v/>
      </c>
      <c r="H298" s="185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17"/>
        <v>292</v>
      </c>
      <c r="V298" s="117">
        <f ca="1"/>
        <v>0</v>
      </c>
      <c r="W298" s="186">
        <f t="shared" ca="1" si="18"/>
        <v>0</v>
      </c>
      <c r="Y298" s="1">
        <f t="shared" si="20"/>
        <v>293</v>
      </c>
      <c r="Z298" s="274">
        <f ca="1"/>
        <v>0</v>
      </c>
      <c r="AA298" s="211"/>
      <c r="AB298" s="211"/>
      <c r="AC298" s="212"/>
      <c r="AD298" s="122"/>
    </row>
    <row r="299" spans="1:30">
      <c r="A299" s="139">
        <f t="shared" si="19"/>
        <v>293</v>
      </c>
      <c r="B299" s="1" t="str">
        <f ca="1">IF(A299&lt;=$B$5,Data!L300,"")</f>
        <v/>
      </c>
      <c r="G299" s="185" t="str">
        <f ca="1">IF(A299&lt;=$B$5, Data!O300,"")</f>
        <v/>
      </c>
      <c r="H299" s="185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17"/>
        <v>293</v>
      </c>
      <c r="V299" s="117">
        <f ca="1"/>
        <v>0</v>
      </c>
      <c r="W299" s="186">
        <f t="shared" ca="1" si="18"/>
        <v>0</v>
      </c>
      <c r="Y299" s="1">
        <f t="shared" si="20"/>
        <v>294</v>
      </c>
      <c r="Z299" s="274">
        <f ca="1"/>
        <v>0</v>
      </c>
      <c r="AA299" s="211"/>
      <c r="AB299" s="211"/>
      <c r="AC299" s="212"/>
      <c r="AD299" s="122"/>
    </row>
    <row r="300" spans="1:30">
      <c r="A300" s="139">
        <f t="shared" si="19"/>
        <v>294</v>
      </c>
      <c r="B300" s="1" t="str">
        <f ca="1">IF(A300&lt;=$B$5,Data!L301,"")</f>
        <v/>
      </c>
      <c r="G300" s="185" t="str">
        <f ca="1">IF(A300&lt;=$B$5, Data!O301,"")</f>
        <v/>
      </c>
      <c r="H300" s="185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17"/>
        <v>294</v>
      </c>
      <c r="V300" s="117">
        <f ca="1"/>
        <v>0</v>
      </c>
      <c r="W300" s="186">
        <f t="shared" ca="1" si="18"/>
        <v>0</v>
      </c>
      <c r="Y300" s="1">
        <f t="shared" si="20"/>
        <v>295</v>
      </c>
      <c r="Z300" s="274">
        <f ca="1"/>
        <v>0</v>
      </c>
      <c r="AA300" s="211"/>
      <c r="AB300" s="211"/>
      <c r="AC300" s="212"/>
      <c r="AD300" s="122"/>
    </row>
    <row r="301" spans="1:30">
      <c r="A301" s="139">
        <f t="shared" si="19"/>
        <v>295</v>
      </c>
      <c r="B301" s="1" t="str">
        <f ca="1">IF(A301&lt;=$B$5,Data!L302,"")</f>
        <v/>
      </c>
      <c r="G301" s="185" t="str">
        <f ca="1">IF(A301&lt;=$B$5, Data!O302,"")</f>
        <v/>
      </c>
      <c r="H301" s="185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17"/>
        <v>295</v>
      </c>
      <c r="V301" s="117">
        <f ca="1"/>
        <v>0</v>
      </c>
      <c r="W301" s="186">
        <f t="shared" ca="1" si="18"/>
        <v>0</v>
      </c>
      <c r="Y301" s="1">
        <f t="shared" si="20"/>
        <v>296</v>
      </c>
      <c r="Z301" s="274">
        <f ca="1"/>
        <v>0</v>
      </c>
      <c r="AA301" s="211"/>
      <c r="AB301" s="211"/>
      <c r="AC301" s="212"/>
      <c r="AD301" s="122"/>
    </row>
    <row r="302" spans="1:30">
      <c r="A302" s="139">
        <f t="shared" si="19"/>
        <v>296</v>
      </c>
      <c r="B302" s="1" t="str">
        <f ca="1">IF(A302&lt;=$B$5,Data!L303,"")</f>
        <v/>
      </c>
      <c r="G302" s="185" t="str">
        <f ca="1">IF(A302&lt;=$B$5, Data!O303,"")</f>
        <v/>
      </c>
      <c r="H302" s="185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21">1+U301</f>
        <v>296</v>
      </c>
      <c r="V302" s="117">
        <f ca="1"/>
        <v>0</v>
      </c>
      <c r="W302" s="186">
        <f t="shared" ca="1" si="18"/>
        <v>0</v>
      </c>
      <c r="Y302" s="1">
        <f t="shared" si="20"/>
        <v>297</v>
      </c>
      <c r="Z302" s="274">
        <f ca="1"/>
        <v>0</v>
      </c>
      <c r="AA302" s="211"/>
      <c r="AB302" s="211"/>
      <c r="AC302" s="212"/>
      <c r="AD302" s="122"/>
    </row>
    <row r="303" spans="1:30">
      <c r="A303" s="139">
        <f t="shared" si="19"/>
        <v>297</v>
      </c>
      <c r="B303" s="1" t="str">
        <f ca="1">IF(A303&lt;=$B$5,Data!L304,"")</f>
        <v/>
      </c>
      <c r="G303" s="185" t="str">
        <f ca="1">IF(A303&lt;=$B$5, Data!O304,"")</f>
        <v/>
      </c>
      <c r="H303" s="185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21"/>
        <v>297</v>
      </c>
      <c r="V303" s="117">
        <f ca="1"/>
        <v>0</v>
      </c>
      <c r="W303" s="186">
        <f t="shared" ca="1" si="18"/>
        <v>0</v>
      </c>
      <c r="Y303" s="1">
        <f t="shared" si="20"/>
        <v>298</v>
      </c>
      <c r="Z303" s="274">
        <f ca="1"/>
        <v>0</v>
      </c>
      <c r="AA303" s="211"/>
      <c r="AB303" s="211"/>
      <c r="AC303" s="212"/>
      <c r="AD303" s="122"/>
    </row>
    <row r="304" spans="1:30">
      <c r="A304" s="139">
        <f t="shared" si="19"/>
        <v>298</v>
      </c>
      <c r="B304" s="1" t="str">
        <f ca="1">IF(A304&lt;=$B$5,Data!L305,"")</f>
        <v/>
      </c>
      <c r="G304" s="185" t="str">
        <f ca="1">IF(A304&lt;=$B$5, Data!O305,"")</f>
        <v/>
      </c>
      <c r="H304" s="185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21"/>
        <v>298</v>
      </c>
      <c r="V304" s="117">
        <f ca="1"/>
        <v>0</v>
      </c>
      <c r="W304" s="186">
        <f t="shared" ca="1" si="18"/>
        <v>0</v>
      </c>
      <c r="Y304" s="1">
        <f t="shared" si="20"/>
        <v>299</v>
      </c>
      <c r="Z304" s="274">
        <f ca="1"/>
        <v>0</v>
      </c>
      <c r="AA304" s="211"/>
      <c r="AB304" s="211"/>
      <c r="AC304" s="212"/>
      <c r="AD304" s="122"/>
    </row>
    <row r="305" spans="1:30">
      <c r="A305" s="139">
        <f t="shared" si="19"/>
        <v>299</v>
      </c>
      <c r="B305" s="1" t="str">
        <f ca="1">IF(A305&lt;=$B$5,Data!L306,"")</f>
        <v/>
      </c>
      <c r="G305" s="185" t="str">
        <f ca="1">IF(A305&lt;=$B$5, Data!O306,"")</f>
        <v/>
      </c>
      <c r="H305" s="185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21"/>
        <v>299</v>
      </c>
      <c r="V305" s="117">
        <f ca="1"/>
        <v>0</v>
      </c>
      <c r="W305" s="186">
        <f t="shared" ca="1" si="18"/>
        <v>0</v>
      </c>
      <c r="Y305" s="1">
        <f t="shared" si="20"/>
        <v>300</v>
      </c>
      <c r="Z305" s="274">
        <f ca="1"/>
        <v>0</v>
      </c>
      <c r="AA305" s="211"/>
      <c r="AB305" s="211"/>
      <c r="AC305" s="212"/>
      <c r="AD305" s="122"/>
    </row>
    <row r="306" spans="1:30">
      <c r="A306" s="139">
        <f t="shared" si="19"/>
        <v>300</v>
      </c>
      <c r="B306" s="1" t="str">
        <f ca="1">IF(A306&lt;=$B$5,Data!L307,"")</f>
        <v/>
      </c>
      <c r="G306" s="185" t="str">
        <f ca="1">IF(A306&lt;=$B$5, Data!O307,"")</f>
        <v/>
      </c>
      <c r="H306" s="185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21"/>
        <v>300</v>
      </c>
      <c r="V306" s="117">
        <f ca="1"/>
        <v>0</v>
      </c>
      <c r="W306" s="186">
        <f t="shared" ca="1" si="18"/>
        <v>0</v>
      </c>
      <c r="Y306" s="1">
        <f t="shared" si="20"/>
        <v>301</v>
      </c>
      <c r="Z306" s="274">
        <f ca="1"/>
        <v>0</v>
      </c>
      <c r="AA306" s="211"/>
      <c r="AB306" s="211"/>
      <c r="AC306" s="212"/>
      <c r="AD306" s="122"/>
    </row>
    <row r="307" spans="1:30" s="191" customFormat="1">
      <c r="A307" s="190"/>
      <c r="U307" s="1">
        <f t="shared" si="21"/>
        <v>301</v>
      </c>
      <c r="V307" s="195">
        <f ca="1"/>
        <v>0</v>
      </c>
      <c r="W307" s="186">
        <f t="shared" ca="1" si="18"/>
        <v>0</v>
      </c>
      <c r="Y307" s="1">
        <f t="shared" si="20"/>
        <v>302</v>
      </c>
      <c r="Z307" s="277">
        <f ca="1"/>
        <v>0</v>
      </c>
      <c r="AA307" s="211"/>
      <c r="AB307" s="211"/>
      <c r="AC307" s="212"/>
      <c r="AD307" s="122"/>
    </row>
    <row r="308" spans="1:30">
      <c r="U308" s="1">
        <f t="shared" si="21"/>
        <v>302</v>
      </c>
      <c r="V308" s="117">
        <f ca="1"/>
        <v>0</v>
      </c>
      <c r="W308" s="186">
        <f t="shared" ca="1" si="18"/>
        <v>0</v>
      </c>
      <c r="Y308" s="1">
        <f t="shared" si="20"/>
        <v>303</v>
      </c>
      <c r="Z308" s="274">
        <f ca="1"/>
        <v>0</v>
      </c>
      <c r="AA308" s="211"/>
      <c r="AB308" s="211"/>
      <c r="AC308" s="212"/>
      <c r="AD308" s="122"/>
    </row>
    <row r="309" spans="1:30">
      <c r="U309" s="1">
        <f t="shared" si="21"/>
        <v>303</v>
      </c>
      <c r="V309" s="117">
        <f ca="1"/>
        <v>0</v>
      </c>
      <c r="W309" s="186">
        <f t="shared" ca="1" si="18"/>
        <v>0</v>
      </c>
      <c r="Y309" s="1">
        <f t="shared" si="20"/>
        <v>304</v>
      </c>
      <c r="Z309" s="274">
        <f ca="1"/>
        <v>0</v>
      </c>
      <c r="AA309" s="211"/>
      <c r="AB309" s="211"/>
      <c r="AC309" s="212"/>
      <c r="AD309" s="122"/>
    </row>
    <row r="310" spans="1:30">
      <c r="U310" s="1">
        <f t="shared" si="21"/>
        <v>304</v>
      </c>
      <c r="V310" s="117">
        <f ca="1"/>
        <v>0</v>
      </c>
      <c r="W310" s="186">
        <f t="shared" ca="1" si="18"/>
        <v>0</v>
      </c>
      <c r="Y310" s="1">
        <f t="shared" si="20"/>
        <v>305</v>
      </c>
      <c r="Z310" s="274" t="e">
        <f ca="1"/>
        <v>#N/A</v>
      </c>
      <c r="AA310" s="211"/>
      <c r="AB310" s="211"/>
      <c r="AC310" s="212"/>
      <c r="AD310" s="122"/>
    </row>
    <row r="311" spans="1:30">
      <c r="U311" s="1">
        <f t="shared" si="21"/>
        <v>305</v>
      </c>
      <c r="V311" s="117">
        <f ca="1"/>
        <v>0</v>
      </c>
      <c r="W311" s="186">
        <f t="shared" ca="1" si="18"/>
        <v>0</v>
      </c>
      <c r="Y311" s="1">
        <f t="shared" si="20"/>
        <v>306</v>
      </c>
      <c r="Z311" s="274" t="e">
        <f ca="1"/>
        <v>#N/A</v>
      </c>
      <c r="AA311" s="211"/>
      <c r="AB311" s="211"/>
      <c r="AC311" s="212"/>
      <c r="AD311" s="122"/>
    </row>
    <row r="312" spans="1:30">
      <c r="U312" s="1">
        <f t="shared" si="21"/>
        <v>306</v>
      </c>
      <c r="V312" s="117">
        <f ca="1"/>
        <v>0</v>
      </c>
      <c r="W312" s="186">
        <f t="shared" ca="1" si="18"/>
        <v>0</v>
      </c>
      <c r="Y312" s="1">
        <f t="shared" si="20"/>
        <v>307</v>
      </c>
      <c r="AA312" s="211"/>
      <c r="AB312" s="211"/>
      <c r="AC312" s="212"/>
      <c r="AD312" s="122"/>
    </row>
    <row r="313" spans="1:30">
      <c r="U313" s="1">
        <f t="shared" si="21"/>
        <v>307</v>
      </c>
      <c r="V313" s="117">
        <f ca="1"/>
        <v>0</v>
      </c>
      <c r="W313" s="186">
        <f t="shared" ca="1" si="18"/>
        <v>0</v>
      </c>
      <c r="Y313" s="1">
        <f t="shared" si="20"/>
        <v>308</v>
      </c>
      <c r="AA313" s="211"/>
      <c r="AB313" s="211"/>
      <c r="AC313" s="212"/>
      <c r="AD313" s="122"/>
    </row>
    <row r="314" spans="1:30">
      <c r="U314" s="1">
        <f t="shared" si="21"/>
        <v>308</v>
      </c>
      <c r="V314" s="117">
        <f ca="1"/>
        <v>0</v>
      </c>
      <c r="W314" s="186">
        <f t="shared" ca="1" si="18"/>
        <v>0</v>
      </c>
      <c r="Y314" s="1">
        <f t="shared" si="20"/>
        <v>309</v>
      </c>
      <c r="AA314" s="211"/>
      <c r="AB314" s="211"/>
      <c r="AC314" s="212"/>
      <c r="AD314" s="122"/>
    </row>
    <row r="315" spans="1:30">
      <c r="U315" s="1">
        <f t="shared" si="21"/>
        <v>309</v>
      </c>
      <c r="V315" s="117">
        <f ca="1"/>
        <v>0</v>
      </c>
      <c r="W315" s="186">
        <f t="shared" ca="1" si="18"/>
        <v>0</v>
      </c>
      <c r="Y315" s="1">
        <f t="shared" si="20"/>
        <v>310</v>
      </c>
      <c r="AA315" s="211"/>
      <c r="AB315" s="211"/>
      <c r="AC315" s="212"/>
      <c r="AD315" s="122"/>
    </row>
    <row r="316" spans="1:30">
      <c r="U316" s="1">
        <f t="shared" si="21"/>
        <v>310</v>
      </c>
      <c r="V316" s="117">
        <f ca="1"/>
        <v>0</v>
      </c>
      <c r="W316" s="186">
        <f t="shared" ca="1" si="18"/>
        <v>0</v>
      </c>
      <c r="Y316" s="1">
        <f t="shared" si="20"/>
        <v>311</v>
      </c>
      <c r="AA316" s="211"/>
      <c r="AB316" s="211"/>
      <c r="AC316" s="212"/>
      <c r="AD316" s="122"/>
    </row>
    <row r="317" spans="1:30">
      <c r="U317" s="1">
        <f t="shared" si="21"/>
        <v>311</v>
      </c>
      <c r="V317" s="117">
        <f ca="1"/>
        <v>0</v>
      </c>
      <c r="W317" s="186">
        <f t="shared" ca="1" si="18"/>
        <v>0</v>
      </c>
      <c r="Y317" s="1">
        <f t="shared" si="20"/>
        <v>312</v>
      </c>
      <c r="AA317" s="211"/>
      <c r="AB317" s="211"/>
      <c r="AC317" s="212"/>
      <c r="AD317" s="122"/>
    </row>
    <row r="318" spans="1:30">
      <c r="U318" s="1">
        <f t="shared" si="21"/>
        <v>312</v>
      </c>
      <c r="V318" s="117">
        <f ca="1"/>
        <v>0</v>
      </c>
      <c r="W318" s="186">
        <f t="shared" ca="1" si="18"/>
        <v>0</v>
      </c>
      <c r="Y318" s="1">
        <f t="shared" si="20"/>
        <v>313</v>
      </c>
      <c r="AA318" s="211"/>
      <c r="AB318" s="211"/>
      <c r="AC318" s="212"/>
      <c r="AD318" s="122"/>
    </row>
    <row r="319" spans="1:30">
      <c r="U319" s="1">
        <f t="shared" si="21"/>
        <v>313</v>
      </c>
      <c r="V319" s="117">
        <f ca="1"/>
        <v>0</v>
      </c>
      <c r="W319" s="186">
        <f t="shared" ca="1" si="18"/>
        <v>0</v>
      </c>
      <c r="Y319" s="1">
        <f t="shared" si="20"/>
        <v>314</v>
      </c>
      <c r="AA319" s="211"/>
      <c r="AB319" s="211"/>
      <c r="AC319" s="212"/>
      <c r="AD319" s="122"/>
    </row>
    <row r="320" spans="1:30">
      <c r="U320" s="1">
        <f t="shared" si="21"/>
        <v>314</v>
      </c>
      <c r="V320" s="117">
        <f ca="1"/>
        <v>0</v>
      </c>
      <c r="W320" s="186">
        <f t="shared" ca="1" si="18"/>
        <v>0</v>
      </c>
      <c r="Y320" s="1">
        <f t="shared" si="20"/>
        <v>315</v>
      </c>
      <c r="AA320" s="211"/>
      <c r="AB320" s="211"/>
      <c r="AC320" s="212"/>
      <c r="AD320" s="122"/>
    </row>
    <row r="321" spans="21:30">
      <c r="U321" s="1">
        <f t="shared" si="21"/>
        <v>315</v>
      </c>
      <c r="V321" s="117">
        <f ca="1"/>
        <v>0</v>
      </c>
      <c r="W321" s="186">
        <f t="shared" ca="1" si="18"/>
        <v>0</v>
      </c>
      <c r="Y321" s="1">
        <f t="shared" si="20"/>
        <v>316</v>
      </c>
      <c r="AA321" s="211"/>
      <c r="AB321" s="211"/>
      <c r="AC321" s="212"/>
      <c r="AD321" s="122"/>
    </row>
    <row r="322" spans="21:30">
      <c r="U322" s="1">
        <f t="shared" si="21"/>
        <v>316</v>
      </c>
      <c r="V322" s="117">
        <f ca="1"/>
        <v>0</v>
      </c>
      <c r="W322" s="186">
        <f t="shared" ca="1" si="18"/>
        <v>0</v>
      </c>
      <c r="Y322" s="1">
        <f t="shared" si="20"/>
        <v>317</v>
      </c>
      <c r="AA322" s="211"/>
      <c r="AB322" s="211"/>
      <c r="AC322" s="212"/>
      <c r="AD322" s="122"/>
    </row>
    <row r="323" spans="21:30">
      <c r="U323" s="1">
        <f t="shared" si="21"/>
        <v>317</v>
      </c>
      <c r="V323" s="117">
        <f ca="1"/>
        <v>0</v>
      </c>
      <c r="W323" s="186">
        <f t="shared" ca="1" si="18"/>
        <v>0</v>
      </c>
      <c r="Y323" s="1">
        <f t="shared" si="20"/>
        <v>318</v>
      </c>
      <c r="AA323" s="211"/>
      <c r="AB323" s="211"/>
      <c r="AC323" s="212"/>
      <c r="AD323" s="122"/>
    </row>
    <row r="324" spans="21:30">
      <c r="U324" s="1">
        <f t="shared" si="21"/>
        <v>318</v>
      </c>
      <c r="V324" s="117">
        <f ca="1"/>
        <v>0</v>
      </c>
      <c r="W324" s="186">
        <f t="shared" ca="1" si="18"/>
        <v>0</v>
      </c>
      <c r="Y324" s="1">
        <f t="shared" si="20"/>
        <v>319</v>
      </c>
      <c r="AA324" s="211"/>
      <c r="AB324" s="211"/>
      <c r="AC324" s="212"/>
      <c r="AD324" s="122"/>
    </row>
    <row r="325" spans="21:30">
      <c r="U325" s="1">
        <f t="shared" si="21"/>
        <v>319</v>
      </c>
      <c r="V325" s="117">
        <f ca="1"/>
        <v>0</v>
      </c>
      <c r="W325" s="186">
        <f t="shared" ca="1" si="18"/>
        <v>0</v>
      </c>
      <c r="Y325" s="1">
        <f t="shared" si="20"/>
        <v>320</v>
      </c>
      <c r="AA325" s="211"/>
      <c r="AB325" s="211"/>
      <c r="AC325" s="212"/>
      <c r="AD325" s="122"/>
    </row>
    <row r="326" spans="21:30">
      <c r="U326" s="1">
        <f t="shared" si="21"/>
        <v>320</v>
      </c>
      <c r="V326" s="117">
        <f ca="1"/>
        <v>0</v>
      </c>
      <c r="W326" s="186">
        <f t="shared" ca="1" si="18"/>
        <v>0</v>
      </c>
      <c r="Y326" s="1">
        <f t="shared" si="20"/>
        <v>321</v>
      </c>
      <c r="AA326" s="211"/>
      <c r="AB326" s="211"/>
      <c r="AC326" s="212"/>
      <c r="AD326" s="122"/>
    </row>
    <row r="327" spans="21:30">
      <c r="U327" s="1">
        <f t="shared" si="21"/>
        <v>321</v>
      </c>
      <c r="V327" s="117">
        <f ca="1"/>
        <v>0</v>
      </c>
      <c r="W327" s="186">
        <f t="shared" ca="1" si="18"/>
        <v>0</v>
      </c>
      <c r="Y327" s="1">
        <f t="shared" si="20"/>
        <v>322</v>
      </c>
      <c r="AA327" s="211"/>
      <c r="AB327" s="211"/>
      <c r="AC327" s="212"/>
      <c r="AD327" s="122"/>
    </row>
    <row r="328" spans="21:30">
      <c r="U328" s="1">
        <f t="shared" si="21"/>
        <v>322</v>
      </c>
      <c r="V328" s="117">
        <f ca="1"/>
        <v>0</v>
      </c>
      <c r="W328" s="186">
        <f t="shared" ref="W328:W391" ca="1" si="22">V328</f>
        <v>0</v>
      </c>
      <c r="Y328" s="1">
        <f t="shared" si="20"/>
        <v>323</v>
      </c>
      <c r="AA328" s="211"/>
      <c r="AB328" s="211"/>
      <c r="AC328" s="212"/>
      <c r="AD328" s="122"/>
    </row>
    <row r="329" spans="21:30">
      <c r="U329" s="1">
        <f t="shared" si="21"/>
        <v>323</v>
      </c>
      <c r="V329" s="117">
        <f ca="1"/>
        <v>0</v>
      </c>
      <c r="W329" s="186">
        <f t="shared" ca="1" si="22"/>
        <v>0</v>
      </c>
      <c r="Y329" s="1">
        <f t="shared" ref="Y329:Y392" si="23">Y328+1</f>
        <v>324</v>
      </c>
      <c r="AA329" s="211"/>
      <c r="AB329" s="211"/>
      <c r="AC329" s="212"/>
      <c r="AD329" s="122"/>
    </row>
    <row r="330" spans="21:30">
      <c r="U330" s="1">
        <f t="shared" si="21"/>
        <v>324</v>
      </c>
      <c r="V330" s="117">
        <f ca="1"/>
        <v>0</v>
      </c>
      <c r="W330" s="186">
        <f t="shared" ca="1" si="22"/>
        <v>0</v>
      </c>
      <c r="Y330" s="1">
        <f t="shared" si="23"/>
        <v>325</v>
      </c>
      <c r="AA330" s="211"/>
      <c r="AB330" s="211"/>
      <c r="AC330" s="212"/>
      <c r="AD330" s="122"/>
    </row>
    <row r="331" spans="21:30">
      <c r="U331" s="1">
        <f t="shared" si="21"/>
        <v>325</v>
      </c>
      <c r="V331" s="117">
        <f ca="1"/>
        <v>0</v>
      </c>
      <c r="W331" s="186">
        <f t="shared" ca="1" si="22"/>
        <v>0</v>
      </c>
      <c r="Y331" s="1">
        <f t="shared" si="23"/>
        <v>326</v>
      </c>
      <c r="AA331" s="211"/>
      <c r="AB331" s="211"/>
      <c r="AC331" s="212"/>
      <c r="AD331" s="122"/>
    </row>
    <row r="332" spans="21:30">
      <c r="U332" s="1">
        <f t="shared" si="21"/>
        <v>326</v>
      </c>
      <c r="V332" s="117">
        <f ca="1"/>
        <v>0</v>
      </c>
      <c r="W332" s="186">
        <f t="shared" ca="1" si="22"/>
        <v>0</v>
      </c>
      <c r="Y332" s="1">
        <f t="shared" si="23"/>
        <v>327</v>
      </c>
      <c r="AA332" s="211"/>
      <c r="AB332" s="211"/>
      <c r="AC332" s="212"/>
      <c r="AD332" s="122"/>
    </row>
    <row r="333" spans="21:30">
      <c r="U333" s="1">
        <f t="shared" si="21"/>
        <v>327</v>
      </c>
      <c r="V333" s="117">
        <f ca="1"/>
        <v>0</v>
      </c>
      <c r="W333" s="186">
        <f t="shared" ca="1" si="22"/>
        <v>0</v>
      </c>
      <c r="Y333" s="1">
        <f t="shared" si="23"/>
        <v>328</v>
      </c>
      <c r="AA333" s="211"/>
      <c r="AB333" s="211"/>
      <c r="AC333" s="212"/>
      <c r="AD333" s="122"/>
    </row>
    <row r="334" spans="21:30">
      <c r="U334" s="1">
        <f t="shared" si="21"/>
        <v>328</v>
      </c>
      <c r="V334" s="117">
        <f ca="1"/>
        <v>0</v>
      </c>
      <c r="W334" s="186">
        <f t="shared" ca="1" si="22"/>
        <v>0</v>
      </c>
      <c r="Y334" s="1">
        <f t="shared" si="23"/>
        <v>329</v>
      </c>
      <c r="AA334" s="211"/>
      <c r="AB334" s="211"/>
      <c r="AC334" s="212"/>
      <c r="AD334" s="122"/>
    </row>
    <row r="335" spans="21:30">
      <c r="U335" s="1">
        <f t="shared" si="21"/>
        <v>329</v>
      </c>
      <c r="V335" s="117">
        <f ca="1"/>
        <v>0</v>
      </c>
      <c r="W335" s="186">
        <f t="shared" ca="1" si="22"/>
        <v>0</v>
      </c>
      <c r="Y335" s="1">
        <f t="shared" si="23"/>
        <v>330</v>
      </c>
      <c r="AA335" s="211"/>
      <c r="AB335" s="211"/>
      <c r="AC335" s="212"/>
      <c r="AD335" s="122"/>
    </row>
    <row r="336" spans="21:30">
      <c r="U336" s="1">
        <f t="shared" si="21"/>
        <v>330</v>
      </c>
      <c r="V336" s="117">
        <f ca="1"/>
        <v>0</v>
      </c>
      <c r="W336" s="186">
        <f t="shared" ca="1" si="22"/>
        <v>0</v>
      </c>
      <c r="Y336" s="1">
        <f t="shared" si="23"/>
        <v>331</v>
      </c>
      <c r="AA336" s="211"/>
      <c r="AB336" s="211"/>
      <c r="AC336" s="212"/>
      <c r="AD336" s="122"/>
    </row>
    <row r="337" spans="21:30">
      <c r="U337" s="1">
        <f t="shared" si="21"/>
        <v>331</v>
      </c>
      <c r="V337" s="117">
        <f ca="1"/>
        <v>0</v>
      </c>
      <c r="W337" s="186">
        <f t="shared" ca="1" si="22"/>
        <v>0</v>
      </c>
      <c r="Y337" s="1">
        <f t="shared" si="23"/>
        <v>332</v>
      </c>
      <c r="AA337" s="211"/>
      <c r="AB337" s="211"/>
      <c r="AC337" s="212"/>
      <c r="AD337" s="122"/>
    </row>
    <row r="338" spans="21:30">
      <c r="U338" s="1">
        <f t="shared" si="21"/>
        <v>332</v>
      </c>
      <c r="V338" s="117">
        <f ca="1"/>
        <v>0</v>
      </c>
      <c r="W338" s="186">
        <f t="shared" ca="1" si="22"/>
        <v>0</v>
      </c>
      <c r="Y338" s="1">
        <f t="shared" si="23"/>
        <v>333</v>
      </c>
      <c r="AA338" s="211"/>
      <c r="AB338" s="211"/>
      <c r="AC338" s="212"/>
      <c r="AD338" s="122"/>
    </row>
    <row r="339" spans="21:30">
      <c r="U339" s="1">
        <f t="shared" si="21"/>
        <v>333</v>
      </c>
      <c r="V339" s="117">
        <f ca="1"/>
        <v>0</v>
      </c>
      <c r="W339" s="186">
        <f t="shared" ca="1" si="22"/>
        <v>0</v>
      </c>
      <c r="Y339" s="1">
        <f t="shared" si="23"/>
        <v>334</v>
      </c>
      <c r="AA339" s="211"/>
      <c r="AB339" s="211"/>
      <c r="AC339" s="212"/>
      <c r="AD339" s="122"/>
    </row>
    <row r="340" spans="21:30">
      <c r="U340" s="1">
        <f t="shared" si="21"/>
        <v>334</v>
      </c>
      <c r="V340" s="117">
        <f ca="1"/>
        <v>0</v>
      </c>
      <c r="W340" s="186">
        <f t="shared" ca="1" si="22"/>
        <v>0</v>
      </c>
      <c r="Y340" s="1">
        <f t="shared" si="23"/>
        <v>335</v>
      </c>
      <c r="AA340" s="211"/>
      <c r="AB340" s="211"/>
      <c r="AC340" s="212"/>
      <c r="AD340" s="122"/>
    </row>
    <row r="341" spans="21:30">
      <c r="U341" s="1">
        <f t="shared" si="21"/>
        <v>335</v>
      </c>
      <c r="V341" s="117">
        <f ca="1"/>
        <v>0</v>
      </c>
      <c r="W341" s="186">
        <f t="shared" ca="1" si="22"/>
        <v>0</v>
      </c>
      <c r="Y341" s="1">
        <f t="shared" si="23"/>
        <v>336</v>
      </c>
      <c r="AA341" s="211"/>
      <c r="AB341" s="211"/>
      <c r="AC341" s="212"/>
      <c r="AD341" s="122"/>
    </row>
    <row r="342" spans="21:30">
      <c r="U342" s="1">
        <f t="shared" si="21"/>
        <v>336</v>
      </c>
      <c r="V342" s="117">
        <f ca="1"/>
        <v>0</v>
      </c>
      <c r="W342" s="186">
        <f t="shared" ca="1" si="22"/>
        <v>0</v>
      </c>
      <c r="Y342" s="1">
        <f t="shared" si="23"/>
        <v>337</v>
      </c>
      <c r="AA342" s="211"/>
      <c r="AB342" s="211"/>
      <c r="AC342" s="212"/>
      <c r="AD342" s="122"/>
    </row>
    <row r="343" spans="21:30">
      <c r="U343" s="1">
        <f t="shared" si="21"/>
        <v>337</v>
      </c>
      <c r="V343" s="117">
        <f ca="1"/>
        <v>0</v>
      </c>
      <c r="W343" s="186">
        <f t="shared" ca="1" si="22"/>
        <v>0</v>
      </c>
      <c r="Y343" s="1">
        <f t="shared" si="23"/>
        <v>338</v>
      </c>
      <c r="AA343" s="211"/>
      <c r="AB343" s="211"/>
      <c r="AC343" s="212"/>
      <c r="AD343" s="122"/>
    </row>
    <row r="344" spans="21:30">
      <c r="U344" s="1">
        <f t="shared" si="21"/>
        <v>338</v>
      </c>
      <c r="V344" s="117">
        <f ca="1"/>
        <v>0</v>
      </c>
      <c r="W344" s="186">
        <f t="shared" ca="1" si="22"/>
        <v>0</v>
      </c>
      <c r="Y344" s="1">
        <f t="shared" si="23"/>
        <v>339</v>
      </c>
      <c r="AA344" s="211"/>
      <c r="AB344" s="211"/>
      <c r="AC344" s="212"/>
      <c r="AD344" s="122"/>
    </row>
    <row r="345" spans="21:30">
      <c r="U345" s="1">
        <f t="shared" si="21"/>
        <v>339</v>
      </c>
      <c r="V345" s="117">
        <f ca="1"/>
        <v>0</v>
      </c>
      <c r="W345" s="186">
        <f t="shared" ca="1" si="22"/>
        <v>0</v>
      </c>
      <c r="Y345" s="1">
        <f t="shared" si="23"/>
        <v>340</v>
      </c>
      <c r="AA345" s="211"/>
      <c r="AB345" s="211"/>
      <c r="AC345" s="212"/>
      <c r="AD345" s="122"/>
    </row>
    <row r="346" spans="21:30">
      <c r="U346" s="1">
        <f t="shared" si="21"/>
        <v>340</v>
      </c>
      <c r="V346" s="117">
        <f ca="1"/>
        <v>0</v>
      </c>
      <c r="W346" s="186">
        <f t="shared" ca="1" si="22"/>
        <v>0</v>
      </c>
      <c r="Y346" s="1">
        <f t="shared" si="23"/>
        <v>341</v>
      </c>
      <c r="AA346" s="211"/>
      <c r="AB346" s="211"/>
      <c r="AC346" s="212"/>
      <c r="AD346" s="122"/>
    </row>
    <row r="347" spans="21:30">
      <c r="U347" s="1">
        <f t="shared" si="21"/>
        <v>341</v>
      </c>
      <c r="V347" s="117">
        <f ca="1"/>
        <v>0</v>
      </c>
      <c r="W347" s="186">
        <f t="shared" ca="1" si="22"/>
        <v>0</v>
      </c>
      <c r="Y347" s="1">
        <f t="shared" si="23"/>
        <v>342</v>
      </c>
      <c r="AA347" s="211"/>
      <c r="AB347" s="211"/>
      <c r="AC347" s="212"/>
      <c r="AD347" s="122"/>
    </row>
    <row r="348" spans="21:30">
      <c r="U348" s="1">
        <f t="shared" si="21"/>
        <v>342</v>
      </c>
      <c r="V348" s="117">
        <f ca="1"/>
        <v>0</v>
      </c>
      <c r="W348" s="186">
        <f t="shared" ca="1" si="22"/>
        <v>0</v>
      </c>
      <c r="Y348" s="1">
        <f t="shared" si="23"/>
        <v>343</v>
      </c>
      <c r="AA348" s="211"/>
      <c r="AB348" s="211"/>
      <c r="AC348" s="212"/>
      <c r="AD348" s="122"/>
    </row>
    <row r="349" spans="21:30">
      <c r="U349" s="1">
        <f t="shared" si="21"/>
        <v>343</v>
      </c>
      <c r="V349" s="117">
        <f ca="1"/>
        <v>0</v>
      </c>
      <c r="W349" s="186">
        <f t="shared" ca="1" si="22"/>
        <v>0</v>
      </c>
      <c r="Y349" s="1">
        <f t="shared" si="23"/>
        <v>344</v>
      </c>
      <c r="AA349" s="211"/>
      <c r="AB349" s="211"/>
      <c r="AC349" s="212"/>
      <c r="AD349" s="122"/>
    </row>
    <row r="350" spans="21:30">
      <c r="U350" s="1">
        <f t="shared" si="21"/>
        <v>344</v>
      </c>
      <c r="V350" s="117">
        <f ca="1"/>
        <v>0</v>
      </c>
      <c r="W350" s="186">
        <f t="shared" ca="1" si="22"/>
        <v>0</v>
      </c>
      <c r="Y350" s="1">
        <f t="shared" si="23"/>
        <v>345</v>
      </c>
      <c r="AA350" s="211"/>
      <c r="AB350" s="211"/>
      <c r="AC350" s="212"/>
      <c r="AD350" s="122"/>
    </row>
    <row r="351" spans="21:30">
      <c r="U351" s="1">
        <f t="shared" si="21"/>
        <v>345</v>
      </c>
      <c r="V351" s="117">
        <f ca="1"/>
        <v>0</v>
      </c>
      <c r="W351" s="186">
        <f t="shared" ca="1" si="22"/>
        <v>0</v>
      </c>
      <c r="Y351" s="1">
        <f t="shared" si="23"/>
        <v>346</v>
      </c>
      <c r="AA351" s="211"/>
      <c r="AB351" s="211"/>
      <c r="AC351" s="212"/>
      <c r="AD351" s="122"/>
    </row>
    <row r="352" spans="21:30">
      <c r="U352" s="1">
        <f t="shared" si="21"/>
        <v>346</v>
      </c>
      <c r="V352" s="117">
        <f ca="1"/>
        <v>0</v>
      </c>
      <c r="W352" s="186">
        <f t="shared" ca="1" si="22"/>
        <v>0</v>
      </c>
      <c r="Y352" s="1">
        <f t="shared" si="23"/>
        <v>347</v>
      </c>
      <c r="AA352" s="211"/>
      <c r="AB352" s="211"/>
      <c r="AC352" s="212"/>
      <c r="AD352" s="122"/>
    </row>
    <row r="353" spans="21:30">
      <c r="U353" s="1">
        <f t="shared" si="21"/>
        <v>347</v>
      </c>
      <c r="V353" s="117">
        <f ca="1"/>
        <v>0</v>
      </c>
      <c r="W353" s="186">
        <f t="shared" ca="1" si="22"/>
        <v>0</v>
      </c>
      <c r="Y353" s="1">
        <f t="shared" si="23"/>
        <v>348</v>
      </c>
      <c r="AA353" s="211"/>
      <c r="AB353" s="211"/>
      <c r="AC353" s="212"/>
      <c r="AD353" s="122"/>
    </row>
    <row r="354" spans="21:30">
      <c r="U354" s="1">
        <f t="shared" si="21"/>
        <v>348</v>
      </c>
      <c r="V354" s="117">
        <f ca="1"/>
        <v>0</v>
      </c>
      <c r="W354" s="186">
        <f t="shared" ca="1" si="22"/>
        <v>0</v>
      </c>
      <c r="Y354" s="1">
        <f t="shared" si="23"/>
        <v>349</v>
      </c>
      <c r="AA354" s="211"/>
      <c r="AB354" s="211"/>
      <c r="AC354" s="212"/>
      <c r="AD354" s="122"/>
    </row>
    <row r="355" spans="21:30">
      <c r="U355" s="1">
        <f t="shared" si="21"/>
        <v>349</v>
      </c>
      <c r="V355" s="117">
        <f ca="1"/>
        <v>0</v>
      </c>
      <c r="W355" s="186">
        <f t="shared" ca="1" si="22"/>
        <v>0</v>
      </c>
      <c r="Y355" s="1">
        <f t="shared" si="23"/>
        <v>350</v>
      </c>
      <c r="AA355" s="211"/>
      <c r="AB355" s="211"/>
      <c r="AC355" s="212"/>
      <c r="AD355" s="122"/>
    </row>
    <row r="356" spans="21:30">
      <c r="U356" s="1">
        <f t="shared" si="21"/>
        <v>350</v>
      </c>
      <c r="V356" s="117">
        <f ca="1"/>
        <v>0</v>
      </c>
      <c r="W356" s="186">
        <f t="shared" ca="1" si="22"/>
        <v>0</v>
      </c>
      <c r="Y356" s="1">
        <f t="shared" si="23"/>
        <v>351</v>
      </c>
      <c r="AA356" s="211"/>
      <c r="AB356" s="211"/>
      <c r="AC356" s="212"/>
      <c r="AD356" s="122"/>
    </row>
    <row r="357" spans="21:30">
      <c r="U357" s="1">
        <f t="shared" si="21"/>
        <v>351</v>
      </c>
      <c r="V357" s="117">
        <f ca="1"/>
        <v>0</v>
      </c>
      <c r="W357" s="186">
        <f t="shared" ca="1" si="22"/>
        <v>0</v>
      </c>
      <c r="Y357" s="1">
        <f t="shared" si="23"/>
        <v>352</v>
      </c>
      <c r="AA357" s="211"/>
      <c r="AB357" s="211"/>
      <c r="AC357" s="212"/>
      <c r="AD357" s="122"/>
    </row>
    <row r="358" spans="21:30">
      <c r="U358" s="1">
        <f t="shared" si="21"/>
        <v>352</v>
      </c>
      <c r="V358" s="117">
        <f ca="1"/>
        <v>0</v>
      </c>
      <c r="W358" s="186">
        <f t="shared" ca="1" si="22"/>
        <v>0</v>
      </c>
      <c r="Y358" s="1">
        <f t="shared" si="23"/>
        <v>353</v>
      </c>
      <c r="AA358" s="211"/>
      <c r="AB358" s="211"/>
      <c r="AC358" s="212"/>
      <c r="AD358" s="122"/>
    </row>
    <row r="359" spans="21:30">
      <c r="U359" s="1">
        <f t="shared" si="21"/>
        <v>353</v>
      </c>
      <c r="V359" s="117">
        <f ca="1"/>
        <v>0</v>
      </c>
      <c r="W359" s="186">
        <f t="shared" ca="1" si="22"/>
        <v>0</v>
      </c>
      <c r="Y359" s="1">
        <f t="shared" si="23"/>
        <v>354</v>
      </c>
      <c r="AA359" s="211"/>
      <c r="AB359" s="211"/>
      <c r="AC359" s="212"/>
      <c r="AD359" s="122"/>
    </row>
    <row r="360" spans="21:30">
      <c r="U360" s="1">
        <f t="shared" si="21"/>
        <v>354</v>
      </c>
      <c r="V360" s="117">
        <f ca="1"/>
        <v>0</v>
      </c>
      <c r="W360" s="186">
        <f t="shared" ca="1" si="22"/>
        <v>0</v>
      </c>
      <c r="Y360" s="1">
        <f t="shared" si="23"/>
        <v>355</v>
      </c>
      <c r="AA360" s="211"/>
      <c r="AB360" s="211"/>
      <c r="AC360" s="212"/>
      <c r="AD360" s="122"/>
    </row>
    <row r="361" spans="21:30">
      <c r="U361" s="1">
        <f>1+U360</f>
        <v>355</v>
      </c>
      <c r="V361" s="117">
        <f ca="1"/>
        <v>0</v>
      </c>
      <c r="W361" s="186">
        <f t="shared" ca="1" si="22"/>
        <v>0</v>
      </c>
      <c r="Y361" s="1">
        <f t="shared" si="23"/>
        <v>356</v>
      </c>
      <c r="AA361" s="211"/>
      <c r="AB361" s="211"/>
      <c r="AC361" s="212"/>
      <c r="AD361" s="122"/>
    </row>
    <row r="362" spans="21:30">
      <c r="U362" s="1">
        <f t="shared" ref="U362:U425" si="24">1+U361</f>
        <v>356</v>
      </c>
      <c r="V362" s="117">
        <f ca="1"/>
        <v>0</v>
      </c>
      <c r="W362" s="186">
        <f t="shared" ca="1" si="22"/>
        <v>0</v>
      </c>
      <c r="Y362" s="1">
        <f t="shared" si="23"/>
        <v>357</v>
      </c>
      <c r="AA362" s="211"/>
      <c r="AB362" s="211"/>
      <c r="AC362" s="212"/>
      <c r="AD362" s="122"/>
    </row>
    <row r="363" spans="21:30">
      <c r="U363" s="1">
        <f t="shared" si="24"/>
        <v>357</v>
      </c>
      <c r="V363" s="117">
        <f ca="1"/>
        <v>0</v>
      </c>
      <c r="W363" s="186">
        <f t="shared" ca="1" si="22"/>
        <v>0</v>
      </c>
      <c r="Y363" s="1">
        <f t="shared" si="23"/>
        <v>358</v>
      </c>
      <c r="AA363" s="211"/>
      <c r="AB363" s="211"/>
      <c r="AC363" s="212"/>
      <c r="AD363" s="122"/>
    </row>
    <row r="364" spans="21:30">
      <c r="U364" s="1">
        <f t="shared" si="24"/>
        <v>358</v>
      </c>
      <c r="V364" s="117">
        <f ca="1"/>
        <v>0</v>
      </c>
      <c r="W364" s="186">
        <f t="shared" ca="1" si="22"/>
        <v>0</v>
      </c>
      <c r="Y364" s="1">
        <f t="shared" si="23"/>
        <v>359</v>
      </c>
      <c r="AA364" s="211"/>
      <c r="AB364" s="211"/>
      <c r="AC364" s="212"/>
      <c r="AD364" s="122"/>
    </row>
    <row r="365" spans="21:30">
      <c r="U365" s="1">
        <f t="shared" si="24"/>
        <v>359</v>
      </c>
      <c r="V365" s="117">
        <f ca="1"/>
        <v>0</v>
      </c>
      <c r="W365" s="186">
        <f t="shared" ca="1" si="22"/>
        <v>0</v>
      </c>
      <c r="Y365" s="1">
        <f t="shared" si="23"/>
        <v>360</v>
      </c>
      <c r="AA365" s="211"/>
      <c r="AB365" s="211"/>
      <c r="AC365" s="212"/>
      <c r="AD365" s="122"/>
    </row>
    <row r="366" spans="21:30">
      <c r="U366" s="1">
        <f t="shared" si="24"/>
        <v>360</v>
      </c>
      <c r="V366" s="117">
        <f ca="1"/>
        <v>0</v>
      </c>
      <c r="W366" s="186">
        <f t="shared" ca="1" si="22"/>
        <v>0</v>
      </c>
      <c r="Y366" s="1">
        <f t="shared" si="23"/>
        <v>361</v>
      </c>
      <c r="AA366" s="211"/>
      <c r="AB366" s="211"/>
      <c r="AC366" s="212"/>
      <c r="AD366" s="122"/>
    </row>
    <row r="367" spans="21:30">
      <c r="U367" s="1">
        <f t="shared" si="24"/>
        <v>361</v>
      </c>
      <c r="V367" s="117">
        <f ca="1"/>
        <v>0</v>
      </c>
      <c r="W367" s="186">
        <f t="shared" ca="1" si="22"/>
        <v>0</v>
      </c>
      <c r="Y367" s="1">
        <f t="shared" si="23"/>
        <v>362</v>
      </c>
      <c r="AA367" s="211"/>
      <c r="AB367" s="211"/>
      <c r="AC367" s="212"/>
      <c r="AD367" s="122"/>
    </row>
    <row r="368" spans="21:30">
      <c r="U368" s="1">
        <f t="shared" si="24"/>
        <v>362</v>
      </c>
      <c r="V368" s="117">
        <f ca="1"/>
        <v>0</v>
      </c>
      <c r="W368" s="186">
        <f t="shared" ca="1" si="22"/>
        <v>0</v>
      </c>
      <c r="Y368" s="1">
        <f t="shared" si="23"/>
        <v>363</v>
      </c>
      <c r="AA368" s="211"/>
      <c r="AB368" s="211"/>
      <c r="AC368" s="212"/>
      <c r="AD368" s="122"/>
    </row>
    <row r="369" spans="21:30">
      <c r="U369" s="1">
        <f t="shared" si="24"/>
        <v>363</v>
      </c>
      <c r="V369" s="117">
        <f ca="1"/>
        <v>0</v>
      </c>
      <c r="W369" s="186">
        <f t="shared" ca="1" si="22"/>
        <v>0</v>
      </c>
      <c r="Y369" s="1">
        <f t="shared" si="23"/>
        <v>364</v>
      </c>
      <c r="AA369" s="211"/>
      <c r="AB369" s="211"/>
      <c r="AC369" s="212"/>
      <c r="AD369" s="122"/>
    </row>
    <row r="370" spans="21:30">
      <c r="U370" s="1">
        <f t="shared" si="24"/>
        <v>364</v>
      </c>
      <c r="V370" s="117">
        <f ca="1"/>
        <v>0</v>
      </c>
      <c r="W370" s="186">
        <f t="shared" ca="1" si="22"/>
        <v>0</v>
      </c>
      <c r="Y370" s="1">
        <f t="shared" si="23"/>
        <v>365</v>
      </c>
      <c r="AA370" s="211"/>
      <c r="AB370" s="211"/>
      <c r="AC370" s="212"/>
      <c r="AD370" s="122"/>
    </row>
    <row r="371" spans="21:30">
      <c r="U371" s="1">
        <f t="shared" si="24"/>
        <v>365</v>
      </c>
      <c r="V371" s="117">
        <f ca="1"/>
        <v>0</v>
      </c>
      <c r="W371" s="186">
        <f t="shared" ca="1" si="22"/>
        <v>0</v>
      </c>
      <c r="Y371" s="1">
        <f t="shared" si="23"/>
        <v>366</v>
      </c>
      <c r="AA371" s="211"/>
      <c r="AB371" s="211"/>
      <c r="AC371" s="212"/>
      <c r="AD371" s="122"/>
    </row>
    <row r="372" spans="21:30">
      <c r="U372" s="1">
        <f t="shared" si="24"/>
        <v>366</v>
      </c>
      <c r="V372" s="117">
        <f ca="1"/>
        <v>0</v>
      </c>
      <c r="W372" s="186">
        <f t="shared" ca="1" si="22"/>
        <v>0</v>
      </c>
      <c r="Y372" s="1">
        <f t="shared" si="23"/>
        <v>367</v>
      </c>
      <c r="AA372" s="211"/>
      <c r="AB372" s="211"/>
      <c r="AC372" s="212"/>
      <c r="AD372" s="122"/>
    </row>
    <row r="373" spans="21:30">
      <c r="U373" s="1">
        <f t="shared" si="24"/>
        <v>367</v>
      </c>
      <c r="V373" s="117">
        <f ca="1"/>
        <v>0</v>
      </c>
      <c r="W373" s="186">
        <f t="shared" ca="1" si="22"/>
        <v>0</v>
      </c>
      <c r="Y373" s="1">
        <f t="shared" si="23"/>
        <v>368</v>
      </c>
      <c r="AA373" s="211"/>
      <c r="AB373" s="211"/>
      <c r="AC373" s="212"/>
      <c r="AD373" s="122"/>
    </row>
    <row r="374" spans="21:30">
      <c r="U374" s="1">
        <f t="shared" si="24"/>
        <v>368</v>
      </c>
      <c r="V374" s="117">
        <f ca="1"/>
        <v>0</v>
      </c>
      <c r="W374" s="186">
        <f t="shared" ca="1" si="22"/>
        <v>0</v>
      </c>
      <c r="Y374" s="1">
        <f t="shared" si="23"/>
        <v>369</v>
      </c>
      <c r="AA374" s="211"/>
      <c r="AB374" s="211"/>
      <c r="AC374" s="212"/>
      <c r="AD374" s="122"/>
    </row>
    <row r="375" spans="21:30">
      <c r="U375" s="1">
        <f t="shared" si="24"/>
        <v>369</v>
      </c>
      <c r="V375" s="117">
        <f ca="1"/>
        <v>0</v>
      </c>
      <c r="W375" s="186">
        <f t="shared" ca="1" si="22"/>
        <v>0</v>
      </c>
      <c r="Y375" s="1">
        <f t="shared" si="23"/>
        <v>370</v>
      </c>
      <c r="AA375" s="211"/>
      <c r="AB375" s="211"/>
      <c r="AC375" s="212"/>
      <c r="AD375" s="122"/>
    </row>
    <row r="376" spans="21:30">
      <c r="U376" s="1">
        <f t="shared" si="24"/>
        <v>370</v>
      </c>
      <c r="V376" s="117">
        <f ca="1"/>
        <v>0</v>
      </c>
      <c r="W376" s="186">
        <f t="shared" ca="1" si="22"/>
        <v>0</v>
      </c>
      <c r="Y376" s="1">
        <f t="shared" si="23"/>
        <v>371</v>
      </c>
      <c r="AA376" s="211"/>
      <c r="AB376" s="211"/>
      <c r="AC376" s="212"/>
      <c r="AD376" s="122"/>
    </row>
    <row r="377" spans="21:30">
      <c r="U377" s="1">
        <f t="shared" si="24"/>
        <v>371</v>
      </c>
      <c r="V377" s="117">
        <f ca="1"/>
        <v>0</v>
      </c>
      <c r="W377" s="186">
        <f t="shared" ca="1" si="22"/>
        <v>0</v>
      </c>
      <c r="Y377" s="1">
        <f t="shared" si="23"/>
        <v>372</v>
      </c>
      <c r="AA377" s="211"/>
      <c r="AB377" s="211"/>
      <c r="AC377" s="212"/>
      <c r="AD377" s="122"/>
    </row>
    <row r="378" spans="21:30">
      <c r="U378" s="1">
        <f t="shared" si="24"/>
        <v>372</v>
      </c>
      <c r="V378" s="117">
        <f ca="1"/>
        <v>0</v>
      </c>
      <c r="W378" s="186">
        <f t="shared" ca="1" si="22"/>
        <v>0</v>
      </c>
      <c r="Y378" s="1">
        <f t="shared" si="23"/>
        <v>373</v>
      </c>
      <c r="AA378" s="211"/>
      <c r="AB378" s="211"/>
      <c r="AC378" s="212"/>
      <c r="AD378" s="122"/>
    </row>
    <row r="379" spans="21:30">
      <c r="U379" s="1">
        <f t="shared" si="24"/>
        <v>373</v>
      </c>
      <c r="V379" s="117">
        <f ca="1"/>
        <v>0</v>
      </c>
      <c r="W379" s="186">
        <f t="shared" ca="1" si="22"/>
        <v>0</v>
      </c>
      <c r="Y379" s="1">
        <f t="shared" si="23"/>
        <v>374</v>
      </c>
      <c r="AA379" s="211"/>
      <c r="AB379" s="211"/>
      <c r="AC379" s="212"/>
      <c r="AD379" s="122"/>
    </row>
    <row r="380" spans="21:30">
      <c r="U380" s="1">
        <f t="shared" si="24"/>
        <v>374</v>
      </c>
      <c r="V380" s="117">
        <f ca="1"/>
        <v>0</v>
      </c>
      <c r="W380" s="186">
        <f t="shared" ca="1" si="22"/>
        <v>0</v>
      </c>
      <c r="Y380" s="1">
        <f t="shared" si="23"/>
        <v>375</v>
      </c>
      <c r="AA380" s="211"/>
      <c r="AB380" s="211"/>
      <c r="AC380" s="212"/>
      <c r="AD380" s="122"/>
    </row>
    <row r="381" spans="21:30">
      <c r="U381" s="1">
        <f t="shared" si="24"/>
        <v>375</v>
      </c>
      <c r="V381" s="117">
        <f ca="1"/>
        <v>0</v>
      </c>
      <c r="W381" s="186">
        <f t="shared" ca="1" si="22"/>
        <v>0</v>
      </c>
      <c r="Y381" s="1">
        <f t="shared" si="23"/>
        <v>376</v>
      </c>
      <c r="AA381" s="211"/>
      <c r="AB381" s="211"/>
      <c r="AC381" s="212"/>
      <c r="AD381" s="122"/>
    </row>
    <row r="382" spans="21:30">
      <c r="U382" s="1">
        <f t="shared" si="24"/>
        <v>376</v>
      </c>
      <c r="V382" s="117">
        <f ca="1"/>
        <v>0</v>
      </c>
      <c r="W382" s="186">
        <f t="shared" ca="1" si="22"/>
        <v>0</v>
      </c>
      <c r="Y382" s="1">
        <f t="shared" si="23"/>
        <v>377</v>
      </c>
      <c r="AA382" s="211"/>
      <c r="AB382" s="211"/>
      <c r="AC382" s="212"/>
      <c r="AD382" s="122"/>
    </row>
    <row r="383" spans="21:30">
      <c r="U383" s="1">
        <f t="shared" si="24"/>
        <v>377</v>
      </c>
      <c r="V383" s="117">
        <f ca="1"/>
        <v>0</v>
      </c>
      <c r="W383" s="186">
        <f t="shared" ca="1" si="22"/>
        <v>0</v>
      </c>
      <c r="Y383" s="1">
        <f t="shared" si="23"/>
        <v>378</v>
      </c>
      <c r="AA383" s="211"/>
      <c r="AB383" s="211"/>
      <c r="AC383" s="212"/>
      <c r="AD383" s="122"/>
    </row>
    <row r="384" spans="21:30">
      <c r="U384" s="1">
        <f t="shared" si="24"/>
        <v>378</v>
      </c>
      <c r="V384" s="117">
        <f ca="1"/>
        <v>0</v>
      </c>
      <c r="W384" s="186">
        <f t="shared" ca="1" si="22"/>
        <v>0</v>
      </c>
      <c r="Y384" s="1">
        <f t="shared" si="23"/>
        <v>379</v>
      </c>
      <c r="AA384" s="211"/>
      <c r="AB384" s="211"/>
      <c r="AC384" s="212"/>
      <c r="AD384" s="122"/>
    </row>
    <row r="385" spans="21:30">
      <c r="U385" s="1">
        <f t="shared" si="24"/>
        <v>379</v>
      </c>
      <c r="V385" s="117">
        <f ca="1"/>
        <v>0</v>
      </c>
      <c r="W385" s="186">
        <f t="shared" ca="1" si="22"/>
        <v>0</v>
      </c>
      <c r="Y385" s="1">
        <f t="shared" si="23"/>
        <v>380</v>
      </c>
      <c r="AA385" s="211"/>
      <c r="AB385" s="211"/>
      <c r="AC385" s="212"/>
      <c r="AD385" s="122"/>
    </row>
    <row r="386" spans="21:30">
      <c r="U386" s="1">
        <f t="shared" si="24"/>
        <v>380</v>
      </c>
      <c r="V386" s="117">
        <f ca="1"/>
        <v>0</v>
      </c>
      <c r="W386" s="186">
        <f t="shared" ca="1" si="22"/>
        <v>0</v>
      </c>
      <c r="Y386" s="1">
        <f t="shared" si="23"/>
        <v>381</v>
      </c>
      <c r="AA386" s="211"/>
      <c r="AB386" s="211"/>
      <c r="AC386" s="212"/>
      <c r="AD386" s="122"/>
    </row>
    <row r="387" spans="21:30">
      <c r="U387" s="1">
        <f t="shared" si="24"/>
        <v>381</v>
      </c>
      <c r="V387" s="117">
        <f ca="1"/>
        <v>0</v>
      </c>
      <c r="W387" s="186">
        <f t="shared" ca="1" si="22"/>
        <v>0</v>
      </c>
      <c r="Y387" s="1">
        <f t="shared" si="23"/>
        <v>382</v>
      </c>
      <c r="AA387" s="211"/>
      <c r="AB387" s="211"/>
      <c r="AC387" s="212"/>
      <c r="AD387" s="122"/>
    </row>
    <row r="388" spans="21:30">
      <c r="U388" s="1">
        <f t="shared" si="24"/>
        <v>382</v>
      </c>
      <c r="V388" s="117">
        <f ca="1"/>
        <v>0</v>
      </c>
      <c r="W388" s="186">
        <f t="shared" ca="1" si="22"/>
        <v>0</v>
      </c>
      <c r="Y388" s="1">
        <f t="shared" si="23"/>
        <v>383</v>
      </c>
      <c r="AA388" s="211"/>
      <c r="AB388" s="211"/>
      <c r="AC388" s="212"/>
      <c r="AD388" s="122"/>
    </row>
    <row r="389" spans="21:30">
      <c r="U389" s="1">
        <f t="shared" si="24"/>
        <v>383</v>
      </c>
      <c r="V389" s="117">
        <f ca="1"/>
        <v>0</v>
      </c>
      <c r="W389" s="186">
        <f t="shared" ca="1" si="22"/>
        <v>0</v>
      </c>
      <c r="Y389" s="1">
        <f t="shared" si="23"/>
        <v>384</v>
      </c>
      <c r="AA389" s="211"/>
      <c r="AB389" s="211"/>
      <c r="AC389" s="212"/>
      <c r="AD389" s="122"/>
    </row>
    <row r="390" spans="21:30">
      <c r="U390" s="1">
        <f t="shared" si="24"/>
        <v>384</v>
      </c>
      <c r="V390" s="117">
        <f ca="1"/>
        <v>0</v>
      </c>
      <c r="W390" s="186">
        <f t="shared" ca="1" si="22"/>
        <v>0</v>
      </c>
      <c r="Y390" s="1">
        <f t="shared" si="23"/>
        <v>385</v>
      </c>
      <c r="AA390" s="211"/>
      <c r="AB390" s="211"/>
      <c r="AC390" s="212"/>
      <c r="AD390" s="122"/>
    </row>
    <row r="391" spans="21:30">
      <c r="U391" s="1">
        <f t="shared" si="24"/>
        <v>385</v>
      </c>
      <c r="V391" s="117">
        <f ca="1"/>
        <v>0</v>
      </c>
      <c r="W391" s="186">
        <f t="shared" ca="1" si="22"/>
        <v>0</v>
      </c>
      <c r="Y391" s="1">
        <f t="shared" si="23"/>
        <v>386</v>
      </c>
      <c r="AA391" s="211"/>
      <c r="AB391" s="211"/>
      <c r="AC391" s="212"/>
      <c r="AD391" s="122"/>
    </row>
    <row r="392" spans="21:30">
      <c r="U392" s="1">
        <f t="shared" si="24"/>
        <v>386</v>
      </c>
      <c r="V392" s="117">
        <f ca="1"/>
        <v>0</v>
      </c>
      <c r="W392" s="186">
        <f t="shared" ref="W392:W455" ca="1" si="25">V392</f>
        <v>0</v>
      </c>
      <c r="Y392" s="1">
        <f t="shared" si="23"/>
        <v>387</v>
      </c>
      <c r="AA392" s="211"/>
      <c r="AB392" s="211"/>
      <c r="AC392" s="212"/>
      <c r="AD392" s="122"/>
    </row>
    <row r="393" spans="21:30">
      <c r="U393" s="1">
        <f t="shared" si="24"/>
        <v>387</v>
      </c>
      <c r="V393" s="117">
        <f ca="1"/>
        <v>0</v>
      </c>
      <c r="W393" s="186">
        <f t="shared" ca="1" si="25"/>
        <v>0</v>
      </c>
      <c r="Y393" s="1">
        <f t="shared" ref="Y393:Y456" si="26">Y392+1</f>
        <v>388</v>
      </c>
      <c r="AA393" s="211"/>
      <c r="AB393" s="211"/>
      <c r="AC393" s="212"/>
      <c r="AD393" s="122"/>
    </row>
    <row r="394" spans="21:30">
      <c r="U394" s="1">
        <f t="shared" si="24"/>
        <v>388</v>
      </c>
      <c r="V394" s="117">
        <f ca="1"/>
        <v>0</v>
      </c>
      <c r="W394" s="186">
        <f t="shared" ca="1" si="25"/>
        <v>0</v>
      </c>
      <c r="Y394" s="1">
        <f t="shared" si="26"/>
        <v>389</v>
      </c>
      <c r="AA394" s="211"/>
      <c r="AB394" s="211"/>
      <c r="AC394" s="212"/>
      <c r="AD394" s="122"/>
    </row>
    <row r="395" spans="21:30">
      <c r="U395" s="1">
        <f t="shared" si="24"/>
        <v>389</v>
      </c>
      <c r="V395" s="117">
        <f ca="1"/>
        <v>0</v>
      </c>
      <c r="W395" s="186">
        <f t="shared" ca="1" si="25"/>
        <v>0</v>
      </c>
      <c r="Y395" s="1">
        <f t="shared" si="26"/>
        <v>390</v>
      </c>
      <c r="AA395" s="211"/>
      <c r="AB395" s="211"/>
      <c r="AC395" s="212"/>
      <c r="AD395" s="122"/>
    </row>
    <row r="396" spans="21:30">
      <c r="U396" s="1">
        <f t="shared" si="24"/>
        <v>390</v>
      </c>
      <c r="V396" s="117">
        <f ca="1"/>
        <v>0</v>
      </c>
      <c r="W396" s="186">
        <f t="shared" ca="1" si="25"/>
        <v>0</v>
      </c>
      <c r="Y396" s="1">
        <f t="shared" si="26"/>
        <v>391</v>
      </c>
      <c r="AA396" s="211"/>
      <c r="AB396" s="211"/>
      <c r="AC396" s="212"/>
      <c r="AD396" s="122"/>
    </row>
    <row r="397" spans="21:30">
      <c r="U397" s="1">
        <f t="shared" si="24"/>
        <v>391</v>
      </c>
      <c r="V397" s="117">
        <f ca="1"/>
        <v>0</v>
      </c>
      <c r="W397" s="186">
        <f t="shared" ca="1" si="25"/>
        <v>0</v>
      </c>
      <c r="Y397" s="1">
        <f t="shared" si="26"/>
        <v>392</v>
      </c>
      <c r="AA397" s="211"/>
      <c r="AB397" s="211"/>
      <c r="AC397" s="212"/>
      <c r="AD397" s="122"/>
    </row>
    <row r="398" spans="21:30">
      <c r="U398" s="1">
        <f t="shared" si="24"/>
        <v>392</v>
      </c>
      <c r="V398" s="117">
        <f ca="1"/>
        <v>0</v>
      </c>
      <c r="W398" s="186">
        <f t="shared" ca="1" si="25"/>
        <v>0</v>
      </c>
      <c r="Y398" s="1">
        <f t="shared" si="26"/>
        <v>393</v>
      </c>
      <c r="AA398" s="211"/>
      <c r="AB398" s="211"/>
      <c r="AC398" s="212"/>
      <c r="AD398" s="122"/>
    </row>
    <row r="399" spans="21:30">
      <c r="U399" s="1">
        <f t="shared" si="24"/>
        <v>393</v>
      </c>
      <c r="V399" s="117">
        <f ca="1"/>
        <v>0</v>
      </c>
      <c r="W399" s="186">
        <f t="shared" ca="1" si="25"/>
        <v>0</v>
      </c>
      <c r="Y399" s="1">
        <f t="shared" si="26"/>
        <v>394</v>
      </c>
      <c r="AA399" s="211"/>
      <c r="AB399" s="211"/>
      <c r="AC399" s="212"/>
      <c r="AD399" s="122"/>
    </row>
    <row r="400" spans="21:30">
      <c r="U400" s="1">
        <f t="shared" si="24"/>
        <v>394</v>
      </c>
      <c r="V400" s="117">
        <f ca="1"/>
        <v>0</v>
      </c>
      <c r="W400" s="186">
        <f t="shared" ca="1" si="25"/>
        <v>0</v>
      </c>
      <c r="Y400" s="1">
        <f t="shared" si="26"/>
        <v>395</v>
      </c>
      <c r="AA400" s="211"/>
      <c r="AB400" s="211"/>
      <c r="AC400" s="212"/>
      <c r="AD400" s="122"/>
    </row>
    <row r="401" spans="21:30">
      <c r="U401" s="1">
        <f t="shared" si="24"/>
        <v>395</v>
      </c>
      <c r="V401" s="117">
        <f ca="1"/>
        <v>0</v>
      </c>
      <c r="W401" s="186">
        <f t="shared" ca="1" si="25"/>
        <v>0</v>
      </c>
      <c r="Y401" s="1">
        <f t="shared" si="26"/>
        <v>396</v>
      </c>
      <c r="AA401" s="211"/>
      <c r="AB401" s="211"/>
      <c r="AC401" s="212"/>
      <c r="AD401" s="122"/>
    </row>
    <row r="402" spans="21:30">
      <c r="U402" s="1">
        <f t="shared" si="24"/>
        <v>396</v>
      </c>
      <c r="V402" s="117">
        <f ca="1"/>
        <v>0</v>
      </c>
      <c r="W402" s="186">
        <f t="shared" ca="1" si="25"/>
        <v>0</v>
      </c>
      <c r="Y402" s="1">
        <f t="shared" si="26"/>
        <v>397</v>
      </c>
      <c r="AA402" s="211"/>
      <c r="AB402" s="211"/>
      <c r="AC402" s="212"/>
      <c r="AD402" s="122"/>
    </row>
    <row r="403" spans="21:30">
      <c r="U403" s="1">
        <f t="shared" si="24"/>
        <v>397</v>
      </c>
      <c r="V403" s="117">
        <f ca="1"/>
        <v>0</v>
      </c>
      <c r="W403" s="186">
        <f t="shared" ca="1" si="25"/>
        <v>0</v>
      </c>
      <c r="Y403" s="1">
        <f t="shared" si="26"/>
        <v>398</v>
      </c>
      <c r="AA403" s="211"/>
      <c r="AB403" s="211"/>
      <c r="AC403" s="212"/>
      <c r="AD403" s="122"/>
    </row>
    <row r="404" spans="21:30">
      <c r="U404" s="1">
        <f t="shared" si="24"/>
        <v>398</v>
      </c>
      <c r="V404" s="117">
        <f ca="1"/>
        <v>0</v>
      </c>
      <c r="W404" s="186">
        <f t="shared" ca="1" si="25"/>
        <v>0</v>
      </c>
      <c r="Y404" s="1">
        <f t="shared" si="26"/>
        <v>399</v>
      </c>
      <c r="AA404" s="211"/>
      <c r="AB404" s="211"/>
      <c r="AC404" s="212"/>
      <c r="AD404" s="122"/>
    </row>
    <row r="405" spans="21:30">
      <c r="U405" s="1">
        <f t="shared" si="24"/>
        <v>399</v>
      </c>
      <c r="V405" s="117">
        <f ca="1"/>
        <v>0</v>
      </c>
      <c r="W405" s="186">
        <f t="shared" ca="1" si="25"/>
        <v>0</v>
      </c>
      <c r="Y405" s="1">
        <f t="shared" si="26"/>
        <v>400</v>
      </c>
      <c r="AA405" s="211"/>
      <c r="AB405" s="211"/>
      <c r="AC405" s="212"/>
      <c r="AD405" s="122"/>
    </row>
    <row r="406" spans="21:30">
      <c r="U406" s="1">
        <f t="shared" si="24"/>
        <v>400</v>
      </c>
      <c r="V406" s="117">
        <f ca="1"/>
        <v>0</v>
      </c>
      <c r="W406" s="186">
        <f t="shared" ca="1" si="25"/>
        <v>0</v>
      </c>
      <c r="Y406" s="1">
        <f t="shared" si="26"/>
        <v>401</v>
      </c>
      <c r="AA406" s="211"/>
      <c r="AB406" s="211"/>
      <c r="AC406" s="212"/>
      <c r="AD406" s="122"/>
    </row>
    <row r="407" spans="21:30">
      <c r="U407" s="1">
        <f t="shared" si="24"/>
        <v>401</v>
      </c>
      <c r="V407" s="117">
        <f ca="1"/>
        <v>0</v>
      </c>
      <c r="W407" s="186">
        <f t="shared" ca="1" si="25"/>
        <v>0</v>
      </c>
      <c r="Y407" s="1">
        <f t="shared" si="26"/>
        <v>402</v>
      </c>
      <c r="AA407" s="211"/>
      <c r="AB407" s="211"/>
      <c r="AC407" s="212"/>
      <c r="AD407" s="122"/>
    </row>
    <row r="408" spans="21:30">
      <c r="U408" s="1">
        <f t="shared" si="24"/>
        <v>402</v>
      </c>
      <c r="V408" s="117">
        <f ca="1"/>
        <v>0</v>
      </c>
      <c r="W408" s="186">
        <f t="shared" ca="1" si="25"/>
        <v>0</v>
      </c>
      <c r="Y408" s="1">
        <f t="shared" si="26"/>
        <v>403</v>
      </c>
      <c r="AA408" s="211"/>
      <c r="AB408" s="211"/>
      <c r="AC408" s="212"/>
      <c r="AD408" s="122"/>
    </row>
    <row r="409" spans="21:30">
      <c r="U409" s="1">
        <f t="shared" si="24"/>
        <v>403</v>
      </c>
      <c r="V409" s="117">
        <f ca="1"/>
        <v>0</v>
      </c>
      <c r="W409" s="186">
        <f t="shared" ca="1" si="25"/>
        <v>0</v>
      </c>
      <c r="Y409" s="1">
        <f t="shared" si="26"/>
        <v>404</v>
      </c>
      <c r="AA409" s="211"/>
      <c r="AB409" s="211"/>
      <c r="AC409" s="212"/>
      <c r="AD409" s="122"/>
    </row>
    <row r="410" spans="21:30">
      <c r="U410" s="1">
        <f t="shared" si="24"/>
        <v>404</v>
      </c>
      <c r="V410" s="117">
        <f ca="1"/>
        <v>0</v>
      </c>
      <c r="W410" s="186">
        <f t="shared" ca="1" si="25"/>
        <v>0</v>
      </c>
      <c r="Y410" s="1">
        <f t="shared" si="26"/>
        <v>405</v>
      </c>
      <c r="AA410" s="211"/>
      <c r="AB410" s="211"/>
      <c r="AC410" s="212"/>
      <c r="AD410" s="122"/>
    </row>
    <row r="411" spans="21:30">
      <c r="U411" s="1">
        <f t="shared" si="24"/>
        <v>405</v>
      </c>
      <c r="V411" s="117">
        <f ca="1"/>
        <v>0</v>
      </c>
      <c r="W411" s="186">
        <f t="shared" ca="1" si="25"/>
        <v>0</v>
      </c>
      <c r="Y411" s="1">
        <f t="shared" si="26"/>
        <v>406</v>
      </c>
      <c r="AA411" s="211"/>
      <c r="AB411" s="211"/>
      <c r="AC411" s="212"/>
      <c r="AD411" s="122"/>
    </row>
    <row r="412" spans="21:30">
      <c r="U412" s="1">
        <f t="shared" si="24"/>
        <v>406</v>
      </c>
      <c r="V412" s="117">
        <f ca="1"/>
        <v>0</v>
      </c>
      <c r="W412" s="186">
        <f t="shared" ca="1" si="25"/>
        <v>0</v>
      </c>
      <c r="Y412" s="1">
        <f t="shared" si="26"/>
        <v>407</v>
      </c>
      <c r="AA412" s="211"/>
      <c r="AB412" s="211"/>
      <c r="AC412" s="212"/>
      <c r="AD412" s="122"/>
    </row>
    <row r="413" spans="21:30">
      <c r="U413" s="1">
        <f t="shared" si="24"/>
        <v>407</v>
      </c>
      <c r="V413" s="117">
        <f ca="1"/>
        <v>0</v>
      </c>
      <c r="W413" s="186">
        <f t="shared" ca="1" si="25"/>
        <v>0</v>
      </c>
      <c r="Y413" s="1">
        <f t="shared" si="26"/>
        <v>408</v>
      </c>
      <c r="AA413" s="211"/>
      <c r="AB413" s="211"/>
      <c r="AC413" s="212"/>
      <c r="AD413" s="122"/>
    </row>
    <row r="414" spans="21:30">
      <c r="U414" s="1">
        <f t="shared" si="24"/>
        <v>408</v>
      </c>
      <c r="V414" s="117">
        <f ca="1"/>
        <v>0</v>
      </c>
      <c r="W414" s="186">
        <f t="shared" ca="1" si="25"/>
        <v>0</v>
      </c>
      <c r="Y414" s="1">
        <f t="shared" si="26"/>
        <v>409</v>
      </c>
      <c r="AA414" s="211"/>
      <c r="AB414" s="211"/>
      <c r="AC414" s="212"/>
      <c r="AD414" s="122"/>
    </row>
    <row r="415" spans="21:30">
      <c r="U415" s="1">
        <f t="shared" si="24"/>
        <v>409</v>
      </c>
      <c r="V415" s="117">
        <f ca="1"/>
        <v>0</v>
      </c>
      <c r="W415" s="186">
        <f t="shared" ca="1" si="25"/>
        <v>0</v>
      </c>
      <c r="Y415" s="1">
        <f t="shared" si="26"/>
        <v>410</v>
      </c>
      <c r="AA415" s="211"/>
      <c r="AB415" s="211"/>
      <c r="AC415" s="212"/>
      <c r="AD415" s="122"/>
    </row>
    <row r="416" spans="21:30">
      <c r="U416" s="1">
        <f t="shared" si="24"/>
        <v>410</v>
      </c>
      <c r="V416" s="117">
        <f ca="1"/>
        <v>0</v>
      </c>
      <c r="W416" s="186">
        <f t="shared" ca="1" si="25"/>
        <v>0</v>
      </c>
      <c r="Y416" s="1">
        <f t="shared" si="26"/>
        <v>411</v>
      </c>
      <c r="AA416" s="211"/>
      <c r="AB416" s="211"/>
      <c r="AC416" s="212"/>
      <c r="AD416" s="122"/>
    </row>
    <row r="417" spans="21:30">
      <c r="U417" s="1">
        <f t="shared" si="24"/>
        <v>411</v>
      </c>
      <c r="V417" s="117">
        <f ca="1"/>
        <v>0</v>
      </c>
      <c r="W417" s="186">
        <f t="shared" ca="1" si="25"/>
        <v>0</v>
      </c>
      <c r="Y417" s="1">
        <f t="shared" si="26"/>
        <v>412</v>
      </c>
      <c r="AA417" s="211"/>
      <c r="AB417" s="211"/>
      <c r="AC417" s="212"/>
      <c r="AD417" s="122"/>
    </row>
    <row r="418" spans="21:30">
      <c r="U418" s="1">
        <f t="shared" si="24"/>
        <v>412</v>
      </c>
      <c r="V418" s="117">
        <f ca="1"/>
        <v>0</v>
      </c>
      <c r="W418" s="186">
        <f t="shared" ca="1" si="25"/>
        <v>0</v>
      </c>
      <c r="Y418" s="1">
        <f t="shared" si="26"/>
        <v>413</v>
      </c>
      <c r="AA418" s="211"/>
      <c r="AB418" s="211"/>
      <c r="AC418" s="212"/>
      <c r="AD418" s="122"/>
    </row>
    <row r="419" spans="21:30">
      <c r="U419" s="1">
        <f t="shared" si="24"/>
        <v>413</v>
      </c>
      <c r="V419" s="117">
        <f ca="1"/>
        <v>0</v>
      </c>
      <c r="W419" s="186">
        <f t="shared" ca="1" si="25"/>
        <v>0</v>
      </c>
      <c r="Y419" s="1">
        <f t="shared" si="26"/>
        <v>414</v>
      </c>
      <c r="AA419" s="211"/>
      <c r="AB419" s="211"/>
      <c r="AC419" s="212"/>
      <c r="AD419" s="122"/>
    </row>
    <row r="420" spans="21:30">
      <c r="U420" s="1">
        <f t="shared" si="24"/>
        <v>414</v>
      </c>
      <c r="V420" s="117">
        <f ca="1"/>
        <v>0</v>
      </c>
      <c r="W420" s="186">
        <f t="shared" ca="1" si="25"/>
        <v>0</v>
      </c>
      <c r="Y420" s="1">
        <f t="shared" si="26"/>
        <v>415</v>
      </c>
      <c r="AA420" s="211"/>
      <c r="AB420" s="211"/>
      <c r="AC420" s="212"/>
      <c r="AD420" s="122"/>
    </row>
    <row r="421" spans="21:30">
      <c r="U421" s="1">
        <f t="shared" si="24"/>
        <v>415</v>
      </c>
      <c r="V421" s="117">
        <f ca="1"/>
        <v>0</v>
      </c>
      <c r="W421" s="186">
        <f t="shared" ca="1" si="25"/>
        <v>0</v>
      </c>
      <c r="Y421" s="1">
        <f t="shared" si="26"/>
        <v>416</v>
      </c>
      <c r="AA421" s="211"/>
      <c r="AB421" s="211"/>
      <c r="AC421" s="212"/>
      <c r="AD421" s="122"/>
    </row>
    <row r="422" spans="21:30">
      <c r="U422" s="1">
        <f t="shared" si="24"/>
        <v>416</v>
      </c>
      <c r="V422" s="117">
        <f ca="1"/>
        <v>0</v>
      </c>
      <c r="W422" s="186">
        <f t="shared" ca="1" si="25"/>
        <v>0</v>
      </c>
      <c r="Y422" s="1">
        <f t="shared" si="26"/>
        <v>417</v>
      </c>
      <c r="AA422" s="211"/>
      <c r="AB422" s="211"/>
      <c r="AC422" s="212"/>
      <c r="AD422" s="122"/>
    </row>
    <row r="423" spans="21:30">
      <c r="U423" s="1">
        <f t="shared" si="24"/>
        <v>417</v>
      </c>
      <c r="V423" s="117">
        <f ca="1"/>
        <v>0</v>
      </c>
      <c r="W423" s="186">
        <f t="shared" ca="1" si="25"/>
        <v>0</v>
      </c>
      <c r="Y423" s="1">
        <f t="shared" si="26"/>
        <v>418</v>
      </c>
      <c r="AA423" s="211"/>
      <c r="AB423" s="211"/>
      <c r="AC423" s="212"/>
      <c r="AD423" s="122"/>
    </row>
    <row r="424" spans="21:30">
      <c r="U424" s="1">
        <f t="shared" si="24"/>
        <v>418</v>
      </c>
      <c r="V424" s="117">
        <f ca="1"/>
        <v>0</v>
      </c>
      <c r="W424" s="186">
        <f t="shared" ca="1" si="25"/>
        <v>0</v>
      </c>
      <c r="Y424" s="1">
        <f t="shared" si="26"/>
        <v>419</v>
      </c>
      <c r="AA424" s="211"/>
      <c r="AB424" s="211"/>
      <c r="AC424" s="212"/>
      <c r="AD424" s="122"/>
    </row>
    <row r="425" spans="21:30">
      <c r="U425" s="1">
        <f t="shared" si="24"/>
        <v>419</v>
      </c>
      <c r="V425" s="117">
        <f ca="1"/>
        <v>0</v>
      </c>
      <c r="W425" s="186">
        <f t="shared" ca="1" si="25"/>
        <v>0</v>
      </c>
      <c r="Y425" s="1">
        <f t="shared" si="26"/>
        <v>420</v>
      </c>
      <c r="AA425" s="211"/>
      <c r="AB425" s="211"/>
      <c r="AC425" s="212"/>
      <c r="AD425" s="122"/>
    </row>
    <row r="426" spans="21:30">
      <c r="U426" s="1">
        <f t="shared" ref="U426:U489" si="27">1+U425</f>
        <v>420</v>
      </c>
      <c r="V426" s="117">
        <f ca="1"/>
        <v>0</v>
      </c>
      <c r="W426" s="186">
        <f t="shared" ca="1" si="25"/>
        <v>0</v>
      </c>
      <c r="Y426" s="1">
        <f t="shared" si="26"/>
        <v>421</v>
      </c>
      <c r="AA426" s="211"/>
      <c r="AB426" s="211"/>
      <c r="AC426" s="212"/>
      <c r="AD426" s="122"/>
    </row>
    <row r="427" spans="21:30">
      <c r="U427" s="1">
        <f t="shared" si="27"/>
        <v>421</v>
      </c>
      <c r="V427" s="117">
        <f ca="1"/>
        <v>0</v>
      </c>
      <c r="W427" s="186">
        <f t="shared" ca="1" si="25"/>
        <v>0</v>
      </c>
      <c r="Y427" s="1">
        <f t="shared" si="26"/>
        <v>422</v>
      </c>
      <c r="AA427" s="211"/>
      <c r="AB427" s="211"/>
      <c r="AC427" s="212"/>
      <c r="AD427" s="122"/>
    </row>
    <row r="428" spans="21:30">
      <c r="U428" s="1">
        <f t="shared" si="27"/>
        <v>422</v>
      </c>
      <c r="V428" s="117">
        <f ca="1"/>
        <v>0</v>
      </c>
      <c r="W428" s="186">
        <f t="shared" ca="1" si="25"/>
        <v>0</v>
      </c>
      <c r="Y428" s="1">
        <f t="shared" si="26"/>
        <v>423</v>
      </c>
      <c r="AA428" s="211"/>
      <c r="AB428" s="211"/>
      <c r="AC428" s="212"/>
      <c r="AD428" s="122"/>
    </row>
    <row r="429" spans="21:30">
      <c r="U429" s="1">
        <f t="shared" si="27"/>
        <v>423</v>
      </c>
      <c r="V429" s="117">
        <f ca="1"/>
        <v>0</v>
      </c>
      <c r="W429" s="186">
        <f t="shared" ca="1" si="25"/>
        <v>0</v>
      </c>
      <c r="Y429" s="1">
        <f t="shared" si="26"/>
        <v>424</v>
      </c>
      <c r="AA429" s="211"/>
      <c r="AB429" s="211"/>
      <c r="AC429" s="212"/>
      <c r="AD429" s="122"/>
    </row>
    <row r="430" spans="21:30">
      <c r="U430" s="1">
        <f t="shared" si="27"/>
        <v>424</v>
      </c>
      <c r="V430" s="117">
        <f ca="1"/>
        <v>0</v>
      </c>
      <c r="W430" s="186">
        <f t="shared" ca="1" si="25"/>
        <v>0</v>
      </c>
      <c r="Y430" s="1">
        <f t="shared" si="26"/>
        <v>425</v>
      </c>
      <c r="AA430" s="211"/>
      <c r="AB430" s="211"/>
      <c r="AC430" s="212"/>
      <c r="AD430" s="122"/>
    </row>
    <row r="431" spans="21:30">
      <c r="U431" s="1">
        <f t="shared" si="27"/>
        <v>425</v>
      </c>
      <c r="V431" s="117">
        <f ca="1"/>
        <v>0</v>
      </c>
      <c r="W431" s="186">
        <f t="shared" ca="1" si="25"/>
        <v>0</v>
      </c>
      <c r="Y431" s="1">
        <f t="shared" si="26"/>
        <v>426</v>
      </c>
      <c r="AA431" s="211"/>
      <c r="AB431" s="211"/>
      <c r="AC431" s="212"/>
      <c r="AD431" s="122"/>
    </row>
    <row r="432" spans="21:30">
      <c r="U432" s="1">
        <f t="shared" si="27"/>
        <v>426</v>
      </c>
      <c r="V432" s="117">
        <f ca="1"/>
        <v>0</v>
      </c>
      <c r="W432" s="186">
        <f t="shared" ca="1" si="25"/>
        <v>0</v>
      </c>
      <c r="Y432" s="1">
        <f t="shared" si="26"/>
        <v>427</v>
      </c>
      <c r="AA432" s="211"/>
      <c r="AB432" s="211"/>
      <c r="AC432" s="212"/>
      <c r="AD432" s="122"/>
    </row>
    <row r="433" spans="21:30">
      <c r="U433" s="1">
        <f t="shared" si="27"/>
        <v>427</v>
      </c>
      <c r="V433" s="117">
        <f ca="1"/>
        <v>0</v>
      </c>
      <c r="W433" s="186">
        <f t="shared" ca="1" si="25"/>
        <v>0</v>
      </c>
      <c r="Y433" s="1">
        <f t="shared" si="26"/>
        <v>428</v>
      </c>
      <c r="AA433" s="211"/>
      <c r="AB433" s="211"/>
      <c r="AC433" s="212"/>
      <c r="AD433" s="122"/>
    </row>
    <row r="434" spans="21:30">
      <c r="U434" s="1">
        <f t="shared" si="27"/>
        <v>428</v>
      </c>
      <c r="V434" s="117">
        <f ca="1"/>
        <v>0</v>
      </c>
      <c r="W434" s="186">
        <f t="shared" ca="1" si="25"/>
        <v>0</v>
      </c>
      <c r="Y434" s="1">
        <f t="shared" si="26"/>
        <v>429</v>
      </c>
      <c r="AA434" s="211"/>
      <c r="AB434" s="211"/>
      <c r="AC434" s="212"/>
      <c r="AD434" s="122"/>
    </row>
    <row r="435" spans="21:30">
      <c r="U435" s="1">
        <f t="shared" si="27"/>
        <v>429</v>
      </c>
      <c r="V435" s="117">
        <f ca="1"/>
        <v>0</v>
      </c>
      <c r="W435" s="186">
        <f t="shared" ca="1" si="25"/>
        <v>0</v>
      </c>
      <c r="Y435" s="1">
        <f t="shared" si="26"/>
        <v>430</v>
      </c>
      <c r="AA435" s="211"/>
      <c r="AB435" s="211"/>
      <c r="AC435" s="212"/>
      <c r="AD435" s="122"/>
    </row>
    <row r="436" spans="21:30">
      <c r="U436" s="1">
        <f t="shared" si="27"/>
        <v>430</v>
      </c>
      <c r="V436" s="117">
        <f ca="1"/>
        <v>0</v>
      </c>
      <c r="W436" s="186">
        <f t="shared" ca="1" si="25"/>
        <v>0</v>
      </c>
      <c r="Y436" s="1">
        <f t="shared" si="26"/>
        <v>431</v>
      </c>
      <c r="AA436" s="211"/>
      <c r="AB436" s="211"/>
      <c r="AC436" s="212"/>
      <c r="AD436" s="122"/>
    </row>
    <row r="437" spans="21:30">
      <c r="U437" s="1">
        <f t="shared" si="27"/>
        <v>431</v>
      </c>
      <c r="V437" s="117">
        <f ca="1"/>
        <v>0</v>
      </c>
      <c r="W437" s="186">
        <f t="shared" ca="1" si="25"/>
        <v>0</v>
      </c>
      <c r="Y437" s="1">
        <f t="shared" si="26"/>
        <v>432</v>
      </c>
      <c r="AA437" s="211"/>
      <c r="AB437" s="211"/>
      <c r="AC437" s="212"/>
      <c r="AD437" s="122"/>
    </row>
    <row r="438" spans="21:30">
      <c r="U438" s="1">
        <f t="shared" si="27"/>
        <v>432</v>
      </c>
      <c r="V438" s="117">
        <f ca="1"/>
        <v>0</v>
      </c>
      <c r="W438" s="186">
        <f t="shared" ca="1" si="25"/>
        <v>0</v>
      </c>
      <c r="Y438" s="1">
        <f t="shared" si="26"/>
        <v>433</v>
      </c>
      <c r="AA438" s="211"/>
      <c r="AB438" s="211"/>
      <c r="AC438" s="212"/>
      <c r="AD438" s="122"/>
    </row>
    <row r="439" spans="21:30">
      <c r="U439" s="1">
        <f t="shared" si="27"/>
        <v>433</v>
      </c>
      <c r="V439" s="117">
        <f ca="1"/>
        <v>0</v>
      </c>
      <c r="W439" s="186">
        <f t="shared" ca="1" si="25"/>
        <v>0</v>
      </c>
      <c r="Y439" s="1">
        <f t="shared" si="26"/>
        <v>434</v>
      </c>
      <c r="AA439" s="211"/>
      <c r="AB439" s="211"/>
      <c r="AC439" s="212"/>
      <c r="AD439" s="122"/>
    </row>
    <row r="440" spans="21:30">
      <c r="U440" s="1">
        <f t="shared" si="27"/>
        <v>434</v>
      </c>
      <c r="V440" s="117">
        <f ca="1"/>
        <v>0</v>
      </c>
      <c r="W440" s="186">
        <f t="shared" ca="1" si="25"/>
        <v>0</v>
      </c>
      <c r="Y440" s="1">
        <f t="shared" si="26"/>
        <v>435</v>
      </c>
      <c r="AA440" s="211"/>
      <c r="AB440" s="211"/>
      <c r="AC440" s="212"/>
      <c r="AD440" s="122"/>
    </row>
    <row r="441" spans="21:30">
      <c r="U441" s="1">
        <f t="shared" si="27"/>
        <v>435</v>
      </c>
      <c r="V441" s="117">
        <f ca="1"/>
        <v>0</v>
      </c>
      <c r="W441" s="186">
        <f t="shared" ca="1" si="25"/>
        <v>0</v>
      </c>
      <c r="Y441" s="1">
        <f t="shared" si="26"/>
        <v>436</v>
      </c>
      <c r="AA441" s="211"/>
      <c r="AB441" s="211"/>
      <c r="AC441" s="212"/>
      <c r="AD441" s="122"/>
    </row>
    <row r="442" spans="21:30">
      <c r="U442" s="1">
        <f t="shared" si="27"/>
        <v>436</v>
      </c>
      <c r="V442" s="117">
        <f ca="1"/>
        <v>0</v>
      </c>
      <c r="W442" s="186">
        <f t="shared" ca="1" si="25"/>
        <v>0</v>
      </c>
      <c r="Y442" s="1">
        <f t="shared" si="26"/>
        <v>437</v>
      </c>
      <c r="AA442" s="211"/>
      <c r="AB442" s="211"/>
      <c r="AC442" s="212"/>
      <c r="AD442" s="122"/>
    </row>
    <row r="443" spans="21:30">
      <c r="U443" s="1">
        <f t="shared" si="27"/>
        <v>437</v>
      </c>
      <c r="V443" s="117">
        <f ca="1"/>
        <v>0</v>
      </c>
      <c r="W443" s="186">
        <f t="shared" ca="1" si="25"/>
        <v>0</v>
      </c>
      <c r="Y443" s="1">
        <f t="shared" si="26"/>
        <v>438</v>
      </c>
      <c r="AA443" s="211"/>
      <c r="AB443" s="211"/>
      <c r="AC443" s="212"/>
      <c r="AD443" s="122"/>
    </row>
    <row r="444" spans="21:30">
      <c r="U444" s="1">
        <f t="shared" si="27"/>
        <v>438</v>
      </c>
      <c r="V444" s="117">
        <f ca="1"/>
        <v>0</v>
      </c>
      <c r="W444" s="186">
        <f t="shared" ca="1" si="25"/>
        <v>0</v>
      </c>
      <c r="Y444" s="1">
        <f t="shared" si="26"/>
        <v>439</v>
      </c>
      <c r="AA444" s="211"/>
      <c r="AB444" s="211"/>
      <c r="AC444" s="212"/>
      <c r="AD444" s="122"/>
    </row>
    <row r="445" spans="21:30">
      <c r="U445" s="1">
        <f t="shared" si="27"/>
        <v>439</v>
      </c>
      <c r="V445" s="117">
        <f ca="1"/>
        <v>0</v>
      </c>
      <c r="W445" s="186">
        <f t="shared" ca="1" si="25"/>
        <v>0</v>
      </c>
      <c r="Y445" s="1">
        <f t="shared" si="26"/>
        <v>440</v>
      </c>
      <c r="AA445" s="211"/>
      <c r="AB445" s="211"/>
      <c r="AC445" s="212"/>
      <c r="AD445" s="122"/>
    </row>
    <row r="446" spans="21:30">
      <c r="U446" s="1">
        <f t="shared" si="27"/>
        <v>440</v>
      </c>
      <c r="V446" s="117">
        <f ca="1"/>
        <v>0</v>
      </c>
      <c r="W446" s="186">
        <f t="shared" ca="1" si="25"/>
        <v>0</v>
      </c>
      <c r="Y446" s="1">
        <f t="shared" si="26"/>
        <v>441</v>
      </c>
      <c r="AA446" s="211"/>
      <c r="AB446" s="211"/>
      <c r="AC446" s="212"/>
      <c r="AD446" s="122"/>
    </row>
    <row r="447" spans="21:30">
      <c r="U447" s="1">
        <f t="shared" si="27"/>
        <v>441</v>
      </c>
      <c r="V447" s="117">
        <f ca="1"/>
        <v>0</v>
      </c>
      <c r="W447" s="186">
        <f t="shared" ca="1" si="25"/>
        <v>0</v>
      </c>
      <c r="Y447" s="1">
        <f t="shared" si="26"/>
        <v>442</v>
      </c>
      <c r="AA447" s="211"/>
      <c r="AB447" s="211"/>
      <c r="AC447" s="212"/>
      <c r="AD447" s="122"/>
    </row>
    <row r="448" spans="21:30">
      <c r="U448" s="1">
        <f t="shared" si="27"/>
        <v>442</v>
      </c>
      <c r="V448" s="117">
        <f ca="1"/>
        <v>0</v>
      </c>
      <c r="W448" s="186">
        <f t="shared" ca="1" si="25"/>
        <v>0</v>
      </c>
      <c r="Y448" s="1">
        <f t="shared" si="26"/>
        <v>443</v>
      </c>
      <c r="AA448" s="211"/>
      <c r="AB448" s="211"/>
      <c r="AC448" s="212"/>
      <c r="AD448" s="122"/>
    </row>
    <row r="449" spans="21:30">
      <c r="U449" s="1">
        <f t="shared" si="27"/>
        <v>443</v>
      </c>
      <c r="V449" s="117">
        <f ca="1"/>
        <v>0</v>
      </c>
      <c r="W449" s="186">
        <f t="shared" ca="1" si="25"/>
        <v>0</v>
      </c>
      <c r="Y449" s="1">
        <f t="shared" si="26"/>
        <v>444</v>
      </c>
      <c r="AA449" s="211"/>
      <c r="AB449" s="211"/>
      <c r="AC449" s="212"/>
      <c r="AD449" s="122"/>
    </row>
    <row r="450" spans="21:30">
      <c r="U450" s="1">
        <f t="shared" si="27"/>
        <v>444</v>
      </c>
      <c r="V450" s="117">
        <f ca="1"/>
        <v>0</v>
      </c>
      <c r="W450" s="186">
        <f t="shared" ca="1" si="25"/>
        <v>0</v>
      </c>
      <c r="Y450" s="1">
        <f t="shared" si="26"/>
        <v>445</v>
      </c>
      <c r="AA450" s="211"/>
      <c r="AB450" s="211"/>
      <c r="AC450" s="212"/>
      <c r="AD450" s="122"/>
    </row>
    <row r="451" spans="21:30">
      <c r="U451" s="1">
        <f t="shared" si="27"/>
        <v>445</v>
      </c>
      <c r="V451" s="117">
        <f ca="1"/>
        <v>0</v>
      </c>
      <c r="W451" s="186">
        <f t="shared" ca="1" si="25"/>
        <v>0</v>
      </c>
      <c r="Y451" s="1">
        <f t="shared" si="26"/>
        <v>446</v>
      </c>
      <c r="AA451" s="211"/>
      <c r="AB451" s="211"/>
      <c r="AC451" s="212"/>
      <c r="AD451" s="122"/>
    </row>
    <row r="452" spans="21:30">
      <c r="U452" s="1">
        <f t="shared" si="27"/>
        <v>446</v>
      </c>
      <c r="V452" s="117">
        <f ca="1"/>
        <v>0</v>
      </c>
      <c r="W452" s="186">
        <f t="shared" ca="1" si="25"/>
        <v>0</v>
      </c>
      <c r="Y452" s="1">
        <f t="shared" si="26"/>
        <v>447</v>
      </c>
      <c r="AA452" s="211"/>
      <c r="AB452" s="211"/>
      <c r="AC452" s="212"/>
      <c r="AD452" s="122"/>
    </row>
    <row r="453" spans="21:30">
      <c r="U453" s="1">
        <f t="shared" si="27"/>
        <v>447</v>
      </c>
      <c r="V453" s="117">
        <f ca="1"/>
        <v>0</v>
      </c>
      <c r="W453" s="186">
        <f t="shared" ca="1" si="25"/>
        <v>0</v>
      </c>
      <c r="Y453" s="1">
        <f t="shared" si="26"/>
        <v>448</v>
      </c>
      <c r="AA453" s="211"/>
      <c r="AB453" s="211"/>
      <c r="AC453" s="212"/>
      <c r="AD453" s="122"/>
    </row>
    <row r="454" spans="21:30">
      <c r="U454" s="1">
        <f t="shared" si="27"/>
        <v>448</v>
      </c>
      <c r="V454" s="117">
        <f ca="1"/>
        <v>0</v>
      </c>
      <c r="W454" s="186">
        <f t="shared" ca="1" si="25"/>
        <v>0</v>
      </c>
      <c r="Y454" s="1">
        <f t="shared" si="26"/>
        <v>449</v>
      </c>
      <c r="AA454" s="211"/>
      <c r="AB454" s="211"/>
      <c r="AC454" s="212"/>
      <c r="AD454" s="122"/>
    </row>
    <row r="455" spans="21:30">
      <c r="U455" s="1">
        <f t="shared" si="27"/>
        <v>449</v>
      </c>
      <c r="V455" s="117">
        <f ca="1"/>
        <v>0</v>
      </c>
      <c r="W455" s="186">
        <f t="shared" ca="1" si="25"/>
        <v>0</v>
      </c>
      <c r="Y455" s="1">
        <f t="shared" si="26"/>
        <v>450</v>
      </c>
      <c r="AA455" s="211"/>
      <c r="AB455" s="211"/>
      <c r="AC455" s="212"/>
      <c r="AD455" s="122"/>
    </row>
    <row r="456" spans="21:30">
      <c r="U456" s="1">
        <f t="shared" si="27"/>
        <v>450</v>
      </c>
      <c r="V456" s="117">
        <f ca="1"/>
        <v>0</v>
      </c>
      <c r="W456" s="186">
        <f t="shared" ref="W456:W519" ca="1" si="28">V456</f>
        <v>0</v>
      </c>
      <c r="Y456" s="1">
        <f t="shared" si="26"/>
        <v>451</v>
      </c>
      <c r="AA456" s="211"/>
      <c r="AB456" s="211"/>
      <c r="AC456" s="212"/>
      <c r="AD456" s="122"/>
    </row>
    <row r="457" spans="21:30">
      <c r="U457" s="1">
        <f t="shared" si="27"/>
        <v>451</v>
      </c>
      <c r="V457" s="117">
        <f ca="1"/>
        <v>0</v>
      </c>
      <c r="W457" s="186">
        <f t="shared" ca="1" si="28"/>
        <v>0</v>
      </c>
      <c r="Y457" s="1">
        <f t="shared" ref="Y457:Y520" si="29">Y456+1</f>
        <v>452</v>
      </c>
      <c r="AA457" s="211"/>
      <c r="AB457" s="211"/>
      <c r="AC457" s="212"/>
      <c r="AD457" s="122"/>
    </row>
    <row r="458" spans="21:30">
      <c r="U458" s="1">
        <f t="shared" si="27"/>
        <v>452</v>
      </c>
      <c r="V458" s="117">
        <f ca="1"/>
        <v>0</v>
      </c>
      <c r="W458" s="186">
        <f t="shared" ca="1" si="28"/>
        <v>0</v>
      </c>
      <c r="Y458" s="1">
        <f t="shared" si="29"/>
        <v>453</v>
      </c>
      <c r="AA458" s="211"/>
      <c r="AB458" s="211"/>
      <c r="AC458" s="212"/>
      <c r="AD458" s="122"/>
    </row>
    <row r="459" spans="21:30">
      <c r="U459" s="1">
        <f t="shared" si="27"/>
        <v>453</v>
      </c>
      <c r="V459" s="117">
        <f ca="1"/>
        <v>0</v>
      </c>
      <c r="W459" s="186">
        <f t="shared" ca="1" si="28"/>
        <v>0</v>
      </c>
      <c r="Y459" s="1">
        <f t="shared" si="29"/>
        <v>454</v>
      </c>
      <c r="AA459" s="211"/>
      <c r="AB459" s="211"/>
      <c r="AC459" s="212"/>
      <c r="AD459" s="122"/>
    </row>
    <row r="460" spans="21:30">
      <c r="U460" s="1">
        <f t="shared" si="27"/>
        <v>454</v>
      </c>
      <c r="V460" s="117">
        <f ca="1"/>
        <v>0</v>
      </c>
      <c r="W460" s="186">
        <f t="shared" ca="1" si="28"/>
        <v>0</v>
      </c>
      <c r="Y460" s="1">
        <f t="shared" si="29"/>
        <v>455</v>
      </c>
      <c r="AA460" s="211"/>
      <c r="AB460" s="211"/>
      <c r="AC460" s="212"/>
      <c r="AD460" s="122"/>
    </row>
    <row r="461" spans="21:30">
      <c r="U461" s="1">
        <f t="shared" si="27"/>
        <v>455</v>
      </c>
      <c r="V461" s="117">
        <f ca="1"/>
        <v>0</v>
      </c>
      <c r="W461" s="186">
        <f t="shared" ca="1" si="28"/>
        <v>0</v>
      </c>
      <c r="Y461" s="1">
        <f t="shared" si="29"/>
        <v>456</v>
      </c>
      <c r="AA461" s="211"/>
      <c r="AB461" s="211"/>
      <c r="AC461" s="212"/>
      <c r="AD461" s="122"/>
    </row>
    <row r="462" spans="21:30">
      <c r="U462" s="1">
        <f t="shared" si="27"/>
        <v>456</v>
      </c>
      <c r="V462" s="117">
        <f ca="1"/>
        <v>0</v>
      </c>
      <c r="W462" s="186">
        <f t="shared" ca="1" si="28"/>
        <v>0</v>
      </c>
      <c r="Y462" s="1">
        <f t="shared" si="29"/>
        <v>457</v>
      </c>
      <c r="AA462" s="211"/>
      <c r="AB462" s="211"/>
      <c r="AC462" s="212"/>
      <c r="AD462" s="122"/>
    </row>
    <row r="463" spans="21:30">
      <c r="U463" s="1">
        <f t="shared" si="27"/>
        <v>457</v>
      </c>
      <c r="V463" s="117">
        <f ca="1"/>
        <v>0</v>
      </c>
      <c r="W463" s="186">
        <f t="shared" ca="1" si="28"/>
        <v>0</v>
      </c>
      <c r="Y463" s="1">
        <f t="shared" si="29"/>
        <v>458</v>
      </c>
      <c r="AA463" s="211"/>
      <c r="AB463" s="211"/>
      <c r="AC463" s="212"/>
      <c r="AD463" s="122"/>
    </row>
    <row r="464" spans="21:30">
      <c r="U464" s="1">
        <f t="shared" si="27"/>
        <v>458</v>
      </c>
      <c r="V464" s="117">
        <f ca="1"/>
        <v>0</v>
      </c>
      <c r="W464" s="186">
        <f t="shared" ca="1" si="28"/>
        <v>0</v>
      </c>
      <c r="Y464" s="1">
        <f t="shared" si="29"/>
        <v>459</v>
      </c>
      <c r="AA464" s="211"/>
      <c r="AB464" s="211"/>
      <c r="AC464" s="212"/>
      <c r="AD464" s="122"/>
    </row>
    <row r="465" spans="21:30">
      <c r="U465" s="1">
        <f t="shared" si="27"/>
        <v>459</v>
      </c>
      <c r="V465" s="117">
        <f ca="1"/>
        <v>0</v>
      </c>
      <c r="W465" s="186">
        <f t="shared" ca="1" si="28"/>
        <v>0</v>
      </c>
      <c r="Y465" s="1">
        <f t="shared" si="29"/>
        <v>460</v>
      </c>
      <c r="AA465" s="211"/>
      <c r="AB465" s="211"/>
      <c r="AC465" s="212"/>
      <c r="AD465" s="122"/>
    </row>
    <row r="466" spans="21:30">
      <c r="U466" s="1">
        <f t="shared" si="27"/>
        <v>460</v>
      </c>
      <c r="V466" s="117">
        <f ca="1"/>
        <v>0</v>
      </c>
      <c r="W466" s="186">
        <f t="shared" ca="1" si="28"/>
        <v>0</v>
      </c>
      <c r="Y466" s="1">
        <f t="shared" si="29"/>
        <v>461</v>
      </c>
      <c r="AA466" s="211"/>
      <c r="AB466" s="211"/>
      <c r="AC466" s="212"/>
      <c r="AD466" s="122"/>
    </row>
    <row r="467" spans="21:30">
      <c r="U467" s="1">
        <f t="shared" si="27"/>
        <v>461</v>
      </c>
      <c r="V467" s="117">
        <f ca="1"/>
        <v>0</v>
      </c>
      <c r="W467" s="186">
        <f t="shared" ca="1" si="28"/>
        <v>0</v>
      </c>
      <c r="Y467" s="1">
        <f t="shared" si="29"/>
        <v>462</v>
      </c>
      <c r="AA467" s="211"/>
      <c r="AB467" s="211"/>
      <c r="AC467" s="212"/>
      <c r="AD467" s="122"/>
    </row>
    <row r="468" spans="21:30">
      <c r="U468" s="1">
        <f t="shared" si="27"/>
        <v>462</v>
      </c>
      <c r="V468" s="117">
        <f ca="1"/>
        <v>0</v>
      </c>
      <c r="W468" s="186">
        <f t="shared" ca="1" si="28"/>
        <v>0</v>
      </c>
      <c r="Y468" s="1">
        <f t="shared" si="29"/>
        <v>463</v>
      </c>
      <c r="AA468" s="211"/>
      <c r="AB468" s="211"/>
      <c r="AC468" s="212"/>
      <c r="AD468" s="122"/>
    </row>
    <row r="469" spans="21:30">
      <c r="U469" s="1">
        <f t="shared" si="27"/>
        <v>463</v>
      </c>
      <c r="V469" s="117">
        <f ca="1"/>
        <v>0</v>
      </c>
      <c r="W469" s="186">
        <f t="shared" ca="1" si="28"/>
        <v>0</v>
      </c>
      <c r="Y469" s="1">
        <f t="shared" si="29"/>
        <v>464</v>
      </c>
      <c r="AA469" s="211"/>
      <c r="AB469" s="211"/>
      <c r="AC469" s="212"/>
      <c r="AD469" s="122"/>
    </row>
    <row r="470" spans="21:30">
      <c r="U470" s="1">
        <f t="shared" si="27"/>
        <v>464</v>
      </c>
      <c r="V470" s="117">
        <f ca="1"/>
        <v>0</v>
      </c>
      <c r="W470" s="186">
        <f t="shared" ca="1" si="28"/>
        <v>0</v>
      </c>
      <c r="Y470" s="1">
        <f t="shared" si="29"/>
        <v>465</v>
      </c>
      <c r="AA470" s="211"/>
      <c r="AB470" s="211"/>
      <c r="AC470" s="212"/>
      <c r="AD470" s="122"/>
    </row>
    <row r="471" spans="21:30">
      <c r="U471" s="1">
        <f t="shared" si="27"/>
        <v>465</v>
      </c>
      <c r="V471" s="117">
        <f ca="1"/>
        <v>0</v>
      </c>
      <c r="W471" s="186">
        <f t="shared" ca="1" si="28"/>
        <v>0</v>
      </c>
      <c r="Y471" s="1">
        <f t="shared" si="29"/>
        <v>466</v>
      </c>
      <c r="AA471" s="211"/>
      <c r="AB471" s="211"/>
      <c r="AC471" s="212"/>
      <c r="AD471" s="122"/>
    </row>
    <row r="472" spans="21:30">
      <c r="U472" s="1">
        <f t="shared" si="27"/>
        <v>466</v>
      </c>
      <c r="V472" s="117">
        <f ca="1"/>
        <v>0</v>
      </c>
      <c r="W472" s="186">
        <f t="shared" ca="1" si="28"/>
        <v>0</v>
      </c>
      <c r="Y472" s="1">
        <f t="shared" si="29"/>
        <v>467</v>
      </c>
      <c r="AA472" s="211"/>
      <c r="AB472" s="211"/>
      <c r="AC472" s="212"/>
      <c r="AD472" s="122"/>
    </row>
    <row r="473" spans="21:30">
      <c r="U473" s="1">
        <f t="shared" si="27"/>
        <v>467</v>
      </c>
      <c r="V473" s="117">
        <f ca="1"/>
        <v>0</v>
      </c>
      <c r="W473" s="186">
        <f t="shared" ca="1" si="28"/>
        <v>0</v>
      </c>
      <c r="Y473" s="1">
        <f t="shared" si="29"/>
        <v>468</v>
      </c>
      <c r="AA473" s="211"/>
      <c r="AB473" s="211"/>
      <c r="AC473" s="212"/>
      <c r="AD473" s="122"/>
    </row>
    <row r="474" spans="21:30">
      <c r="U474" s="1">
        <f t="shared" si="27"/>
        <v>468</v>
      </c>
      <c r="V474" s="117">
        <f ca="1"/>
        <v>0</v>
      </c>
      <c r="W474" s="186">
        <f t="shared" ca="1" si="28"/>
        <v>0</v>
      </c>
      <c r="Y474" s="1">
        <f t="shared" si="29"/>
        <v>469</v>
      </c>
      <c r="AA474" s="211"/>
      <c r="AB474" s="211"/>
      <c r="AC474" s="212"/>
      <c r="AD474" s="122"/>
    </row>
    <row r="475" spans="21:30">
      <c r="U475" s="1">
        <f t="shared" si="27"/>
        <v>469</v>
      </c>
      <c r="V475" s="117">
        <f ca="1"/>
        <v>0</v>
      </c>
      <c r="W475" s="186">
        <f t="shared" ca="1" si="28"/>
        <v>0</v>
      </c>
      <c r="Y475" s="1">
        <f t="shared" si="29"/>
        <v>470</v>
      </c>
      <c r="AA475" s="211"/>
      <c r="AB475" s="211"/>
      <c r="AC475" s="212"/>
      <c r="AD475" s="122"/>
    </row>
    <row r="476" spans="21:30">
      <c r="U476" s="1">
        <f t="shared" si="27"/>
        <v>470</v>
      </c>
      <c r="V476" s="117">
        <f ca="1"/>
        <v>0</v>
      </c>
      <c r="W476" s="186">
        <f t="shared" ca="1" si="28"/>
        <v>0</v>
      </c>
      <c r="Y476" s="1">
        <f t="shared" si="29"/>
        <v>471</v>
      </c>
      <c r="AA476" s="211"/>
      <c r="AB476" s="211"/>
      <c r="AC476" s="212"/>
      <c r="AD476" s="122"/>
    </row>
    <row r="477" spans="21:30">
      <c r="U477" s="1">
        <f t="shared" si="27"/>
        <v>471</v>
      </c>
      <c r="V477" s="117">
        <f ca="1"/>
        <v>0</v>
      </c>
      <c r="W477" s="186">
        <f t="shared" ca="1" si="28"/>
        <v>0</v>
      </c>
      <c r="Y477" s="1">
        <f t="shared" si="29"/>
        <v>472</v>
      </c>
      <c r="AA477" s="211"/>
      <c r="AB477" s="211"/>
      <c r="AC477" s="212"/>
      <c r="AD477" s="122"/>
    </row>
    <row r="478" spans="21:30">
      <c r="U478" s="1">
        <f t="shared" si="27"/>
        <v>472</v>
      </c>
      <c r="V478" s="117">
        <f ca="1"/>
        <v>0</v>
      </c>
      <c r="W478" s="186">
        <f t="shared" ca="1" si="28"/>
        <v>0</v>
      </c>
      <c r="Y478" s="1">
        <f t="shared" si="29"/>
        <v>473</v>
      </c>
      <c r="AA478" s="211"/>
      <c r="AB478" s="211"/>
      <c r="AC478" s="212"/>
      <c r="AD478" s="122"/>
    </row>
    <row r="479" spans="21:30">
      <c r="U479" s="1">
        <f t="shared" si="27"/>
        <v>473</v>
      </c>
      <c r="V479" s="117">
        <f ca="1"/>
        <v>0</v>
      </c>
      <c r="W479" s="186">
        <f t="shared" ca="1" si="28"/>
        <v>0</v>
      </c>
      <c r="Y479" s="1">
        <f t="shared" si="29"/>
        <v>474</v>
      </c>
      <c r="AA479" s="211"/>
      <c r="AB479" s="211"/>
      <c r="AC479" s="212"/>
      <c r="AD479" s="122"/>
    </row>
    <row r="480" spans="21:30">
      <c r="U480" s="1">
        <f t="shared" si="27"/>
        <v>474</v>
      </c>
      <c r="V480" s="117">
        <f ca="1"/>
        <v>0</v>
      </c>
      <c r="W480" s="186">
        <f t="shared" ca="1" si="28"/>
        <v>0</v>
      </c>
      <c r="Y480" s="1">
        <f t="shared" si="29"/>
        <v>475</v>
      </c>
      <c r="AA480" s="211"/>
      <c r="AB480" s="211"/>
      <c r="AC480" s="212"/>
      <c r="AD480" s="122"/>
    </row>
    <row r="481" spans="21:30">
      <c r="U481" s="1">
        <f t="shared" si="27"/>
        <v>475</v>
      </c>
      <c r="V481" s="117">
        <f ca="1"/>
        <v>0</v>
      </c>
      <c r="W481" s="186">
        <f t="shared" ca="1" si="28"/>
        <v>0</v>
      </c>
      <c r="Y481" s="1">
        <f t="shared" si="29"/>
        <v>476</v>
      </c>
      <c r="AA481" s="211"/>
      <c r="AB481" s="211"/>
      <c r="AC481" s="212"/>
      <c r="AD481" s="122"/>
    </row>
    <row r="482" spans="21:30">
      <c r="U482" s="1">
        <f t="shared" si="27"/>
        <v>476</v>
      </c>
      <c r="V482" s="117">
        <f ca="1"/>
        <v>0</v>
      </c>
      <c r="W482" s="186">
        <f t="shared" ca="1" si="28"/>
        <v>0</v>
      </c>
      <c r="Y482" s="1">
        <f t="shared" si="29"/>
        <v>477</v>
      </c>
      <c r="AA482" s="211"/>
      <c r="AB482" s="211"/>
      <c r="AC482" s="212"/>
      <c r="AD482" s="122"/>
    </row>
    <row r="483" spans="21:30">
      <c r="U483" s="1">
        <f t="shared" si="27"/>
        <v>477</v>
      </c>
      <c r="V483" s="117">
        <f ca="1"/>
        <v>0</v>
      </c>
      <c r="W483" s="186">
        <f t="shared" ca="1" si="28"/>
        <v>0</v>
      </c>
      <c r="Y483" s="1">
        <f t="shared" si="29"/>
        <v>478</v>
      </c>
      <c r="AA483" s="211"/>
      <c r="AB483" s="211"/>
      <c r="AC483" s="212"/>
      <c r="AD483" s="122"/>
    </row>
    <row r="484" spans="21:30">
      <c r="U484" s="1">
        <f t="shared" si="27"/>
        <v>478</v>
      </c>
      <c r="V484" s="117">
        <f ca="1"/>
        <v>0</v>
      </c>
      <c r="W484" s="186">
        <f t="shared" ca="1" si="28"/>
        <v>0</v>
      </c>
      <c r="Y484" s="1">
        <f t="shared" si="29"/>
        <v>479</v>
      </c>
      <c r="AA484" s="211"/>
      <c r="AB484" s="211"/>
      <c r="AC484" s="212"/>
      <c r="AD484" s="122"/>
    </row>
    <row r="485" spans="21:30">
      <c r="U485" s="1">
        <f t="shared" si="27"/>
        <v>479</v>
      </c>
      <c r="V485" s="117">
        <f ca="1"/>
        <v>0</v>
      </c>
      <c r="W485" s="186">
        <f t="shared" ca="1" si="28"/>
        <v>0</v>
      </c>
      <c r="Y485" s="1">
        <f t="shared" si="29"/>
        <v>480</v>
      </c>
      <c r="AA485" s="211"/>
      <c r="AB485" s="211"/>
      <c r="AC485" s="212"/>
      <c r="AD485" s="122"/>
    </row>
    <row r="486" spans="21:30">
      <c r="U486" s="1">
        <f t="shared" si="27"/>
        <v>480</v>
      </c>
      <c r="V486" s="117">
        <f ca="1"/>
        <v>0</v>
      </c>
      <c r="W486" s="186">
        <f t="shared" ca="1" si="28"/>
        <v>0</v>
      </c>
      <c r="Y486" s="1">
        <f t="shared" si="29"/>
        <v>481</v>
      </c>
      <c r="AA486" s="211"/>
      <c r="AB486" s="211"/>
      <c r="AC486" s="212"/>
      <c r="AD486" s="122"/>
    </row>
    <row r="487" spans="21:30">
      <c r="U487" s="1">
        <f t="shared" si="27"/>
        <v>481</v>
      </c>
      <c r="V487" s="117">
        <f ca="1"/>
        <v>0</v>
      </c>
      <c r="W487" s="186">
        <f t="shared" ca="1" si="28"/>
        <v>0</v>
      </c>
      <c r="Y487" s="1">
        <f t="shared" si="29"/>
        <v>482</v>
      </c>
      <c r="AA487" s="211"/>
      <c r="AB487" s="211"/>
      <c r="AC487" s="212"/>
      <c r="AD487" s="122"/>
    </row>
    <row r="488" spans="21:30">
      <c r="U488" s="1">
        <f t="shared" si="27"/>
        <v>482</v>
      </c>
      <c r="V488" s="117">
        <f ca="1"/>
        <v>0</v>
      </c>
      <c r="W488" s="186">
        <f t="shared" ca="1" si="28"/>
        <v>0</v>
      </c>
      <c r="Y488" s="1">
        <f t="shared" si="29"/>
        <v>483</v>
      </c>
      <c r="AA488" s="211"/>
      <c r="AB488" s="211"/>
      <c r="AC488" s="212"/>
      <c r="AD488" s="122"/>
    </row>
    <row r="489" spans="21:30">
      <c r="U489" s="1">
        <f t="shared" si="27"/>
        <v>483</v>
      </c>
      <c r="V489" s="117">
        <f ca="1"/>
        <v>0</v>
      </c>
      <c r="W489" s="186">
        <f t="shared" ca="1" si="28"/>
        <v>0</v>
      </c>
      <c r="Y489" s="1">
        <f t="shared" si="29"/>
        <v>484</v>
      </c>
      <c r="AA489" s="211"/>
      <c r="AB489" s="211"/>
      <c r="AC489" s="212"/>
      <c r="AD489" s="122"/>
    </row>
    <row r="490" spans="21:30">
      <c r="U490" s="1">
        <f t="shared" ref="U490:U553" si="30">1+U489</f>
        <v>484</v>
      </c>
      <c r="V490" s="117">
        <f ca="1"/>
        <v>0</v>
      </c>
      <c r="W490" s="186">
        <f t="shared" ca="1" si="28"/>
        <v>0</v>
      </c>
      <c r="Y490" s="1">
        <f t="shared" si="29"/>
        <v>485</v>
      </c>
      <c r="AA490" s="211"/>
      <c r="AB490" s="211"/>
      <c r="AC490" s="212"/>
      <c r="AD490" s="122"/>
    </row>
    <row r="491" spans="21:30">
      <c r="U491" s="1">
        <f t="shared" si="30"/>
        <v>485</v>
      </c>
      <c r="V491" s="117">
        <f ca="1"/>
        <v>0</v>
      </c>
      <c r="W491" s="186">
        <f t="shared" ca="1" si="28"/>
        <v>0</v>
      </c>
      <c r="Y491" s="1">
        <f t="shared" si="29"/>
        <v>486</v>
      </c>
      <c r="AA491" s="211"/>
      <c r="AB491" s="211"/>
      <c r="AC491" s="212"/>
      <c r="AD491" s="122"/>
    </row>
    <row r="492" spans="21:30">
      <c r="U492" s="1">
        <f t="shared" si="30"/>
        <v>486</v>
      </c>
      <c r="V492" s="117">
        <f ca="1"/>
        <v>0</v>
      </c>
      <c r="W492" s="186">
        <f t="shared" ca="1" si="28"/>
        <v>0</v>
      </c>
      <c r="Y492" s="1">
        <f t="shared" si="29"/>
        <v>487</v>
      </c>
      <c r="AA492" s="211"/>
      <c r="AB492" s="211"/>
      <c r="AC492" s="212"/>
      <c r="AD492" s="122"/>
    </row>
    <row r="493" spans="21:30">
      <c r="U493" s="1">
        <f t="shared" si="30"/>
        <v>487</v>
      </c>
      <c r="V493" s="117">
        <f ca="1"/>
        <v>0</v>
      </c>
      <c r="W493" s="186">
        <f t="shared" ca="1" si="28"/>
        <v>0</v>
      </c>
      <c r="Y493" s="1">
        <f t="shared" si="29"/>
        <v>488</v>
      </c>
      <c r="AA493" s="211"/>
      <c r="AB493" s="211"/>
      <c r="AC493" s="212"/>
      <c r="AD493" s="122"/>
    </row>
    <row r="494" spans="21:30">
      <c r="U494" s="1">
        <f t="shared" si="30"/>
        <v>488</v>
      </c>
      <c r="V494" s="117">
        <f ca="1"/>
        <v>0</v>
      </c>
      <c r="W494" s="186">
        <f t="shared" ca="1" si="28"/>
        <v>0</v>
      </c>
      <c r="Y494" s="1">
        <f t="shared" si="29"/>
        <v>489</v>
      </c>
      <c r="AA494" s="211"/>
      <c r="AB494" s="211"/>
      <c r="AC494" s="212"/>
      <c r="AD494" s="122"/>
    </row>
    <row r="495" spans="21:30">
      <c r="U495" s="1">
        <f t="shared" si="30"/>
        <v>489</v>
      </c>
      <c r="V495" s="117">
        <f ca="1"/>
        <v>0</v>
      </c>
      <c r="W495" s="186">
        <f t="shared" ca="1" si="28"/>
        <v>0</v>
      </c>
      <c r="Y495" s="1">
        <f t="shared" si="29"/>
        <v>490</v>
      </c>
      <c r="AA495" s="211"/>
      <c r="AB495" s="211"/>
      <c r="AC495" s="212"/>
      <c r="AD495" s="122"/>
    </row>
    <row r="496" spans="21:30">
      <c r="U496" s="1">
        <f t="shared" si="30"/>
        <v>490</v>
      </c>
      <c r="V496" s="117">
        <f ca="1"/>
        <v>0</v>
      </c>
      <c r="W496" s="186">
        <f t="shared" ca="1" si="28"/>
        <v>0</v>
      </c>
      <c r="Y496" s="1">
        <f t="shared" si="29"/>
        <v>491</v>
      </c>
      <c r="AA496" s="211"/>
      <c r="AB496" s="211"/>
      <c r="AC496" s="212"/>
      <c r="AD496" s="122"/>
    </row>
    <row r="497" spans="21:30">
      <c r="U497" s="1">
        <f t="shared" si="30"/>
        <v>491</v>
      </c>
      <c r="V497" s="117">
        <f ca="1"/>
        <v>0</v>
      </c>
      <c r="W497" s="186">
        <f t="shared" ca="1" si="28"/>
        <v>0</v>
      </c>
      <c r="Y497" s="1">
        <f t="shared" si="29"/>
        <v>492</v>
      </c>
      <c r="AA497" s="211"/>
      <c r="AB497" s="211"/>
      <c r="AC497" s="212"/>
      <c r="AD497" s="122"/>
    </row>
    <row r="498" spans="21:30">
      <c r="U498" s="1">
        <f t="shared" si="30"/>
        <v>492</v>
      </c>
      <c r="V498" s="117">
        <f ca="1"/>
        <v>0</v>
      </c>
      <c r="W498" s="186">
        <f t="shared" ca="1" si="28"/>
        <v>0</v>
      </c>
      <c r="Y498" s="1">
        <f t="shared" si="29"/>
        <v>493</v>
      </c>
      <c r="AA498" s="211"/>
      <c r="AB498" s="211"/>
      <c r="AC498" s="212"/>
      <c r="AD498" s="122"/>
    </row>
    <row r="499" spans="21:30">
      <c r="U499" s="1">
        <f t="shared" si="30"/>
        <v>493</v>
      </c>
      <c r="V499" s="117">
        <f ca="1"/>
        <v>0</v>
      </c>
      <c r="W499" s="186">
        <f t="shared" ca="1" si="28"/>
        <v>0</v>
      </c>
      <c r="Y499" s="1">
        <f t="shared" si="29"/>
        <v>494</v>
      </c>
      <c r="AA499" s="211"/>
      <c r="AB499" s="211"/>
      <c r="AC499" s="212"/>
      <c r="AD499" s="122"/>
    </row>
    <row r="500" spans="21:30">
      <c r="U500" s="1">
        <f t="shared" si="30"/>
        <v>494</v>
      </c>
      <c r="V500" s="117">
        <f ca="1"/>
        <v>0</v>
      </c>
      <c r="W500" s="186">
        <f t="shared" ca="1" si="28"/>
        <v>0</v>
      </c>
      <c r="Y500" s="1">
        <f t="shared" si="29"/>
        <v>495</v>
      </c>
      <c r="AA500" s="211"/>
      <c r="AB500" s="211"/>
      <c r="AC500" s="212"/>
      <c r="AD500" s="122"/>
    </row>
    <row r="501" spans="21:30">
      <c r="U501" s="1">
        <f t="shared" si="30"/>
        <v>495</v>
      </c>
      <c r="V501" s="117">
        <f ca="1"/>
        <v>0</v>
      </c>
      <c r="W501" s="186">
        <f t="shared" ca="1" si="28"/>
        <v>0</v>
      </c>
      <c r="Y501" s="1">
        <f t="shared" si="29"/>
        <v>496</v>
      </c>
      <c r="AA501" s="211"/>
      <c r="AB501" s="211"/>
      <c r="AC501" s="212"/>
      <c r="AD501" s="122"/>
    </row>
    <row r="502" spans="21:30">
      <c r="U502" s="1">
        <f t="shared" si="30"/>
        <v>496</v>
      </c>
      <c r="V502" s="117">
        <f ca="1"/>
        <v>0</v>
      </c>
      <c r="W502" s="186">
        <f t="shared" ca="1" si="28"/>
        <v>0</v>
      </c>
      <c r="Y502" s="1">
        <f t="shared" si="29"/>
        <v>497</v>
      </c>
      <c r="AA502" s="211"/>
      <c r="AB502" s="211"/>
      <c r="AC502" s="212"/>
      <c r="AD502" s="122"/>
    </row>
    <row r="503" spans="21:30">
      <c r="U503" s="1">
        <f t="shared" si="30"/>
        <v>497</v>
      </c>
      <c r="V503" s="117">
        <f ca="1"/>
        <v>0</v>
      </c>
      <c r="W503" s="186">
        <f t="shared" ca="1" si="28"/>
        <v>0</v>
      </c>
      <c r="Y503" s="1">
        <f t="shared" si="29"/>
        <v>498</v>
      </c>
      <c r="AA503" s="211"/>
      <c r="AB503" s="211"/>
      <c r="AC503" s="212"/>
      <c r="AD503" s="122"/>
    </row>
    <row r="504" spans="21:30">
      <c r="U504" s="1">
        <f t="shared" si="30"/>
        <v>498</v>
      </c>
      <c r="V504" s="117">
        <f ca="1"/>
        <v>0</v>
      </c>
      <c r="W504" s="186">
        <f t="shared" ca="1" si="28"/>
        <v>0</v>
      </c>
      <c r="Y504" s="1">
        <f t="shared" si="29"/>
        <v>499</v>
      </c>
      <c r="AA504" s="211"/>
      <c r="AB504" s="211"/>
      <c r="AC504" s="212"/>
      <c r="AD504" s="122"/>
    </row>
    <row r="505" spans="21:30">
      <c r="U505" s="1">
        <f t="shared" si="30"/>
        <v>499</v>
      </c>
      <c r="V505" s="117">
        <f ca="1"/>
        <v>0</v>
      </c>
      <c r="W505" s="186">
        <f t="shared" ca="1" si="28"/>
        <v>0</v>
      </c>
      <c r="Y505" s="1">
        <f t="shared" si="29"/>
        <v>500</v>
      </c>
      <c r="AA505" s="211"/>
      <c r="AB505" s="211"/>
      <c r="AC505" s="212"/>
      <c r="AD505" s="122"/>
    </row>
    <row r="506" spans="21:30">
      <c r="U506" s="1">
        <f t="shared" si="30"/>
        <v>500</v>
      </c>
      <c r="V506" s="117">
        <f ca="1"/>
        <v>0</v>
      </c>
      <c r="W506" s="186">
        <f t="shared" ca="1" si="28"/>
        <v>0</v>
      </c>
      <c r="Y506" s="1">
        <f t="shared" si="29"/>
        <v>501</v>
      </c>
      <c r="AA506" s="211"/>
      <c r="AB506" s="211"/>
      <c r="AC506" s="212"/>
      <c r="AD506" s="122"/>
    </row>
    <row r="507" spans="21:30">
      <c r="U507" s="1">
        <f t="shared" si="30"/>
        <v>501</v>
      </c>
      <c r="V507" s="117">
        <f ca="1"/>
        <v>0</v>
      </c>
      <c r="W507" s="186">
        <f t="shared" ca="1" si="28"/>
        <v>0</v>
      </c>
      <c r="Y507" s="1">
        <f t="shared" si="29"/>
        <v>502</v>
      </c>
      <c r="AA507" s="211"/>
      <c r="AB507" s="211"/>
      <c r="AC507" s="212"/>
      <c r="AD507" s="122"/>
    </row>
    <row r="508" spans="21:30">
      <c r="U508" s="1">
        <f t="shared" si="30"/>
        <v>502</v>
      </c>
      <c r="V508" s="117">
        <f ca="1"/>
        <v>0</v>
      </c>
      <c r="W508" s="186">
        <f t="shared" ca="1" si="28"/>
        <v>0</v>
      </c>
      <c r="Y508" s="1">
        <f t="shared" si="29"/>
        <v>503</v>
      </c>
      <c r="AA508" s="211"/>
      <c r="AB508" s="211"/>
      <c r="AC508" s="212"/>
      <c r="AD508" s="122"/>
    </row>
    <row r="509" spans="21:30">
      <c r="U509" s="1">
        <f t="shared" si="30"/>
        <v>503</v>
      </c>
      <c r="V509" s="117">
        <f ca="1"/>
        <v>0</v>
      </c>
      <c r="W509" s="186">
        <f t="shared" ca="1" si="28"/>
        <v>0</v>
      </c>
      <c r="Y509" s="1">
        <f t="shared" si="29"/>
        <v>504</v>
      </c>
      <c r="AA509" s="211"/>
      <c r="AB509" s="211"/>
      <c r="AC509" s="212"/>
      <c r="AD509" s="122"/>
    </row>
    <row r="510" spans="21:30">
      <c r="U510" s="1">
        <f t="shared" si="30"/>
        <v>504</v>
      </c>
      <c r="V510" s="117">
        <f ca="1"/>
        <v>0</v>
      </c>
      <c r="W510" s="186">
        <f t="shared" ca="1" si="28"/>
        <v>0</v>
      </c>
      <c r="Y510" s="1">
        <f t="shared" si="29"/>
        <v>505</v>
      </c>
      <c r="AA510" s="211"/>
      <c r="AB510" s="211"/>
      <c r="AC510" s="212"/>
      <c r="AD510" s="122"/>
    </row>
    <row r="511" spans="21:30">
      <c r="U511" s="1">
        <f t="shared" si="30"/>
        <v>505</v>
      </c>
      <c r="V511" s="117">
        <f ca="1"/>
        <v>0</v>
      </c>
      <c r="W511" s="186">
        <f t="shared" ca="1" si="28"/>
        <v>0</v>
      </c>
      <c r="Y511" s="1">
        <f t="shared" si="29"/>
        <v>506</v>
      </c>
      <c r="AA511" s="211"/>
      <c r="AB511" s="211"/>
      <c r="AC511" s="212"/>
      <c r="AD511" s="122"/>
    </row>
    <row r="512" spans="21:30">
      <c r="U512" s="1">
        <f t="shared" si="30"/>
        <v>506</v>
      </c>
      <c r="V512" s="117">
        <f ca="1"/>
        <v>0</v>
      </c>
      <c r="W512" s="186">
        <f t="shared" ca="1" si="28"/>
        <v>0</v>
      </c>
      <c r="Y512" s="1">
        <f t="shared" si="29"/>
        <v>507</v>
      </c>
      <c r="AA512" s="211"/>
      <c r="AB512" s="211"/>
      <c r="AC512" s="212"/>
      <c r="AD512" s="122"/>
    </row>
    <row r="513" spans="21:30">
      <c r="U513" s="1">
        <f t="shared" si="30"/>
        <v>507</v>
      </c>
      <c r="V513" s="117">
        <f ca="1"/>
        <v>0</v>
      </c>
      <c r="W513" s="186">
        <f t="shared" ca="1" si="28"/>
        <v>0</v>
      </c>
      <c r="Y513" s="1">
        <f t="shared" si="29"/>
        <v>508</v>
      </c>
      <c r="AA513" s="211"/>
      <c r="AB513" s="211"/>
      <c r="AC513" s="212"/>
      <c r="AD513" s="122"/>
    </row>
    <row r="514" spans="21:30">
      <c r="U514" s="1">
        <f t="shared" si="30"/>
        <v>508</v>
      </c>
      <c r="V514" s="117">
        <f ca="1"/>
        <v>0</v>
      </c>
      <c r="W514" s="186">
        <f t="shared" ca="1" si="28"/>
        <v>0</v>
      </c>
      <c r="Y514" s="1">
        <f t="shared" si="29"/>
        <v>509</v>
      </c>
      <c r="AA514" s="211"/>
      <c r="AB514" s="211"/>
      <c r="AC514" s="212"/>
      <c r="AD514" s="122"/>
    </row>
    <row r="515" spans="21:30">
      <c r="U515" s="1">
        <f t="shared" si="30"/>
        <v>509</v>
      </c>
      <c r="V515" s="117">
        <f ca="1"/>
        <v>0</v>
      </c>
      <c r="W515" s="186">
        <f t="shared" ca="1" si="28"/>
        <v>0</v>
      </c>
      <c r="Y515" s="1">
        <f t="shared" si="29"/>
        <v>510</v>
      </c>
      <c r="AA515" s="211"/>
      <c r="AB515" s="211"/>
      <c r="AC515" s="212"/>
      <c r="AD515" s="122"/>
    </row>
    <row r="516" spans="21:30">
      <c r="U516" s="1">
        <f t="shared" si="30"/>
        <v>510</v>
      </c>
      <c r="V516" s="117">
        <f ca="1"/>
        <v>0</v>
      </c>
      <c r="W516" s="186">
        <f t="shared" ca="1" si="28"/>
        <v>0</v>
      </c>
      <c r="Y516" s="1">
        <f t="shared" si="29"/>
        <v>511</v>
      </c>
      <c r="AA516" s="211"/>
      <c r="AB516" s="211"/>
      <c r="AC516" s="212"/>
      <c r="AD516" s="122"/>
    </row>
    <row r="517" spans="21:30">
      <c r="U517" s="1">
        <f t="shared" si="30"/>
        <v>511</v>
      </c>
      <c r="V517" s="117">
        <f ca="1"/>
        <v>0</v>
      </c>
      <c r="W517" s="186">
        <f t="shared" ca="1" si="28"/>
        <v>0</v>
      </c>
      <c r="Y517" s="1">
        <f t="shared" si="29"/>
        <v>512</v>
      </c>
      <c r="AA517" s="211"/>
      <c r="AB517" s="211"/>
      <c r="AC517" s="212"/>
      <c r="AD517" s="122"/>
    </row>
    <row r="518" spans="21:30">
      <c r="U518" s="1">
        <f t="shared" si="30"/>
        <v>512</v>
      </c>
      <c r="V518" s="117">
        <f ca="1"/>
        <v>0</v>
      </c>
      <c r="W518" s="186">
        <f t="shared" ca="1" si="28"/>
        <v>0</v>
      </c>
      <c r="Y518" s="1">
        <f t="shared" si="29"/>
        <v>513</v>
      </c>
      <c r="AA518" s="211"/>
      <c r="AB518" s="211"/>
      <c r="AC518" s="212"/>
      <c r="AD518" s="122"/>
    </row>
    <row r="519" spans="21:30">
      <c r="U519" s="1">
        <f t="shared" si="30"/>
        <v>513</v>
      </c>
      <c r="V519" s="117">
        <f ca="1"/>
        <v>0</v>
      </c>
      <c r="W519" s="186">
        <f t="shared" ca="1" si="28"/>
        <v>0</v>
      </c>
      <c r="Y519" s="1">
        <f t="shared" si="29"/>
        <v>514</v>
      </c>
      <c r="AA519" s="211"/>
      <c r="AB519" s="211"/>
      <c r="AC519" s="212"/>
      <c r="AD519" s="122"/>
    </row>
    <row r="520" spans="21:30">
      <c r="U520" s="1">
        <f t="shared" si="30"/>
        <v>514</v>
      </c>
      <c r="V520" s="117">
        <f ca="1"/>
        <v>0</v>
      </c>
      <c r="W520" s="186">
        <f t="shared" ref="W520:W583" ca="1" si="31">V520</f>
        <v>0</v>
      </c>
      <c r="Y520" s="1">
        <f t="shared" si="29"/>
        <v>515</v>
      </c>
      <c r="AA520" s="211"/>
      <c r="AB520" s="211"/>
      <c r="AC520" s="212"/>
      <c r="AD520" s="122"/>
    </row>
    <row r="521" spans="21:30">
      <c r="U521" s="1">
        <f t="shared" si="30"/>
        <v>515</v>
      </c>
      <c r="V521" s="117">
        <f ca="1"/>
        <v>0</v>
      </c>
      <c r="W521" s="186">
        <f t="shared" ca="1" si="31"/>
        <v>0</v>
      </c>
      <c r="Y521" s="1">
        <f t="shared" ref="Y521:Y584" si="32">Y520+1</f>
        <v>516</v>
      </c>
      <c r="AA521" s="211"/>
      <c r="AB521" s="211"/>
      <c r="AC521" s="212"/>
      <c r="AD521" s="122"/>
    </row>
    <row r="522" spans="21:30">
      <c r="U522" s="1">
        <f t="shared" si="30"/>
        <v>516</v>
      </c>
      <c r="V522" s="117">
        <f ca="1"/>
        <v>0</v>
      </c>
      <c r="W522" s="186">
        <f t="shared" ca="1" si="31"/>
        <v>0</v>
      </c>
      <c r="Y522" s="1">
        <f t="shared" si="32"/>
        <v>517</v>
      </c>
      <c r="AA522" s="211"/>
      <c r="AB522" s="211"/>
      <c r="AC522" s="212"/>
      <c r="AD522" s="122"/>
    </row>
    <row r="523" spans="21:30">
      <c r="U523" s="1">
        <f t="shared" si="30"/>
        <v>517</v>
      </c>
      <c r="V523" s="117">
        <f ca="1"/>
        <v>0</v>
      </c>
      <c r="W523" s="186">
        <f t="shared" ca="1" si="31"/>
        <v>0</v>
      </c>
      <c r="Y523" s="1">
        <f t="shared" si="32"/>
        <v>518</v>
      </c>
      <c r="AA523" s="211"/>
      <c r="AB523" s="211"/>
      <c r="AC523" s="212"/>
      <c r="AD523" s="122"/>
    </row>
    <row r="524" spans="21:30">
      <c r="U524" s="1">
        <f t="shared" si="30"/>
        <v>518</v>
      </c>
      <c r="V524" s="117">
        <f ca="1"/>
        <v>0</v>
      </c>
      <c r="W524" s="186">
        <f t="shared" ca="1" si="31"/>
        <v>0</v>
      </c>
      <c r="Y524" s="1">
        <f t="shared" si="32"/>
        <v>519</v>
      </c>
      <c r="AA524" s="211"/>
      <c r="AB524" s="211"/>
      <c r="AC524" s="212"/>
      <c r="AD524" s="122"/>
    </row>
    <row r="525" spans="21:30">
      <c r="U525" s="1">
        <f t="shared" si="30"/>
        <v>519</v>
      </c>
      <c r="V525" s="117">
        <f ca="1"/>
        <v>0</v>
      </c>
      <c r="W525" s="186">
        <f t="shared" ca="1" si="31"/>
        <v>0</v>
      </c>
      <c r="Y525" s="1">
        <f t="shared" si="32"/>
        <v>520</v>
      </c>
      <c r="AA525" s="211"/>
      <c r="AB525" s="211"/>
      <c r="AC525" s="212"/>
      <c r="AD525" s="122"/>
    </row>
    <row r="526" spans="21:30">
      <c r="U526" s="1">
        <f t="shared" si="30"/>
        <v>520</v>
      </c>
      <c r="V526" s="117">
        <f ca="1"/>
        <v>0</v>
      </c>
      <c r="W526" s="186">
        <f t="shared" ca="1" si="31"/>
        <v>0</v>
      </c>
      <c r="Y526" s="1">
        <f t="shared" si="32"/>
        <v>521</v>
      </c>
      <c r="AA526" s="211"/>
      <c r="AB526" s="211"/>
      <c r="AC526" s="212"/>
      <c r="AD526" s="122"/>
    </row>
    <row r="527" spans="21:30">
      <c r="U527" s="1">
        <f t="shared" si="30"/>
        <v>521</v>
      </c>
      <c r="V527" s="117">
        <f ca="1"/>
        <v>0</v>
      </c>
      <c r="W527" s="186">
        <f t="shared" ca="1" si="31"/>
        <v>0</v>
      </c>
      <c r="Y527" s="1">
        <f t="shared" si="32"/>
        <v>522</v>
      </c>
      <c r="AA527" s="211"/>
      <c r="AB527" s="211"/>
      <c r="AC527" s="212"/>
      <c r="AD527" s="122"/>
    </row>
    <row r="528" spans="21:30">
      <c r="U528" s="1">
        <f t="shared" si="30"/>
        <v>522</v>
      </c>
      <c r="V528" s="117">
        <f ca="1"/>
        <v>0</v>
      </c>
      <c r="W528" s="186">
        <f t="shared" ca="1" si="31"/>
        <v>0</v>
      </c>
      <c r="Y528" s="1">
        <f t="shared" si="32"/>
        <v>523</v>
      </c>
      <c r="AA528" s="211"/>
      <c r="AB528" s="211"/>
      <c r="AC528" s="212"/>
      <c r="AD528" s="122"/>
    </row>
    <row r="529" spans="21:30">
      <c r="U529" s="1">
        <f t="shared" si="30"/>
        <v>523</v>
      </c>
      <c r="V529" s="117">
        <f ca="1"/>
        <v>0</v>
      </c>
      <c r="W529" s="186">
        <f t="shared" ca="1" si="31"/>
        <v>0</v>
      </c>
      <c r="Y529" s="1">
        <f t="shared" si="32"/>
        <v>524</v>
      </c>
      <c r="AA529" s="211"/>
      <c r="AB529" s="211"/>
      <c r="AC529" s="212"/>
      <c r="AD529" s="122"/>
    </row>
    <row r="530" spans="21:30">
      <c r="U530" s="1">
        <f t="shared" si="30"/>
        <v>524</v>
      </c>
      <c r="V530" s="117">
        <f ca="1"/>
        <v>0</v>
      </c>
      <c r="W530" s="186">
        <f t="shared" ca="1" si="31"/>
        <v>0</v>
      </c>
      <c r="Y530" s="1">
        <f t="shared" si="32"/>
        <v>525</v>
      </c>
      <c r="AA530" s="211"/>
      <c r="AB530" s="211"/>
      <c r="AC530" s="212"/>
      <c r="AD530" s="122"/>
    </row>
    <row r="531" spans="21:30">
      <c r="U531" s="1">
        <f t="shared" si="30"/>
        <v>525</v>
      </c>
      <c r="V531" s="117">
        <f ca="1"/>
        <v>0</v>
      </c>
      <c r="W531" s="186">
        <f t="shared" ca="1" si="31"/>
        <v>0</v>
      </c>
      <c r="Y531" s="1">
        <f t="shared" si="32"/>
        <v>526</v>
      </c>
      <c r="AA531" s="211"/>
      <c r="AB531" s="211"/>
      <c r="AC531" s="212"/>
      <c r="AD531" s="122"/>
    </row>
    <row r="532" spans="21:30">
      <c r="U532" s="1">
        <f t="shared" si="30"/>
        <v>526</v>
      </c>
      <c r="V532" s="117">
        <f ca="1"/>
        <v>0</v>
      </c>
      <c r="W532" s="186">
        <f t="shared" ca="1" si="31"/>
        <v>0</v>
      </c>
      <c r="Y532" s="1">
        <f t="shared" si="32"/>
        <v>527</v>
      </c>
      <c r="AA532" s="211"/>
      <c r="AB532" s="211"/>
      <c r="AC532" s="212"/>
      <c r="AD532" s="122"/>
    </row>
    <row r="533" spans="21:30">
      <c r="U533" s="1">
        <f t="shared" si="30"/>
        <v>527</v>
      </c>
      <c r="V533" s="117">
        <f ca="1"/>
        <v>0</v>
      </c>
      <c r="W533" s="186">
        <f t="shared" ca="1" si="31"/>
        <v>0</v>
      </c>
      <c r="Y533" s="1">
        <f t="shared" si="32"/>
        <v>528</v>
      </c>
      <c r="AA533" s="211"/>
      <c r="AB533" s="211"/>
      <c r="AC533" s="212"/>
      <c r="AD533" s="122"/>
    </row>
    <row r="534" spans="21:30">
      <c r="U534" s="1">
        <f t="shared" si="30"/>
        <v>528</v>
      </c>
      <c r="V534" s="117">
        <f ca="1"/>
        <v>0</v>
      </c>
      <c r="W534" s="186">
        <f t="shared" ca="1" si="31"/>
        <v>0</v>
      </c>
      <c r="Y534" s="1">
        <f t="shared" si="32"/>
        <v>529</v>
      </c>
      <c r="AA534" s="211"/>
      <c r="AB534" s="211"/>
      <c r="AC534" s="212"/>
      <c r="AD534" s="122"/>
    </row>
    <row r="535" spans="21:30">
      <c r="U535" s="1">
        <f t="shared" si="30"/>
        <v>529</v>
      </c>
      <c r="V535" s="117">
        <f ca="1"/>
        <v>0</v>
      </c>
      <c r="W535" s="186">
        <f t="shared" ca="1" si="31"/>
        <v>0</v>
      </c>
      <c r="Y535" s="1">
        <f t="shared" si="32"/>
        <v>530</v>
      </c>
      <c r="AA535" s="211"/>
      <c r="AB535" s="211"/>
      <c r="AC535" s="212"/>
      <c r="AD535" s="122"/>
    </row>
    <row r="536" spans="21:30">
      <c r="U536" s="1">
        <f t="shared" si="30"/>
        <v>530</v>
      </c>
      <c r="V536" s="117">
        <f ca="1"/>
        <v>0</v>
      </c>
      <c r="W536" s="186">
        <f t="shared" ca="1" si="31"/>
        <v>0</v>
      </c>
      <c r="Y536" s="1">
        <f t="shared" si="32"/>
        <v>531</v>
      </c>
      <c r="AA536" s="211"/>
      <c r="AB536" s="211"/>
      <c r="AC536" s="212"/>
      <c r="AD536" s="122"/>
    </row>
    <row r="537" spans="21:30">
      <c r="U537" s="1">
        <f t="shared" si="30"/>
        <v>531</v>
      </c>
      <c r="V537" s="117">
        <f ca="1"/>
        <v>0</v>
      </c>
      <c r="W537" s="186">
        <f t="shared" ca="1" si="31"/>
        <v>0</v>
      </c>
      <c r="Y537" s="1">
        <f t="shared" si="32"/>
        <v>532</v>
      </c>
      <c r="AA537" s="211"/>
      <c r="AB537" s="211"/>
      <c r="AC537" s="212"/>
      <c r="AD537" s="122"/>
    </row>
    <row r="538" spans="21:30">
      <c r="U538" s="1">
        <f t="shared" si="30"/>
        <v>532</v>
      </c>
      <c r="V538" s="117">
        <f ca="1"/>
        <v>0</v>
      </c>
      <c r="W538" s="186">
        <f t="shared" ca="1" si="31"/>
        <v>0</v>
      </c>
      <c r="Y538" s="1">
        <f t="shared" si="32"/>
        <v>533</v>
      </c>
      <c r="AA538" s="211"/>
      <c r="AB538" s="211"/>
      <c r="AC538" s="212"/>
      <c r="AD538" s="122"/>
    </row>
    <row r="539" spans="21:30">
      <c r="U539" s="1">
        <f t="shared" si="30"/>
        <v>533</v>
      </c>
      <c r="V539" s="117">
        <f ca="1"/>
        <v>0</v>
      </c>
      <c r="W539" s="186">
        <f t="shared" ca="1" si="31"/>
        <v>0</v>
      </c>
      <c r="Y539" s="1">
        <f t="shared" si="32"/>
        <v>534</v>
      </c>
      <c r="AA539" s="211"/>
      <c r="AB539" s="211"/>
      <c r="AC539" s="212"/>
      <c r="AD539" s="122"/>
    </row>
    <row r="540" spans="21:30">
      <c r="U540" s="1">
        <f t="shared" si="30"/>
        <v>534</v>
      </c>
      <c r="V540" s="117">
        <f ca="1"/>
        <v>0</v>
      </c>
      <c r="W540" s="186">
        <f t="shared" ca="1" si="31"/>
        <v>0</v>
      </c>
      <c r="Y540" s="1">
        <f t="shared" si="32"/>
        <v>535</v>
      </c>
      <c r="AA540" s="211"/>
      <c r="AB540" s="211"/>
      <c r="AC540" s="212"/>
      <c r="AD540" s="122"/>
    </row>
    <row r="541" spans="21:30">
      <c r="U541" s="1">
        <f t="shared" si="30"/>
        <v>535</v>
      </c>
      <c r="V541" s="117">
        <f ca="1"/>
        <v>0</v>
      </c>
      <c r="W541" s="186">
        <f t="shared" ca="1" si="31"/>
        <v>0</v>
      </c>
      <c r="Y541" s="1">
        <f t="shared" si="32"/>
        <v>536</v>
      </c>
      <c r="AA541" s="211"/>
      <c r="AB541" s="211"/>
      <c r="AC541" s="212"/>
      <c r="AD541" s="122"/>
    </row>
    <row r="542" spans="21:30">
      <c r="U542" s="1">
        <f t="shared" si="30"/>
        <v>536</v>
      </c>
      <c r="V542" s="117">
        <f ca="1"/>
        <v>0</v>
      </c>
      <c r="W542" s="186">
        <f t="shared" ca="1" si="31"/>
        <v>0</v>
      </c>
      <c r="Y542" s="1">
        <f t="shared" si="32"/>
        <v>537</v>
      </c>
      <c r="AA542" s="211"/>
      <c r="AB542" s="211"/>
      <c r="AC542" s="212"/>
      <c r="AD542" s="122"/>
    </row>
    <row r="543" spans="21:30">
      <c r="U543" s="1">
        <f t="shared" si="30"/>
        <v>537</v>
      </c>
      <c r="V543" s="117">
        <f ca="1"/>
        <v>0</v>
      </c>
      <c r="W543" s="186">
        <f t="shared" ca="1" si="31"/>
        <v>0</v>
      </c>
      <c r="Y543" s="1">
        <f t="shared" si="32"/>
        <v>538</v>
      </c>
      <c r="AA543" s="211"/>
      <c r="AB543" s="211"/>
      <c r="AC543" s="212"/>
      <c r="AD543" s="122"/>
    </row>
    <row r="544" spans="21:30">
      <c r="U544" s="1">
        <f t="shared" si="30"/>
        <v>538</v>
      </c>
      <c r="V544" s="117">
        <f ca="1"/>
        <v>0</v>
      </c>
      <c r="W544" s="186">
        <f t="shared" ca="1" si="31"/>
        <v>0</v>
      </c>
      <c r="Y544" s="1">
        <f t="shared" si="32"/>
        <v>539</v>
      </c>
      <c r="AA544" s="211"/>
      <c r="AB544" s="211"/>
      <c r="AC544" s="212"/>
      <c r="AD544" s="122"/>
    </row>
    <row r="545" spans="21:30">
      <c r="U545" s="1">
        <f t="shared" si="30"/>
        <v>539</v>
      </c>
      <c r="V545" s="117">
        <f ca="1"/>
        <v>0</v>
      </c>
      <c r="W545" s="186">
        <f t="shared" ca="1" si="31"/>
        <v>0</v>
      </c>
      <c r="Y545" s="1">
        <f t="shared" si="32"/>
        <v>540</v>
      </c>
      <c r="AA545" s="211"/>
      <c r="AB545" s="211"/>
      <c r="AC545" s="212"/>
      <c r="AD545" s="122"/>
    </row>
    <row r="546" spans="21:30">
      <c r="U546" s="1">
        <f t="shared" si="30"/>
        <v>540</v>
      </c>
      <c r="V546" s="117">
        <f ca="1"/>
        <v>0</v>
      </c>
      <c r="W546" s="186">
        <f t="shared" ca="1" si="31"/>
        <v>0</v>
      </c>
      <c r="Y546" s="1">
        <f t="shared" si="32"/>
        <v>541</v>
      </c>
      <c r="AA546" s="211"/>
      <c r="AB546" s="211"/>
      <c r="AC546" s="212"/>
      <c r="AD546" s="122"/>
    </row>
    <row r="547" spans="21:30">
      <c r="U547" s="1">
        <f t="shared" si="30"/>
        <v>541</v>
      </c>
      <c r="V547" s="117">
        <f ca="1"/>
        <v>0</v>
      </c>
      <c r="W547" s="186">
        <f t="shared" ca="1" si="31"/>
        <v>0</v>
      </c>
      <c r="Y547" s="1">
        <f t="shared" si="32"/>
        <v>542</v>
      </c>
      <c r="AA547" s="211"/>
      <c r="AB547" s="211"/>
      <c r="AC547" s="212"/>
      <c r="AD547" s="122"/>
    </row>
    <row r="548" spans="21:30">
      <c r="U548" s="1">
        <f t="shared" si="30"/>
        <v>542</v>
      </c>
      <c r="V548" s="117">
        <f ca="1"/>
        <v>0</v>
      </c>
      <c r="W548" s="186">
        <f t="shared" ca="1" si="31"/>
        <v>0</v>
      </c>
      <c r="Y548" s="1">
        <f t="shared" si="32"/>
        <v>543</v>
      </c>
      <c r="AA548" s="211"/>
      <c r="AB548" s="211"/>
      <c r="AC548" s="212"/>
      <c r="AD548" s="122"/>
    </row>
    <row r="549" spans="21:30">
      <c r="U549" s="1">
        <f t="shared" si="30"/>
        <v>543</v>
      </c>
      <c r="V549" s="117">
        <f ca="1"/>
        <v>0</v>
      </c>
      <c r="W549" s="186">
        <f t="shared" ca="1" si="31"/>
        <v>0</v>
      </c>
      <c r="Y549" s="1">
        <f t="shared" si="32"/>
        <v>544</v>
      </c>
      <c r="AA549" s="211"/>
      <c r="AB549" s="211"/>
      <c r="AC549" s="212"/>
      <c r="AD549" s="122"/>
    </row>
    <row r="550" spans="21:30">
      <c r="U550" s="1">
        <f t="shared" si="30"/>
        <v>544</v>
      </c>
      <c r="V550" s="117">
        <f ca="1"/>
        <v>0</v>
      </c>
      <c r="W550" s="186">
        <f t="shared" ca="1" si="31"/>
        <v>0</v>
      </c>
      <c r="Y550" s="1">
        <f t="shared" si="32"/>
        <v>545</v>
      </c>
      <c r="AA550" s="211"/>
      <c r="AB550" s="211"/>
      <c r="AC550" s="212"/>
      <c r="AD550" s="122"/>
    </row>
    <row r="551" spans="21:30">
      <c r="U551" s="1">
        <f t="shared" si="30"/>
        <v>545</v>
      </c>
      <c r="V551" s="117">
        <f ca="1"/>
        <v>0</v>
      </c>
      <c r="W551" s="186">
        <f t="shared" ca="1" si="31"/>
        <v>0</v>
      </c>
      <c r="Y551" s="1">
        <f t="shared" si="32"/>
        <v>546</v>
      </c>
      <c r="AA551" s="211"/>
      <c r="AB551" s="211"/>
      <c r="AC551" s="212"/>
      <c r="AD551" s="122"/>
    </row>
    <row r="552" spans="21:30">
      <c r="U552" s="1">
        <f t="shared" si="30"/>
        <v>546</v>
      </c>
      <c r="V552" s="117">
        <f ca="1"/>
        <v>0</v>
      </c>
      <c r="W552" s="186">
        <f t="shared" ca="1" si="31"/>
        <v>0</v>
      </c>
      <c r="Y552" s="1">
        <f t="shared" si="32"/>
        <v>547</v>
      </c>
      <c r="AA552" s="211"/>
      <c r="AB552" s="211"/>
      <c r="AC552" s="212"/>
      <c r="AD552" s="122"/>
    </row>
    <row r="553" spans="21:30">
      <c r="U553" s="1">
        <f t="shared" si="30"/>
        <v>547</v>
      </c>
      <c r="V553" s="117">
        <f ca="1"/>
        <v>0</v>
      </c>
      <c r="W553" s="186">
        <f t="shared" ca="1" si="31"/>
        <v>0</v>
      </c>
      <c r="Y553" s="1">
        <f t="shared" si="32"/>
        <v>548</v>
      </c>
      <c r="AA553" s="211"/>
      <c r="AB553" s="211"/>
      <c r="AC553" s="212"/>
      <c r="AD553" s="122"/>
    </row>
    <row r="554" spans="21:30">
      <c r="U554" s="1">
        <f t="shared" ref="U554:U589" si="33">1+U553</f>
        <v>548</v>
      </c>
      <c r="V554" s="117">
        <f ca="1"/>
        <v>0</v>
      </c>
      <c r="W554" s="186">
        <f t="shared" ca="1" si="31"/>
        <v>0</v>
      </c>
      <c r="Y554" s="1">
        <f t="shared" si="32"/>
        <v>549</v>
      </c>
      <c r="AA554" s="211"/>
      <c r="AB554" s="211"/>
      <c r="AC554" s="212"/>
      <c r="AD554" s="122"/>
    </row>
    <row r="555" spans="21:30">
      <c r="U555" s="1">
        <f t="shared" si="33"/>
        <v>549</v>
      </c>
      <c r="V555" s="117">
        <f ca="1"/>
        <v>0</v>
      </c>
      <c r="W555" s="186">
        <f t="shared" ca="1" si="31"/>
        <v>0</v>
      </c>
      <c r="Y555" s="1">
        <f t="shared" si="32"/>
        <v>550</v>
      </c>
      <c r="AA555" s="211"/>
      <c r="AB555" s="211"/>
      <c r="AC555" s="212"/>
      <c r="AD555" s="122"/>
    </row>
    <row r="556" spans="21:30">
      <c r="U556" s="1">
        <f t="shared" si="33"/>
        <v>550</v>
      </c>
      <c r="V556" s="117">
        <f ca="1"/>
        <v>0</v>
      </c>
      <c r="W556" s="186">
        <f t="shared" ca="1" si="31"/>
        <v>0</v>
      </c>
      <c r="Y556" s="1">
        <f t="shared" si="32"/>
        <v>551</v>
      </c>
      <c r="AA556" s="211"/>
      <c r="AB556" s="211"/>
      <c r="AC556" s="212"/>
      <c r="AD556" s="122"/>
    </row>
    <row r="557" spans="21:30">
      <c r="U557" s="1">
        <f t="shared" si="33"/>
        <v>551</v>
      </c>
      <c r="V557" s="117">
        <f ca="1"/>
        <v>0</v>
      </c>
      <c r="W557" s="186">
        <f t="shared" ca="1" si="31"/>
        <v>0</v>
      </c>
      <c r="Y557" s="1">
        <f t="shared" si="32"/>
        <v>552</v>
      </c>
      <c r="AA557" s="211"/>
      <c r="AB557" s="211"/>
      <c r="AC557" s="212"/>
      <c r="AD557" s="122"/>
    </row>
    <row r="558" spans="21:30">
      <c r="U558" s="1">
        <f t="shared" si="33"/>
        <v>552</v>
      </c>
      <c r="V558" s="117">
        <f ca="1"/>
        <v>0</v>
      </c>
      <c r="W558" s="186">
        <f t="shared" ca="1" si="31"/>
        <v>0</v>
      </c>
      <c r="Y558" s="1">
        <f t="shared" si="32"/>
        <v>553</v>
      </c>
      <c r="AA558" s="211"/>
      <c r="AB558" s="211"/>
      <c r="AC558" s="212"/>
      <c r="AD558" s="122"/>
    </row>
    <row r="559" spans="21:30">
      <c r="U559" s="1">
        <f t="shared" si="33"/>
        <v>553</v>
      </c>
      <c r="V559" s="117">
        <f ca="1"/>
        <v>0</v>
      </c>
      <c r="W559" s="186">
        <f t="shared" ca="1" si="31"/>
        <v>0</v>
      </c>
      <c r="Y559" s="1">
        <f t="shared" si="32"/>
        <v>554</v>
      </c>
      <c r="AA559" s="211"/>
      <c r="AB559" s="211"/>
      <c r="AC559" s="212"/>
      <c r="AD559" s="122"/>
    </row>
    <row r="560" spans="21:30">
      <c r="U560" s="1">
        <f t="shared" si="33"/>
        <v>554</v>
      </c>
      <c r="V560" s="117">
        <f ca="1"/>
        <v>0</v>
      </c>
      <c r="W560" s="186">
        <f t="shared" ca="1" si="31"/>
        <v>0</v>
      </c>
      <c r="Y560" s="1">
        <f t="shared" si="32"/>
        <v>555</v>
      </c>
      <c r="AA560" s="211"/>
      <c r="AB560" s="211"/>
      <c r="AC560" s="212"/>
      <c r="AD560" s="122"/>
    </row>
    <row r="561" spans="21:30">
      <c r="U561" s="1">
        <f t="shared" si="33"/>
        <v>555</v>
      </c>
      <c r="V561" s="117">
        <f ca="1"/>
        <v>0</v>
      </c>
      <c r="W561" s="186">
        <f t="shared" ca="1" si="31"/>
        <v>0</v>
      </c>
      <c r="Y561" s="1">
        <f t="shared" si="32"/>
        <v>556</v>
      </c>
      <c r="AA561" s="211"/>
      <c r="AB561" s="211"/>
      <c r="AC561" s="212"/>
      <c r="AD561" s="122"/>
    </row>
    <row r="562" spans="21:30">
      <c r="U562" s="1">
        <f t="shared" si="33"/>
        <v>556</v>
      </c>
      <c r="V562" s="117">
        <f ca="1"/>
        <v>0</v>
      </c>
      <c r="W562" s="186">
        <f t="shared" ca="1" si="31"/>
        <v>0</v>
      </c>
      <c r="Y562" s="1">
        <f t="shared" si="32"/>
        <v>557</v>
      </c>
      <c r="AA562" s="211"/>
      <c r="AB562" s="211"/>
      <c r="AC562" s="212"/>
      <c r="AD562" s="122"/>
    </row>
    <row r="563" spans="21:30">
      <c r="U563" s="1">
        <f t="shared" si="33"/>
        <v>557</v>
      </c>
      <c r="V563" s="117">
        <f ca="1"/>
        <v>0</v>
      </c>
      <c r="W563" s="186">
        <f t="shared" ca="1" si="31"/>
        <v>0</v>
      </c>
      <c r="Y563" s="1">
        <f t="shared" si="32"/>
        <v>558</v>
      </c>
      <c r="AA563" s="211"/>
      <c r="AB563" s="211"/>
      <c r="AC563" s="212"/>
      <c r="AD563" s="122"/>
    </row>
    <row r="564" spans="21:30">
      <c r="U564" s="1">
        <f t="shared" si="33"/>
        <v>558</v>
      </c>
      <c r="V564" s="117">
        <f ca="1"/>
        <v>0</v>
      </c>
      <c r="W564" s="186">
        <f t="shared" ca="1" si="31"/>
        <v>0</v>
      </c>
      <c r="Y564" s="1">
        <f t="shared" si="32"/>
        <v>559</v>
      </c>
      <c r="AA564" s="211"/>
      <c r="AB564" s="211"/>
      <c r="AC564" s="212"/>
      <c r="AD564" s="122"/>
    </row>
    <row r="565" spans="21:30">
      <c r="U565" s="1">
        <f t="shared" si="33"/>
        <v>559</v>
      </c>
      <c r="V565" s="117">
        <f ca="1"/>
        <v>0</v>
      </c>
      <c r="W565" s="186">
        <f t="shared" ca="1" si="31"/>
        <v>0</v>
      </c>
      <c r="Y565" s="1">
        <f t="shared" si="32"/>
        <v>560</v>
      </c>
      <c r="AA565" s="211"/>
      <c r="AB565" s="211"/>
      <c r="AC565" s="212"/>
      <c r="AD565" s="122"/>
    </row>
    <row r="566" spans="21:30">
      <c r="U566" s="1">
        <f t="shared" si="33"/>
        <v>560</v>
      </c>
      <c r="V566" s="117">
        <f ca="1"/>
        <v>0</v>
      </c>
      <c r="W566" s="186">
        <f t="shared" ca="1" si="31"/>
        <v>0</v>
      </c>
      <c r="Y566" s="1">
        <f t="shared" si="32"/>
        <v>561</v>
      </c>
      <c r="AA566" s="211"/>
      <c r="AB566" s="211"/>
      <c r="AC566" s="212"/>
      <c r="AD566" s="122"/>
    </row>
    <row r="567" spans="21:30">
      <c r="U567" s="1">
        <f t="shared" si="33"/>
        <v>561</v>
      </c>
      <c r="V567" s="117">
        <f ca="1"/>
        <v>0</v>
      </c>
      <c r="W567" s="186">
        <f t="shared" ca="1" si="31"/>
        <v>0</v>
      </c>
      <c r="Y567" s="1">
        <f t="shared" si="32"/>
        <v>562</v>
      </c>
      <c r="AA567" s="211"/>
      <c r="AB567" s="211"/>
      <c r="AC567" s="212"/>
      <c r="AD567" s="122"/>
    </row>
    <row r="568" spans="21:30">
      <c r="U568" s="1">
        <f t="shared" si="33"/>
        <v>562</v>
      </c>
      <c r="V568" s="117">
        <f ca="1"/>
        <v>0</v>
      </c>
      <c r="W568" s="186">
        <f t="shared" ca="1" si="31"/>
        <v>0</v>
      </c>
      <c r="Y568" s="1">
        <f t="shared" si="32"/>
        <v>563</v>
      </c>
      <c r="AA568" s="211"/>
      <c r="AB568" s="211"/>
      <c r="AC568" s="212"/>
      <c r="AD568" s="122"/>
    </row>
    <row r="569" spans="21:30">
      <c r="U569" s="1">
        <f t="shared" si="33"/>
        <v>563</v>
      </c>
      <c r="V569" s="117">
        <f ca="1"/>
        <v>0</v>
      </c>
      <c r="W569" s="186">
        <f t="shared" ca="1" si="31"/>
        <v>0</v>
      </c>
      <c r="Y569" s="1">
        <f t="shared" si="32"/>
        <v>564</v>
      </c>
      <c r="AA569" s="211"/>
      <c r="AB569" s="211"/>
      <c r="AC569" s="212"/>
      <c r="AD569" s="122"/>
    </row>
    <row r="570" spans="21:30">
      <c r="U570" s="1">
        <f t="shared" si="33"/>
        <v>564</v>
      </c>
      <c r="V570" s="117">
        <f ca="1"/>
        <v>0</v>
      </c>
      <c r="W570" s="186">
        <f t="shared" ca="1" si="31"/>
        <v>0</v>
      </c>
      <c r="Y570" s="1">
        <f t="shared" si="32"/>
        <v>565</v>
      </c>
      <c r="AA570" s="211"/>
      <c r="AB570" s="211"/>
      <c r="AC570" s="212"/>
      <c r="AD570" s="122"/>
    </row>
    <row r="571" spans="21:30">
      <c r="U571" s="1">
        <f t="shared" si="33"/>
        <v>565</v>
      </c>
      <c r="V571" s="117">
        <f ca="1"/>
        <v>0</v>
      </c>
      <c r="W571" s="186">
        <f t="shared" ca="1" si="31"/>
        <v>0</v>
      </c>
      <c r="Y571" s="1">
        <f t="shared" si="32"/>
        <v>566</v>
      </c>
      <c r="AA571" s="211"/>
      <c r="AB571" s="211"/>
      <c r="AC571" s="212"/>
      <c r="AD571" s="122"/>
    </row>
    <row r="572" spans="21:30">
      <c r="U572" s="1">
        <f t="shared" si="33"/>
        <v>566</v>
      </c>
      <c r="V572" s="117">
        <f ca="1"/>
        <v>0</v>
      </c>
      <c r="W572" s="186">
        <f t="shared" ca="1" si="31"/>
        <v>0</v>
      </c>
      <c r="Y572" s="1">
        <f t="shared" si="32"/>
        <v>567</v>
      </c>
      <c r="AA572" s="211"/>
      <c r="AB572" s="211"/>
      <c r="AC572" s="212"/>
      <c r="AD572" s="122"/>
    </row>
    <row r="573" spans="21:30">
      <c r="U573" s="1">
        <f t="shared" si="33"/>
        <v>567</v>
      </c>
      <c r="V573" s="117">
        <f ca="1"/>
        <v>0</v>
      </c>
      <c r="W573" s="186">
        <f t="shared" ca="1" si="31"/>
        <v>0</v>
      </c>
      <c r="Y573" s="1">
        <f t="shared" si="32"/>
        <v>568</v>
      </c>
      <c r="AA573" s="211"/>
      <c r="AB573" s="211"/>
      <c r="AC573" s="212"/>
      <c r="AD573" s="122"/>
    </row>
    <row r="574" spans="21:30">
      <c r="U574" s="1">
        <f t="shared" si="33"/>
        <v>568</v>
      </c>
      <c r="V574" s="117">
        <f ca="1"/>
        <v>0</v>
      </c>
      <c r="W574" s="186">
        <f t="shared" ca="1" si="31"/>
        <v>0</v>
      </c>
      <c r="Y574" s="1">
        <f t="shared" si="32"/>
        <v>569</v>
      </c>
      <c r="AA574" s="211"/>
      <c r="AB574" s="211"/>
      <c r="AC574" s="212"/>
      <c r="AD574" s="122"/>
    </row>
    <row r="575" spans="21:30">
      <c r="U575" s="1">
        <f t="shared" si="33"/>
        <v>569</v>
      </c>
      <c r="V575" s="117">
        <f ca="1"/>
        <v>0</v>
      </c>
      <c r="W575" s="186">
        <f t="shared" ca="1" si="31"/>
        <v>0</v>
      </c>
      <c r="Y575" s="1">
        <f t="shared" si="32"/>
        <v>570</v>
      </c>
      <c r="AA575" s="211"/>
      <c r="AB575" s="211"/>
      <c r="AC575" s="212"/>
      <c r="AD575" s="122"/>
    </row>
    <row r="576" spans="21:30">
      <c r="U576" s="1">
        <f t="shared" si="33"/>
        <v>570</v>
      </c>
      <c r="V576" s="117">
        <f ca="1"/>
        <v>0</v>
      </c>
      <c r="W576" s="186">
        <f t="shared" ca="1" si="31"/>
        <v>0</v>
      </c>
      <c r="Y576" s="1">
        <f t="shared" si="32"/>
        <v>571</v>
      </c>
      <c r="AA576" s="211"/>
      <c r="AB576" s="211"/>
      <c r="AC576" s="212"/>
      <c r="AD576" s="122"/>
    </row>
    <row r="577" spans="21:30">
      <c r="U577" s="1">
        <f t="shared" si="33"/>
        <v>571</v>
      </c>
      <c r="V577" s="117">
        <f ca="1"/>
        <v>0</v>
      </c>
      <c r="W577" s="186">
        <f t="shared" ca="1" si="31"/>
        <v>0</v>
      </c>
      <c r="Y577" s="1">
        <f t="shared" si="32"/>
        <v>572</v>
      </c>
      <c r="AA577" s="211"/>
      <c r="AB577" s="211"/>
      <c r="AC577" s="212"/>
      <c r="AD577" s="122"/>
    </row>
    <row r="578" spans="21:30">
      <c r="U578" s="1">
        <f t="shared" si="33"/>
        <v>572</v>
      </c>
      <c r="V578" s="117">
        <f ca="1"/>
        <v>0</v>
      </c>
      <c r="W578" s="186">
        <f t="shared" ca="1" si="31"/>
        <v>0</v>
      </c>
      <c r="Y578" s="1">
        <f t="shared" si="32"/>
        <v>573</v>
      </c>
      <c r="AA578" s="211"/>
      <c r="AB578" s="211"/>
      <c r="AC578" s="212"/>
      <c r="AD578" s="122"/>
    </row>
    <row r="579" spans="21:30">
      <c r="U579" s="1">
        <f t="shared" si="33"/>
        <v>573</v>
      </c>
      <c r="V579" s="117">
        <f ca="1"/>
        <v>0</v>
      </c>
      <c r="W579" s="186">
        <f t="shared" ca="1" si="31"/>
        <v>0</v>
      </c>
      <c r="Y579" s="1">
        <f t="shared" si="32"/>
        <v>574</v>
      </c>
      <c r="AA579" s="211"/>
      <c r="AB579" s="211"/>
      <c r="AC579" s="212"/>
      <c r="AD579" s="122"/>
    </row>
    <row r="580" spans="21:30">
      <c r="U580" s="1">
        <f t="shared" si="33"/>
        <v>574</v>
      </c>
      <c r="V580" s="117">
        <f ca="1"/>
        <v>0</v>
      </c>
      <c r="W580" s="186">
        <f t="shared" ca="1" si="31"/>
        <v>0</v>
      </c>
      <c r="Y580" s="1">
        <f t="shared" si="32"/>
        <v>575</v>
      </c>
      <c r="AA580" s="211"/>
      <c r="AB580" s="211"/>
      <c r="AC580" s="212"/>
      <c r="AD580" s="122"/>
    </row>
    <row r="581" spans="21:30">
      <c r="U581" s="1">
        <f t="shared" si="33"/>
        <v>575</v>
      </c>
      <c r="V581" s="117">
        <f ca="1"/>
        <v>0</v>
      </c>
      <c r="W581" s="186">
        <f t="shared" ca="1" si="31"/>
        <v>0</v>
      </c>
      <c r="Y581" s="1">
        <f t="shared" si="32"/>
        <v>576</v>
      </c>
      <c r="AA581" s="211"/>
      <c r="AB581" s="211"/>
      <c r="AC581" s="212"/>
      <c r="AD581" s="122"/>
    </row>
    <row r="582" spans="21:30">
      <c r="U582" s="1">
        <f t="shared" si="33"/>
        <v>576</v>
      </c>
      <c r="V582" s="117">
        <f ca="1"/>
        <v>0</v>
      </c>
      <c r="W582" s="186">
        <f t="shared" ca="1" si="31"/>
        <v>0</v>
      </c>
      <c r="Y582" s="1">
        <f t="shared" si="32"/>
        <v>577</v>
      </c>
      <c r="AA582" s="211"/>
      <c r="AB582" s="211"/>
      <c r="AC582" s="212"/>
      <c r="AD582" s="122"/>
    </row>
    <row r="583" spans="21:30">
      <c r="U583" s="1">
        <f t="shared" si="33"/>
        <v>577</v>
      </c>
      <c r="V583" s="117">
        <f ca="1"/>
        <v>0</v>
      </c>
      <c r="W583" s="186">
        <f t="shared" ca="1" si="31"/>
        <v>0</v>
      </c>
      <c r="Y583" s="1">
        <f t="shared" si="32"/>
        <v>578</v>
      </c>
      <c r="AA583" s="211"/>
      <c r="AB583" s="211"/>
      <c r="AC583" s="212"/>
      <c r="AD583" s="122"/>
    </row>
    <row r="584" spans="21:30">
      <c r="U584" s="1">
        <f t="shared" si="33"/>
        <v>578</v>
      </c>
      <c r="V584" s="117">
        <f ca="1"/>
        <v>0</v>
      </c>
      <c r="W584" s="186">
        <f t="shared" ref="W584:W647" ca="1" si="34">V584</f>
        <v>0</v>
      </c>
      <c r="Y584" s="1">
        <f t="shared" si="32"/>
        <v>579</v>
      </c>
      <c r="AA584" s="211"/>
      <c r="AB584" s="211"/>
      <c r="AC584" s="212"/>
      <c r="AD584" s="122"/>
    </row>
    <row r="585" spans="21:30">
      <c r="U585" s="1">
        <f t="shared" si="33"/>
        <v>579</v>
      </c>
      <c r="V585" s="117">
        <f ca="1"/>
        <v>0</v>
      </c>
      <c r="W585" s="186">
        <f t="shared" ca="1" si="34"/>
        <v>0</v>
      </c>
      <c r="Y585" s="1">
        <f t="shared" ref="Y585:Y648" si="35">Y584+1</f>
        <v>580</v>
      </c>
      <c r="AA585" s="211"/>
      <c r="AB585" s="211"/>
      <c r="AC585" s="212"/>
      <c r="AD585" s="122"/>
    </row>
    <row r="586" spans="21:30">
      <c r="U586" s="1">
        <f t="shared" si="33"/>
        <v>580</v>
      </c>
      <c r="V586" s="117">
        <f ca="1"/>
        <v>0</v>
      </c>
      <c r="W586" s="186">
        <f t="shared" ca="1" si="34"/>
        <v>0</v>
      </c>
      <c r="Y586" s="1">
        <f t="shared" si="35"/>
        <v>581</v>
      </c>
      <c r="AA586" s="211"/>
      <c r="AB586" s="211"/>
      <c r="AC586" s="212"/>
      <c r="AD586" s="122"/>
    </row>
    <row r="587" spans="21:30">
      <c r="U587" s="1">
        <f t="shared" si="33"/>
        <v>581</v>
      </c>
      <c r="V587" s="117">
        <f ca="1"/>
        <v>0</v>
      </c>
      <c r="W587" s="186">
        <f t="shared" ca="1" si="34"/>
        <v>0</v>
      </c>
      <c r="Y587" s="1">
        <f t="shared" si="35"/>
        <v>582</v>
      </c>
      <c r="AA587" s="211"/>
      <c r="AB587" s="211"/>
      <c r="AC587" s="212"/>
      <c r="AD587" s="122"/>
    </row>
    <row r="588" spans="21:30">
      <c r="U588" s="1">
        <f t="shared" si="33"/>
        <v>582</v>
      </c>
      <c r="V588" s="117">
        <f ca="1"/>
        <v>0</v>
      </c>
      <c r="W588" s="186">
        <f t="shared" ca="1" si="34"/>
        <v>0</v>
      </c>
      <c r="Y588" s="1">
        <f t="shared" si="35"/>
        <v>583</v>
      </c>
      <c r="AA588" s="211"/>
      <c r="AB588" s="211"/>
      <c r="AC588" s="212"/>
      <c r="AD588" s="122"/>
    </row>
    <row r="589" spans="21:30">
      <c r="U589" s="1">
        <f t="shared" si="33"/>
        <v>583</v>
      </c>
      <c r="V589" s="117">
        <f ca="1"/>
        <v>0</v>
      </c>
      <c r="W589" s="186">
        <f t="shared" ca="1" si="34"/>
        <v>0</v>
      </c>
      <c r="Y589" s="1">
        <f t="shared" si="35"/>
        <v>584</v>
      </c>
      <c r="AA589" s="211"/>
      <c r="AB589" s="211"/>
      <c r="AC589" s="212"/>
      <c r="AD589" s="122"/>
    </row>
    <row r="590" spans="21:30">
      <c r="U590" s="1">
        <f>1+U589</f>
        <v>584</v>
      </c>
      <c r="V590" s="117">
        <f ca="1"/>
        <v>0</v>
      </c>
      <c r="W590" s="186">
        <f t="shared" ca="1" si="34"/>
        <v>0</v>
      </c>
      <c r="Y590" s="1">
        <f t="shared" si="35"/>
        <v>585</v>
      </c>
      <c r="AA590" s="211"/>
      <c r="AB590" s="211"/>
      <c r="AC590" s="212"/>
      <c r="AD590" s="122"/>
    </row>
    <row r="591" spans="21:30">
      <c r="U591" s="1">
        <f t="shared" ref="U591:U610" si="36">1+U590</f>
        <v>585</v>
      </c>
      <c r="V591" s="117">
        <f ca="1"/>
        <v>0</v>
      </c>
      <c r="W591" s="186">
        <f t="shared" ca="1" si="34"/>
        <v>0</v>
      </c>
      <c r="Y591" s="1">
        <f t="shared" si="35"/>
        <v>586</v>
      </c>
      <c r="AA591" s="211"/>
      <c r="AB591" s="211"/>
      <c r="AC591" s="212"/>
      <c r="AD591" s="122"/>
    </row>
    <row r="592" spans="21:30">
      <c r="U592" s="1">
        <f t="shared" si="36"/>
        <v>586</v>
      </c>
      <c r="V592" s="117">
        <f ca="1"/>
        <v>0</v>
      </c>
      <c r="W592" s="186">
        <f t="shared" ca="1" si="34"/>
        <v>0</v>
      </c>
      <c r="Y592" s="1">
        <f t="shared" si="35"/>
        <v>587</v>
      </c>
      <c r="AA592" s="211"/>
      <c r="AB592" s="211"/>
      <c r="AC592" s="212"/>
      <c r="AD592" s="122"/>
    </row>
    <row r="593" spans="21:30">
      <c r="U593" s="1">
        <f t="shared" si="36"/>
        <v>587</v>
      </c>
      <c r="V593" s="117">
        <f ca="1"/>
        <v>0</v>
      </c>
      <c r="W593" s="186">
        <f t="shared" ca="1" si="34"/>
        <v>0</v>
      </c>
      <c r="Y593" s="1">
        <f t="shared" si="35"/>
        <v>588</v>
      </c>
      <c r="AA593" s="211"/>
      <c r="AB593" s="211"/>
      <c r="AC593" s="212"/>
      <c r="AD593" s="122"/>
    </row>
    <row r="594" spans="21:30">
      <c r="U594" s="1">
        <f t="shared" si="36"/>
        <v>588</v>
      </c>
      <c r="V594" s="117">
        <f ca="1"/>
        <v>0</v>
      </c>
      <c r="W594" s="186">
        <f t="shared" ca="1" si="34"/>
        <v>0</v>
      </c>
      <c r="Y594" s="1">
        <f t="shared" si="35"/>
        <v>589</v>
      </c>
      <c r="AA594" s="211"/>
      <c r="AB594" s="211"/>
      <c r="AC594" s="212"/>
      <c r="AD594" s="122"/>
    </row>
    <row r="595" spans="21:30">
      <c r="U595" s="1">
        <f t="shared" si="36"/>
        <v>589</v>
      </c>
      <c r="V595" s="117">
        <f ca="1"/>
        <v>0</v>
      </c>
      <c r="W595" s="186">
        <f t="shared" ca="1" si="34"/>
        <v>0</v>
      </c>
      <c r="Y595" s="1">
        <f t="shared" si="35"/>
        <v>590</v>
      </c>
      <c r="AA595" s="211"/>
      <c r="AB595" s="211"/>
      <c r="AC595" s="212"/>
      <c r="AD595" s="122"/>
    </row>
    <row r="596" spans="21:30">
      <c r="U596" s="1">
        <f t="shared" si="36"/>
        <v>590</v>
      </c>
      <c r="V596" s="117">
        <f ca="1"/>
        <v>0</v>
      </c>
      <c r="W596" s="186">
        <f t="shared" ca="1" si="34"/>
        <v>0</v>
      </c>
      <c r="Y596" s="1">
        <f t="shared" si="35"/>
        <v>591</v>
      </c>
      <c r="AA596" s="211"/>
      <c r="AB596" s="211"/>
      <c r="AC596" s="212"/>
      <c r="AD596" s="122"/>
    </row>
    <row r="597" spans="21:30">
      <c r="U597" s="1">
        <f t="shared" si="36"/>
        <v>591</v>
      </c>
      <c r="V597" s="117">
        <f ca="1"/>
        <v>0</v>
      </c>
      <c r="W597" s="186">
        <f t="shared" ca="1" si="34"/>
        <v>0</v>
      </c>
      <c r="Y597" s="1">
        <f t="shared" si="35"/>
        <v>592</v>
      </c>
      <c r="AA597" s="211"/>
      <c r="AB597" s="211"/>
      <c r="AC597" s="212"/>
      <c r="AD597" s="122"/>
    </row>
    <row r="598" spans="21:30">
      <c r="U598" s="1">
        <f t="shared" si="36"/>
        <v>592</v>
      </c>
      <c r="V598" s="117">
        <f ca="1"/>
        <v>0</v>
      </c>
      <c r="W598" s="186">
        <f t="shared" ca="1" si="34"/>
        <v>0</v>
      </c>
      <c r="Y598" s="1">
        <f t="shared" si="35"/>
        <v>593</v>
      </c>
      <c r="AA598" s="211"/>
      <c r="AB598" s="211"/>
      <c r="AC598" s="212"/>
      <c r="AD598" s="122"/>
    </row>
    <row r="599" spans="21:30">
      <c r="U599" s="1">
        <f t="shared" si="36"/>
        <v>593</v>
      </c>
      <c r="V599" s="117">
        <f ca="1"/>
        <v>0</v>
      </c>
      <c r="W599" s="186">
        <f t="shared" ca="1" si="34"/>
        <v>0</v>
      </c>
      <c r="Y599" s="1">
        <f t="shared" si="35"/>
        <v>594</v>
      </c>
      <c r="AA599" s="211"/>
      <c r="AB599" s="211"/>
      <c r="AC599" s="212"/>
      <c r="AD599" s="122"/>
    </row>
    <row r="600" spans="21:30">
      <c r="U600" s="1">
        <f t="shared" si="36"/>
        <v>594</v>
      </c>
      <c r="V600" s="117">
        <f ca="1"/>
        <v>0</v>
      </c>
      <c r="W600" s="186">
        <f t="shared" ca="1" si="34"/>
        <v>0</v>
      </c>
      <c r="Y600" s="1">
        <f t="shared" si="35"/>
        <v>595</v>
      </c>
      <c r="AA600" s="211"/>
      <c r="AB600" s="211"/>
      <c r="AC600" s="212"/>
      <c r="AD600" s="122"/>
    </row>
    <row r="601" spans="21:30">
      <c r="U601" s="1">
        <f t="shared" si="36"/>
        <v>595</v>
      </c>
      <c r="V601" s="117">
        <f ca="1"/>
        <v>0</v>
      </c>
      <c r="W601" s="186">
        <f t="shared" ca="1" si="34"/>
        <v>0</v>
      </c>
      <c r="Y601" s="1">
        <f t="shared" si="35"/>
        <v>596</v>
      </c>
      <c r="AA601" s="211"/>
      <c r="AB601" s="211"/>
      <c r="AC601" s="212"/>
      <c r="AD601" s="122"/>
    </row>
    <row r="602" spans="21:30">
      <c r="U602" s="1">
        <f t="shared" si="36"/>
        <v>596</v>
      </c>
      <c r="V602" s="117">
        <f ca="1"/>
        <v>0</v>
      </c>
      <c r="W602" s="186">
        <f t="shared" ca="1" si="34"/>
        <v>0</v>
      </c>
      <c r="Y602" s="1">
        <f t="shared" si="35"/>
        <v>597</v>
      </c>
      <c r="AA602" s="211"/>
      <c r="AB602" s="211"/>
      <c r="AC602" s="212"/>
      <c r="AD602" s="122"/>
    </row>
    <row r="603" spans="21:30">
      <c r="U603" s="1">
        <f t="shared" si="36"/>
        <v>597</v>
      </c>
      <c r="V603" s="117">
        <f ca="1"/>
        <v>0</v>
      </c>
      <c r="W603" s="186">
        <f t="shared" ca="1" si="34"/>
        <v>0</v>
      </c>
      <c r="Y603" s="1">
        <f t="shared" si="35"/>
        <v>598</v>
      </c>
      <c r="AA603" s="211"/>
      <c r="AB603" s="211"/>
      <c r="AC603" s="212"/>
      <c r="AD603" s="122"/>
    </row>
    <row r="604" spans="21:30">
      <c r="U604" s="1">
        <f t="shared" si="36"/>
        <v>598</v>
      </c>
      <c r="V604" s="117">
        <f ca="1"/>
        <v>0</v>
      </c>
      <c r="W604" s="186">
        <f t="shared" ca="1" si="34"/>
        <v>0</v>
      </c>
      <c r="Y604" s="1">
        <f t="shared" si="35"/>
        <v>599</v>
      </c>
      <c r="AA604" s="211"/>
      <c r="AB604" s="211"/>
      <c r="AC604" s="212"/>
      <c r="AD604" s="122"/>
    </row>
    <row r="605" spans="21:30">
      <c r="U605" s="1">
        <f t="shared" si="36"/>
        <v>599</v>
      </c>
      <c r="V605" s="117">
        <f ca="1"/>
        <v>0</v>
      </c>
      <c r="W605" s="186">
        <f t="shared" ca="1" si="34"/>
        <v>0</v>
      </c>
      <c r="Y605" s="1">
        <f t="shared" si="35"/>
        <v>600</v>
      </c>
      <c r="AA605" s="211"/>
      <c r="AB605" s="211"/>
      <c r="AC605" s="212"/>
      <c r="AD605" s="122"/>
    </row>
    <row r="606" spans="21:30">
      <c r="U606" s="1">
        <f t="shared" si="36"/>
        <v>600</v>
      </c>
      <c r="V606" s="117">
        <f ca="1"/>
        <v>0</v>
      </c>
      <c r="W606" s="186">
        <f t="shared" ca="1" si="34"/>
        <v>0</v>
      </c>
      <c r="Y606" s="1">
        <f t="shared" si="35"/>
        <v>601</v>
      </c>
      <c r="AA606" s="211"/>
      <c r="AB606" s="211"/>
      <c r="AC606" s="212"/>
      <c r="AD606" s="122"/>
    </row>
    <row r="607" spans="21:30">
      <c r="U607" s="1">
        <f t="shared" si="36"/>
        <v>601</v>
      </c>
      <c r="V607" s="117">
        <f ca="1"/>
        <v>0</v>
      </c>
      <c r="W607" s="186">
        <f t="shared" ca="1" si="34"/>
        <v>0</v>
      </c>
      <c r="Y607" s="1">
        <f t="shared" si="35"/>
        <v>602</v>
      </c>
      <c r="AA607" s="211"/>
      <c r="AB607" s="211"/>
      <c r="AC607" s="212"/>
      <c r="AD607" s="122"/>
    </row>
    <row r="608" spans="21:30">
      <c r="U608" s="1">
        <f t="shared" si="36"/>
        <v>602</v>
      </c>
      <c r="V608" s="117">
        <f ca="1"/>
        <v>0</v>
      </c>
      <c r="W608" s="186">
        <f t="shared" ca="1" si="34"/>
        <v>0</v>
      </c>
      <c r="Y608" s="1">
        <f t="shared" si="35"/>
        <v>603</v>
      </c>
      <c r="AA608" s="211"/>
      <c r="AB608" s="211"/>
      <c r="AC608" s="212"/>
      <c r="AD608" s="122"/>
    </row>
    <row r="609" spans="21:30">
      <c r="U609" s="1">
        <f t="shared" si="36"/>
        <v>603</v>
      </c>
      <c r="V609" s="117">
        <f ca="1"/>
        <v>0</v>
      </c>
      <c r="W609" s="186">
        <f t="shared" ca="1" si="34"/>
        <v>0</v>
      </c>
      <c r="Y609" s="1">
        <f t="shared" si="35"/>
        <v>604</v>
      </c>
      <c r="AA609" s="211"/>
      <c r="AB609" s="211"/>
      <c r="AC609" s="212"/>
      <c r="AD609" s="122"/>
    </row>
    <row r="610" spans="21:30">
      <c r="U610" s="1">
        <f t="shared" si="36"/>
        <v>604</v>
      </c>
      <c r="V610" s="117">
        <f ca="1"/>
        <v>0</v>
      </c>
      <c r="W610" s="186">
        <f t="shared" ca="1" si="34"/>
        <v>0</v>
      </c>
      <c r="Y610" s="1">
        <f t="shared" si="35"/>
        <v>605</v>
      </c>
      <c r="AA610" s="211"/>
      <c r="AB610" s="211"/>
      <c r="AC610" s="212"/>
      <c r="AD610" s="122"/>
    </row>
    <row r="611" spans="21:30">
      <c r="U611" s="1">
        <f>1+U610</f>
        <v>605</v>
      </c>
      <c r="V611" s="117">
        <f ca="1"/>
        <v>0</v>
      </c>
      <c r="W611" s="186">
        <f t="shared" ca="1" si="34"/>
        <v>0</v>
      </c>
      <c r="Y611" s="1">
        <f t="shared" si="35"/>
        <v>606</v>
      </c>
      <c r="AA611" s="211"/>
      <c r="AB611" s="211"/>
      <c r="AC611" s="212"/>
      <c r="AD611" s="122"/>
    </row>
    <row r="612" spans="21:30">
      <c r="U612" s="1">
        <f t="shared" ref="U612:U675" si="37">1+U611</f>
        <v>606</v>
      </c>
      <c r="V612" s="117">
        <f ca="1"/>
        <v>0</v>
      </c>
      <c r="W612" s="186">
        <f t="shared" ca="1" si="34"/>
        <v>0</v>
      </c>
      <c r="Y612" s="1">
        <f t="shared" si="35"/>
        <v>607</v>
      </c>
      <c r="AA612" s="211"/>
      <c r="AB612" s="211"/>
      <c r="AC612" s="212"/>
      <c r="AD612" s="122"/>
    </row>
    <row r="613" spans="21:30">
      <c r="U613" s="1">
        <f t="shared" si="37"/>
        <v>607</v>
      </c>
      <c r="V613" s="117">
        <f ca="1"/>
        <v>0</v>
      </c>
      <c r="W613" s="186">
        <f t="shared" ca="1" si="34"/>
        <v>0</v>
      </c>
      <c r="Y613" s="1">
        <f t="shared" si="35"/>
        <v>608</v>
      </c>
      <c r="AA613" s="211"/>
      <c r="AB613" s="211"/>
      <c r="AC613" s="212"/>
      <c r="AD613" s="122"/>
    </row>
    <row r="614" spans="21:30">
      <c r="U614" s="1">
        <f t="shared" si="37"/>
        <v>608</v>
      </c>
      <c r="V614" s="117">
        <f ca="1"/>
        <v>0</v>
      </c>
      <c r="W614" s="186">
        <f t="shared" ca="1" si="34"/>
        <v>0</v>
      </c>
      <c r="Y614" s="1">
        <f t="shared" si="35"/>
        <v>609</v>
      </c>
      <c r="AA614" s="211"/>
      <c r="AB614" s="211"/>
      <c r="AC614" s="212"/>
      <c r="AD614" s="122"/>
    </row>
    <row r="615" spans="21:30">
      <c r="U615" s="1">
        <f t="shared" si="37"/>
        <v>609</v>
      </c>
      <c r="V615" s="117">
        <f ca="1"/>
        <v>0</v>
      </c>
      <c r="W615" s="186">
        <f t="shared" ca="1" si="34"/>
        <v>0</v>
      </c>
      <c r="Y615" s="1">
        <f t="shared" si="35"/>
        <v>610</v>
      </c>
      <c r="AA615" s="211"/>
      <c r="AB615" s="211"/>
      <c r="AC615" s="212"/>
      <c r="AD615" s="122"/>
    </row>
    <row r="616" spans="21:30">
      <c r="U616" s="1">
        <f t="shared" si="37"/>
        <v>610</v>
      </c>
      <c r="V616" s="117">
        <f ca="1"/>
        <v>0</v>
      </c>
      <c r="W616" s="186">
        <f t="shared" ca="1" si="34"/>
        <v>0</v>
      </c>
      <c r="Y616" s="1">
        <f t="shared" si="35"/>
        <v>611</v>
      </c>
      <c r="AA616" s="211"/>
      <c r="AB616" s="211"/>
      <c r="AC616" s="212"/>
      <c r="AD616" s="122"/>
    </row>
    <row r="617" spans="21:30">
      <c r="U617" s="1">
        <f t="shared" si="37"/>
        <v>611</v>
      </c>
      <c r="V617" s="117">
        <f ca="1"/>
        <v>0</v>
      </c>
      <c r="W617" s="186">
        <f t="shared" ca="1" si="34"/>
        <v>0</v>
      </c>
      <c r="Y617" s="1">
        <f t="shared" si="35"/>
        <v>612</v>
      </c>
      <c r="AA617" s="211"/>
      <c r="AB617" s="211"/>
      <c r="AC617" s="212"/>
      <c r="AD617" s="122"/>
    </row>
    <row r="618" spans="21:30">
      <c r="U618" s="1">
        <f t="shared" si="37"/>
        <v>612</v>
      </c>
      <c r="V618" s="117">
        <f ca="1"/>
        <v>0</v>
      </c>
      <c r="W618" s="186">
        <f t="shared" ca="1" si="34"/>
        <v>0</v>
      </c>
      <c r="Y618" s="1">
        <f t="shared" si="35"/>
        <v>613</v>
      </c>
      <c r="AA618" s="211"/>
      <c r="AB618" s="211"/>
      <c r="AC618" s="212"/>
      <c r="AD618" s="122"/>
    </row>
    <row r="619" spans="21:30">
      <c r="U619" s="1">
        <f t="shared" si="37"/>
        <v>613</v>
      </c>
      <c r="V619" s="117">
        <f ca="1"/>
        <v>0</v>
      </c>
      <c r="W619" s="186">
        <f t="shared" ca="1" si="34"/>
        <v>0</v>
      </c>
      <c r="Y619" s="1">
        <f t="shared" si="35"/>
        <v>614</v>
      </c>
      <c r="AA619" s="211"/>
      <c r="AB619" s="211"/>
      <c r="AC619" s="212"/>
      <c r="AD619" s="122"/>
    </row>
    <row r="620" spans="21:30">
      <c r="U620" s="1">
        <f t="shared" si="37"/>
        <v>614</v>
      </c>
      <c r="V620" s="117">
        <f ca="1"/>
        <v>0</v>
      </c>
      <c r="W620" s="186">
        <f t="shared" ca="1" si="34"/>
        <v>0</v>
      </c>
      <c r="Y620" s="1">
        <f t="shared" si="35"/>
        <v>615</v>
      </c>
      <c r="AA620" s="211"/>
      <c r="AB620" s="211"/>
      <c r="AC620" s="212"/>
      <c r="AD620" s="122"/>
    </row>
    <row r="621" spans="21:30">
      <c r="U621" s="1">
        <f t="shared" si="37"/>
        <v>615</v>
      </c>
      <c r="V621" s="117">
        <f ca="1"/>
        <v>0</v>
      </c>
      <c r="W621" s="186">
        <f t="shared" ca="1" si="34"/>
        <v>0</v>
      </c>
      <c r="Y621" s="1">
        <f t="shared" si="35"/>
        <v>616</v>
      </c>
      <c r="AA621" s="211"/>
      <c r="AB621" s="211"/>
      <c r="AC621" s="212"/>
      <c r="AD621" s="122"/>
    </row>
    <row r="622" spans="21:30">
      <c r="U622" s="1">
        <f t="shared" si="37"/>
        <v>616</v>
      </c>
      <c r="V622" s="117">
        <f ca="1"/>
        <v>0</v>
      </c>
      <c r="W622" s="186">
        <f t="shared" ca="1" si="34"/>
        <v>0</v>
      </c>
      <c r="Y622" s="1">
        <f t="shared" si="35"/>
        <v>617</v>
      </c>
      <c r="AA622" s="211"/>
      <c r="AB622" s="211"/>
      <c r="AC622" s="212"/>
      <c r="AD622" s="122"/>
    </row>
    <row r="623" spans="21:30">
      <c r="U623" s="1">
        <f t="shared" si="37"/>
        <v>617</v>
      </c>
      <c r="V623" s="117">
        <f ca="1"/>
        <v>0</v>
      </c>
      <c r="W623" s="186">
        <f t="shared" ca="1" si="34"/>
        <v>0</v>
      </c>
      <c r="Y623" s="1">
        <f t="shared" si="35"/>
        <v>618</v>
      </c>
      <c r="AA623" s="211"/>
      <c r="AB623" s="211"/>
      <c r="AC623" s="212"/>
      <c r="AD623" s="122"/>
    </row>
    <row r="624" spans="21:30">
      <c r="U624" s="1">
        <f t="shared" si="37"/>
        <v>618</v>
      </c>
      <c r="V624" s="117">
        <f ca="1"/>
        <v>0</v>
      </c>
      <c r="W624" s="186">
        <f t="shared" ca="1" si="34"/>
        <v>0</v>
      </c>
      <c r="Y624" s="1">
        <f t="shared" si="35"/>
        <v>619</v>
      </c>
      <c r="AA624" s="211"/>
      <c r="AB624" s="211"/>
      <c r="AC624" s="212"/>
      <c r="AD624" s="122"/>
    </row>
    <row r="625" spans="21:30">
      <c r="U625" s="1">
        <f t="shared" si="37"/>
        <v>619</v>
      </c>
      <c r="V625" s="117">
        <f ca="1"/>
        <v>0</v>
      </c>
      <c r="W625" s="186">
        <f t="shared" ca="1" si="34"/>
        <v>0</v>
      </c>
      <c r="Y625" s="1">
        <f t="shared" si="35"/>
        <v>620</v>
      </c>
      <c r="AA625" s="211"/>
      <c r="AB625" s="211"/>
      <c r="AC625" s="212"/>
      <c r="AD625" s="122"/>
    </row>
    <row r="626" spans="21:30">
      <c r="U626" s="1">
        <f t="shared" si="37"/>
        <v>620</v>
      </c>
      <c r="V626" s="117">
        <f ca="1"/>
        <v>0</v>
      </c>
      <c r="W626" s="186">
        <f t="shared" ca="1" si="34"/>
        <v>0</v>
      </c>
      <c r="Y626" s="1">
        <f t="shared" si="35"/>
        <v>621</v>
      </c>
      <c r="AA626" s="211"/>
      <c r="AB626" s="211"/>
      <c r="AC626" s="212"/>
      <c r="AD626" s="122"/>
    </row>
    <row r="627" spans="21:30">
      <c r="U627" s="1">
        <f t="shared" si="37"/>
        <v>621</v>
      </c>
      <c r="V627" s="117">
        <f ca="1"/>
        <v>0</v>
      </c>
      <c r="W627" s="186">
        <f t="shared" ca="1" si="34"/>
        <v>0</v>
      </c>
      <c r="Y627" s="1">
        <f t="shared" si="35"/>
        <v>622</v>
      </c>
      <c r="AA627" s="211"/>
      <c r="AB627" s="211"/>
      <c r="AC627" s="212"/>
      <c r="AD627" s="122"/>
    </row>
    <row r="628" spans="21:30">
      <c r="U628" s="1">
        <f t="shared" si="37"/>
        <v>622</v>
      </c>
      <c r="V628" s="117">
        <f ca="1"/>
        <v>0</v>
      </c>
      <c r="W628" s="186">
        <f t="shared" ca="1" si="34"/>
        <v>0</v>
      </c>
      <c r="Y628" s="1">
        <f t="shared" si="35"/>
        <v>623</v>
      </c>
      <c r="AA628" s="211"/>
      <c r="AB628" s="211"/>
      <c r="AC628" s="212"/>
      <c r="AD628" s="122"/>
    </row>
    <row r="629" spans="21:30">
      <c r="U629" s="1">
        <f t="shared" si="37"/>
        <v>623</v>
      </c>
      <c r="V629" s="117">
        <f ca="1"/>
        <v>0</v>
      </c>
      <c r="W629" s="186">
        <f t="shared" ca="1" si="34"/>
        <v>0</v>
      </c>
      <c r="Y629" s="1">
        <f t="shared" si="35"/>
        <v>624</v>
      </c>
      <c r="AA629" s="211"/>
      <c r="AB629" s="211"/>
      <c r="AC629" s="212"/>
      <c r="AD629" s="122"/>
    </row>
    <row r="630" spans="21:30">
      <c r="U630" s="1">
        <f t="shared" si="37"/>
        <v>624</v>
      </c>
      <c r="V630" s="117">
        <f ca="1"/>
        <v>0</v>
      </c>
      <c r="W630" s="186">
        <f t="shared" ca="1" si="34"/>
        <v>0</v>
      </c>
      <c r="Y630" s="1">
        <f t="shared" si="35"/>
        <v>625</v>
      </c>
      <c r="AA630" s="211"/>
      <c r="AB630" s="211"/>
      <c r="AC630" s="212"/>
      <c r="AD630" s="122"/>
    </row>
    <row r="631" spans="21:30">
      <c r="U631" s="1">
        <f t="shared" si="37"/>
        <v>625</v>
      </c>
      <c r="V631" s="117">
        <f ca="1"/>
        <v>0</v>
      </c>
      <c r="W631" s="186">
        <f t="shared" ca="1" si="34"/>
        <v>0</v>
      </c>
      <c r="Y631" s="1">
        <f t="shared" si="35"/>
        <v>626</v>
      </c>
      <c r="AA631" s="211"/>
      <c r="AB631" s="211"/>
      <c r="AC631" s="212"/>
      <c r="AD631" s="122"/>
    </row>
    <row r="632" spans="21:30">
      <c r="U632" s="1">
        <f t="shared" si="37"/>
        <v>626</v>
      </c>
      <c r="V632" s="117">
        <f ca="1"/>
        <v>0</v>
      </c>
      <c r="W632" s="186">
        <f t="shared" ca="1" si="34"/>
        <v>0</v>
      </c>
      <c r="Y632" s="1">
        <f t="shared" si="35"/>
        <v>627</v>
      </c>
      <c r="AA632" s="211"/>
      <c r="AB632" s="211"/>
      <c r="AC632" s="212"/>
      <c r="AD632" s="122"/>
    </row>
    <row r="633" spans="21:30">
      <c r="U633" s="1">
        <f t="shared" si="37"/>
        <v>627</v>
      </c>
      <c r="V633" s="117">
        <f ca="1"/>
        <v>0</v>
      </c>
      <c r="W633" s="186">
        <f t="shared" ca="1" si="34"/>
        <v>0</v>
      </c>
      <c r="Y633" s="1">
        <f t="shared" si="35"/>
        <v>628</v>
      </c>
      <c r="AA633" s="211"/>
      <c r="AB633" s="211"/>
      <c r="AC633" s="212"/>
      <c r="AD633" s="122"/>
    </row>
    <row r="634" spans="21:30">
      <c r="U634" s="1">
        <f t="shared" si="37"/>
        <v>628</v>
      </c>
      <c r="V634" s="117">
        <f ca="1"/>
        <v>0</v>
      </c>
      <c r="W634" s="186">
        <f t="shared" ca="1" si="34"/>
        <v>0</v>
      </c>
      <c r="Y634" s="1">
        <f t="shared" si="35"/>
        <v>629</v>
      </c>
      <c r="AA634" s="211"/>
      <c r="AB634" s="211"/>
      <c r="AC634" s="212"/>
      <c r="AD634" s="122"/>
    </row>
    <row r="635" spans="21:30">
      <c r="U635" s="1">
        <f t="shared" si="37"/>
        <v>629</v>
      </c>
      <c r="V635" s="117">
        <f ca="1"/>
        <v>0</v>
      </c>
      <c r="W635" s="186">
        <f t="shared" ca="1" si="34"/>
        <v>0</v>
      </c>
      <c r="Y635" s="1">
        <f t="shared" si="35"/>
        <v>630</v>
      </c>
      <c r="AA635" s="211"/>
      <c r="AB635" s="211"/>
      <c r="AC635" s="212"/>
      <c r="AD635" s="122"/>
    </row>
    <row r="636" spans="21:30">
      <c r="U636" s="1">
        <f t="shared" si="37"/>
        <v>630</v>
      </c>
      <c r="V636" s="117">
        <f ca="1"/>
        <v>0</v>
      </c>
      <c r="W636" s="186">
        <f t="shared" ca="1" si="34"/>
        <v>0</v>
      </c>
      <c r="Y636" s="1">
        <f t="shared" si="35"/>
        <v>631</v>
      </c>
      <c r="AA636" s="211"/>
      <c r="AB636" s="211"/>
      <c r="AC636" s="212"/>
      <c r="AD636" s="122"/>
    </row>
    <row r="637" spans="21:30">
      <c r="U637" s="1">
        <f t="shared" si="37"/>
        <v>631</v>
      </c>
      <c r="V637" s="117">
        <f ca="1"/>
        <v>0</v>
      </c>
      <c r="W637" s="186">
        <f t="shared" ca="1" si="34"/>
        <v>0</v>
      </c>
      <c r="Y637" s="1">
        <f t="shared" si="35"/>
        <v>632</v>
      </c>
      <c r="AA637" s="211"/>
      <c r="AB637" s="211"/>
      <c r="AC637" s="212"/>
      <c r="AD637" s="122"/>
    </row>
    <row r="638" spans="21:30">
      <c r="U638" s="1">
        <f t="shared" si="37"/>
        <v>632</v>
      </c>
      <c r="V638" s="117">
        <f ca="1"/>
        <v>0</v>
      </c>
      <c r="W638" s="186">
        <f t="shared" ca="1" si="34"/>
        <v>0</v>
      </c>
      <c r="Y638" s="1">
        <f t="shared" si="35"/>
        <v>633</v>
      </c>
      <c r="AA638" s="211"/>
      <c r="AB638" s="211"/>
      <c r="AC638" s="212"/>
      <c r="AD638" s="122"/>
    </row>
    <row r="639" spans="21:30">
      <c r="U639" s="1">
        <f t="shared" si="37"/>
        <v>633</v>
      </c>
      <c r="V639" s="117">
        <f ca="1"/>
        <v>0</v>
      </c>
      <c r="W639" s="186">
        <f t="shared" ca="1" si="34"/>
        <v>0</v>
      </c>
      <c r="Y639" s="1">
        <f t="shared" si="35"/>
        <v>634</v>
      </c>
      <c r="AA639" s="211"/>
      <c r="AB639" s="211"/>
      <c r="AC639" s="212"/>
      <c r="AD639" s="122"/>
    </row>
    <row r="640" spans="21:30">
      <c r="U640" s="1">
        <f t="shared" si="37"/>
        <v>634</v>
      </c>
      <c r="V640" s="117">
        <f ca="1"/>
        <v>0</v>
      </c>
      <c r="W640" s="186">
        <f t="shared" ca="1" si="34"/>
        <v>0</v>
      </c>
      <c r="Y640" s="1">
        <f t="shared" si="35"/>
        <v>635</v>
      </c>
      <c r="AA640" s="211"/>
      <c r="AB640" s="211"/>
      <c r="AC640" s="212"/>
      <c r="AD640" s="122"/>
    </row>
    <row r="641" spans="21:30">
      <c r="U641" s="1">
        <f t="shared" si="37"/>
        <v>635</v>
      </c>
      <c r="V641" s="117">
        <f ca="1"/>
        <v>0</v>
      </c>
      <c r="W641" s="186">
        <f t="shared" ca="1" si="34"/>
        <v>0</v>
      </c>
      <c r="Y641" s="1">
        <f t="shared" si="35"/>
        <v>636</v>
      </c>
      <c r="AA641" s="211"/>
      <c r="AB641" s="211"/>
      <c r="AC641" s="212"/>
      <c r="AD641" s="122"/>
    </row>
    <row r="642" spans="21:30">
      <c r="U642" s="1">
        <f t="shared" si="37"/>
        <v>636</v>
      </c>
      <c r="V642" s="117">
        <f ca="1"/>
        <v>0</v>
      </c>
      <c r="W642" s="186">
        <f t="shared" ca="1" si="34"/>
        <v>0</v>
      </c>
      <c r="Y642" s="1">
        <f t="shared" si="35"/>
        <v>637</v>
      </c>
      <c r="AA642" s="211"/>
      <c r="AB642" s="211"/>
      <c r="AC642" s="212"/>
      <c r="AD642" s="122"/>
    </row>
    <row r="643" spans="21:30">
      <c r="U643" s="1">
        <f t="shared" si="37"/>
        <v>637</v>
      </c>
      <c r="V643" s="117">
        <f ca="1"/>
        <v>0</v>
      </c>
      <c r="W643" s="186">
        <f t="shared" ca="1" si="34"/>
        <v>0</v>
      </c>
      <c r="Y643" s="1">
        <f t="shared" si="35"/>
        <v>638</v>
      </c>
      <c r="AA643" s="211"/>
      <c r="AB643" s="211"/>
      <c r="AC643" s="212"/>
      <c r="AD643" s="122"/>
    </row>
    <row r="644" spans="21:30">
      <c r="U644" s="1">
        <f t="shared" si="37"/>
        <v>638</v>
      </c>
      <c r="V644" s="117">
        <f ca="1"/>
        <v>0</v>
      </c>
      <c r="W644" s="186">
        <f t="shared" ca="1" si="34"/>
        <v>0</v>
      </c>
      <c r="Y644" s="1">
        <f t="shared" si="35"/>
        <v>639</v>
      </c>
      <c r="AA644" s="211"/>
      <c r="AB644" s="211"/>
      <c r="AC644" s="212"/>
      <c r="AD644" s="122"/>
    </row>
    <row r="645" spans="21:30">
      <c r="U645" s="1">
        <f t="shared" si="37"/>
        <v>639</v>
      </c>
      <c r="V645" s="117">
        <f ca="1"/>
        <v>0</v>
      </c>
      <c r="W645" s="186">
        <f t="shared" ca="1" si="34"/>
        <v>0</v>
      </c>
      <c r="Y645" s="1">
        <f t="shared" si="35"/>
        <v>640</v>
      </c>
      <c r="AA645" s="211"/>
      <c r="AB645" s="211"/>
      <c r="AC645" s="212"/>
      <c r="AD645" s="122"/>
    </row>
    <row r="646" spans="21:30">
      <c r="U646" s="1">
        <f t="shared" si="37"/>
        <v>640</v>
      </c>
      <c r="V646" s="117">
        <f ca="1"/>
        <v>0</v>
      </c>
      <c r="W646" s="186">
        <f t="shared" ca="1" si="34"/>
        <v>0</v>
      </c>
      <c r="Y646" s="1">
        <f t="shared" si="35"/>
        <v>641</v>
      </c>
      <c r="AA646" s="211"/>
      <c r="AB646" s="211"/>
      <c r="AC646" s="212"/>
      <c r="AD646" s="122"/>
    </row>
    <row r="647" spans="21:30">
      <c r="U647" s="1">
        <f t="shared" si="37"/>
        <v>641</v>
      </c>
      <c r="V647" s="117">
        <f ca="1"/>
        <v>0</v>
      </c>
      <c r="W647" s="186">
        <f t="shared" ca="1" si="34"/>
        <v>0</v>
      </c>
      <c r="Y647" s="1">
        <f t="shared" si="35"/>
        <v>642</v>
      </c>
      <c r="AA647" s="211"/>
      <c r="AB647" s="211"/>
      <c r="AC647" s="212"/>
      <c r="AD647" s="122"/>
    </row>
    <row r="648" spans="21:30">
      <c r="U648" s="1">
        <f t="shared" si="37"/>
        <v>642</v>
      </c>
      <c r="V648" s="117">
        <f ca="1"/>
        <v>0</v>
      </c>
      <c r="W648" s="186">
        <f t="shared" ref="W648:W711" ca="1" si="38">V648</f>
        <v>0</v>
      </c>
      <c r="Y648" s="1">
        <f t="shared" si="35"/>
        <v>643</v>
      </c>
      <c r="AA648" s="211"/>
      <c r="AB648" s="211"/>
      <c r="AC648" s="212"/>
      <c r="AD648" s="122"/>
    </row>
    <row r="649" spans="21:30">
      <c r="U649" s="1">
        <f t="shared" si="37"/>
        <v>643</v>
      </c>
      <c r="V649" s="117">
        <f ca="1"/>
        <v>0</v>
      </c>
      <c r="W649" s="186">
        <f t="shared" ca="1" si="38"/>
        <v>0</v>
      </c>
      <c r="Y649" s="1">
        <f t="shared" ref="Y649:Y712" si="39">Y648+1</f>
        <v>644</v>
      </c>
      <c r="AA649" s="211"/>
      <c r="AB649" s="211"/>
      <c r="AC649" s="212"/>
      <c r="AD649" s="122"/>
    </row>
    <row r="650" spans="21:30">
      <c r="U650" s="1">
        <f t="shared" si="37"/>
        <v>644</v>
      </c>
      <c r="V650" s="117">
        <f ca="1"/>
        <v>0</v>
      </c>
      <c r="W650" s="186">
        <f t="shared" ca="1" si="38"/>
        <v>0</v>
      </c>
      <c r="Y650" s="1">
        <f t="shared" si="39"/>
        <v>645</v>
      </c>
      <c r="AA650" s="211"/>
      <c r="AB650" s="211"/>
      <c r="AC650" s="212"/>
      <c r="AD650" s="122"/>
    </row>
    <row r="651" spans="21:30">
      <c r="U651" s="1">
        <f t="shared" si="37"/>
        <v>645</v>
      </c>
      <c r="V651" s="117">
        <f ca="1"/>
        <v>0</v>
      </c>
      <c r="W651" s="186">
        <f t="shared" ca="1" si="38"/>
        <v>0</v>
      </c>
      <c r="Y651" s="1">
        <f t="shared" si="39"/>
        <v>646</v>
      </c>
      <c r="AA651" s="211"/>
      <c r="AB651" s="211"/>
      <c r="AC651" s="212"/>
      <c r="AD651" s="122"/>
    </row>
    <row r="652" spans="21:30">
      <c r="U652" s="1">
        <f t="shared" si="37"/>
        <v>646</v>
      </c>
      <c r="V652" s="117">
        <f ca="1"/>
        <v>0</v>
      </c>
      <c r="W652" s="186">
        <f t="shared" ca="1" si="38"/>
        <v>0</v>
      </c>
      <c r="Y652" s="1">
        <f t="shared" si="39"/>
        <v>647</v>
      </c>
      <c r="AA652" s="211"/>
      <c r="AB652" s="211"/>
      <c r="AC652" s="212"/>
      <c r="AD652" s="122"/>
    </row>
    <row r="653" spans="21:30">
      <c r="U653" s="1">
        <f t="shared" si="37"/>
        <v>647</v>
      </c>
      <c r="V653" s="117">
        <f ca="1"/>
        <v>0</v>
      </c>
      <c r="W653" s="186">
        <f t="shared" ca="1" si="38"/>
        <v>0</v>
      </c>
      <c r="Y653" s="1">
        <f t="shared" si="39"/>
        <v>648</v>
      </c>
      <c r="AA653" s="211"/>
      <c r="AB653" s="211"/>
      <c r="AC653" s="212"/>
      <c r="AD653" s="122"/>
    </row>
    <row r="654" spans="21:30">
      <c r="U654" s="1">
        <f t="shared" si="37"/>
        <v>648</v>
      </c>
      <c r="V654" s="117">
        <f ca="1"/>
        <v>0</v>
      </c>
      <c r="W654" s="186">
        <f t="shared" ca="1" si="38"/>
        <v>0</v>
      </c>
      <c r="Y654" s="1">
        <f t="shared" si="39"/>
        <v>649</v>
      </c>
      <c r="AA654" s="211"/>
      <c r="AB654" s="211"/>
      <c r="AC654" s="212"/>
      <c r="AD654" s="122"/>
    </row>
    <row r="655" spans="21:30">
      <c r="U655" s="1">
        <f t="shared" si="37"/>
        <v>649</v>
      </c>
      <c r="V655" s="117">
        <f ca="1"/>
        <v>0</v>
      </c>
      <c r="W655" s="186">
        <f t="shared" ca="1" si="38"/>
        <v>0</v>
      </c>
      <c r="Y655" s="1">
        <f t="shared" si="39"/>
        <v>650</v>
      </c>
      <c r="AA655" s="211"/>
      <c r="AB655" s="211"/>
      <c r="AC655" s="212"/>
      <c r="AD655" s="122"/>
    </row>
    <row r="656" spans="21:30">
      <c r="U656" s="1">
        <f t="shared" si="37"/>
        <v>650</v>
      </c>
      <c r="V656" s="117">
        <f ca="1"/>
        <v>0</v>
      </c>
      <c r="W656" s="186">
        <f t="shared" ca="1" si="38"/>
        <v>0</v>
      </c>
      <c r="Y656" s="1">
        <f t="shared" si="39"/>
        <v>651</v>
      </c>
      <c r="AA656" s="211"/>
      <c r="AB656" s="211"/>
      <c r="AC656" s="212"/>
      <c r="AD656" s="122"/>
    </row>
    <row r="657" spans="21:30">
      <c r="U657" s="1">
        <f t="shared" si="37"/>
        <v>651</v>
      </c>
      <c r="V657" s="117">
        <f ca="1"/>
        <v>0</v>
      </c>
      <c r="W657" s="186">
        <f t="shared" ca="1" si="38"/>
        <v>0</v>
      </c>
      <c r="Y657" s="1">
        <f t="shared" si="39"/>
        <v>652</v>
      </c>
      <c r="AA657" s="211"/>
      <c r="AB657" s="211"/>
      <c r="AC657" s="212"/>
      <c r="AD657" s="122"/>
    </row>
    <row r="658" spans="21:30">
      <c r="U658" s="1">
        <f t="shared" si="37"/>
        <v>652</v>
      </c>
      <c r="V658" s="117">
        <f ca="1"/>
        <v>0</v>
      </c>
      <c r="W658" s="186">
        <f t="shared" ca="1" si="38"/>
        <v>0</v>
      </c>
      <c r="Y658" s="1">
        <f t="shared" si="39"/>
        <v>653</v>
      </c>
      <c r="AA658" s="211"/>
      <c r="AB658" s="211"/>
      <c r="AC658" s="212"/>
      <c r="AD658" s="122"/>
    </row>
    <row r="659" spans="21:30">
      <c r="U659" s="1">
        <f t="shared" si="37"/>
        <v>653</v>
      </c>
      <c r="V659" s="117">
        <f ca="1"/>
        <v>0</v>
      </c>
      <c r="W659" s="186">
        <f t="shared" ca="1" si="38"/>
        <v>0</v>
      </c>
      <c r="Y659" s="1">
        <f t="shared" si="39"/>
        <v>654</v>
      </c>
      <c r="AA659" s="211"/>
      <c r="AB659" s="211"/>
      <c r="AC659" s="212"/>
      <c r="AD659" s="122"/>
    </row>
    <row r="660" spans="21:30">
      <c r="U660" s="1">
        <f t="shared" si="37"/>
        <v>654</v>
      </c>
      <c r="V660" s="117">
        <f ca="1"/>
        <v>0</v>
      </c>
      <c r="W660" s="186">
        <f t="shared" ca="1" si="38"/>
        <v>0</v>
      </c>
      <c r="Y660" s="1">
        <f t="shared" si="39"/>
        <v>655</v>
      </c>
      <c r="AA660" s="211"/>
      <c r="AB660" s="211"/>
      <c r="AC660" s="212"/>
      <c r="AD660" s="122"/>
    </row>
    <row r="661" spans="21:30">
      <c r="U661" s="1">
        <f t="shared" si="37"/>
        <v>655</v>
      </c>
      <c r="V661" s="117">
        <f ca="1"/>
        <v>0</v>
      </c>
      <c r="W661" s="186">
        <f t="shared" ca="1" si="38"/>
        <v>0</v>
      </c>
      <c r="Y661" s="1">
        <f t="shared" si="39"/>
        <v>656</v>
      </c>
      <c r="AA661" s="211"/>
      <c r="AB661" s="211"/>
      <c r="AC661" s="212"/>
      <c r="AD661" s="122"/>
    </row>
    <row r="662" spans="21:30">
      <c r="U662" s="1">
        <f t="shared" si="37"/>
        <v>656</v>
      </c>
      <c r="V662" s="117">
        <f ca="1"/>
        <v>0</v>
      </c>
      <c r="W662" s="186">
        <f t="shared" ca="1" si="38"/>
        <v>0</v>
      </c>
      <c r="Y662" s="1">
        <f t="shared" si="39"/>
        <v>657</v>
      </c>
      <c r="AA662" s="211"/>
      <c r="AB662" s="211"/>
      <c r="AC662" s="212"/>
      <c r="AD662" s="122"/>
    </row>
    <row r="663" spans="21:30">
      <c r="U663" s="1">
        <f t="shared" si="37"/>
        <v>657</v>
      </c>
      <c r="V663" s="117">
        <f ca="1"/>
        <v>0</v>
      </c>
      <c r="W663" s="186">
        <f t="shared" ca="1" si="38"/>
        <v>0</v>
      </c>
      <c r="Y663" s="1">
        <f t="shared" si="39"/>
        <v>658</v>
      </c>
      <c r="AA663" s="211"/>
      <c r="AB663" s="211"/>
      <c r="AC663" s="212"/>
      <c r="AD663" s="122"/>
    </row>
    <row r="664" spans="21:30">
      <c r="U664" s="1">
        <f t="shared" si="37"/>
        <v>658</v>
      </c>
      <c r="V664" s="117">
        <f ca="1"/>
        <v>0</v>
      </c>
      <c r="W664" s="186">
        <f t="shared" ca="1" si="38"/>
        <v>0</v>
      </c>
      <c r="Y664" s="1">
        <f t="shared" si="39"/>
        <v>659</v>
      </c>
      <c r="AA664" s="211"/>
      <c r="AB664" s="211"/>
      <c r="AC664" s="212"/>
      <c r="AD664" s="122"/>
    </row>
    <row r="665" spans="21:30">
      <c r="U665" s="1">
        <f t="shared" si="37"/>
        <v>659</v>
      </c>
      <c r="V665" s="117">
        <f ca="1"/>
        <v>0</v>
      </c>
      <c r="W665" s="186">
        <f t="shared" ca="1" si="38"/>
        <v>0</v>
      </c>
      <c r="Y665" s="1">
        <f t="shared" si="39"/>
        <v>660</v>
      </c>
      <c r="AA665" s="211"/>
      <c r="AB665" s="211"/>
      <c r="AC665" s="212"/>
      <c r="AD665" s="122"/>
    </row>
    <row r="666" spans="21:30">
      <c r="U666" s="1">
        <f t="shared" si="37"/>
        <v>660</v>
      </c>
      <c r="V666" s="117">
        <f ca="1"/>
        <v>0</v>
      </c>
      <c r="W666" s="186">
        <f t="shared" ca="1" si="38"/>
        <v>0</v>
      </c>
      <c r="Y666" s="1">
        <f t="shared" si="39"/>
        <v>661</v>
      </c>
      <c r="AA666" s="211"/>
      <c r="AB666" s="211"/>
      <c r="AC666" s="212"/>
      <c r="AD666" s="122"/>
    </row>
    <row r="667" spans="21:30">
      <c r="U667" s="1">
        <f t="shared" si="37"/>
        <v>661</v>
      </c>
      <c r="V667" s="117">
        <f ca="1"/>
        <v>0</v>
      </c>
      <c r="W667" s="186">
        <f t="shared" ca="1" si="38"/>
        <v>0</v>
      </c>
      <c r="Y667" s="1">
        <f t="shared" si="39"/>
        <v>662</v>
      </c>
      <c r="AA667" s="211"/>
      <c r="AB667" s="211"/>
      <c r="AC667" s="212"/>
      <c r="AD667" s="122"/>
    </row>
    <row r="668" spans="21:30">
      <c r="U668" s="1">
        <f t="shared" si="37"/>
        <v>662</v>
      </c>
      <c r="V668" s="117">
        <f ca="1"/>
        <v>0</v>
      </c>
      <c r="W668" s="186">
        <f t="shared" ca="1" si="38"/>
        <v>0</v>
      </c>
      <c r="Y668" s="1">
        <f t="shared" si="39"/>
        <v>663</v>
      </c>
      <c r="AA668" s="211"/>
      <c r="AB668" s="211"/>
      <c r="AC668" s="212"/>
      <c r="AD668" s="122"/>
    </row>
    <row r="669" spans="21:30">
      <c r="U669" s="1">
        <f t="shared" si="37"/>
        <v>663</v>
      </c>
      <c r="V669" s="117">
        <f ca="1"/>
        <v>0</v>
      </c>
      <c r="W669" s="186">
        <f t="shared" ca="1" si="38"/>
        <v>0</v>
      </c>
      <c r="Y669" s="1">
        <f t="shared" si="39"/>
        <v>664</v>
      </c>
      <c r="AA669" s="211"/>
      <c r="AB669" s="211"/>
      <c r="AC669" s="212"/>
      <c r="AD669" s="122"/>
    </row>
    <row r="670" spans="21:30">
      <c r="U670" s="1">
        <f t="shared" si="37"/>
        <v>664</v>
      </c>
      <c r="V670" s="117">
        <f ca="1"/>
        <v>0</v>
      </c>
      <c r="W670" s="186">
        <f t="shared" ca="1" si="38"/>
        <v>0</v>
      </c>
      <c r="Y670" s="1">
        <f t="shared" si="39"/>
        <v>665</v>
      </c>
      <c r="AA670" s="211"/>
      <c r="AB670" s="211"/>
      <c r="AC670" s="212"/>
      <c r="AD670" s="122"/>
    </row>
    <row r="671" spans="21:30">
      <c r="U671" s="1">
        <f t="shared" si="37"/>
        <v>665</v>
      </c>
      <c r="V671" s="117">
        <f ca="1"/>
        <v>0</v>
      </c>
      <c r="W671" s="186">
        <f t="shared" ca="1" si="38"/>
        <v>0</v>
      </c>
      <c r="Y671" s="1">
        <f t="shared" si="39"/>
        <v>666</v>
      </c>
      <c r="AA671" s="211"/>
      <c r="AB671" s="211"/>
      <c r="AC671" s="212"/>
      <c r="AD671" s="122"/>
    </row>
    <row r="672" spans="21:30">
      <c r="U672" s="1">
        <f t="shared" si="37"/>
        <v>666</v>
      </c>
      <c r="V672" s="117">
        <f ca="1"/>
        <v>0</v>
      </c>
      <c r="W672" s="186">
        <f t="shared" ca="1" si="38"/>
        <v>0</v>
      </c>
      <c r="Y672" s="1">
        <f t="shared" si="39"/>
        <v>667</v>
      </c>
      <c r="AA672" s="211"/>
      <c r="AB672" s="211"/>
      <c r="AC672" s="212"/>
      <c r="AD672" s="122"/>
    </row>
    <row r="673" spans="21:30">
      <c r="U673" s="1">
        <f t="shared" si="37"/>
        <v>667</v>
      </c>
      <c r="V673" s="117">
        <f ca="1"/>
        <v>0</v>
      </c>
      <c r="W673" s="186">
        <f t="shared" ca="1" si="38"/>
        <v>0</v>
      </c>
      <c r="Y673" s="1">
        <f t="shared" si="39"/>
        <v>668</v>
      </c>
      <c r="AA673" s="211"/>
      <c r="AB673" s="211"/>
      <c r="AC673" s="212"/>
      <c r="AD673" s="122"/>
    </row>
    <row r="674" spans="21:30">
      <c r="U674" s="1">
        <f t="shared" si="37"/>
        <v>668</v>
      </c>
      <c r="V674" s="117">
        <f ca="1"/>
        <v>0</v>
      </c>
      <c r="W674" s="186">
        <f t="shared" ca="1" si="38"/>
        <v>0</v>
      </c>
      <c r="Y674" s="1">
        <f t="shared" si="39"/>
        <v>669</v>
      </c>
      <c r="AA674" s="211"/>
      <c r="AB674" s="211"/>
      <c r="AC674" s="212"/>
      <c r="AD674" s="122"/>
    </row>
    <row r="675" spans="21:30">
      <c r="U675" s="1">
        <f t="shared" si="37"/>
        <v>669</v>
      </c>
      <c r="V675" s="117">
        <f ca="1"/>
        <v>0</v>
      </c>
      <c r="W675" s="186">
        <f t="shared" ca="1" si="38"/>
        <v>0</v>
      </c>
      <c r="Y675" s="1">
        <f t="shared" si="39"/>
        <v>670</v>
      </c>
      <c r="AA675" s="211"/>
      <c r="AB675" s="211"/>
      <c r="AC675" s="212"/>
      <c r="AD675" s="122"/>
    </row>
    <row r="676" spans="21:30">
      <c r="U676" s="1">
        <f t="shared" ref="U676:U690" si="40">1+U675</f>
        <v>670</v>
      </c>
      <c r="V676" s="117">
        <f ca="1"/>
        <v>0</v>
      </c>
      <c r="W676" s="186">
        <f t="shared" ca="1" si="38"/>
        <v>0</v>
      </c>
      <c r="Y676" s="1">
        <f t="shared" si="39"/>
        <v>671</v>
      </c>
      <c r="AA676" s="211"/>
      <c r="AB676" s="211"/>
      <c r="AC676" s="212"/>
      <c r="AD676" s="122"/>
    </row>
    <row r="677" spans="21:30">
      <c r="U677" s="1">
        <f t="shared" si="40"/>
        <v>671</v>
      </c>
      <c r="V677" s="117">
        <f ca="1"/>
        <v>0</v>
      </c>
      <c r="W677" s="186">
        <f t="shared" ca="1" si="38"/>
        <v>0</v>
      </c>
      <c r="Y677" s="1">
        <f t="shared" si="39"/>
        <v>672</v>
      </c>
      <c r="AA677" s="211"/>
      <c r="AB677" s="211"/>
      <c r="AC677" s="212"/>
      <c r="AD677" s="122"/>
    </row>
    <row r="678" spans="21:30">
      <c r="U678" s="1">
        <f t="shared" si="40"/>
        <v>672</v>
      </c>
      <c r="V678" s="117">
        <f ca="1"/>
        <v>0</v>
      </c>
      <c r="W678" s="186">
        <f t="shared" ca="1" si="38"/>
        <v>0</v>
      </c>
      <c r="Y678" s="1">
        <f t="shared" si="39"/>
        <v>673</v>
      </c>
      <c r="AA678" s="211"/>
      <c r="AB678" s="211"/>
      <c r="AC678" s="212"/>
      <c r="AD678" s="122"/>
    </row>
    <row r="679" spans="21:30">
      <c r="U679" s="1">
        <f t="shared" si="40"/>
        <v>673</v>
      </c>
      <c r="V679" s="117">
        <f ca="1"/>
        <v>0</v>
      </c>
      <c r="W679" s="186">
        <f t="shared" ca="1" si="38"/>
        <v>0</v>
      </c>
      <c r="Y679" s="1">
        <f t="shared" si="39"/>
        <v>674</v>
      </c>
      <c r="AA679" s="211"/>
      <c r="AB679" s="211"/>
      <c r="AC679" s="212"/>
      <c r="AD679" s="122"/>
    </row>
    <row r="680" spans="21:30">
      <c r="U680" s="1">
        <f t="shared" si="40"/>
        <v>674</v>
      </c>
      <c r="V680" s="117">
        <f ca="1"/>
        <v>0</v>
      </c>
      <c r="W680" s="186">
        <f t="shared" ca="1" si="38"/>
        <v>0</v>
      </c>
      <c r="Y680" s="1">
        <f t="shared" si="39"/>
        <v>675</v>
      </c>
      <c r="AA680" s="211"/>
      <c r="AB680" s="211"/>
      <c r="AC680" s="212"/>
      <c r="AD680" s="122"/>
    </row>
    <row r="681" spans="21:30">
      <c r="U681" s="1">
        <f t="shared" si="40"/>
        <v>675</v>
      </c>
      <c r="V681" s="117">
        <f ca="1"/>
        <v>0</v>
      </c>
      <c r="W681" s="186">
        <f t="shared" ca="1" si="38"/>
        <v>0</v>
      </c>
      <c r="Y681" s="1">
        <f t="shared" si="39"/>
        <v>676</v>
      </c>
      <c r="AA681" s="211"/>
      <c r="AB681" s="211"/>
      <c r="AC681" s="212"/>
      <c r="AD681" s="122"/>
    </row>
    <row r="682" spans="21:30">
      <c r="U682" s="1">
        <f t="shared" si="40"/>
        <v>676</v>
      </c>
      <c r="V682" s="117">
        <f ca="1"/>
        <v>0</v>
      </c>
      <c r="W682" s="186">
        <f t="shared" ca="1" si="38"/>
        <v>0</v>
      </c>
      <c r="Y682" s="1">
        <f t="shared" si="39"/>
        <v>677</v>
      </c>
      <c r="AA682" s="211"/>
      <c r="AB682" s="211"/>
      <c r="AC682" s="212"/>
      <c r="AD682" s="122"/>
    </row>
    <row r="683" spans="21:30">
      <c r="U683" s="1">
        <f t="shared" si="40"/>
        <v>677</v>
      </c>
      <c r="V683" s="117">
        <f ca="1"/>
        <v>0</v>
      </c>
      <c r="W683" s="186">
        <f t="shared" ca="1" si="38"/>
        <v>0</v>
      </c>
      <c r="Y683" s="1">
        <f t="shared" si="39"/>
        <v>678</v>
      </c>
      <c r="AA683" s="211"/>
      <c r="AB683" s="211"/>
      <c r="AC683" s="212"/>
      <c r="AD683" s="122"/>
    </row>
    <row r="684" spans="21:30">
      <c r="U684" s="1">
        <f t="shared" si="40"/>
        <v>678</v>
      </c>
      <c r="V684" s="117">
        <f ca="1"/>
        <v>0</v>
      </c>
      <c r="W684" s="186">
        <f t="shared" ca="1" si="38"/>
        <v>0</v>
      </c>
      <c r="Y684" s="1">
        <f t="shared" si="39"/>
        <v>679</v>
      </c>
      <c r="AA684" s="211"/>
      <c r="AB684" s="211"/>
      <c r="AC684" s="212"/>
      <c r="AD684" s="122"/>
    </row>
    <row r="685" spans="21:30">
      <c r="U685" s="1">
        <f t="shared" si="40"/>
        <v>679</v>
      </c>
      <c r="V685" s="117">
        <f ca="1"/>
        <v>0</v>
      </c>
      <c r="W685" s="186">
        <f t="shared" ca="1" si="38"/>
        <v>0</v>
      </c>
      <c r="Y685" s="1">
        <f t="shared" si="39"/>
        <v>680</v>
      </c>
      <c r="AA685" s="211"/>
      <c r="AB685" s="211"/>
      <c r="AC685" s="212"/>
      <c r="AD685" s="122"/>
    </row>
    <row r="686" spans="21:30">
      <c r="U686" s="1">
        <f t="shared" si="40"/>
        <v>680</v>
      </c>
      <c r="V686" s="117">
        <f ca="1"/>
        <v>0</v>
      </c>
      <c r="W686" s="186">
        <f t="shared" ca="1" si="38"/>
        <v>0</v>
      </c>
      <c r="Y686" s="1">
        <f t="shared" si="39"/>
        <v>681</v>
      </c>
      <c r="AA686" s="211"/>
      <c r="AB686" s="211"/>
      <c r="AC686" s="212"/>
      <c r="AD686" s="122"/>
    </row>
    <row r="687" spans="21:30">
      <c r="U687" s="1">
        <f t="shared" si="40"/>
        <v>681</v>
      </c>
      <c r="V687" s="117">
        <f ca="1"/>
        <v>0</v>
      </c>
      <c r="W687" s="186">
        <f t="shared" ca="1" si="38"/>
        <v>0</v>
      </c>
      <c r="Y687" s="1">
        <f t="shared" si="39"/>
        <v>682</v>
      </c>
      <c r="AA687" s="211"/>
      <c r="AB687" s="211"/>
      <c r="AC687" s="212"/>
      <c r="AD687" s="122"/>
    </row>
    <row r="688" spans="21:30">
      <c r="U688" s="1">
        <f t="shared" si="40"/>
        <v>682</v>
      </c>
      <c r="V688" s="117">
        <f ca="1"/>
        <v>0</v>
      </c>
      <c r="W688" s="186">
        <f t="shared" ca="1" si="38"/>
        <v>0</v>
      </c>
      <c r="Y688" s="1">
        <f t="shared" si="39"/>
        <v>683</v>
      </c>
      <c r="AA688" s="211"/>
      <c r="AB688" s="211"/>
      <c r="AC688" s="212"/>
      <c r="AD688" s="122"/>
    </row>
    <row r="689" spans="21:30">
      <c r="U689" s="1">
        <f t="shared" si="40"/>
        <v>683</v>
      </c>
      <c r="V689" s="117">
        <f ca="1"/>
        <v>0</v>
      </c>
      <c r="W689" s="186">
        <f t="shared" ca="1" si="38"/>
        <v>0</v>
      </c>
      <c r="Y689" s="1">
        <f t="shared" si="39"/>
        <v>684</v>
      </c>
      <c r="AA689" s="211"/>
      <c r="AB689" s="211"/>
      <c r="AC689" s="212"/>
      <c r="AD689" s="122"/>
    </row>
    <row r="690" spans="21:30">
      <c r="U690" s="1">
        <f t="shared" si="40"/>
        <v>684</v>
      </c>
      <c r="V690" s="117">
        <f ca="1"/>
        <v>0</v>
      </c>
      <c r="W690" s="186">
        <f t="shared" ca="1" si="38"/>
        <v>0</v>
      </c>
      <c r="Y690" s="1">
        <f t="shared" si="39"/>
        <v>685</v>
      </c>
      <c r="AA690" s="211"/>
      <c r="AB690" s="211"/>
      <c r="AC690" s="212"/>
      <c r="AD690" s="122"/>
    </row>
    <row r="691" spans="21:30">
      <c r="U691" s="1">
        <f>1+U690</f>
        <v>685</v>
      </c>
      <c r="V691" s="117">
        <f ca="1"/>
        <v>0</v>
      </c>
      <c r="W691" s="186">
        <f t="shared" ca="1" si="38"/>
        <v>0</v>
      </c>
      <c r="Y691" s="1">
        <f t="shared" si="39"/>
        <v>686</v>
      </c>
      <c r="AA691" s="211"/>
      <c r="AB691" s="211"/>
      <c r="AC691" s="212"/>
      <c r="AD691" s="122"/>
    </row>
    <row r="692" spans="21:30">
      <c r="U692" s="1">
        <f t="shared" ref="U692:U726" si="41">1+U691</f>
        <v>686</v>
      </c>
      <c r="V692" s="117">
        <f ca="1"/>
        <v>0</v>
      </c>
      <c r="W692" s="186">
        <f t="shared" ca="1" si="38"/>
        <v>0</v>
      </c>
      <c r="Y692" s="1">
        <f t="shared" si="39"/>
        <v>687</v>
      </c>
      <c r="AA692" s="211"/>
      <c r="AB692" s="211"/>
      <c r="AC692" s="212"/>
      <c r="AD692" s="122"/>
    </row>
    <row r="693" spans="21:30">
      <c r="U693" s="1">
        <f t="shared" si="41"/>
        <v>687</v>
      </c>
      <c r="V693" s="117">
        <f ca="1"/>
        <v>0</v>
      </c>
      <c r="W693" s="186">
        <f t="shared" ca="1" si="38"/>
        <v>0</v>
      </c>
      <c r="Y693" s="1">
        <f t="shared" si="39"/>
        <v>688</v>
      </c>
      <c r="AA693" s="211"/>
      <c r="AB693" s="211"/>
      <c r="AC693" s="212"/>
      <c r="AD693" s="122"/>
    </row>
    <row r="694" spans="21:30">
      <c r="U694" s="1">
        <f t="shared" si="41"/>
        <v>688</v>
      </c>
      <c r="V694" s="117">
        <f ca="1"/>
        <v>0</v>
      </c>
      <c r="W694" s="186">
        <f t="shared" ca="1" si="38"/>
        <v>0</v>
      </c>
      <c r="Y694" s="1">
        <f t="shared" si="39"/>
        <v>689</v>
      </c>
      <c r="AA694" s="211"/>
      <c r="AB694" s="211"/>
      <c r="AC694" s="212"/>
      <c r="AD694" s="122"/>
    </row>
    <row r="695" spans="21:30">
      <c r="U695" s="1">
        <f t="shared" si="41"/>
        <v>689</v>
      </c>
      <c r="V695" s="117">
        <f ca="1"/>
        <v>0</v>
      </c>
      <c r="W695" s="186">
        <f t="shared" ca="1" si="38"/>
        <v>0</v>
      </c>
      <c r="Y695" s="1">
        <f t="shared" si="39"/>
        <v>690</v>
      </c>
      <c r="AA695" s="211"/>
      <c r="AB695" s="211"/>
      <c r="AC695" s="212"/>
      <c r="AD695" s="122"/>
    </row>
    <row r="696" spans="21:30">
      <c r="U696" s="1">
        <f t="shared" si="41"/>
        <v>690</v>
      </c>
      <c r="V696" s="117">
        <f ca="1"/>
        <v>0</v>
      </c>
      <c r="W696" s="186">
        <f t="shared" ca="1" si="38"/>
        <v>0</v>
      </c>
      <c r="Y696" s="1">
        <f t="shared" si="39"/>
        <v>691</v>
      </c>
      <c r="AA696" s="211"/>
      <c r="AB696" s="211"/>
      <c r="AC696" s="212"/>
      <c r="AD696" s="122"/>
    </row>
    <row r="697" spans="21:30">
      <c r="U697" s="1">
        <f t="shared" si="41"/>
        <v>691</v>
      </c>
      <c r="V697" s="117">
        <f ca="1"/>
        <v>0</v>
      </c>
      <c r="W697" s="186">
        <f t="shared" ca="1" si="38"/>
        <v>0</v>
      </c>
      <c r="Y697" s="1">
        <f t="shared" si="39"/>
        <v>692</v>
      </c>
      <c r="AA697" s="211"/>
      <c r="AB697" s="211"/>
      <c r="AC697" s="212"/>
      <c r="AD697" s="122"/>
    </row>
    <row r="698" spans="21:30">
      <c r="U698" s="1">
        <f t="shared" si="41"/>
        <v>692</v>
      </c>
      <c r="V698" s="117">
        <f ca="1"/>
        <v>0</v>
      </c>
      <c r="W698" s="186">
        <f t="shared" ca="1" si="38"/>
        <v>0</v>
      </c>
      <c r="Y698" s="1">
        <f t="shared" si="39"/>
        <v>693</v>
      </c>
      <c r="AA698" s="211"/>
      <c r="AB698" s="211"/>
      <c r="AC698" s="212"/>
      <c r="AD698" s="122"/>
    </row>
    <row r="699" spans="21:30">
      <c r="U699" s="1">
        <f t="shared" si="41"/>
        <v>693</v>
      </c>
      <c r="V699" s="117">
        <f ca="1"/>
        <v>0</v>
      </c>
      <c r="W699" s="186">
        <f t="shared" ca="1" si="38"/>
        <v>0</v>
      </c>
      <c r="Y699" s="1">
        <f t="shared" si="39"/>
        <v>694</v>
      </c>
      <c r="AA699" s="211"/>
      <c r="AB699" s="211"/>
      <c r="AC699" s="212"/>
      <c r="AD699" s="122"/>
    </row>
    <row r="700" spans="21:30">
      <c r="U700" s="1">
        <f t="shared" si="41"/>
        <v>694</v>
      </c>
      <c r="V700" s="117">
        <f ca="1"/>
        <v>0</v>
      </c>
      <c r="W700" s="186">
        <f t="shared" ca="1" si="38"/>
        <v>0</v>
      </c>
      <c r="Y700" s="1">
        <f t="shared" si="39"/>
        <v>695</v>
      </c>
      <c r="AA700" s="211"/>
      <c r="AB700" s="211"/>
      <c r="AC700" s="212"/>
      <c r="AD700" s="122"/>
    </row>
    <row r="701" spans="21:30">
      <c r="U701" s="1">
        <f t="shared" si="41"/>
        <v>695</v>
      </c>
      <c r="V701" s="117">
        <f ca="1"/>
        <v>0</v>
      </c>
      <c r="W701" s="186">
        <f t="shared" ca="1" si="38"/>
        <v>0</v>
      </c>
      <c r="Y701" s="1">
        <f t="shared" si="39"/>
        <v>696</v>
      </c>
      <c r="AA701" s="211"/>
      <c r="AB701" s="211"/>
      <c r="AC701" s="212"/>
      <c r="AD701" s="122"/>
    </row>
    <row r="702" spans="21:30">
      <c r="U702" s="1">
        <f t="shared" si="41"/>
        <v>696</v>
      </c>
      <c r="V702" s="117">
        <f ca="1"/>
        <v>0</v>
      </c>
      <c r="W702" s="186">
        <f t="shared" ca="1" si="38"/>
        <v>0</v>
      </c>
      <c r="Y702" s="1">
        <f t="shared" si="39"/>
        <v>697</v>
      </c>
      <c r="AA702" s="211"/>
      <c r="AB702" s="211"/>
      <c r="AC702" s="212"/>
      <c r="AD702" s="122"/>
    </row>
    <row r="703" spans="21:30">
      <c r="U703" s="1">
        <f t="shared" si="41"/>
        <v>697</v>
      </c>
      <c r="V703" s="117">
        <f ca="1"/>
        <v>0</v>
      </c>
      <c r="W703" s="186">
        <f t="shared" ca="1" si="38"/>
        <v>0</v>
      </c>
      <c r="Y703" s="1">
        <f t="shared" si="39"/>
        <v>698</v>
      </c>
      <c r="AA703" s="211"/>
      <c r="AB703" s="211"/>
      <c r="AC703" s="212"/>
      <c r="AD703" s="122"/>
    </row>
    <row r="704" spans="21:30">
      <c r="U704" s="1">
        <f t="shared" si="41"/>
        <v>698</v>
      </c>
      <c r="V704" s="117">
        <f ca="1"/>
        <v>0</v>
      </c>
      <c r="W704" s="186">
        <f t="shared" ca="1" si="38"/>
        <v>0</v>
      </c>
      <c r="Y704" s="1">
        <f t="shared" si="39"/>
        <v>699</v>
      </c>
      <c r="AA704" s="211"/>
      <c r="AB704" s="211"/>
      <c r="AC704" s="212"/>
      <c r="AD704" s="122"/>
    </row>
    <row r="705" spans="21:30">
      <c r="U705" s="1">
        <f t="shared" si="41"/>
        <v>699</v>
      </c>
      <c r="V705" s="117">
        <f ca="1"/>
        <v>0</v>
      </c>
      <c r="W705" s="186">
        <f t="shared" ca="1" si="38"/>
        <v>0</v>
      </c>
      <c r="Y705" s="1">
        <f t="shared" si="39"/>
        <v>700</v>
      </c>
      <c r="AA705" s="211"/>
      <c r="AB705" s="211"/>
      <c r="AC705" s="212"/>
      <c r="AD705" s="122"/>
    </row>
    <row r="706" spans="21:30">
      <c r="U706" s="1">
        <f t="shared" si="41"/>
        <v>700</v>
      </c>
      <c r="V706" s="117">
        <f ca="1"/>
        <v>0</v>
      </c>
      <c r="W706" s="186">
        <f t="shared" ca="1" si="38"/>
        <v>0</v>
      </c>
      <c r="Y706" s="1">
        <f t="shared" si="39"/>
        <v>701</v>
      </c>
      <c r="AA706" s="211"/>
      <c r="AB706" s="211"/>
      <c r="AC706" s="212"/>
      <c r="AD706" s="122"/>
    </row>
    <row r="707" spans="21:30">
      <c r="U707" s="1">
        <f t="shared" si="41"/>
        <v>701</v>
      </c>
      <c r="V707" s="117">
        <f ca="1"/>
        <v>0</v>
      </c>
      <c r="W707" s="186">
        <f t="shared" ca="1" si="38"/>
        <v>0</v>
      </c>
      <c r="Y707" s="1">
        <f t="shared" si="39"/>
        <v>702</v>
      </c>
      <c r="AA707" s="211"/>
      <c r="AB707" s="211"/>
      <c r="AC707" s="212"/>
      <c r="AD707" s="122"/>
    </row>
    <row r="708" spans="21:30">
      <c r="U708" s="1">
        <f t="shared" si="41"/>
        <v>702</v>
      </c>
      <c r="V708" s="117">
        <f ca="1"/>
        <v>0</v>
      </c>
      <c r="W708" s="186">
        <f t="shared" ca="1" si="38"/>
        <v>0</v>
      </c>
      <c r="Y708" s="1">
        <f t="shared" si="39"/>
        <v>703</v>
      </c>
      <c r="AA708" s="211"/>
      <c r="AB708" s="211"/>
      <c r="AC708" s="212"/>
      <c r="AD708" s="122"/>
    </row>
    <row r="709" spans="21:30">
      <c r="U709" s="1">
        <f t="shared" si="41"/>
        <v>703</v>
      </c>
      <c r="V709" s="117">
        <f ca="1"/>
        <v>0</v>
      </c>
      <c r="W709" s="186">
        <f t="shared" ca="1" si="38"/>
        <v>0</v>
      </c>
      <c r="Y709" s="1">
        <f t="shared" si="39"/>
        <v>704</v>
      </c>
      <c r="AA709" s="211"/>
      <c r="AB709" s="211"/>
      <c r="AC709" s="212"/>
      <c r="AD709" s="122"/>
    </row>
    <row r="710" spans="21:30">
      <c r="U710" s="1">
        <f t="shared" si="41"/>
        <v>704</v>
      </c>
      <c r="V710" s="117">
        <f ca="1"/>
        <v>0</v>
      </c>
      <c r="W710" s="186">
        <f t="shared" ca="1" si="38"/>
        <v>0</v>
      </c>
      <c r="Y710" s="1">
        <f t="shared" si="39"/>
        <v>705</v>
      </c>
      <c r="AA710" s="211"/>
      <c r="AB710" s="211"/>
      <c r="AC710" s="212"/>
      <c r="AD710" s="122"/>
    </row>
    <row r="711" spans="21:30">
      <c r="U711" s="1">
        <f t="shared" si="41"/>
        <v>705</v>
      </c>
      <c r="V711" s="117">
        <f ca="1"/>
        <v>0</v>
      </c>
      <c r="W711" s="186">
        <f t="shared" ca="1" si="38"/>
        <v>0</v>
      </c>
      <c r="Y711" s="1">
        <f t="shared" si="39"/>
        <v>706</v>
      </c>
      <c r="AA711" s="211"/>
      <c r="AB711" s="211"/>
      <c r="AC711" s="212"/>
      <c r="AD711" s="122"/>
    </row>
    <row r="712" spans="21:30">
      <c r="U712" s="1">
        <f t="shared" si="41"/>
        <v>706</v>
      </c>
      <c r="V712" s="117">
        <f ca="1"/>
        <v>0</v>
      </c>
      <c r="W712" s="186">
        <f t="shared" ref="W712:W727" ca="1" si="42">V712</f>
        <v>0</v>
      </c>
      <c r="Y712" s="1">
        <f t="shared" si="39"/>
        <v>707</v>
      </c>
      <c r="AA712" s="211"/>
      <c r="AB712" s="211"/>
      <c r="AC712" s="212"/>
      <c r="AD712" s="122"/>
    </row>
    <row r="713" spans="21:30">
      <c r="U713" s="1">
        <f t="shared" si="41"/>
        <v>707</v>
      </c>
      <c r="V713" s="117">
        <f ca="1"/>
        <v>0</v>
      </c>
      <c r="W713" s="186">
        <f t="shared" ca="1" si="42"/>
        <v>0</v>
      </c>
      <c r="Y713" s="1">
        <f t="shared" ref="Y713:Y776" si="43">Y712+1</f>
        <v>708</v>
      </c>
      <c r="AA713" s="211"/>
      <c r="AB713" s="211"/>
      <c r="AC713" s="212"/>
      <c r="AD713" s="122"/>
    </row>
    <row r="714" spans="21:30">
      <c r="U714" s="1">
        <f t="shared" si="41"/>
        <v>708</v>
      </c>
      <c r="V714" s="117">
        <f ca="1"/>
        <v>0</v>
      </c>
      <c r="W714" s="186">
        <f t="shared" ca="1" si="42"/>
        <v>0</v>
      </c>
      <c r="Y714" s="1">
        <f t="shared" si="43"/>
        <v>709</v>
      </c>
      <c r="AA714" s="211"/>
      <c r="AB714" s="211"/>
      <c r="AC714" s="212"/>
      <c r="AD714" s="122"/>
    </row>
    <row r="715" spans="21:30">
      <c r="U715" s="1">
        <f t="shared" si="41"/>
        <v>709</v>
      </c>
      <c r="V715" s="117">
        <f ca="1"/>
        <v>0</v>
      </c>
      <c r="W715" s="186">
        <f t="shared" ca="1" si="42"/>
        <v>0</v>
      </c>
      <c r="Y715" s="1">
        <f t="shared" si="43"/>
        <v>710</v>
      </c>
      <c r="AA715" s="211"/>
      <c r="AB715" s="211"/>
      <c r="AC715" s="212"/>
      <c r="AD715" s="122"/>
    </row>
    <row r="716" spans="21:30">
      <c r="U716" s="1">
        <f t="shared" si="41"/>
        <v>710</v>
      </c>
      <c r="V716" s="117">
        <f ca="1"/>
        <v>0</v>
      </c>
      <c r="W716" s="186">
        <f t="shared" ca="1" si="42"/>
        <v>0</v>
      </c>
      <c r="Y716" s="1">
        <f t="shared" si="43"/>
        <v>711</v>
      </c>
      <c r="AA716" s="211"/>
      <c r="AB716" s="211"/>
      <c r="AC716" s="212"/>
      <c r="AD716" s="122"/>
    </row>
    <row r="717" spans="21:30">
      <c r="U717" s="1">
        <f t="shared" si="41"/>
        <v>711</v>
      </c>
      <c r="V717" s="117">
        <f ca="1"/>
        <v>0</v>
      </c>
      <c r="W717" s="186">
        <f t="shared" ca="1" si="42"/>
        <v>0</v>
      </c>
      <c r="Y717" s="1">
        <f t="shared" si="43"/>
        <v>712</v>
      </c>
      <c r="AA717" s="211"/>
      <c r="AB717" s="211"/>
      <c r="AC717" s="212"/>
      <c r="AD717" s="122"/>
    </row>
    <row r="718" spans="21:30">
      <c r="U718" s="1">
        <f t="shared" si="41"/>
        <v>712</v>
      </c>
      <c r="V718" s="117">
        <f ca="1"/>
        <v>0</v>
      </c>
      <c r="W718" s="186">
        <f t="shared" ca="1" si="42"/>
        <v>0</v>
      </c>
      <c r="Y718" s="1">
        <f t="shared" si="43"/>
        <v>713</v>
      </c>
      <c r="AA718" s="211"/>
      <c r="AB718" s="211"/>
      <c r="AC718" s="212"/>
      <c r="AD718" s="122"/>
    </row>
    <row r="719" spans="21:30">
      <c r="U719" s="1">
        <f t="shared" si="41"/>
        <v>713</v>
      </c>
      <c r="V719" s="117">
        <f ca="1"/>
        <v>0</v>
      </c>
      <c r="W719" s="186">
        <f t="shared" ca="1" si="42"/>
        <v>0</v>
      </c>
      <c r="Y719" s="1">
        <f t="shared" si="43"/>
        <v>714</v>
      </c>
      <c r="AA719" s="211"/>
      <c r="AB719" s="211"/>
      <c r="AC719" s="212"/>
      <c r="AD719" s="122"/>
    </row>
    <row r="720" spans="21:30">
      <c r="U720" s="1">
        <f t="shared" si="41"/>
        <v>714</v>
      </c>
      <c r="V720" s="117">
        <f ca="1"/>
        <v>0</v>
      </c>
      <c r="W720" s="186">
        <f t="shared" ca="1" si="42"/>
        <v>0</v>
      </c>
      <c r="Y720" s="1">
        <f t="shared" si="43"/>
        <v>715</v>
      </c>
      <c r="AA720" s="211"/>
      <c r="AB720" s="211"/>
      <c r="AC720" s="212"/>
      <c r="AD720" s="122"/>
    </row>
    <row r="721" spans="21:30">
      <c r="U721" s="1">
        <f t="shared" si="41"/>
        <v>715</v>
      </c>
      <c r="V721" s="117">
        <f ca="1"/>
        <v>0</v>
      </c>
      <c r="W721" s="186">
        <f t="shared" ca="1" si="42"/>
        <v>0</v>
      </c>
      <c r="Y721" s="1">
        <f t="shared" si="43"/>
        <v>716</v>
      </c>
      <c r="AA721" s="211"/>
      <c r="AB721" s="211"/>
      <c r="AC721" s="212"/>
      <c r="AD721" s="122"/>
    </row>
    <row r="722" spans="21:30">
      <c r="U722" s="1">
        <f t="shared" si="41"/>
        <v>716</v>
      </c>
      <c r="V722" s="117">
        <f ca="1"/>
        <v>0</v>
      </c>
      <c r="W722" s="186">
        <f t="shared" ca="1" si="42"/>
        <v>0</v>
      </c>
      <c r="Y722" s="1">
        <f t="shared" si="43"/>
        <v>717</v>
      </c>
      <c r="AA722" s="211"/>
      <c r="AB722" s="211"/>
      <c r="AC722" s="212"/>
      <c r="AD722" s="122"/>
    </row>
    <row r="723" spans="21:30">
      <c r="U723" s="1">
        <f t="shared" si="41"/>
        <v>717</v>
      </c>
      <c r="V723" s="117">
        <f ca="1"/>
        <v>0</v>
      </c>
      <c r="W723" s="186">
        <f t="shared" ca="1" si="42"/>
        <v>0</v>
      </c>
      <c r="Y723" s="1">
        <f t="shared" si="43"/>
        <v>718</v>
      </c>
      <c r="AA723" s="211"/>
      <c r="AB723" s="211"/>
      <c r="AC723" s="212"/>
      <c r="AD723" s="122"/>
    </row>
    <row r="724" spans="21:30">
      <c r="U724" s="1">
        <f t="shared" si="41"/>
        <v>718</v>
      </c>
      <c r="V724" s="117">
        <f ca="1"/>
        <v>0</v>
      </c>
      <c r="W724" s="186">
        <f t="shared" ca="1" si="42"/>
        <v>0</v>
      </c>
      <c r="Y724" s="1">
        <f t="shared" si="43"/>
        <v>719</v>
      </c>
      <c r="AA724" s="211"/>
      <c r="AB724" s="211"/>
      <c r="AC724" s="212"/>
      <c r="AD724" s="122"/>
    </row>
    <row r="725" spans="21:30">
      <c r="U725" s="1">
        <f t="shared" si="41"/>
        <v>719</v>
      </c>
      <c r="V725" s="117">
        <f ca="1"/>
        <v>0</v>
      </c>
      <c r="W725" s="186">
        <f t="shared" ca="1" si="42"/>
        <v>0</v>
      </c>
      <c r="Y725" s="1">
        <f t="shared" si="43"/>
        <v>720</v>
      </c>
      <c r="AA725" s="211"/>
      <c r="AB725" s="211"/>
      <c r="AC725" s="212"/>
      <c r="AD725" s="122"/>
    </row>
    <row r="726" spans="21:30">
      <c r="U726" s="1">
        <f t="shared" si="41"/>
        <v>720</v>
      </c>
      <c r="V726" s="117">
        <f ca="1"/>
        <v>0</v>
      </c>
      <c r="W726" s="186">
        <f t="shared" ca="1" si="42"/>
        <v>0</v>
      </c>
      <c r="Y726" s="1">
        <f t="shared" si="43"/>
        <v>721</v>
      </c>
      <c r="AA726" s="211"/>
      <c r="AB726" s="211"/>
      <c r="AC726" s="212"/>
      <c r="AD726" s="122"/>
    </row>
    <row r="727" spans="21:30">
      <c r="V727" s="1" t="s">
        <v>198</v>
      </c>
      <c r="W727" s="186" t="str">
        <f t="shared" si="42"/>
        <v>xxxxxxxx</v>
      </c>
      <c r="Y727" s="1">
        <f t="shared" si="43"/>
        <v>722</v>
      </c>
      <c r="AA727" s="211"/>
      <c r="AB727" s="211"/>
      <c r="AC727" s="212"/>
      <c r="AD727" s="122"/>
    </row>
    <row r="728" spans="21:30">
      <c r="Y728" s="1">
        <f t="shared" si="43"/>
        <v>723</v>
      </c>
      <c r="AA728" s="211"/>
      <c r="AB728" s="211"/>
      <c r="AC728" s="212"/>
      <c r="AD728" s="122"/>
    </row>
    <row r="729" spans="21:30">
      <c r="Y729" s="1">
        <f t="shared" si="43"/>
        <v>724</v>
      </c>
      <c r="AA729" s="211"/>
      <c r="AB729" s="211"/>
      <c r="AC729" s="212"/>
      <c r="AD729" s="122"/>
    </row>
    <row r="730" spans="21:30">
      <c r="Y730" s="1">
        <f t="shared" si="43"/>
        <v>725</v>
      </c>
      <c r="AA730" s="211"/>
      <c r="AB730" s="211"/>
      <c r="AC730" s="212"/>
      <c r="AD730" s="122"/>
    </row>
    <row r="731" spans="21:30">
      <c r="Y731" s="1">
        <f t="shared" si="43"/>
        <v>726</v>
      </c>
      <c r="AA731" s="211"/>
      <c r="AB731" s="211"/>
      <c r="AC731" s="212"/>
      <c r="AD731" s="122"/>
    </row>
    <row r="732" spans="21:30">
      <c r="Y732" s="1">
        <f t="shared" si="43"/>
        <v>727</v>
      </c>
      <c r="AA732" s="211"/>
      <c r="AB732" s="211"/>
      <c r="AC732" s="212"/>
      <c r="AD732" s="122"/>
    </row>
    <row r="733" spans="21:30">
      <c r="Y733" s="1">
        <f t="shared" si="43"/>
        <v>728</v>
      </c>
      <c r="AA733" s="211"/>
      <c r="AB733" s="211"/>
      <c r="AC733" s="212"/>
      <c r="AD733" s="122"/>
    </row>
    <row r="734" spans="21:30">
      <c r="Y734" s="1">
        <f t="shared" si="43"/>
        <v>729</v>
      </c>
      <c r="AA734" s="211"/>
      <c r="AB734" s="211"/>
      <c r="AC734" s="212"/>
      <c r="AD734" s="122"/>
    </row>
    <row r="735" spans="21:30">
      <c r="Y735" s="1">
        <f t="shared" si="43"/>
        <v>730</v>
      </c>
      <c r="AA735" s="211"/>
      <c r="AB735" s="211"/>
      <c r="AC735" s="212"/>
      <c r="AD735" s="122"/>
    </row>
    <row r="736" spans="21:30">
      <c r="Y736" s="1">
        <f t="shared" si="43"/>
        <v>731</v>
      </c>
      <c r="AA736" s="211"/>
      <c r="AB736" s="211"/>
      <c r="AC736" s="212"/>
      <c r="AD736" s="122"/>
    </row>
    <row r="737" spans="25:30">
      <c r="Y737" s="1">
        <f t="shared" si="43"/>
        <v>732</v>
      </c>
      <c r="AA737" s="211"/>
      <c r="AB737" s="211"/>
      <c r="AC737" s="212"/>
      <c r="AD737" s="122"/>
    </row>
    <row r="738" spans="25:30">
      <c r="Y738" s="1">
        <f t="shared" si="43"/>
        <v>733</v>
      </c>
      <c r="AA738" s="211"/>
      <c r="AB738" s="211"/>
      <c r="AC738" s="212"/>
      <c r="AD738" s="122"/>
    </row>
    <row r="739" spans="25:30">
      <c r="Y739" s="1">
        <f t="shared" si="43"/>
        <v>734</v>
      </c>
      <c r="AA739" s="211"/>
      <c r="AB739" s="211"/>
      <c r="AC739" s="212"/>
      <c r="AD739" s="122"/>
    </row>
    <row r="740" spans="25:30">
      <c r="Y740" s="1">
        <f t="shared" si="43"/>
        <v>735</v>
      </c>
      <c r="AA740" s="211"/>
      <c r="AB740" s="211"/>
      <c r="AC740" s="212"/>
      <c r="AD740" s="122"/>
    </row>
    <row r="741" spans="25:30">
      <c r="Y741" s="1">
        <f t="shared" si="43"/>
        <v>736</v>
      </c>
      <c r="AA741" s="211"/>
      <c r="AB741" s="211"/>
      <c r="AC741" s="212"/>
      <c r="AD741" s="122"/>
    </row>
    <row r="742" spans="25:30">
      <c r="Y742" s="1">
        <f t="shared" si="43"/>
        <v>737</v>
      </c>
      <c r="AA742" s="211"/>
      <c r="AB742" s="211"/>
      <c r="AC742" s="212"/>
      <c r="AD742" s="122"/>
    </row>
    <row r="743" spans="25:30">
      <c r="Y743" s="1">
        <f t="shared" si="43"/>
        <v>738</v>
      </c>
      <c r="AA743" s="211"/>
      <c r="AB743" s="211"/>
      <c r="AC743" s="212"/>
      <c r="AD743" s="122"/>
    </row>
    <row r="744" spans="25:30">
      <c r="Y744" s="1">
        <f t="shared" si="43"/>
        <v>739</v>
      </c>
      <c r="AA744" s="211"/>
      <c r="AB744" s="211"/>
      <c r="AC744" s="212"/>
      <c r="AD744" s="122"/>
    </row>
    <row r="745" spans="25:30">
      <c r="Y745" s="1">
        <f t="shared" si="43"/>
        <v>740</v>
      </c>
      <c r="AA745" s="211"/>
      <c r="AB745" s="211"/>
      <c r="AC745" s="212"/>
      <c r="AD745" s="122"/>
    </row>
    <row r="746" spans="25:30">
      <c r="Y746" s="1">
        <f t="shared" si="43"/>
        <v>741</v>
      </c>
      <c r="AA746" s="211"/>
      <c r="AB746" s="211"/>
      <c r="AC746" s="212"/>
      <c r="AD746" s="122"/>
    </row>
    <row r="747" spans="25:30">
      <c r="Y747" s="1">
        <f t="shared" si="43"/>
        <v>742</v>
      </c>
      <c r="AA747" s="211"/>
      <c r="AB747" s="211"/>
      <c r="AC747" s="212"/>
      <c r="AD747" s="122"/>
    </row>
    <row r="748" spans="25:30">
      <c r="Y748" s="1">
        <f t="shared" si="43"/>
        <v>743</v>
      </c>
      <c r="AA748" s="211"/>
      <c r="AB748" s="211"/>
      <c r="AC748" s="212"/>
      <c r="AD748" s="122"/>
    </row>
    <row r="749" spans="25:30">
      <c r="Y749" s="1">
        <f t="shared" si="43"/>
        <v>744</v>
      </c>
      <c r="AA749" s="211"/>
      <c r="AB749" s="211"/>
      <c r="AC749" s="212"/>
      <c r="AD749" s="122"/>
    </row>
    <row r="750" spans="25:30">
      <c r="Y750" s="1">
        <f t="shared" si="43"/>
        <v>745</v>
      </c>
      <c r="AA750" s="211"/>
      <c r="AB750" s="211"/>
      <c r="AC750" s="212"/>
      <c r="AD750" s="122"/>
    </row>
    <row r="751" spans="25:30">
      <c r="Y751" s="1">
        <f t="shared" si="43"/>
        <v>746</v>
      </c>
      <c r="AA751" s="211"/>
      <c r="AB751" s="211"/>
      <c r="AC751" s="212"/>
      <c r="AD751" s="122"/>
    </row>
    <row r="752" spans="25:30">
      <c r="Y752" s="1">
        <f t="shared" si="43"/>
        <v>747</v>
      </c>
      <c r="AA752" s="211"/>
      <c r="AB752" s="211"/>
      <c r="AC752" s="212"/>
      <c r="AD752" s="122"/>
    </row>
    <row r="753" spans="25:30">
      <c r="Y753" s="1">
        <f t="shared" si="43"/>
        <v>748</v>
      </c>
      <c r="AA753" s="211"/>
      <c r="AB753" s="211"/>
      <c r="AC753" s="212"/>
      <c r="AD753" s="122"/>
    </row>
    <row r="754" spans="25:30">
      <c r="Y754" s="1">
        <f t="shared" si="43"/>
        <v>749</v>
      </c>
      <c r="AA754" s="211"/>
      <c r="AB754" s="211"/>
      <c r="AC754" s="212"/>
      <c r="AD754" s="122"/>
    </row>
    <row r="755" spans="25:30">
      <c r="Y755" s="1">
        <f t="shared" si="43"/>
        <v>750</v>
      </c>
      <c r="AA755" s="211"/>
      <c r="AB755" s="211"/>
      <c r="AC755" s="212"/>
      <c r="AD755" s="122"/>
    </row>
    <row r="756" spans="25:30">
      <c r="Y756" s="1">
        <f t="shared" si="43"/>
        <v>751</v>
      </c>
      <c r="AA756" s="211"/>
      <c r="AB756" s="211"/>
      <c r="AC756" s="212"/>
      <c r="AD756" s="122"/>
    </row>
    <row r="757" spans="25:30">
      <c r="Y757" s="1">
        <f t="shared" si="43"/>
        <v>752</v>
      </c>
      <c r="AA757" s="211"/>
      <c r="AB757" s="211"/>
      <c r="AC757" s="212"/>
      <c r="AD757" s="122"/>
    </row>
    <row r="758" spans="25:30">
      <c r="Y758" s="1">
        <f t="shared" si="43"/>
        <v>753</v>
      </c>
      <c r="AA758" s="211"/>
      <c r="AB758" s="211"/>
      <c r="AC758" s="212"/>
      <c r="AD758" s="122"/>
    </row>
    <row r="759" spans="25:30">
      <c r="Y759" s="1">
        <f t="shared" si="43"/>
        <v>754</v>
      </c>
      <c r="AA759" s="211"/>
      <c r="AB759" s="211"/>
      <c r="AC759" s="212"/>
      <c r="AD759" s="122"/>
    </row>
    <row r="760" spans="25:30">
      <c r="Y760" s="1">
        <f t="shared" si="43"/>
        <v>755</v>
      </c>
      <c r="AA760" s="211"/>
      <c r="AB760" s="211"/>
      <c r="AC760" s="212"/>
      <c r="AD760" s="122"/>
    </row>
    <row r="761" spans="25:30">
      <c r="Y761" s="1">
        <f t="shared" si="43"/>
        <v>756</v>
      </c>
      <c r="AA761" s="211"/>
      <c r="AB761" s="211"/>
      <c r="AC761" s="212"/>
      <c r="AD761" s="122"/>
    </row>
    <row r="762" spans="25:30">
      <c r="Y762" s="1">
        <f t="shared" si="43"/>
        <v>757</v>
      </c>
      <c r="AA762" s="211"/>
      <c r="AB762" s="211"/>
      <c r="AC762" s="212"/>
      <c r="AD762" s="122"/>
    </row>
    <row r="763" spans="25:30">
      <c r="Y763" s="1">
        <f t="shared" si="43"/>
        <v>758</v>
      </c>
      <c r="AA763" s="211"/>
      <c r="AB763" s="211"/>
      <c r="AC763" s="212"/>
      <c r="AD763" s="122"/>
    </row>
    <row r="764" spans="25:30">
      <c r="Y764" s="1">
        <f t="shared" si="43"/>
        <v>759</v>
      </c>
      <c r="AA764" s="211"/>
      <c r="AB764" s="211"/>
      <c r="AC764" s="212"/>
      <c r="AD764" s="122"/>
    </row>
    <row r="765" spans="25:30">
      <c r="Y765" s="1">
        <f t="shared" si="43"/>
        <v>760</v>
      </c>
      <c r="AA765" s="211"/>
      <c r="AB765" s="211"/>
      <c r="AC765" s="212"/>
      <c r="AD765" s="122"/>
    </row>
    <row r="766" spans="25:30">
      <c r="Y766" s="1">
        <f t="shared" si="43"/>
        <v>761</v>
      </c>
      <c r="AA766" s="211"/>
      <c r="AB766" s="211"/>
      <c r="AC766" s="212"/>
      <c r="AD766" s="122"/>
    </row>
    <row r="767" spans="25:30">
      <c r="Y767" s="1">
        <f t="shared" si="43"/>
        <v>762</v>
      </c>
      <c r="AA767" s="211"/>
      <c r="AB767" s="211"/>
      <c r="AC767" s="212"/>
      <c r="AD767" s="122"/>
    </row>
    <row r="768" spans="25:30">
      <c r="Y768" s="1">
        <f t="shared" si="43"/>
        <v>763</v>
      </c>
      <c r="AA768" s="211"/>
      <c r="AB768" s="211"/>
      <c r="AC768" s="212"/>
      <c r="AD768" s="122"/>
    </row>
    <row r="769" spans="25:30">
      <c r="Y769" s="1">
        <f t="shared" si="43"/>
        <v>764</v>
      </c>
      <c r="AA769" s="211"/>
      <c r="AB769" s="211"/>
      <c r="AC769" s="212"/>
      <c r="AD769" s="122"/>
    </row>
    <row r="770" spans="25:30">
      <c r="Y770" s="1">
        <f t="shared" si="43"/>
        <v>765</v>
      </c>
      <c r="AA770" s="211"/>
      <c r="AB770" s="211"/>
      <c r="AC770" s="212"/>
      <c r="AD770" s="122"/>
    </row>
    <row r="771" spans="25:30">
      <c r="Y771" s="1">
        <f t="shared" si="43"/>
        <v>766</v>
      </c>
      <c r="AA771" s="211"/>
      <c r="AB771" s="211"/>
      <c r="AC771" s="212"/>
      <c r="AD771" s="122"/>
    </row>
    <row r="772" spans="25:30">
      <c r="Y772" s="1">
        <f t="shared" si="43"/>
        <v>767</v>
      </c>
      <c r="AA772" s="211"/>
      <c r="AB772" s="211"/>
      <c r="AC772" s="212"/>
      <c r="AD772" s="122"/>
    </row>
    <row r="773" spans="25:30">
      <c r="Y773" s="1">
        <f t="shared" si="43"/>
        <v>768</v>
      </c>
      <c r="AA773" s="211"/>
      <c r="AB773" s="211"/>
      <c r="AC773" s="212"/>
      <c r="AD773" s="122"/>
    </row>
    <row r="774" spans="25:30">
      <c r="Y774" s="1">
        <f t="shared" si="43"/>
        <v>769</v>
      </c>
      <c r="AA774" s="211"/>
      <c r="AB774" s="211"/>
      <c r="AC774" s="212"/>
      <c r="AD774" s="122"/>
    </row>
    <row r="775" spans="25:30">
      <c r="Y775" s="1">
        <f t="shared" si="43"/>
        <v>770</v>
      </c>
      <c r="AA775" s="211"/>
      <c r="AB775" s="211"/>
      <c r="AC775" s="212"/>
      <c r="AD775" s="122"/>
    </row>
    <row r="776" spans="25:30">
      <c r="Y776" s="1">
        <f t="shared" si="43"/>
        <v>771</v>
      </c>
      <c r="AA776" s="211"/>
      <c r="AB776" s="211"/>
      <c r="AC776" s="212"/>
      <c r="AD776" s="122"/>
    </row>
    <row r="777" spans="25:30">
      <c r="Y777" s="1">
        <f t="shared" ref="Y777:Y840" si="44">Y776+1</f>
        <v>772</v>
      </c>
      <c r="AA777" s="211"/>
      <c r="AB777" s="211"/>
      <c r="AC777" s="212"/>
      <c r="AD777" s="122"/>
    </row>
    <row r="778" spans="25:30">
      <c r="Y778" s="1">
        <f t="shared" si="44"/>
        <v>773</v>
      </c>
      <c r="AA778" s="211"/>
      <c r="AB778" s="211"/>
      <c r="AC778" s="212"/>
      <c r="AD778" s="122"/>
    </row>
    <row r="779" spans="25:30">
      <c r="Y779" s="1">
        <f t="shared" si="44"/>
        <v>774</v>
      </c>
      <c r="AA779" s="211"/>
      <c r="AB779" s="211"/>
      <c r="AC779" s="212"/>
      <c r="AD779" s="122"/>
    </row>
    <row r="780" spans="25:30">
      <c r="Y780" s="1">
        <f t="shared" si="44"/>
        <v>775</v>
      </c>
      <c r="AA780" s="211"/>
      <c r="AB780" s="211"/>
      <c r="AC780" s="212"/>
      <c r="AD780" s="122"/>
    </row>
    <row r="781" spans="25:30">
      <c r="Y781" s="1">
        <f t="shared" si="44"/>
        <v>776</v>
      </c>
      <c r="AA781" s="211"/>
      <c r="AB781" s="211"/>
      <c r="AC781" s="212"/>
      <c r="AD781" s="122"/>
    </row>
    <row r="782" spans="25:30">
      <c r="Y782" s="1">
        <f t="shared" si="44"/>
        <v>777</v>
      </c>
      <c r="AA782" s="211"/>
      <c r="AB782" s="211"/>
      <c r="AC782" s="212"/>
      <c r="AD782" s="122"/>
    </row>
    <row r="783" spans="25:30">
      <c r="Y783" s="1">
        <f t="shared" si="44"/>
        <v>778</v>
      </c>
      <c r="AA783" s="211"/>
      <c r="AB783" s="211"/>
      <c r="AC783" s="212"/>
      <c r="AD783" s="122"/>
    </row>
    <row r="784" spans="25:30">
      <c r="Y784" s="1">
        <f t="shared" si="44"/>
        <v>779</v>
      </c>
      <c r="AA784" s="211"/>
      <c r="AB784" s="211"/>
      <c r="AC784" s="212"/>
      <c r="AD784" s="122"/>
    </row>
    <row r="785" spans="25:30">
      <c r="Y785" s="1">
        <f t="shared" si="44"/>
        <v>780</v>
      </c>
      <c r="AA785" s="211"/>
      <c r="AB785" s="211"/>
      <c r="AC785" s="212"/>
      <c r="AD785" s="122"/>
    </row>
    <row r="786" spans="25:30">
      <c r="Y786" s="1">
        <f t="shared" si="44"/>
        <v>781</v>
      </c>
      <c r="AA786" s="211"/>
      <c r="AB786" s="211"/>
      <c r="AC786" s="212"/>
      <c r="AD786" s="122"/>
    </row>
    <row r="787" spans="25:30">
      <c r="Y787" s="1">
        <f t="shared" si="44"/>
        <v>782</v>
      </c>
      <c r="AA787" s="211"/>
      <c r="AB787" s="211"/>
      <c r="AC787" s="212"/>
      <c r="AD787" s="122"/>
    </row>
    <row r="788" spans="25:30">
      <c r="Y788" s="1">
        <f t="shared" si="44"/>
        <v>783</v>
      </c>
      <c r="AA788" s="211"/>
      <c r="AB788" s="211"/>
      <c r="AC788" s="212"/>
      <c r="AD788" s="122"/>
    </row>
    <row r="789" spans="25:30">
      <c r="Y789" s="1">
        <f t="shared" si="44"/>
        <v>784</v>
      </c>
      <c r="AA789" s="211"/>
      <c r="AB789" s="211"/>
      <c r="AC789" s="212"/>
      <c r="AD789" s="122"/>
    </row>
    <row r="790" spans="25:30">
      <c r="Y790" s="1">
        <f t="shared" si="44"/>
        <v>785</v>
      </c>
      <c r="AA790" s="211"/>
      <c r="AB790" s="211"/>
      <c r="AC790" s="212"/>
      <c r="AD790" s="122"/>
    </row>
    <row r="791" spans="25:30">
      <c r="Y791" s="1">
        <f t="shared" si="44"/>
        <v>786</v>
      </c>
      <c r="AA791" s="211"/>
      <c r="AB791" s="211"/>
      <c r="AC791" s="212"/>
      <c r="AD791" s="122"/>
    </row>
    <row r="792" spans="25:30">
      <c r="Y792" s="1">
        <f t="shared" si="44"/>
        <v>787</v>
      </c>
      <c r="AA792" s="211"/>
      <c r="AB792" s="211"/>
      <c r="AC792" s="212"/>
      <c r="AD792" s="122"/>
    </row>
    <row r="793" spans="25:30">
      <c r="Y793" s="1">
        <f t="shared" si="44"/>
        <v>788</v>
      </c>
      <c r="AA793" s="211"/>
      <c r="AB793" s="211"/>
      <c r="AC793" s="212"/>
      <c r="AD793" s="122"/>
    </row>
    <row r="794" spans="25:30">
      <c r="Y794" s="1">
        <f t="shared" si="44"/>
        <v>789</v>
      </c>
      <c r="AA794" s="211"/>
      <c r="AB794" s="211"/>
      <c r="AC794" s="212"/>
      <c r="AD794" s="122"/>
    </row>
    <row r="795" spans="25:30">
      <c r="Y795" s="1">
        <f t="shared" si="44"/>
        <v>790</v>
      </c>
      <c r="AA795" s="211"/>
      <c r="AB795" s="211"/>
      <c r="AC795" s="212"/>
      <c r="AD795" s="122"/>
    </row>
    <row r="796" spans="25:30">
      <c r="Y796" s="1">
        <f t="shared" si="44"/>
        <v>791</v>
      </c>
      <c r="AA796" s="211"/>
      <c r="AB796" s="211"/>
      <c r="AC796" s="212"/>
      <c r="AD796" s="122"/>
    </row>
    <row r="797" spans="25:30">
      <c r="Y797" s="1">
        <f t="shared" si="44"/>
        <v>792</v>
      </c>
      <c r="AA797" s="211"/>
      <c r="AB797" s="211"/>
      <c r="AC797" s="212"/>
      <c r="AD797" s="122"/>
    </row>
    <row r="798" spans="25:30">
      <c r="Y798" s="1">
        <f t="shared" si="44"/>
        <v>793</v>
      </c>
      <c r="AA798" s="211"/>
      <c r="AB798" s="211"/>
      <c r="AC798" s="212"/>
      <c r="AD798" s="122"/>
    </row>
    <row r="799" spans="25:30">
      <c r="Y799" s="1">
        <f t="shared" si="44"/>
        <v>794</v>
      </c>
      <c r="AA799" s="211"/>
      <c r="AB799" s="211"/>
      <c r="AC799" s="212"/>
      <c r="AD799" s="122"/>
    </row>
    <row r="800" spans="25:30">
      <c r="Y800" s="1">
        <f t="shared" si="44"/>
        <v>795</v>
      </c>
      <c r="AA800" s="211"/>
      <c r="AB800" s="211"/>
      <c r="AC800" s="212"/>
      <c r="AD800" s="122"/>
    </row>
    <row r="801" spans="25:30">
      <c r="Y801" s="1">
        <f t="shared" si="44"/>
        <v>796</v>
      </c>
      <c r="AA801" s="211"/>
      <c r="AB801" s="211"/>
      <c r="AC801" s="212"/>
      <c r="AD801" s="122"/>
    </row>
    <row r="802" spans="25:30">
      <c r="Y802" s="1">
        <f t="shared" si="44"/>
        <v>797</v>
      </c>
      <c r="AA802" s="211"/>
      <c r="AB802" s="211"/>
      <c r="AC802" s="212"/>
      <c r="AD802" s="122"/>
    </row>
    <row r="803" spans="25:30">
      <c r="Y803" s="1">
        <f t="shared" si="44"/>
        <v>798</v>
      </c>
      <c r="AA803" s="211"/>
      <c r="AB803" s="211"/>
      <c r="AC803" s="212"/>
      <c r="AD803" s="122"/>
    </row>
    <row r="804" spans="25:30">
      <c r="Y804" s="1">
        <f t="shared" si="44"/>
        <v>799</v>
      </c>
      <c r="AA804" s="211"/>
      <c r="AB804" s="211"/>
      <c r="AC804" s="212"/>
      <c r="AD804" s="122"/>
    </row>
    <row r="805" spans="25:30">
      <c r="Y805" s="1">
        <f t="shared" si="44"/>
        <v>800</v>
      </c>
      <c r="AA805" s="211"/>
      <c r="AB805" s="211"/>
      <c r="AC805" s="212"/>
      <c r="AD805" s="122"/>
    </row>
    <row r="806" spans="25:30">
      <c r="Y806" s="1">
        <f t="shared" si="44"/>
        <v>801</v>
      </c>
      <c r="AA806" s="211"/>
      <c r="AB806" s="211"/>
      <c r="AC806" s="212"/>
      <c r="AD806" s="122"/>
    </row>
    <row r="807" spans="25:30">
      <c r="Y807" s="1">
        <f t="shared" si="44"/>
        <v>802</v>
      </c>
      <c r="AA807" s="211"/>
      <c r="AB807" s="211"/>
      <c r="AC807" s="212"/>
      <c r="AD807" s="122"/>
    </row>
    <row r="808" spans="25:30">
      <c r="Y808" s="1">
        <f t="shared" si="44"/>
        <v>803</v>
      </c>
      <c r="AA808" s="211"/>
      <c r="AB808" s="211"/>
      <c r="AC808" s="212"/>
      <c r="AD808" s="122"/>
    </row>
    <row r="809" spans="25:30">
      <c r="Y809" s="1">
        <f t="shared" si="44"/>
        <v>804</v>
      </c>
      <c r="AA809" s="211"/>
      <c r="AB809" s="211"/>
      <c r="AC809" s="212"/>
      <c r="AD809" s="122"/>
    </row>
    <row r="810" spans="25:30">
      <c r="Y810" s="1">
        <f t="shared" si="44"/>
        <v>805</v>
      </c>
      <c r="AA810" s="211"/>
      <c r="AB810" s="211"/>
      <c r="AC810" s="212"/>
      <c r="AD810" s="122"/>
    </row>
    <row r="811" spans="25:30">
      <c r="Y811" s="1">
        <f t="shared" si="44"/>
        <v>806</v>
      </c>
      <c r="AA811" s="211"/>
      <c r="AB811" s="211"/>
      <c r="AC811" s="212"/>
      <c r="AD811" s="122"/>
    </row>
    <row r="812" spans="25:30">
      <c r="Y812" s="1">
        <f t="shared" si="44"/>
        <v>807</v>
      </c>
      <c r="AA812" s="211"/>
      <c r="AB812" s="211"/>
      <c r="AC812" s="212"/>
      <c r="AD812" s="122"/>
    </row>
    <row r="813" spans="25:30">
      <c r="Y813" s="1">
        <f t="shared" si="44"/>
        <v>808</v>
      </c>
      <c r="AA813" s="211"/>
      <c r="AB813" s="211"/>
      <c r="AC813" s="212"/>
      <c r="AD813" s="122"/>
    </row>
    <row r="814" spans="25:30">
      <c r="Y814" s="1">
        <f t="shared" si="44"/>
        <v>809</v>
      </c>
      <c r="AA814" s="211"/>
      <c r="AB814" s="211"/>
      <c r="AC814" s="212"/>
      <c r="AD814" s="122"/>
    </row>
    <row r="815" spans="25:30">
      <c r="Y815" s="1">
        <f t="shared" si="44"/>
        <v>810</v>
      </c>
      <c r="AA815" s="211"/>
      <c r="AB815" s="211"/>
      <c r="AC815" s="212"/>
      <c r="AD815" s="122"/>
    </row>
    <row r="816" spans="25:30">
      <c r="Y816" s="1">
        <f t="shared" si="44"/>
        <v>811</v>
      </c>
      <c r="AA816" s="211"/>
      <c r="AB816" s="211"/>
      <c r="AC816" s="212"/>
      <c r="AD816" s="122"/>
    </row>
    <row r="817" spans="25:30">
      <c r="Y817" s="1">
        <f t="shared" si="44"/>
        <v>812</v>
      </c>
      <c r="AA817" s="211"/>
      <c r="AB817" s="211"/>
      <c r="AC817" s="212"/>
      <c r="AD817" s="122"/>
    </row>
    <row r="818" spans="25:30">
      <c r="Y818" s="1">
        <f t="shared" si="44"/>
        <v>813</v>
      </c>
      <c r="AA818" s="211"/>
      <c r="AB818" s="211"/>
      <c r="AC818" s="212"/>
      <c r="AD818" s="122"/>
    </row>
    <row r="819" spans="25:30">
      <c r="Y819" s="1">
        <f t="shared" si="44"/>
        <v>814</v>
      </c>
      <c r="AA819" s="211"/>
      <c r="AB819" s="211"/>
      <c r="AC819" s="212"/>
      <c r="AD819" s="122"/>
    </row>
    <row r="820" spans="25:30">
      <c r="Y820" s="1">
        <f t="shared" si="44"/>
        <v>815</v>
      </c>
      <c r="AA820" s="211"/>
      <c r="AB820" s="211"/>
      <c r="AC820" s="212"/>
      <c r="AD820" s="122"/>
    </row>
    <row r="821" spans="25:30">
      <c r="Y821" s="1">
        <f t="shared" si="44"/>
        <v>816</v>
      </c>
      <c r="AA821" s="211"/>
      <c r="AB821" s="211"/>
      <c r="AC821" s="212"/>
      <c r="AD821" s="122"/>
    </row>
    <row r="822" spans="25:30">
      <c r="Y822" s="1">
        <f t="shared" si="44"/>
        <v>817</v>
      </c>
      <c r="AA822" s="211"/>
      <c r="AB822" s="211"/>
      <c r="AC822" s="212"/>
      <c r="AD822" s="122"/>
    </row>
    <row r="823" spans="25:30">
      <c r="Y823" s="1">
        <f t="shared" si="44"/>
        <v>818</v>
      </c>
      <c r="AA823" s="211"/>
      <c r="AB823" s="211"/>
      <c r="AC823" s="212"/>
      <c r="AD823" s="122"/>
    </row>
    <row r="824" spans="25:30">
      <c r="Y824" s="1">
        <f t="shared" si="44"/>
        <v>819</v>
      </c>
      <c r="AA824" s="211"/>
      <c r="AB824" s="211"/>
      <c r="AC824" s="212"/>
      <c r="AD824" s="122"/>
    </row>
    <row r="825" spans="25:30">
      <c r="Y825" s="1">
        <f t="shared" si="44"/>
        <v>820</v>
      </c>
      <c r="AA825" s="211"/>
      <c r="AB825" s="211"/>
      <c r="AC825" s="212"/>
      <c r="AD825" s="122"/>
    </row>
    <row r="826" spans="25:30">
      <c r="Y826" s="1">
        <f t="shared" si="44"/>
        <v>821</v>
      </c>
      <c r="AA826" s="211"/>
      <c r="AB826" s="211"/>
      <c r="AC826" s="212"/>
      <c r="AD826" s="122"/>
    </row>
    <row r="827" spans="25:30">
      <c r="Y827" s="1">
        <f t="shared" si="44"/>
        <v>822</v>
      </c>
      <c r="AA827" s="211"/>
      <c r="AB827" s="211"/>
      <c r="AC827" s="212"/>
      <c r="AD827" s="122"/>
    </row>
    <row r="828" spans="25:30">
      <c r="Y828" s="1">
        <f t="shared" si="44"/>
        <v>823</v>
      </c>
      <c r="AA828" s="211"/>
      <c r="AB828" s="211"/>
      <c r="AC828" s="212"/>
      <c r="AD828" s="122"/>
    </row>
    <row r="829" spans="25:30">
      <c r="Y829" s="1">
        <f t="shared" si="44"/>
        <v>824</v>
      </c>
      <c r="AA829" s="211"/>
      <c r="AB829" s="211"/>
      <c r="AC829" s="212"/>
      <c r="AD829" s="122"/>
    </row>
    <row r="830" spans="25:30">
      <c r="Y830" s="1">
        <f t="shared" si="44"/>
        <v>825</v>
      </c>
      <c r="AA830" s="211"/>
      <c r="AB830" s="211"/>
      <c r="AC830" s="212"/>
      <c r="AD830" s="122"/>
    </row>
    <row r="831" spans="25:30">
      <c r="Y831" s="1">
        <f t="shared" si="44"/>
        <v>826</v>
      </c>
      <c r="AA831" s="211"/>
      <c r="AB831" s="211"/>
      <c r="AC831" s="212"/>
      <c r="AD831" s="122"/>
    </row>
    <row r="832" spans="25:30">
      <c r="Y832" s="1">
        <f t="shared" si="44"/>
        <v>827</v>
      </c>
      <c r="AA832" s="211"/>
      <c r="AB832" s="211"/>
      <c r="AC832" s="212"/>
      <c r="AD832" s="122"/>
    </row>
    <row r="833" spans="25:30">
      <c r="Y833" s="1">
        <f t="shared" si="44"/>
        <v>828</v>
      </c>
      <c r="AA833" s="211"/>
      <c r="AB833" s="211"/>
      <c r="AC833" s="212"/>
      <c r="AD833" s="122"/>
    </row>
    <row r="834" spans="25:30">
      <c r="Y834" s="1">
        <f t="shared" si="44"/>
        <v>829</v>
      </c>
      <c r="AA834" s="211"/>
      <c r="AB834" s="211"/>
      <c r="AC834" s="212"/>
      <c r="AD834" s="122"/>
    </row>
    <row r="835" spans="25:30">
      <c r="Y835" s="1">
        <f t="shared" si="44"/>
        <v>830</v>
      </c>
      <c r="AA835" s="211"/>
      <c r="AB835" s="211"/>
      <c r="AC835" s="212"/>
      <c r="AD835" s="122"/>
    </row>
    <row r="836" spans="25:30">
      <c r="Y836" s="1">
        <f t="shared" si="44"/>
        <v>831</v>
      </c>
      <c r="AA836" s="211"/>
      <c r="AB836" s="211"/>
      <c r="AC836" s="212"/>
      <c r="AD836" s="122"/>
    </row>
    <row r="837" spans="25:30">
      <c r="Y837" s="1">
        <f t="shared" si="44"/>
        <v>832</v>
      </c>
      <c r="AA837" s="211"/>
      <c r="AB837" s="211"/>
      <c r="AC837" s="212"/>
      <c r="AD837" s="122"/>
    </row>
    <row r="838" spans="25:30">
      <c r="Y838" s="1">
        <f t="shared" si="44"/>
        <v>833</v>
      </c>
      <c r="AA838" s="211"/>
      <c r="AB838" s="211"/>
      <c r="AC838" s="212"/>
      <c r="AD838" s="122"/>
    </row>
    <row r="839" spans="25:30">
      <c r="Y839" s="1">
        <f t="shared" si="44"/>
        <v>834</v>
      </c>
      <c r="AA839" s="211"/>
      <c r="AB839" s="211"/>
      <c r="AC839" s="212"/>
      <c r="AD839" s="122"/>
    </row>
    <row r="840" spans="25:30">
      <c r="Y840" s="1">
        <f t="shared" si="44"/>
        <v>835</v>
      </c>
      <c r="AA840" s="211"/>
      <c r="AB840" s="211"/>
      <c r="AC840" s="212"/>
      <c r="AD840" s="122"/>
    </row>
    <row r="841" spans="25:30">
      <c r="Y841" s="1">
        <f t="shared" ref="Y841:Y904" si="45">Y840+1</f>
        <v>836</v>
      </c>
      <c r="AA841" s="211"/>
      <c r="AB841" s="211"/>
      <c r="AC841" s="212"/>
      <c r="AD841" s="122"/>
    </row>
    <row r="842" spans="25:30">
      <c r="Y842" s="1">
        <f t="shared" si="45"/>
        <v>837</v>
      </c>
      <c r="AA842" s="211"/>
      <c r="AB842" s="211"/>
      <c r="AC842" s="212"/>
      <c r="AD842" s="122"/>
    </row>
    <row r="843" spans="25:30">
      <c r="Y843" s="1">
        <f t="shared" si="45"/>
        <v>838</v>
      </c>
      <c r="AA843" s="211"/>
      <c r="AB843" s="211"/>
      <c r="AC843" s="212"/>
      <c r="AD843" s="122"/>
    </row>
    <row r="844" spans="25:30">
      <c r="Y844" s="1">
        <f t="shared" si="45"/>
        <v>839</v>
      </c>
      <c r="AA844" s="211"/>
      <c r="AB844" s="211"/>
      <c r="AC844" s="212"/>
      <c r="AD844" s="122"/>
    </row>
    <row r="845" spans="25:30">
      <c r="Y845" s="1">
        <f t="shared" si="45"/>
        <v>840</v>
      </c>
      <c r="AA845" s="211"/>
      <c r="AB845" s="211"/>
      <c r="AC845" s="212"/>
      <c r="AD845" s="122"/>
    </row>
    <row r="846" spans="25:30">
      <c r="Y846" s="1">
        <f t="shared" si="45"/>
        <v>841</v>
      </c>
      <c r="AA846" s="211"/>
      <c r="AB846" s="211"/>
      <c r="AC846" s="212"/>
      <c r="AD846" s="122"/>
    </row>
    <row r="847" spans="25:30">
      <c r="Y847" s="1">
        <f t="shared" si="45"/>
        <v>842</v>
      </c>
      <c r="AA847" s="211"/>
      <c r="AB847" s="211"/>
      <c r="AC847" s="212"/>
      <c r="AD847" s="122"/>
    </row>
    <row r="848" spans="25:30">
      <c r="Y848" s="1">
        <f t="shared" si="45"/>
        <v>843</v>
      </c>
      <c r="AA848" s="211"/>
      <c r="AB848" s="211"/>
      <c r="AC848" s="212"/>
      <c r="AD848" s="122"/>
    </row>
    <row r="849" spans="25:30">
      <c r="Y849" s="1">
        <f t="shared" si="45"/>
        <v>844</v>
      </c>
      <c r="AA849" s="211"/>
      <c r="AB849" s="211"/>
      <c r="AC849" s="212"/>
      <c r="AD849" s="122"/>
    </row>
    <row r="850" spans="25:30">
      <c r="Y850" s="1">
        <f t="shared" si="45"/>
        <v>845</v>
      </c>
      <c r="AA850" s="211"/>
      <c r="AB850" s="211"/>
      <c r="AC850" s="212"/>
      <c r="AD850" s="122"/>
    </row>
    <row r="851" spans="25:30">
      <c r="Y851" s="1">
        <f t="shared" si="45"/>
        <v>846</v>
      </c>
      <c r="AA851" s="211"/>
      <c r="AB851" s="211"/>
      <c r="AC851" s="212"/>
      <c r="AD851" s="122"/>
    </row>
    <row r="852" spans="25:30">
      <c r="Y852" s="1">
        <f t="shared" si="45"/>
        <v>847</v>
      </c>
      <c r="AA852" s="211"/>
      <c r="AB852" s="211"/>
      <c r="AC852" s="212"/>
      <c r="AD852" s="122"/>
    </row>
    <row r="853" spans="25:30">
      <c r="Y853" s="1">
        <f t="shared" si="45"/>
        <v>848</v>
      </c>
      <c r="AA853" s="211"/>
      <c r="AB853" s="211"/>
      <c r="AC853" s="212"/>
      <c r="AD853" s="122"/>
    </row>
    <row r="854" spans="25:30">
      <c r="Y854" s="1">
        <f t="shared" si="45"/>
        <v>849</v>
      </c>
      <c r="AA854" s="211"/>
      <c r="AB854" s="211"/>
      <c r="AC854" s="212"/>
      <c r="AD854" s="122"/>
    </row>
    <row r="855" spans="25:30">
      <c r="Y855" s="1">
        <f t="shared" si="45"/>
        <v>850</v>
      </c>
      <c r="AA855" s="211"/>
      <c r="AB855" s="211"/>
      <c r="AC855" s="212"/>
      <c r="AD855" s="122"/>
    </row>
    <row r="856" spans="25:30">
      <c r="Y856" s="1">
        <f t="shared" si="45"/>
        <v>851</v>
      </c>
      <c r="AA856" s="211"/>
      <c r="AB856" s="211"/>
      <c r="AC856" s="212"/>
      <c r="AD856" s="122"/>
    </row>
    <row r="857" spans="25:30">
      <c r="Y857" s="1">
        <f t="shared" si="45"/>
        <v>852</v>
      </c>
      <c r="AA857" s="211"/>
      <c r="AB857" s="211"/>
      <c r="AC857" s="212"/>
      <c r="AD857" s="122"/>
    </row>
    <row r="858" spans="25:30">
      <c r="Y858" s="1">
        <f t="shared" si="45"/>
        <v>853</v>
      </c>
      <c r="AA858" s="211"/>
      <c r="AB858" s="211"/>
      <c r="AC858" s="212"/>
      <c r="AD858" s="122"/>
    </row>
    <row r="859" spans="25:30">
      <c r="Y859" s="1">
        <f t="shared" si="45"/>
        <v>854</v>
      </c>
      <c r="AA859" s="211"/>
      <c r="AB859" s="211"/>
      <c r="AC859" s="212"/>
      <c r="AD859" s="122"/>
    </row>
    <row r="860" spans="25:30">
      <c r="Y860" s="1">
        <f t="shared" si="45"/>
        <v>855</v>
      </c>
      <c r="AA860" s="211"/>
      <c r="AB860" s="211"/>
      <c r="AC860" s="212"/>
      <c r="AD860" s="122"/>
    </row>
    <row r="861" spans="25:30">
      <c r="Y861" s="1">
        <f t="shared" si="45"/>
        <v>856</v>
      </c>
      <c r="AA861" s="211"/>
      <c r="AB861" s="211"/>
      <c r="AC861" s="212"/>
      <c r="AD861" s="122"/>
    </row>
    <row r="862" spans="25:30">
      <c r="Y862" s="1">
        <f t="shared" si="45"/>
        <v>857</v>
      </c>
      <c r="AA862" s="211"/>
      <c r="AB862" s="211"/>
      <c r="AC862" s="212"/>
      <c r="AD862" s="122"/>
    </row>
    <row r="863" spans="25:30">
      <c r="Y863" s="1">
        <f t="shared" si="45"/>
        <v>858</v>
      </c>
      <c r="AA863" s="211"/>
      <c r="AB863" s="211"/>
      <c r="AC863" s="212"/>
      <c r="AD863" s="122"/>
    </row>
    <row r="864" spans="25:30">
      <c r="Y864" s="1">
        <f t="shared" si="45"/>
        <v>859</v>
      </c>
      <c r="AA864" s="211"/>
      <c r="AB864" s="211"/>
      <c r="AC864" s="212"/>
      <c r="AD864" s="122"/>
    </row>
    <row r="865" spans="25:30">
      <c r="Y865" s="1">
        <f t="shared" si="45"/>
        <v>860</v>
      </c>
      <c r="AA865" s="211"/>
      <c r="AB865" s="211"/>
      <c r="AC865" s="212"/>
      <c r="AD865" s="122"/>
    </row>
    <row r="866" spans="25:30">
      <c r="Y866" s="1">
        <f t="shared" si="45"/>
        <v>861</v>
      </c>
      <c r="AA866" s="211"/>
      <c r="AB866" s="211"/>
      <c r="AC866" s="212"/>
      <c r="AD866" s="122"/>
    </row>
    <row r="867" spans="25:30">
      <c r="Y867" s="1">
        <f t="shared" si="45"/>
        <v>862</v>
      </c>
      <c r="AA867" s="211"/>
      <c r="AB867" s="211"/>
      <c r="AC867" s="212"/>
      <c r="AD867" s="122"/>
    </row>
    <row r="868" spans="25:30">
      <c r="Y868" s="1">
        <f t="shared" si="45"/>
        <v>863</v>
      </c>
      <c r="AA868" s="211"/>
      <c r="AB868" s="211"/>
      <c r="AC868" s="212"/>
      <c r="AD868" s="122"/>
    </row>
    <row r="869" spans="25:30">
      <c r="Y869" s="1">
        <f t="shared" si="45"/>
        <v>864</v>
      </c>
      <c r="AA869" s="211"/>
      <c r="AB869" s="211"/>
      <c r="AC869" s="212"/>
      <c r="AD869" s="122"/>
    </row>
    <row r="870" spans="25:30">
      <c r="Y870" s="1">
        <f t="shared" si="45"/>
        <v>865</v>
      </c>
      <c r="AA870" s="211"/>
      <c r="AB870" s="211"/>
      <c r="AC870" s="212"/>
      <c r="AD870" s="122"/>
    </row>
    <row r="871" spans="25:30">
      <c r="Y871" s="1">
        <f t="shared" si="45"/>
        <v>866</v>
      </c>
      <c r="AA871" s="211"/>
      <c r="AB871" s="211"/>
      <c r="AC871" s="212"/>
      <c r="AD871" s="122"/>
    </row>
    <row r="872" spans="25:30">
      <c r="Y872" s="1">
        <f t="shared" si="45"/>
        <v>867</v>
      </c>
      <c r="AA872" s="211"/>
      <c r="AB872" s="211"/>
      <c r="AC872" s="212"/>
      <c r="AD872" s="122"/>
    </row>
    <row r="873" spans="25:30">
      <c r="Y873" s="1">
        <f t="shared" si="45"/>
        <v>868</v>
      </c>
      <c r="AA873" s="211"/>
      <c r="AB873" s="211"/>
      <c r="AC873" s="212"/>
      <c r="AD873" s="122"/>
    </row>
    <row r="874" spans="25:30">
      <c r="Y874" s="1">
        <f t="shared" si="45"/>
        <v>869</v>
      </c>
      <c r="AA874" s="211"/>
      <c r="AB874" s="211"/>
      <c r="AC874" s="212"/>
      <c r="AD874" s="122"/>
    </row>
    <row r="875" spans="25:30">
      <c r="Y875" s="1">
        <f t="shared" si="45"/>
        <v>870</v>
      </c>
      <c r="AA875" s="211"/>
      <c r="AB875" s="211"/>
      <c r="AC875" s="212"/>
      <c r="AD875" s="122"/>
    </row>
    <row r="876" spans="25:30">
      <c r="Y876" s="1">
        <f t="shared" si="45"/>
        <v>871</v>
      </c>
      <c r="AA876" s="211"/>
      <c r="AB876" s="211"/>
      <c r="AC876" s="212"/>
      <c r="AD876" s="122"/>
    </row>
    <row r="877" spans="25:30">
      <c r="Y877" s="1">
        <f t="shared" si="45"/>
        <v>872</v>
      </c>
      <c r="AA877" s="211"/>
      <c r="AB877" s="211"/>
      <c r="AC877" s="212"/>
      <c r="AD877" s="122"/>
    </row>
    <row r="878" spans="25:30">
      <c r="Y878" s="1">
        <f t="shared" si="45"/>
        <v>873</v>
      </c>
      <c r="AA878" s="211"/>
      <c r="AB878" s="211"/>
      <c r="AC878" s="212"/>
      <c r="AD878" s="122"/>
    </row>
    <row r="879" spans="25:30">
      <c r="Y879" s="1">
        <f t="shared" si="45"/>
        <v>874</v>
      </c>
      <c r="AA879" s="211"/>
      <c r="AB879" s="211"/>
      <c r="AC879" s="212"/>
      <c r="AD879" s="122"/>
    </row>
    <row r="880" spans="25:30">
      <c r="Y880" s="1">
        <f t="shared" si="45"/>
        <v>875</v>
      </c>
      <c r="AA880" s="211"/>
      <c r="AB880" s="211"/>
      <c r="AC880" s="212"/>
      <c r="AD880" s="122"/>
    </row>
    <row r="881" spans="25:30">
      <c r="Y881" s="1">
        <f t="shared" si="45"/>
        <v>876</v>
      </c>
      <c r="AA881" s="211"/>
      <c r="AB881" s="211"/>
      <c r="AC881" s="212"/>
      <c r="AD881" s="122"/>
    </row>
    <row r="882" spans="25:30">
      <c r="Y882" s="1">
        <f t="shared" si="45"/>
        <v>877</v>
      </c>
      <c r="AA882" s="211"/>
      <c r="AB882" s="211"/>
      <c r="AC882" s="212"/>
      <c r="AD882" s="122"/>
    </row>
    <row r="883" spans="25:30">
      <c r="Y883" s="1">
        <f t="shared" si="45"/>
        <v>878</v>
      </c>
      <c r="AA883" s="211"/>
      <c r="AB883" s="211"/>
      <c r="AC883" s="212"/>
      <c r="AD883" s="122"/>
    </row>
    <row r="884" spans="25:30">
      <c r="Y884" s="1">
        <f t="shared" si="45"/>
        <v>879</v>
      </c>
      <c r="AA884" s="211"/>
      <c r="AB884" s="211"/>
      <c r="AC884" s="212"/>
      <c r="AD884" s="122"/>
    </row>
    <row r="885" spans="25:30">
      <c r="Y885" s="1">
        <f t="shared" si="45"/>
        <v>880</v>
      </c>
      <c r="AA885" s="211"/>
      <c r="AB885" s="211"/>
      <c r="AC885" s="212"/>
      <c r="AD885" s="122"/>
    </row>
    <row r="886" spans="25:30">
      <c r="Y886" s="1">
        <f t="shared" si="45"/>
        <v>881</v>
      </c>
      <c r="AA886" s="211"/>
      <c r="AB886" s="211"/>
      <c r="AC886" s="212"/>
      <c r="AD886" s="122"/>
    </row>
    <row r="887" spans="25:30">
      <c r="Y887" s="1">
        <f t="shared" si="45"/>
        <v>882</v>
      </c>
      <c r="AA887" s="211"/>
      <c r="AB887" s="211"/>
      <c r="AC887" s="212"/>
      <c r="AD887" s="122"/>
    </row>
    <row r="888" spans="25:30">
      <c r="Y888" s="1">
        <f t="shared" si="45"/>
        <v>883</v>
      </c>
      <c r="AA888" s="211"/>
      <c r="AB888" s="211"/>
      <c r="AC888" s="212"/>
      <c r="AD888" s="122"/>
    </row>
    <row r="889" spans="25:30">
      <c r="Y889" s="1">
        <f t="shared" si="45"/>
        <v>884</v>
      </c>
      <c r="AA889" s="211"/>
      <c r="AB889" s="211"/>
      <c r="AC889" s="212"/>
      <c r="AD889" s="122"/>
    </row>
    <row r="890" spans="25:30">
      <c r="Y890" s="1">
        <f t="shared" si="45"/>
        <v>885</v>
      </c>
      <c r="AA890" s="211"/>
      <c r="AB890" s="211"/>
      <c r="AC890" s="212"/>
      <c r="AD890" s="122"/>
    </row>
    <row r="891" spans="25:30">
      <c r="Y891" s="1">
        <f t="shared" si="45"/>
        <v>886</v>
      </c>
      <c r="AA891" s="211"/>
      <c r="AB891" s="211"/>
      <c r="AC891" s="212"/>
      <c r="AD891" s="122"/>
    </row>
    <row r="892" spans="25:30">
      <c r="Y892" s="1">
        <f t="shared" si="45"/>
        <v>887</v>
      </c>
      <c r="AA892" s="211"/>
      <c r="AB892" s="211"/>
      <c r="AC892" s="212"/>
      <c r="AD892" s="122"/>
    </row>
    <row r="893" spans="25:30">
      <c r="Y893" s="1">
        <f t="shared" si="45"/>
        <v>888</v>
      </c>
      <c r="AA893" s="211"/>
      <c r="AB893" s="211"/>
      <c r="AC893" s="212"/>
      <c r="AD893" s="122"/>
    </row>
    <row r="894" spans="25:30">
      <c r="Y894" s="1">
        <f t="shared" si="45"/>
        <v>889</v>
      </c>
      <c r="AA894" s="211"/>
      <c r="AB894" s="211"/>
      <c r="AC894" s="212"/>
      <c r="AD894" s="122"/>
    </row>
    <row r="895" spans="25:30">
      <c r="Y895" s="1">
        <f t="shared" si="45"/>
        <v>890</v>
      </c>
      <c r="AA895" s="211"/>
      <c r="AB895" s="211"/>
      <c r="AC895" s="212"/>
      <c r="AD895" s="122"/>
    </row>
    <row r="896" spans="25:30">
      <c r="Y896" s="1">
        <f t="shared" si="45"/>
        <v>891</v>
      </c>
      <c r="AA896" s="211"/>
      <c r="AB896" s="211"/>
      <c r="AC896" s="212"/>
      <c r="AD896" s="122"/>
    </row>
    <row r="897" spans="25:30">
      <c r="Y897" s="1">
        <f t="shared" si="45"/>
        <v>892</v>
      </c>
      <c r="AA897" s="211"/>
      <c r="AB897" s="211"/>
      <c r="AC897" s="212"/>
      <c r="AD897" s="122"/>
    </row>
    <row r="898" spans="25:30">
      <c r="Y898" s="1">
        <f t="shared" si="45"/>
        <v>893</v>
      </c>
      <c r="AA898" s="211"/>
      <c r="AB898" s="211"/>
      <c r="AC898" s="212"/>
      <c r="AD898" s="122"/>
    </row>
    <row r="899" spans="25:30">
      <c r="Y899" s="1">
        <f t="shared" si="45"/>
        <v>894</v>
      </c>
      <c r="AA899" s="211"/>
      <c r="AB899" s="211"/>
      <c r="AC899" s="212"/>
      <c r="AD899" s="122"/>
    </row>
    <row r="900" spans="25:30">
      <c r="Y900" s="1">
        <f t="shared" si="45"/>
        <v>895</v>
      </c>
      <c r="AA900" s="211"/>
      <c r="AB900" s="211"/>
      <c r="AC900" s="212"/>
      <c r="AD900" s="122"/>
    </row>
    <row r="901" spans="25:30">
      <c r="Y901" s="1">
        <f t="shared" si="45"/>
        <v>896</v>
      </c>
      <c r="AA901" s="211"/>
      <c r="AB901" s="211"/>
      <c r="AC901" s="212"/>
      <c r="AD901" s="122"/>
    </row>
    <row r="902" spans="25:30">
      <c r="Y902" s="1">
        <f t="shared" si="45"/>
        <v>897</v>
      </c>
      <c r="AA902" s="211"/>
      <c r="AB902" s="211"/>
      <c r="AC902" s="212"/>
      <c r="AD902" s="122"/>
    </row>
    <row r="903" spans="25:30">
      <c r="Y903" s="1">
        <f t="shared" si="45"/>
        <v>898</v>
      </c>
      <c r="AA903" s="211"/>
      <c r="AB903" s="211"/>
      <c r="AC903" s="212"/>
      <c r="AD903" s="122"/>
    </row>
    <row r="904" spans="25:30">
      <c r="Y904" s="1">
        <f t="shared" si="45"/>
        <v>899</v>
      </c>
      <c r="AA904" s="211"/>
      <c r="AB904" s="211"/>
      <c r="AC904" s="212"/>
      <c r="AD904" s="122"/>
    </row>
    <row r="905" spans="25:30">
      <c r="Y905" s="1">
        <f t="shared" ref="Y905:Y968" si="46">Y904+1</f>
        <v>900</v>
      </c>
      <c r="AA905" s="211"/>
      <c r="AB905" s="211"/>
      <c r="AC905" s="212"/>
      <c r="AD905" s="122"/>
    </row>
    <row r="906" spans="25:30">
      <c r="Y906" s="1">
        <f t="shared" si="46"/>
        <v>901</v>
      </c>
      <c r="AA906" s="211"/>
      <c r="AB906" s="211"/>
      <c r="AC906" s="212"/>
      <c r="AD906" s="122"/>
    </row>
    <row r="907" spans="25:30">
      <c r="Y907" s="1">
        <f t="shared" si="46"/>
        <v>902</v>
      </c>
      <c r="AA907" s="211"/>
      <c r="AB907" s="211"/>
      <c r="AC907" s="212"/>
      <c r="AD907" s="122"/>
    </row>
    <row r="908" spans="25:30">
      <c r="Y908" s="1">
        <f t="shared" si="46"/>
        <v>903</v>
      </c>
      <c r="AA908" s="211"/>
      <c r="AB908" s="211"/>
      <c r="AC908" s="212"/>
      <c r="AD908" s="122"/>
    </row>
    <row r="909" spans="25:30">
      <c r="Y909" s="1">
        <f t="shared" si="46"/>
        <v>904</v>
      </c>
      <c r="AA909" s="211"/>
      <c r="AB909" s="211"/>
      <c r="AC909" s="212"/>
      <c r="AD909" s="122"/>
    </row>
    <row r="910" spans="25:30">
      <c r="Y910" s="1">
        <f t="shared" si="46"/>
        <v>905</v>
      </c>
      <c r="AA910" s="211"/>
      <c r="AB910" s="211"/>
      <c r="AC910" s="212"/>
      <c r="AD910" s="122"/>
    </row>
    <row r="911" spans="25:30">
      <c r="Y911" s="1">
        <f t="shared" si="46"/>
        <v>906</v>
      </c>
      <c r="AA911" s="211"/>
      <c r="AB911" s="211"/>
      <c r="AC911" s="212"/>
      <c r="AD911" s="122"/>
    </row>
    <row r="912" spans="25:30">
      <c r="Y912" s="1">
        <f t="shared" si="46"/>
        <v>907</v>
      </c>
      <c r="AA912" s="211"/>
      <c r="AB912" s="211"/>
      <c r="AC912" s="212"/>
      <c r="AD912" s="122"/>
    </row>
    <row r="913" spans="25:30">
      <c r="Y913" s="1">
        <f t="shared" si="46"/>
        <v>908</v>
      </c>
      <c r="AA913" s="211"/>
      <c r="AB913" s="211"/>
      <c r="AC913" s="212"/>
      <c r="AD913" s="122"/>
    </row>
    <row r="914" spans="25:30">
      <c r="Y914" s="1">
        <f t="shared" si="46"/>
        <v>909</v>
      </c>
      <c r="AA914" s="211"/>
      <c r="AB914" s="211"/>
      <c r="AC914" s="212"/>
      <c r="AD914" s="122"/>
    </row>
    <row r="915" spans="25:30">
      <c r="Y915" s="1">
        <f t="shared" si="46"/>
        <v>910</v>
      </c>
      <c r="AA915" s="211"/>
      <c r="AB915" s="211"/>
      <c r="AC915" s="212"/>
      <c r="AD915" s="122"/>
    </row>
    <row r="916" spans="25:30">
      <c r="Y916" s="1">
        <f t="shared" si="46"/>
        <v>911</v>
      </c>
      <c r="AA916" s="211"/>
      <c r="AB916" s="211"/>
      <c r="AC916" s="212"/>
      <c r="AD916" s="122"/>
    </row>
    <row r="917" spans="25:30">
      <c r="Y917" s="1">
        <f t="shared" si="46"/>
        <v>912</v>
      </c>
      <c r="AA917" s="211"/>
      <c r="AB917" s="211"/>
      <c r="AC917" s="212"/>
      <c r="AD917" s="122"/>
    </row>
    <row r="918" spans="25:30">
      <c r="Y918" s="1">
        <f t="shared" si="46"/>
        <v>913</v>
      </c>
      <c r="AA918" s="211"/>
      <c r="AB918" s="211"/>
      <c r="AC918" s="212"/>
      <c r="AD918" s="122"/>
    </row>
    <row r="919" spans="25:30">
      <c r="Y919" s="1">
        <f t="shared" si="46"/>
        <v>914</v>
      </c>
      <c r="AA919" s="211"/>
      <c r="AB919" s="211"/>
      <c r="AC919" s="212"/>
      <c r="AD919" s="122"/>
    </row>
    <row r="920" spans="25:30">
      <c r="Y920" s="1">
        <f t="shared" si="46"/>
        <v>915</v>
      </c>
      <c r="AA920" s="211"/>
      <c r="AB920" s="211"/>
      <c r="AC920" s="212"/>
      <c r="AD920" s="122"/>
    </row>
    <row r="921" spans="25:30">
      <c r="Y921" s="1">
        <f t="shared" si="46"/>
        <v>916</v>
      </c>
      <c r="AA921" s="211"/>
      <c r="AB921" s="211"/>
      <c r="AC921" s="212"/>
      <c r="AD921" s="122"/>
    </row>
    <row r="922" spans="25:30">
      <c r="Y922" s="1">
        <f t="shared" si="46"/>
        <v>917</v>
      </c>
      <c r="AA922" s="211"/>
      <c r="AB922" s="211"/>
      <c r="AC922" s="212"/>
      <c r="AD922" s="122"/>
    </row>
    <row r="923" spans="25:30">
      <c r="Y923" s="1">
        <f t="shared" si="46"/>
        <v>918</v>
      </c>
      <c r="AA923" s="211"/>
      <c r="AB923" s="211"/>
      <c r="AC923" s="212"/>
      <c r="AD923" s="122"/>
    </row>
    <row r="924" spans="25:30">
      <c r="Y924" s="1">
        <f t="shared" si="46"/>
        <v>919</v>
      </c>
      <c r="AA924" s="211"/>
      <c r="AB924" s="211"/>
      <c r="AC924" s="212"/>
      <c r="AD924" s="122"/>
    </row>
    <row r="925" spans="25:30">
      <c r="Y925" s="1">
        <f t="shared" si="46"/>
        <v>920</v>
      </c>
      <c r="AA925" s="211"/>
      <c r="AB925" s="211"/>
      <c r="AC925" s="212"/>
      <c r="AD925" s="122"/>
    </row>
    <row r="926" spans="25:30">
      <c r="Y926" s="1">
        <f t="shared" si="46"/>
        <v>921</v>
      </c>
      <c r="AA926" s="211"/>
      <c r="AB926" s="211"/>
      <c r="AC926" s="212"/>
      <c r="AD926" s="122"/>
    </row>
    <row r="927" spans="25:30">
      <c r="Y927" s="1">
        <f t="shared" si="46"/>
        <v>922</v>
      </c>
      <c r="AA927" s="211"/>
      <c r="AB927" s="211"/>
      <c r="AC927" s="212"/>
      <c r="AD927" s="122"/>
    </row>
    <row r="928" spans="25:30">
      <c r="Y928" s="1">
        <f t="shared" si="46"/>
        <v>923</v>
      </c>
      <c r="AA928" s="211"/>
      <c r="AB928" s="211"/>
      <c r="AC928" s="212"/>
      <c r="AD928" s="122"/>
    </row>
    <row r="929" spans="25:30">
      <c r="Y929" s="1">
        <f t="shared" si="46"/>
        <v>924</v>
      </c>
      <c r="AA929" s="211"/>
      <c r="AB929" s="211"/>
      <c r="AC929" s="212"/>
      <c r="AD929" s="122"/>
    </row>
    <row r="930" spans="25:30">
      <c r="Y930" s="1">
        <f t="shared" si="46"/>
        <v>925</v>
      </c>
      <c r="AA930" s="211"/>
      <c r="AB930" s="211"/>
      <c r="AC930" s="212"/>
      <c r="AD930" s="122"/>
    </row>
    <row r="931" spans="25:30">
      <c r="Y931" s="1">
        <f t="shared" si="46"/>
        <v>926</v>
      </c>
      <c r="AA931" s="211"/>
      <c r="AB931" s="211"/>
      <c r="AC931" s="212"/>
      <c r="AD931" s="122"/>
    </row>
    <row r="932" spans="25:30">
      <c r="Y932" s="1">
        <f t="shared" si="46"/>
        <v>927</v>
      </c>
      <c r="AA932" s="211"/>
      <c r="AB932" s="211"/>
      <c r="AC932" s="212"/>
      <c r="AD932" s="122"/>
    </row>
    <row r="933" spans="25:30">
      <c r="Y933" s="1">
        <f t="shared" si="46"/>
        <v>928</v>
      </c>
      <c r="AA933" s="211"/>
      <c r="AB933" s="211"/>
      <c r="AC933" s="212"/>
      <c r="AD933" s="122"/>
    </row>
    <row r="934" spans="25:30">
      <c r="Y934" s="1">
        <f t="shared" si="46"/>
        <v>929</v>
      </c>
      <c r="AA934" s="211"/>
      <c r="AB934" s="211"/>
      <c r="AC934" s="212"/>
      <c r="AD934" s="122"/>
    </row>
    <row r="935" spans="25:30">
      <c r="Y935" s="1">
        <f t="shared" si="46"/>
        <v>930</v>
      </c>
      <c r="AA935" s="211"/>
      <c r="AB935" s="211"/>
      <c r="AC935" s="212"/>
      <c r="AD935" s="122"/>
    </row>
    <row r="936" spans="25:30">
      <c r="Y936" s="1">
        <f t="shared" si="46"/>
        <v>931</v>
      </c>
      <c r="AA936" s="211"/>
      <c r="AB936" s="211"/>
      <c r="AC936" s="212"/>
      <c r="AD936" s="122"/>
    </row>
    <row r="937" spans="25:30">
      <c r="Y937" s="1">
        <f t="shared" si="46"/>
        <v>932</v>
      </c>
      <c r="AA937" s="211"/>
      <c r="AB937" s="211"/>
      <c r="AC937" s="212"/>
      <c r="AD937" s="122"/>
    </row>
    <row r="938" spans="25:30">
      <c r="Y938" s="1">
        <f t="shared" si="46"/>
        <v>933</v>
      </c>
      <c r="AA938" s="211"/>
      <c r="AB938" s="211"/>
      <c r="AC938" s="212"/>
      <c r="AD938" s="122"/>
    </row>
    <row r="939" spans="25:30">
      <c r="Y939" s="1">
        <f t="shared" si="46"/>
        <v>934</v>
      </c>
      <c r="AA939" s="211"/>
      <c r="AB939" s="211"/>
      <c r="AC939" s="212"/>
      <c r="AD939" s="122"/>
    </row>
    <row r="940" spans="25:30">
      <c r="Y940" s="1">
        <f t="shared" si="46"/>
        <v>935</v>
      </c>
      <c r="AA940" s="211"/>
      <c r="AB940" s="211"/>
      <c r="AC940" s="212"/>
      <c r="AD940" s="122"/>
    </row>
    <row r="941" spans="25:30">
      <c r="Y941" s="1">
        <f t="shared" si="46"/>
        <v>936</v>
      </c>
      <c r="AA941" s="211"/>
      <c r="AB941" s="211"/>
      <c r="AC941" s="212"/>
      <c r="AD941" s="122"/>
    </row>
    <row r="942" spans="25:30">
      <c r="Y942" s="1">
        <f t="shared" si="46"/>
        <v>937</v>
      </c>
      <c r="AA942" s="211"/>
      <c r="AB942" s="211"/>
      <c r="AC942" s="212"/>
      <c r="AD942" s="122"/>
    </row>
    <row r="943" spans="25:30">
      <c r="Y943" s="1">
        <f t="shared" si="46"/>
        <v>938</v>
      </c>
      <c r="AA943" s="211"/>
      <c r="AB943" s="211"/>
      <c r="AC943" s="212"/>
      <c r="AD943" s="122"/>
    </row>
    <row r="944" spans="25:30">
      <c r="Y944" s="1">
        <f t="shared" si="46"/>
        <v>939</v>
      </c>
      <c r="AA944" s="211"/>
      <c r="AB944" s="211"/>
      <c r="AC944" s="212"/>
      <c r="AD944" s="122"/>
    </row>
    <row r="945" spans="25:30">
      <c r="Y945" s="1">
        <f t="shared" si="46"/>
        <v>940</v>
      </c>
      <c r="AA945" s="211"/>
      <c r="AB945" s="211"/>
      <c r="AC945" s="212"/>
      <c r="AD945" s="122"/>
    </row>
    <row r="946" spans="25:30">
      <c r="Y946" s="1">
        <f t="shared" si="46"/>
        <v>941</v>
      </c>
      <c r="AA946" s="211"/>
      <c r="AB946" s="211"/>
      <c r="AC946" s="212"/>
      <c r="AD946" s="122"/>
    </row>
    <row r="947" spans="25:30">
      <c r="Y947" s="1">
        <f t="shared" si="46"/>
        <v>942</v>
      </c>
      <c r="AA947" s="211"/>
      <c r="AB947" s="211"/>
      <c r="AC947" s="212"/>
      <c r="AD947" s="122"/>
    </row>
    <row r="948" spans="25:30">
      <c r="Y948" s="1">
        <f t="shared" si="46"/>
        <v>943</v>
      </c>
      <c r="AA948" s="211"/>
      <c r="AB948" s="211"/>
      <c r="AC948" s="212"/>
      <c r="AD948" s="122"/>
    </row>
    <row r="949" spans="25:30">
      <c r="Y949" s="1">
        <f t="shared" si="46"/>
        <v>944</v>
      </c>
      <c r="AA949" s="211"/>
      <c r="AB949" s="211"/>
      <c r="AC949" s="212"/>
      <c r="AD949" s="122"/>
    </row>
    <row r="950" spans="25:30">
      <c r="Y950" s="1">
        <f t="shared" si="46"/>
        <v>945</v>
      </c>
      <c r="AA950" s="211"/>
      <c r="AB950" s="211"/>
      <c r="AC950" s="212"/>
      <c r="AD950" s="122"/>
    </row>
    <row r="951" spans="25:30">
      <c r="Y951" s="1">
        <f t="shared" si="46"/>
        <v>946</v>
      </c>
      <c r="AA951" s="211"/>
      <c r="AB951" s="211"/>
      <c r="AC951" s="212"/>
      <c r="AD951" s="122"/>
    </row>
    <row r="952" spans="25:30">
      <c r="Y952" s="1">
        <f t="shared" si="46"/>
        <v>947</v>
      </c>
      <c r="AA952" s="211"/>
      <c r="AB952" s="211"/>
      <c r="AC952" s="212"/>
      <c r="AD952" s="122"/>
    </row>
    <row r="953" spans="25:30">
      <c r="Y953" s="1">
        <f t="shared" si="46"/>
        <v>948</v>
      </c>
      <c r="AA953" s="211"/>
      <c r="AB953" s="211"/>
      <c r="AC953" s="212"/>
      <c r="AD953" s="122"/>
    </row>
    <row r="954" spans="25:30">
      <c r="Y954" s="1">
        <f t="shared" si="46"/>
        <v>949</v>
      </c>
      <c r="AA954" s="211"/>
      <c r="AB954" s="211"/>
      <c r="AC954" s="212"/>
      <c r="AD954" s="122"/>
    </row>
    <row r="955" spans="25:30">
      <c r="Y955" s="1">
        <f t="shared" si="46"/>
        <v>950</v>
      </c>
      <c r="AA955" s="211"/>
      <c r="AB955" s="211"/>
      <c r="AC955" s="212"/>
      <c r="AD955" s="122"/>
    </row>
    <row r="956" spans="25:30">
      <c r="Y956" s="1">
        <f t="shared" si="46"/>
        <v>951</v>
      </c>
      <c r="AA956" s="211"/>
      <c r="AB956" s="211"/>
      <c r="AC956" s="212"/>
      <c r="AD956" s="122"/>
    </row>
    <row r="957" spans="25:30">
      <c r="Y957" s="1">
        <f t="shared" si="46"/>
        <v>952</v>
      </c>
      <c r="AA957" s="211"/>
      <c r="AB957" s="211"/>
      <c r="AC957" s="212"/>
      <c r="AD957" s="122"/>
    </row>
    <row r="958" spans="25:30">
      <c r="Y958" s="1">
        <f t="shared" si="46"/>
        <v>953</v>
      </c>
      <c r="AA958" s="211"/>
      <c r="AB958" s="211"/>
      <c r="AC958" s="212"/>
      <c r="AD958" s="122"/>
    </row>
    <row r="959" spans="25:30">
      <c r="Y959" s="1">
        <f t="shared" si="46"/>
        <v>954</v>
      </c>
      <c r="AA959" s="211"/>
      <c r="AB959" s="211"/>
      <c r="AC959" s="212"/>
      <c r="AD959" s="122"/>
    </row>
    <row r="960" spans="25:30">
      <c r="Y960" s="1">
        <f t="shared" si="46"/>
        <v>955</v>
      </c>
      <c r="AA960" s="211"/>
      <c r="AB960" s="211"/>
      <c r="AC960" s="212"/>
      <c r="AD960" s="122"/>
    </row>
    <row r="961" spans="25:30">
      <c r="Y961" s="1">
        <f t="shared" si="46"/>
        <v>956</v>
      </c>
      <c r="AA961" s="211"/>
      <c r="AB961" s="211"/>
      <c r="AC961" s="212"/>
      <c r="AD961" s="122"/>
    </row>
    <row r="962" spans="25:30">
      <c r="Y962" s="1">
        <f t="shared" si="46"/>
        <v>957</v>
      </c>
      <c r="AA962" s="211"/>
      <c r="AB962" s="211"/>
      <c r="AC962" s="212"/>
      <c r="AD962" s="122"/>
    </row>
    <row r="963" spans="25:30">
      <c r="Y963" s="1">
        <f t="shared" si="46"/>
        <v>958</v>
      </c>
      <c r="AA963" s="211"/>
      <c r="AB963" s="211"/>
      <c r="AC963" s="212"/>
      <c r="AD963" s="122"/>
    </row>
    <row r="964" spans="25:30">
      <c r="Y964" s="1">
        <f t="shared" si="46"/>
        <v>959</v>
      </c>
      <c r="AA964" s="211"/>
      <c r="AB964" s="211"/>
      <c r="AC964" s="212"/>
      <c r="AD964" s="122"/>
    </row>
    <row r="965" spans="25:30">
      <c r="Y965" s="1">
        <f t="shared" si="46"/>
        <v>960</v>
      </c>
      <c r="AA965" s="211"/>
      <c r="AB965" s="211"/>
      <c r="AC965" s="212"/>
      <c r="AD965" s="122"/>
    </row>
    <row r="966" spans="25:30">
      <c r="Y966" s="1">
        <f t="shared" si="46"/>
        <v>961</v>
      </c>
      <c r="AA966" s="211"/>
      <c r="AB966" s="211"/>
      <c r="AC966" s="212"/>
      <c r="AD966" s="122"/>
    </row>
    <row r="967" spans="25:30">
      <c r="Y967" s="1">
        <f t="shared" si="46"/>
        <v>962</v>
      </c>
      <c r="AA967" s="211"/>
      <c r="AB967" s="211"/>
      <c r="AC967" s="212"/>
      <c r="AD967" s="122"/>
    </row>
    <row r="968" spans="25:30">
      <c r="Y968" s="1">
        <f t="shared" si="46"/>
        <v>963</v>
      </c>
      <c r="AA968" s="211"/>
      <c r="AB968" s="211"/>
      <c r="AC968" s="212"/>
      <c r="AD968" s="122"/>
    </row>
    <row r="969" spans="25:30">
      <c r="Y969" s="1">
        <f t="shared" ref="Y969:Y1032" si="47">Y968+1</f>
        <v>964</v>
      </c>
      <c r="AA969" s="211"/>
      <c r="AB969" s="211"/>
      <c r="AC969" s="212"/>
      <c r="AD969" s="122"/>
    </row>
    <row r="970" spans="25:30">
      <c r="Y970" s="1">
        <f t="shared" si="47"/>
        <v>965</v>
      </c>
      <c r="AA970" s="211"/>
      <c r="AB970" s="211"/>
      <c r="AC970" s="212"/>
      <c r="AD970" s="122"/>
    </row>
    <row r="971" spans="25:30">
      <c r="Y971" s="1">
        <f t="shared" si="47"/>
        <v>966</v>
      </c>
      <c r="AA971" s="211"/>
      <c r="AB971" s="211"/>
      <c r="AC971" s="212"/>
      <c r="AD971" s="122"/>
    </row>
    <row r="972" spans="25:30">
      <c r="Y972" s="1">
        <f t="shared" si="47"/>
        <v>967</v>
      </c>
      <c r="AA972" s="211"/>
      <c r="AB972" s="211"/>
      <c r="AC972" s="212"/>
      <c r="AD972" s="122"/>
    </row>
    <row r="973" spans="25:30">
      <c r="Y973" s="1">
        <f t="shared" si="47"/>
        <v>968</v>
      </c>
      <c r="AA973" s="211"/>
      <c r="AB973" s="211"/>
      <c r="AC973" s="212"/>
      <c r="AD973" s="122"/>
    </row>
    <row r="974" spans="25:30">
      <c r="Y974" s="1">
        <f t="shared" si="47"/>
        <v>969</v>
      </c>
      <c r="AA974" s="211"/>
      <c r="AB974" s="211"/>
      <c r="AC974" s="212"/>
      <c r="AD974" s="122"/>
    </row>
    <row r="975" spans="25:30">
      <c r="Y975" s="1">
        <f t="shared" si="47"/>
        <v>970</v>
      </c>
      <c r="AA975" s="211"/>
      <c r="AB975" s="211"/>
      <c r="AC975" s="212"/>
      <c r="AD975" s="122"/>
    </row>
    <row r="976" spans="25:30">
      <c r="Y976" s="1">
        <f t="shared" si="47"/>
        <v>971</v>
      </c>
      <c r="AA976" s="211"/>
      <c r="AB976" s="211"/>
      <c r="AC976" s="212"/>
      <c r="AD976" s="122"/>
    </row>
    <row r="977" spans="25:30">
      <c r="Y977" s="1">
        <f t="shared" si="47"/>
        <v>972</v>
      </c>
      <c r="AA977" s="211"/>
      <c r="AB977" s="211"/>
      <c r="AC977" s="212"/>
      <c r="AD977" s="122"/>
    </row>
    <row r="978" spans="25:30">
      <c r="Y978" s="1">
        <f t="shared" si="47"/>
        <v>973</v>
      </c>
      <c r="AA978" s="211"/>
      <c r="AB978" s="211"/>
      <c r="AC978" s="212"/>
      <c r="AD978" s="122"/>
    </row>
    <row r="979" spans="25:30">
      <c r="Y979" s="1">
        <f t="shared" si="47"/>
        <v>974</v>
      </c>
      <c r="AA979" s="211"/>
      <c r="AB979" s="211"/>
      <c r="AC979" s="212"/>
      <c r="AD979" s="122"/>
    </row>
    <row r="980" spans="25:30">
      <c r="Y980" s="1">
        <f t="shared" si="47"/>
        <v>975</v>
      </c>
      <c r="AA980" s="211"/>
      <c r="AB980" s="211"/>
      <c r="AC980" s="212"/>
      <c r="AD980" s="122"/>
    </row>
    <row r="981" spans="25:30">
      <c r="Y981" s="1">
        <f t="shared" si="47"/>
        <v>976</v>
      </c>
      <c r="AA981" s="211"/>
      <c r="AB981" s="211"/>
      <c r="AC981" s="212"/>
      <c r="AD981" s="122"/>
    </row>
    <row r="982" spans="25:30">
      <c r="Y982" s="1">
        <f t="shared" si="47"/>
        <v>977</v>
      </c>
      <c r="AA982" s="211"/>
      <c r="AB982" s="211"/>
      <c r="AC982" s="212"/>
      <c r="AD982" s="122"/>
    </row>
    <row r="983" spans="25:30">
      <c r="Y983" s="1">
        <f t="shared" si="47"/>
        <v>978</v>
      </c>
      <c r="AA983" s="211"/>
      <c r="AB983" s="211"/>
      <c r="AC983" s="212"/>
      <c r="AD983" s="122"/>
    </row>
    <row r="984" spans="25:30">
      <c r="Y984" s="1">
        <f t="shared" si="47"/>
        <v>979</v>
      </c>
      <c r="AA984" s="211"/>
      <c r="AB984" s="211"/>
      <c r="AC984" s="212"/>
      <c r="AD984" s="122"/>
    </row>
    <row r="985" spans="25:30">
      <c r="Y985" s="1">
        <f t="shared" si="47"/>
        <v>980</v>
      </c>
      <c r="AA985" s="211"/>
      <c r="AB985" s="211"/>
      <c r="AC985" s="212"/>
      <c r="AD985" s="122"/>
    </row>
    <row r="986" spans="25:30">
      <c r="Y986" s="1">
        <f t="shared" si="47"/>
        <v>981</v>
      </c>
      <c r="AA986" s="211"/>
      <c r="AB986" s="211"/>
      <c r="AC986" s="212"/>
      <c r="AD986" s="122"/>
    </row>
    <row r="987" spans="25:30">
      <c r="Y987" s="1">
        <f t="shared" si="47"/>
        <v>982</v>
      </c>
      <c r="AA987" s="211"/>
      <c r="AB987" s="211"/>
      <c r="AC987" s="212"/>
      <c r="AD987" s="122"/>
    </row>
    <row r="988" spans="25:30">
      <c r="Y988" s="1">
        <f t="shared" si="47"/>
        <v>983</v>
      </c>
      <c r="AA988" s="211"/>
      <c r="AB988" s="211"/>
      <c r="AC988" s="212"/>
      <c r="AD988" s="122"/>
    </row>
    <row r="989" spans="25:30">
      <c r="Y989" s="1">
        <f t="shared" si="47"/>
        <v>984</v>
      </c>
      <c r="AA989" s="211"/>
      <c r="AB989" s="211"/>
      <c r="AC989" s="212"/>
      <c r="AD989" s="122"/>
    </row>
    <row r="990" spans="25:30">
      <c r="Y990" s="1">
        <f t="shared" si="47"/>
        <v>985</v>
      </c>
      <c r="AA990" s="211"/>
      <c r="AB990" s="211"/>
      <c r="AC990" s="212"/>
      <c r="AD990" s="122"/>
    </row>
    <row r="991" spans="25:30">
      <c r="Y991" s="1">
        <f t="shared" si="47"/>
        <v>986</v>
      </c>
      <c r="AA991" s="211"/>
      <c r="AB991" s="211"/>
      <c r="AC991" s="212"/>
      <c r="AD991" s="122"/>
    </row>
    <row r="992" spans="25:30">
      <c r="Y992" s="1">
        <f t="shared" si="47"/>
        <v>987</v>
      </c>
      <c r="AA992" s="211"/>
      <c r="AB992" s="211"/>
      <c r="AC992" s="212"/>
      <c r="AD992" s="122"/>
    </row>
    <row r="993" spans="25:30">
      <c r="Y993" s="1">
        <f t="shared" si="47"/>
        <v>988</v>
      </c>
      <c r="AA993" s="211"/>
      <c r="AB993" s="211"/>
      <c r="AC993" s="212"/>
      <c r="AD993" s="122"/>
    </row>
    <row r="994" spans="25:30">
      <c r="Y994" s="1">
        <f t="shared" si="47"/>
        <v>989</v>
      </c>
      <c r="AA994" s="211"/>
      <c r="AB994" s="211"/>
      <c r="AC994" s="212"/>
      <c r="AD994" s="122"/>
    </row>
    <row r="995" spans="25:30">
      <c r="Y995" s="1">
        <f t="shared" si="47"/>
        <v>990</v>
      </c>
      <c r="AA995" s="211"/>
      <c r="AB995" s="211"/>
      <c r="AC995" s="212"/>
      <c r="AD995" s="122"/>
    </row>
    <row r="996" spans="25:30">
      <c r="Y996" s="1">
        <f t="shared" si="47"/>
        <v>991</v>
      </c>
      <c r="AA996" s="211"/>
      <c r="AB996" s="211"/>
      <c r="AC996" s="212"/>
      <c r="AD996" s="122"/>
    </row>
    <row r="997" spans="25:30">
      <c r="Y997" s="1">
        <f t="shared" si="47"/>
        <v>992</v>
      </c>
      <c r="AA997" s="211"/>
      <c r="AB997" s="211"/>
      <c r="AC997" s="212"/>
      <c r="AD997" s="122"/>
    </row>
    <row r="998" spans="25:30">
      <c r="Y998" s="1">
        <f t="shared" si="47"/>
        <v>993</v>
      </c>
      <c r="AA998" s="211"/>
      <c r="AB998" s="211"/>
      <c r="AC998" s="212"/>
      <c r="AD998" s="122"/>
    </row>
    <row r="999" spans="25:30">
      <c r="Y999" s="1">
        <f t="shared" si="47"/>
        <v>994</v>
      </c>
      <c r="AA999" s="211"/>
      <c r="AB999" s="211"/>
      <c r="AC999" s="212"/>
      <c r="AD999" s="122"/>
    </row>
    <row r="1000" spans="25:30">
      <c r="Y1000" s="1">
        <f t="shared" si="47"/>
        <v>995</v>
      </c>
      <c r="AA1000" s="211"/>
      <c r="AB1000" s="211"/>
      <c r="AC1000" s="212"/>
      <c r="AD1000" s="122"/>
    </row>
    <row r="1001" spans="25:30">
      <c r="Y1001" s="1">
        <f t="shared" si="47"/>
        <v>996</v>
      </c>
      <c r="AA1001" s="211"/>
      <c r="AB1001" s="211"/>
      <c r="AC1001" s="212"/>
      <c r="AD1001" s="122"/>
    </row>
    <row r="1002" spans="25:30">
      <c r="Y1002" s="1">
        <f t="shared" si="47"/>
        <v>997</v>
      </c>
      <c r="AA1002" s="211"/>
      <c r="AB1002" s="211"/>
      <c r="AC1002" s="212"/>
      <c r="AD1002" s="122"/>
    </row>
    <row r="1003" spans="25:30">
      <c r="Y1003" s="1">
        <f t="shared" si="47"/>
        <v>998</v>
      </c>
      <c r="AA1003" s="211"/>
      <c r="AB1003" s="211"/>
      <c r="AC1003" s="212"/>
      <c r="AD1003" s="122"/>
    </row>
    <row r="1004" spans="25:30">
      <c r="Y1004" s="1">
        <f t="shared" si="47"/>
        <v>999</v>
      </c>
      <c r="AA1004" s="211"/>
      <c r="AB1004" s="211"/>
      <c r="AC1004" s="212"/>
      <c r="AD1004" s="122"/>
    </row>
    <row r="1005" spans="25:30">
      <c r="Y1005" s="1">
        <f t="shared" si="47"/>
        <v>1000</v>
      </c>
      <c r="AA1005" s="211"/>
      <c r="AB1005" s="211"/>
      <c r="AC1005" s="212"/>
      <c r="AD1005" s="122"/>
    </row>
    <row r="1006" spans="25:30">
      <c r="Y1006" s="1">
        <f t="shared" si="47"/>
        <v>1001</v>
      </c>
      <c r="AA1006" s="211"/>
      <c r="AB1006" s="211"/>
      <c r="AC1006" s="214"/>
      <c r="AD1006" s="122"/>
    </row>
    <row r="1007" spans="25:30">
      <c r="Y1007" s="1">
        <f t="shared" si="47"/>
        <v>1002</v>
      </c>
      <c r="AA1007" s="211"/>
      <c r="AB1007" s="211"/>
      <c r="AC1007" s="212"/>
      <c r="AD1007" s="122"/>
    </row>
    <row r="1008" spans="25:30">
      <c r="Y1008" s="1">
        <f t="shared" si="47"/>
        <v>1003</v>
      </c>
      <c r="AA1008" s="122"/>
      <c r="AB1008" s="122"/>
      <c r="AC1008" s="215"/>
      <c r="AD1008" s="122"/>
    </row>
    <row r="1009" spans="25:30">
      <c r="Y1009" s="1">
        <f t="shared" si="47"/>
        <v>1004</v>
      </c>
      <c r="AA1009" s="122"/>
      <c r="AB1009" s="122"/>
      <c r="AC1009" s="215"/>
      <c r="AD1009" s="122"/>
    </row>
    <row r="1010" spans="25:30">
      <c r="Y1010" s="1">
        <f t="shared" si="47"/>
        <v>1005</v>
      </c>
      <c r="AA1010" s="122"/>
      <c r="AB1010" s="122"/>
      <c r="AC1010" s="215"/>
      <c r="AD1010" s="122"/>
    </row>
    <row r="1011" spans="25:30">
      <c r="Y1011" s="1">
        <f t="shared" si="47"/>
        <v>1006</v>
      </c>
      <c r="AA1011" s="122"/>
      <c r="AB1011" s="122"/>
      <c r="AC1011" s="215"/>
      <c r="AD1011" s="122"/>
    </row>
    <row r="1012" spans="25:30">
      <c r="Y1012" s="1">
        <f t="shared" si="47"/>
        <v>1007</v>
      </c>
      <c r="AA1012" s="122"/>
      <c r="AB1012" s="122"/>
      <c r="AC1012" s="215"/>
      <c r="AD1012" s="122"/>
    </row>
    <row r="1013" spans="25:30">
      <c r="Y1013" s="1">
        <f t="shared" si="47"/>
        <v>1008</v>
      </c>
      <c r="AA1013" s="122"/>
      <c r="AB1013" s="122"/>
      <c r="AC1013" s="215"/>
      <c r="AD1013" s="122"/>
    </row>
    <row r="1014" spans="25:30">
      <c r="Y1014" s="1">
        <f t="shared" si="47"/>
        <v>1009</v>
      </c>
      <c r="AA1014" s="122"/>
      <c r="AB1014" s="122"/>
      <c r="AC1014" s="215"/>
      <c r="AD1014" s="122"/>
    </row>
    <row r="1015" spans="25:30">
      <c r="Y1015" s="1">
        <f t="shared" si="47"/>
        <v>1010</v>
      </c>
      <c r="AA1015" s="122"/>
      <c r="AB1015" s="122"/>
      <c r="AC1015" s="215"/>
      <c r="AD1015" s="122"/>
    </row>
    <row r="1016" spans="25:30">
      <c r="Y1016" s="1">
        <f t="shared" si="47"/>
        <v>1011</v>
      </c>
      <c r="AA1016" s="122"/>
      <c r="AB1016" s="122"/>
      <c r="AC1016" s="215"/>
      <c r="AD1016" s="122"/>
    </row>
    <row r="1017" spans="25:30">
      <c r="Y1017" s="1">
        <f t="shared" si="47"/>
        <v>1012</v>
      </c>
      <c r="AA1017" s="122"/>
      <c r="AB1017" s="122"/>
      <c r="AC1017" s="215"/>
      <c r="AD1017" s="122"/>
    </row>
    <row r="1018" spans="25:30">
      <c r="Y1018" s="1">
        <f t="shared" si="47"/>
        <v>1013</v>
      </c>
      <c r="AA1018" s="122"/>
      <c r="AB1018" s="122"/>
      <c r="AC1018" s="215"/>
      <c r="AD1018" s="122"/>
    </row>
    <row r="1019" spans="25:30">
      <c r="Y1019" s="1">
        <f t="shared" si="47"/>
        <v>1014</v>
      </c>
      <c r="AA1019" s="122"/>
      <c r="AB1019" s="122"/>
      <c r="AC1019" s="215"/>
      <c r="AD1019" s="122"/>
    </row>
    <row r="1020" spans="25:30">
      <c r="Y1020" s="1">
        <f t="shared" si="47"/>
        <v>1015</v>
      </c>
      <c r="AA1020" s="122"/>
      <c r="AB1020" s="122"/>
      <c r="AC1020" s="215"/>
      <c r="AD1020" s="122"/>
    </row>
    <row r="1021" spans="25:30">
      <c r="Y1021" s="1">
        <f t="shared" si="47"/>
        <v>1016</v>
      </c>
      <c r="AA1021" s="122"/>
      <c r="AB1021" s="122"/>
      <c r="AC1021" s="215"/>
      <c r="AD1021" s="122"/>
    </row>
    <row r="1022" spans="25:30">
      <c r="Y1022" s="1">
        <f t="shared" si="47"/>
        <v>1017</v>
      </c>
      <c r="AA1022" s="122"/>
      <c r="AB1022" s="122"/>
      <c r="AC1022" s="215"/>
      <c r="AD1022" s="122"/>
    </row>
    <row r="1023" spans="25:30">
      <c r="Y1023" s="1">
        <f t="shared" si="47"/>
        <v>1018</v>
      </c>
      <c r="AA1023" s="122"/>
      <c r="AB1023" s="122"/>
      <c r="AC1023" s="215"/>
      <c r="AD1023" s="122"/>
    </row>
    <row r="1024" spans="25:30">
      <c r="Y1024" s="1">
        <f t="shared" si="47"/>
        <v>1019</v>
      </c>
      <c r="AA1024" s="122"/>
      <c r="AB1024" s="122"/>
      <c r="AC1024" s="215"/>
      <c r="AD1024" s="122"/>
    </row>
    <row r="1025" spans="25:30">
      <c r="Y1025" s="1">
        <f t="shared" si="47"/>
        <v>1020</v>
      </c>
      <c r="AA1025" s="122"/>
      <c r="AB1025" s="122"/>
      <c r="AC1025" s="215"/>
      <c r="AD1025" s="122"/>
    </row>
    <row r="1026" spans="25:30">
      <c r="Y1026" s="1">
        <f t="shared" si="47"/>
        <v>1021</v>
      </c>
      <c r="AA1026" s="122"/>
      <c r="AB1026" s="122"/>
      <c r="AC1026" s="215"/>
      <c r="AD1026" s="122"/>
    </row>
    <row r="1027" spans="25:30">
      <c r="Y1027" s="1">
        <f t="shared" si="47"/>
        <v>1022</v>
      </c>
      <c r="AA1027" s="122"/>
      <c r="AB1027" s="122"/>
      <c r="AC1027" s="215"/>
      <c r="AD1027" s="122"/>
    </row>
    <row r="1028" spans="25:30">
      <c r="Y1028" s="1">
        <f t="shared" si="47"/>
        <v>1023</v>
      </c>
      <c r="AA1028" s="122"/>
      <c r="AB1028" s="122"/>
      <c r="AC1028" s="215"/>
      <c r="AD1028" s="122"/>
    </row>
    <row r="1029" spans="25:30">
      <c r="Y1029" s="1">
        <f t="shared" si="47"/>
        <v>1024</v>
      </c>
      <c r="AA1029" s="122"/>
      <c r="AB1029" s="122"/>
      <c r="AC1029" s="215"/>
      <c r="AD1029" s="122"/>
    </row>
    <row r="1030" spans="25:30">
      <c r="Y1030" s="1">
        <f t="shared" si="47"/>
        <v>1025</v>
      </c>
      <c r="AA1030" s="122"/>
      <c r="AB1030" s="122"/>
      <c r="AC1030" s="215"/>
      <c r="AD1030" s="122"/>
    </row>
    <row r="1031" spans="25:30">
      <c r="Y1031" s="1">
        <f t="shared" si="47"/>
        <v>1026</v>
      </c>
      <c r="AA1031" s="122"/>
      <c r="AB1031" s="122"/>
      <c r="AC1031" s="215"/>
      <c r="AD1031" s="122"/>
    </row>
    <row r="1032" spans="25:30">
      <c r="Y1032" s="1">
        <f t="shared" si="47"/>
        <v>1027</v>
      </c>
      <c r="AA1032" s="122"/>
      <c r="AB1032" s="122"/>
      <c r="AC1032" s="215"/>
      <c r="AD1032" s="122"/>
    </row>
    <row r="1033" spans="25:30">
      <c r="Y1033" s="1">
        <f t="shared" ref="Y1033:Y1096" si="48">Y1032+1</f>
        <v>1028</v>
      </c>
      <c r="AA1033" s="122"/>
      <c r="AB1033" s="122"/>
      <c r="AC1033" s="215"/>
      <c r="AD1033" s="122"/>
    </row>
    <row r="1034" spans="25:30">
      <c r="Y1034" s="1">
        <f t="shared" si="48"/>
        <v>1029</v>
      </c>
      <c r="AA1034" s="122"/>
      <c r="AB1034" s="122"/>
      <c r="AC1034" s="215"/>
      <c r="AD1034" s="122"/>
    </row>
    <row r="1035" spans="25:30">
      <c r="Y1035" s="1">
        <f t="shared" si="48"/>
        <v>1030</v>
      </c>
      <c r="AA1035" s="122"/>
      <c r="AB1035" s="122"/>
      <c r="AC1035" s="215"/>
      <c r="AD1035" s="122"/>
    </row>
    <row r="1036" spans="25:30">
      <c r="Y1036" s="1">
        <f t="shared" si="48"/>
        <v>1031</v>
      </c>
      <c r="AA1036" s="122"/>
      <c r="AB1036" s="122"/>
      <c r="AC1036" s="215"/>
      <c r="AD1036" s="122"/>
    </row>
    <row r="1037" spans="25:30">
      <c r="Y1037" s="1">
        <f t="shared" si="48"/>
        <v>1032</v>
      </c>
      <c r="AA1037" s="122"/>
      <c r="AB1037" s="122"/>
      <c r="AC1037" s="215"/>
      <c r="AD1037" s="122"/>
    </row>
    <row r="1038" spans="25:30">
      <c r="Y1038" s="1">
        <f t="shared" si="48"/>
        <v>1033</v>
      </c>
      <c r="AA1038" s="122"/>
      <c r="AB1038" s="122"/>
      <c r="AC1038" s="215"/>
      <c r="AD1038" s="122"/>
    </row>
    <row r="1039" spans="25:30">
      <c r="Y1039" s="1">
        <f t="shared" si="48"/>
        <v>1034</v>
      </c>
      <c r="AA1039" s="122"/>
      <c r="AB1039" s="122"/>
      <c r="AC1039" s="215"/>
      <c r="AD1039" s="122"/>
    </row>
    <row r="1040" spans="25:30">
      <c r="Y1040" s="1">
        <f t="shared" si="48"/>
        <v>1035</v>
      </c>
      <c r="AA1040" s="122"/>
      <c r="AB1040" s="122"/>
      <c r="AC1040" s="215"/>
      <c r="AD1040" s="122"/>
    </row>
    <row r="1041" spans="25:30">
      <c r="Y1041" s="1">
        <f t="shared" si="48"/>
        <v>1036</v>
      </c>
      <c r="AA1041" s="122"/>
      <c r="AB1041" s="122"/>
      <c r="AC1041" s="215"/>
      <c r="AD1041" s="122"/>
    </row>
    <row r="1042" spans="25:30">
      <c r="Y1042" s="1">
        <f t="shared" si="48"/>
        <v>1037</v>
      </c>
      <c r="AA1042" s="122"/>
      <c r="AB1042" s="122"/>
      <c r="AC1042" s="215"/>
      <c r="AD1042" s="122"/>
    </row>
    <row r="1043" spans="25:30">
      <c r="Y1043" s="1">
        <f t="shared" si="48"/>
        <v>1038</v>
      </c>
      <c r="AA1043" s="122"/>
      <c r="AB1043" s="122"/>
      <c r="AC1043" s="215"/>
      <c r="AD1043" s="122"/>
    </row>
    <row r="1044" spans="25:30">
      <c r="Y1044" s="1">
        <f t="shared" si="48"/>
        <v>1039</v>
      </c>
      <c r="AA1044" s="122"/>
      <c r="AB1044" s="122"/>
      <c r="AC1044" s="215"/>
      <c r="AD1044" s="122"/>
    </row>
    <row r="1045" spans="25:30">
      <c r="Y1045" s="1">
        <f t="shared" si="48"/>
        <v>1040</v>
      </c>
      <c r="AA1045" s="122"/>
      <c r="AB1045" s="122"/>
      <c r="AC1045" s="215"/>
      <c r="AD1045" s="122"/>
    </row>
    <row r="1046" spans="25:30">
      <c r="Y1046" s="1">
        <f t="shared" si="48"/>
        <v>1041</v>
      </c>
      <c r="AA1046" s="122"/>
      <c r="AB1046" s="122"/>
      <c r="AC1046" s="215"/>
      <c r="AD1046" s="122"/>
    </row>
    <row r="1047" spans="25:30">
      <c r="Y1047" s="1">
        <f t="shared" si="48"/>
        <v>1042</v>
      </c>
      <c r="AA1047" s="122"/>
      <c r="AB1047" s="122"/>
      <c r="AC1047" s="215"/>
      <c r="AD1047" s="122"/>
    </row>
    <row r="1048" spans="25:30">
      <c r="Y1048" s="1">
        <f t="shared" si="48"/>
        <v>1043</v>
      </c>
      <c r="AA1048" s="122"/>
      <c r="AB1048" s="122"/>
      <c r="AC1048" s="215"/>
      <c r="AD1048" s="122"/>
    </row>
    <row r="1049" spans="25:30">
      <c r="Y1049" s="1">
        <f t="shared" si="48"/>
        <v>1044</v>
      </c>
      <c r="AA1049" s="122"/>
      <c r="AB1049" s="122"/>
      <c r="AC1049" s="215"/>
      <c r="AD1049" s="122"/>
    </row>
    <row r="1050" spans="25:30">
      <c r="Y1050" s="1">
        <f t="shared" si="48"/>
        <v>1045</v>
      </c>
      <c r="AA1050" s="122"/>
      <c r="AB1050" s="122"/>
      <c r="AC1050" s="215"/>
      <c r="AD1050" s="122"/>
    </row>
    <row r="1051" spans="25:30">
      <c r="Y1051" s="1">
        <f t="shared" si="48"/>
        <v>1046</v>
      </c>
      <c r="AA1051" s="122"/>
      <c r="AB1051" s="122"/>
      <c r="AC1051" s="215"/>
      <c r="AD1051" s="122"/>
    </row>
    <row r="1052" spans="25:30">
      <c r="Y1052" s="1">
        <f t="shared" si="48"/>
        <v>1047</v>
      </c>
      <c r="AA1052" s="122"/>
      <c r="AB1052" s="122"/>
      <c r="AC1052" s="215"/>
      <c r="AD1052" s="122"/>
    </row>
    <row r="1053" spans="25:30">
      <c r="Y1053" s="1">
        <f t="shared" si="48"/>
        <v>1048</v>
      </c>
      <c r="AA1053" s="122"/>
      <c r="AB1053" s="122"/>
      <c r="AC1053" s="215"/>
      <c r="AD1053" s="122"/>
    </row>
    <row r="1054" spans="25:30">
      <c r="Y1054" s="1">
        <f t="shared" si="48"/>
        <v>1049</v>
      </c>
      <c r="AA1054" s="122"/>
      <c r="AB1054" s="122"/>
      <c r="AC1054" s="215"/>
      <c r="AD1054" s="122"/>
    </row>
    <row r="1055" spans="25:30">
      <c r="Y1055" s="1">
        <f t="shared" si="48"/>
        <v>1050</v>
      </c>
      <c r="AA1055" s="122"/>
      <c r="AB1055" s="122"/>
      <c r="AC1055" s="215"/>
      <c r="AD1055" s="122"/>
    </row>
    <row r="1056" spans="25:30">
      <c r="Y1056" s="1">
        <f t="shared" si="48"/>
        <v>1051</v>
      </c>
      <c r="AA1056" s="122"/>
      <c r="AB1056" s="122"/>
      <c r="AC1056" s="215"/>
      <c r="AD1056" s="122"/>
    </row>
    <row r="1057" spans="25:30">
      <c r="Y1057" s="1">
        <f t="shared" si="48"/>
        <v>1052</v>
      </c>
      <c r="AA1057" s="122"/>
      <c r="AB1057" s="122"/>
      <c r="AC1057" s="215"/>
      <c r="AD1057" s="122"/>
    </row>
    <row r="1058" spans="25:30">
      <c r="Y1058" s="1">
        <f t="shared" si="48"/>
        <v>1053</v>
      </c>
      <c r="AA1058" s="122"/>
      <c r="AB1058" s="122"/>
      <c r="AC1058" s="215"/>
      <c r="AD1058" s="122"/>
    </row>
    <row r="1059" spans="25:30">
      <c r="Y1059" s="1">
        <f t="shared" si="48"/>
        <v>1054</v>
      </c>
      <c r="AA1059" s="122"/>
      <c r="AB1059" s="122"/>
      <c r="AC1059" s="215"/>
      <c r="AD1059" s="122"/>
    </row>
    <row r="1060" spans="25:30">
      <c r="Y1060" s="1">
        <f t="shared" si="48"/>
        <v>1055</v>
      </c>
      <c r="AA1060" s="122"/>
      <c r="AB1060" s="122"/>
      <c r="AC1060" s="215"/>
      <c r="AD1060" s="122"/>
    </row>
    <row r="1061" spans="25:30">
      <c r="Y1061" s="1">
        <f t="shared" si="48"/>
        <v>1056</v>
      </c>
      <c r="AA1061" s="122"/>
      <c r="AB1061" s="122"/>
      <c r="AC1061" s="215"/>
      <c r="AD1061" s="122"/>
    </row>
    <row r="1062" spans="25:30">
      <c r="Y1062" s="1">
        <f t="shared" si="48"/>
        <v>1057</v>
      </c>
      <c r="AA1062" s="122"/>
      <c r="AB1062" s="122"/>
      <c r="AC1062" s="215"/>
      <c r="AD1062" s="122"/>
    </row>
    <row r="1063" spans="25:30">
      <c r="Y1063" s="1">
        <f t="shared" si="48"/>
        <v>1058</v>
      </c>
      <c r="AA1063" s="122"/>
      <c r="AB1063" s="122"/>
      <c r="AC1063" s="215"/>
      <c r="AD1063" s="122"/>
    </row>
    <row r="1064" spans="25:30">
      <c r="Y1064" s="1">
        <f t="shared" si="48"/>
        <v>1059</v>
      </c>
      <c r="AA1064" s="122"/>
      <c r="AB1064" s="122"/>
      <c r="AC1064" s="215"/>
      <c r="AD1064" s="122"/>
    </row>
    <row r="1065" spans="25:30">
      <c r="Y1065" s="1">
        <f t="shared" si="48"/>
        <v>1060</v>
      </c>
      <c r="AA1065" s="122"/>
      <c r="AB1065" s="122"/>
      <c r="AC1065" s="215"/>
      <c r="AD1065" s="122"/>
    </row>
    <row r="1066" spans="25:30">
      <c r="Y1066" s="1">
        <f t="shared" si="48"/>
        <v>1061</v>
      </c>
      <c r="AA1066" s="122"/>
      <c r="AB1066" s="122"/>
      <c r="AC1066" s="215"/>
      <c r="AD1066" s="122"/>
    </row>
    <row r="1067" spans="25:30">
      <c r="Y1067" s="1">
        <f t="shared" si="48"/>
        <v>1062</v>
      </c>
      <c r="AA1067" s="122"/>
      <c r="AB1067" s="122"/>
      <c r="AC1067" s="215"/>
      <c r="AD1067" s="122"/>
    </row>
    <row r="1068" spans="25:30">
      <c r="Y1068" s="1">
        <f t="shared" si="48"/>
        <v>1063</v>
      </c>
      <c r="AA1068" s="122"/>
      <c r="AB1068" s="122"/>
      <c r="AC1068" s="215"/>
      <c r="AD1068" s="122"/>
    </row>
    <row r="1069" spans="25:30">
      <c r="Y1069" s="1">
        <f t="shared" si="48"/>
        <v>1064</v>
      </c>
      <c r="AA1069" s="122"/>
      <c r="AB1069" s="122"/>
      <c r="AC1069" s="215"/>
      <c r="AD1069" s="122"/>
    </row>
    <row r="1070" spans="25:30">
      <c r="Y1070" s="1">
        <f t="shared" si="48"/>
        <v>1065</v>
      </c>
      <c r="AA1070" s="122"/>
      <c r="AB1070" s="122"/>
      <c r="AC1070" s="215"/>
      <c r="AD1070" s="122"/>
    </row>
    <row r="1071" spans="25:30">
      <c r="Y1071" s="1">
        <f t="shared" si="48"/>
        <v>1066</v>
      </c>
      <c r="AA1071" s="122"/>
      <c r="AB1071" s="122"/>
      <c r="AC1071" s="215"/>
      <c r="AD1071" s="122"/>
    </row>
    <row r="1072" spans="25:30">
      <c r="Y1072" s="1">
        <f t="shared" si="48"/>
        <v>1067</v>
      </c>
      <c r="AA1072" s="122"/>
      <c r="AB1072" s="122"/>
      <c r="AC1072" s="215"/>
      <c r="AD1072" s="122"/>
    </row>
    <row r="1073" spans="25:30">
      <c r="Y1073" s="1">
        <f t="shared" si="48"/>
        <v>1068</v>
      </c>
      <c r="AA1073" s="122"/>
      <c r="AB1073" s="122"/>
      <c r="AC1073" s="215"/>
      <c r="AD1073" s="122"/>
    </row>
    <row r="1074" spans="25:30">
      <c r="Y1074" s="1">
        <f t="shared" si="48"/>
        <v>1069</v>
      </c>
      <c r="AA1074" s="122"/>
      <c r="AB1074" s="122"/>
      <c r="AC1074" s="215"/>
      <c r="AD1074" s="122"/>
    </row>
    <row r="1075" spans="25:30">
      <c r="Y1075" s="1">
        <f t="shared" si="48"/>
        <v>1070</v>
      </c>
      <c r="AA1075" s="122"/>
      <c r="AB1075" s="122"/>
      <c r="AC1075" s="215"/>
      <c r="AD1075" s="122"/>
    </row>
    <row r="1076" spans="25:30">
      <c r="Y1076" s="1">
        <f t="shared" si="48"/>
        <v>1071</v>
      </c>
      <c r="AA1076" s="122"/>
      <c r="AB1076" s="122"/>
      <c r="AC1076" s="215"/>
      <c r="AD1076" s="122"/>
    </row>
    <row r="1077" spans="25:30">
      <c r="Y1077" s="1">
        <f t="shared" si="48"/>
        <v>1072</v>
      </c>
      <c r="AA1077" s="122"/>
      <c r="AB1077" s="122"/>
      <c r="AC1077" s="215"/>
      <c r="AD1077" s="122"/>
    </row>
    <row r="1078" spans="25:30">
      <c r="Y1078" s="1">
        <f t="shared" si="48"/>
        <v>1073</v>
      </c>
      <c r="AA1078" s="122"/>
      <c r="AB1078" s="122"/>
      <c r="AC1078" s="215"/>
      <c r="AD1078" s="122"/>
    </row>
    <row r="1079" spans="25:30">
      <c r="Y1079" s="1">
        <f t="shared" si="48"/>
        <v>1074</v>
      </c>
      <c r="AA1079" s="122"/>
      <c r="AB1079" s="122"/>
      <c r="AC1079" s="215"/>
      <c r="AD1079" s="122"/>
    </row>
    <row r="1080" spans="25:30">
      <c r="Y1080" s="1">
        <f t="shared" si="48"/>
        <v>1075</v>
      </c>
      <c r="AA1080" s="122"/>
      <c r="AB1080" s="122"/>
      <c r="AC1080" s="215"/>
      <c r="AD1080" s="122"/>
    </row>
    <row r="1081" spans="25:30">
      <c r="Y1081" s="1">
        <f t="shared" si="48"/>
        <v>1076</v>
      </c>
      <c r="AA1081" s="122"/>
      <c r="AB1081" s="122"/>
      <c r="AC1081" s="215"/>
      <c r="AD1081" s="122"/>
    </row>
    <row r="1082" spans="25:30">
      <c r="Y1082" s="1">
        <f t="shared" si="48"/>
        <v>1077</v>
      </c>
      <c r="AA1082" s="122"/>
      <c r="AB1082" s="122"/>
      <c r="AC1082" s="215"/>
      <c r="AD1082" s="122"/>
    </row>
    <row r="1083" spans="25:30">
      <c r="Y1083" s="1">
        <f t="shared" si="48"/>
        <v>1078</v>
      </c>
      <c r="AA1083" s="122"/>
      <c r="AB1083" s="122"/>
      <c r="AC1083" s="215"/>
      <c r="AD1083" s="122"/>
    </row>
    <row r="1084" spans="25:30">
      <c r="Y1084" s="1">
        <f t="shared" si="48"/>
        <v>1079</v>
      </c>
      <c r="AA1084" s="122"/>
      <c r="AB1084" s="122"/>
      <c r="AC1084" s="215"/>
      <c r="AD1084" s="122"/>
    </row>
    <row r="1085" spans="25:30">
      <c r="Y1085" s="1">
        <f t="shared" si="48"/>
        <v>1080</v>
      </c>
      <c r="AA1085" s="122"/>
      <c r="AB1085" s="122"/>
      <c r="AC1085" s="215"/>
      <c r="AD1085" s="122"/>
    </row>
    <row r="1086" spans="25:30">
      <c r="Y1086" s="1">
        <f t="shared" si="48"/>
        <v>1081</v>
      </c>
      <c r="AA1086" s="122"/>
      <c r="AB1086" s="122"/>
      <c r="AC1086" s="215"/>
      <c r="AD1086" s="122"/>
    </row>
    <row r="1087" spans="25:30">
      <c r="Y1087" s="1">
        <f t="shared" si="48"/>
        <v>1082</v>
      </c>
      <c r="AA1087" s="122"/>
      <c r="AB1087" s="122"/>
      <c r="AC1087" s="215"/>
      <c r="AD1087" s="122"/>
    </row>
    <row r="1088" spans="25:30">
      <c r="Y1088" s="1">
        <f t="shared" si="48"/>
        <v>1083</v>
      </c>
      <c r="AA1088" s="122"/>
      <c r="AB1088" s="122"/>
      <c r="AC1088" s="215"/>
      <c r="AD1088" s="122"/>
    </row>
    <row r="1089" spans="25:30">
      <c r="Y1089" s="1">
        <f t="shared" si="48"/>
        <v>1084</v>
      </c>
      <c r="AA1089" s="122"/>
      <c r="AB1089" s="122"/>
      <c r="AC1089" s="215"/>
      <c r="AD1089" s="122"/>
    </row>
    <row r="1090" spans="25:30">
      <c r="Y1090" s="1">
        <f t="shared" si="48"/>
        <v>1085</v>
      </c>
      <c r="AA1090" s="122"/>
      <c r="AB1090" s="122"/>
      <c r="AC1090" s="215"/>
      <c r="AD1090" s="122"/>
    </row>
    <row r="1091" spans="25:30">
      <c r="Y1091" s="1">
        <f t="shared" si="48"/>
        <v>1086</v>
      </c>
      <c r="AA1091" s="122"/>
      <c r="AB1091" s="122"/>
      <c r="AC1091" s="215"/>
      <c r="AD1091" s="122"/>
    </row>
    <row r="1092" spans="25:30">
      <c r="Y1092" s="1">
        <f t="shared" si="48"/>
        <v>1087</v>
      </c>
      <c r="AA1092" s="122"/>
      <c r="AB1092" s="122"/>
      <c r="AC1092" s="215"/>
      <c r="AD1092" s="122"/>
    </row>
    <row r="1093" spans="25:30">
      <c r="Y1093" s="1">
        <f t="shared" si="48"/>
        <v>1088</v>
      </c>
      <c r="AA1093" s="122"/>
      <c r="AB1093" s="122"/>
      <c r="AC1093" s="215"/>
      <c r="AD1093" s="122"/>
    </row>
    <row r="1094" spans="25:30">
      <c r="Y1094" s="1">
        <f t="shared" si="48"/>
        <v>1089</v>
      </c>
      <c r="AA1094" s="122"/>
      <c r="AB1094" s="122"/>
      <c r="AC1094" s="215"/>
      <c r="AD1094" s="122"/>
    </row>
    <row r="1095" spans="25:30">
      <c r="Y1095" s="1">
        <f t="shared" si="48"/>
        <v>1090</v>
      </c>
      <c r="AA1095" s="122"/>
      <c r="AB1095" s="122"/>
      <c r="AC1095" s="215"/>
      <c r="AD1095" s="122"/>
    </row>
    <row r="1096" spans="25:30">
      <c r="Y1096" s="1">
        <f t="shared" si="48"/>
        <v>1091</v>
      </c>
      <c r="AA1096" s="122"/>
      <c r="AB1096" s="122"/>
      <c r="AC1096" s="215"/>
      <c r="AD1096" s="122"/>
    </row>
    <row r="1097" spans="25:30">
      <c r="Y1097" s="1">
        <f t="shared" ref="Y1097:Y1160" si="49">Y1096+1</f>
        <v>1092</v>
      </c>
      <c r="AA1097" s="122"/>
      <c r="AB1097" s="122"/>
      <c r="AC1097" s="215"/>
      <c r="AD1097" s="122"/>
    </row>
    <row r="1098" spans="25:30">
      <c r="Y1098" s="1">
        <f t="shared" si="49"/>
        <v>1093</v>
      </c>
      <c r="AA1098" s="122"/>
      <c r="AB1098" s="122"/>
      <c r="AC1098" s="215"/>
      <c r="AD1098" s="122"/>
    </row>
    <row r="1099" spans="25:30">
      <c r="Y1099" s="1">
        <f t="shared" si="49"/>
        <v>1094</v>
      </c>
      <c r="AA1099" s="122"/>
      <c r="AB1099" s="122"/>
      <c r="AC1099" s="215"/>
      <c r="AD1099" s="122"/>
    </row>
    <row r="1100" spans="25:30">
      <c r="Y1100" s="1">
        <f t="shared" si="49"/>
        <v>1095</v>
      </c>
      <c r="AA1100" s="122"/>
      <c r="AB1100" s="122"/>
      <c r="AC1100" s="215"/>
      <c r="AD1100" s="122"/>
    </row>
    <row r="1101" spans="25:30">
      <c r="Y1101" s="1">
        <f t="shared" si="49"/>
        <v>1096</v>
      </c>
      <c r="AA1101" s="122"/>
      <c r="AB1101" s="122"/>
      <c r="AC1101" s="215"/>
      <c r="AD1101" s="122"/>
    </row>
    <row r="1102" spans="25:30">
      <c r="Y1102" s="1">
        <f t="shared" si="49"/>
        <v>1097</v>
      </c>
      <c r="AA1102" s="122"/>
      <c r="AB1102" s="122"/>
      <c r="AC1102" s="215"/>
      <c r="AD1102" s="122"/>
    </row>
    <row r="1103" spans="25:30">
      <c r="Y1103" s="1">
        <f t="shared" si="49"/>
        <v>1098</v>
      </c>
      <c r="AA1103" s="122"/>
      <c r="AB1103" s="122"/>
      <c r="AC1103" s="215"/>
      <c r="AD1103" s="122"/>
    </row>
    <row r="1104" spans="25:30">
      <c r="Y1104" s="1">
        <f t="shared" si="49"/>
        <v>1099</v>
      </c>
      <c r="AA1104" s="122"/>
      <c r="AB1104" s="122"/>
      <c r="AC1104" s="215"/>
      <c r="AD1104" s="122"/>
    </row>
    <row r="1105" spans="25:30">
      <c r="Y1105" s="1">
        <f t="shared" si="49"/>
        <v>1100</v>
      </c>
      <c r="AA1105" s="122"/>
      <c r="AB1105" s="122"/>
      <c r="AC1105" s="215"/>
      <c r="AD1105" s="122"/>
    </row>
    <row r="1106" spans="25:30">
      <c r="Y1106" s="1">
        <f t="shared" si="49"/>
        <v>1101</v>
      </c>
      <c r="AA1106" s="122"/>
      <c r="AB1106" s="122"/>
      <c r="AC1106" s="215"/>
      <c r="AD1106" s="122"/>
    </row>
    <row r="1107" spans="25:30">
      <c r="Y1107" s="1">
        <f t="shared" si="49"/>
        <v>1102</v>
      </c>
      <c r="AA1107" s="122"/>
      <c r="AB1107" s="122"/>
      <c r="AC1107" s="215"/>
      <c r="AD1107" s="122"/>
    </row>
    <row r="1108" spans="25:30">
      <c r="Y1108" s="1">
        <f t="shared" si="49"/>
        <v>1103</v>
      </c>
      <c r="AA1108" s="122"/>
      <c r="AB1108" s="122"/>
      <c r="AC1108" s="215"/>
      <c r="AD1108" s="122"/>
    </row>
    <row r="1109" spans="25:30">
      <c r="Y1109" s="1">
        <f t="shared" si="49"/>
        <v>1104</v>
      </c>
      <c r="AA1109" s="122"/>
      <c r="AB1109" s="122"/>
      <c r="AC1109" s="215"/>
      <c r="AD1109" s="122"/>
    </row>
    <row r="1110" spans="25:30">
      <c r="Y1110" s="1">
        <f t="shared" si="49"/>
        <v>1105</v>
      </c>
      <c r="AA1110" s="122"/>
      <c r="AB1110" s="122"/>
      <c r="AC1110" s="215"/>
      <c r="AD1110" s="122"/>
    </row>
    <row r="1111" spans="25:30">
      <c r="Y1111" s="1">
        <f t="shared" si="49"/>
        <v>1106</v>
      </c>
      <c r="AA1111" s="122"/>
      <c r="AB1111" s="122"/>
      <c r="AC1111" s="215"/>
      <c r="AD1111" s="122"/>
    </row>
    <row r="1112" spans="25:30">
      <c r="Y1112" s="1">
        <f t="shared" si="49"/>
        <v>1107</v>
      </c>
      <c r="AA1112" s="122"/>
      <c r="AB1112" s="122"/>
      <c r="AC1112" s="215"/>
      <c r="AD1112" s="122"/>
    </row>
    <row r="1113" spans="25:30">
      <c r="Y1113" s="1">
        <f t="shared" si="49"/>
        <v>1108</v>
      </c>
      <c r="AA1113" s="122"/>
      <c r="AB1113" s="122"/>
      <c r="AC1113" s="215"/>
      <c r="AD1113" s="122"/>
    </row>
    <row r="1114" spans="25:30">
      <c r="Y1114" s="1">
        <f t="shared" si="49"/>
        <v>1109</v>
      </c>
      <c r="AA1114" s="122"/>
      <c r="AB1114" s="122"/>
      <c r="AC1114" s="215"/>
      <c r="AD1114" s="122"/>
    </row>
    <row r="1115" spans="25:30">
      <c r="Y1115" s="1">
        <f t="shared" si="49"/>
        <v>1110</v>
      </c>
      <c r="AA1115" s="122"/>
      <c r="AB1115" s="122"/>
      <c r="AC1115" s="215"/>
      <c r="AD1115" s="122"/>
    </row>
    <row r="1116" spans="25:30">
      <c r="Y1116" s="1">
        <f t="shared" si="49"/>
        <v>1111</v>
      </c>
      <c r="AA1116" s="122"/>
      <c r="AB1116" s="122"/>
      <c r="AC1116" s="215"/>
      <c r="AD1116" s="122"/>
    </row>
    <row r="1117" spans="25:30">
      <c r="Y1117" s="1">
        <f t="shared" si="49"/>
        <v>1112</v>
      </c>
      <c r="AA1117" s="122"/>
      <c r="AB1117" s="122"/>
      <c r="AC1117" s="215"/>
      <c r="AD1117" s="122"/>
    </row>
    <row r="1118" spans="25:30">
      <c r="Y1118" s="1">
        <f t="shared" si="49"/>
        <v>1113</v>
      </c>
      <c r="AA1118" s="122"/>
      <c r="AB1118" s="122"/>
      <c r="AC1118" s="215"/>
      <c r="AD1118" s="122"/>
    </row>
    <row r="1119" spans="25:30">
      <c r="Y1119" s="1">
        <f t="shared" si="49"/>
        <v>1114</v>
      </c>
      <c r="AA1119" s="122"/>
      <c r="AB1119" s="122"/>
      <c r="AC1119" s="215"/>
      <c r="AD1119" s="122"/>
    </row>
    <row r="1120" spans="25:30">
      <c r="Y1120" s="1">
        <f t="shared" si="49"/>
        <v>1115</v>
      </c>
      <c r="AA1120" s="122"/>
      <c r="AB1120" s="122"/>
      <c r="AC1120" s="215"/>
      <c r="AD1120" s="122"/>
    </row>
    <row r="1121" spans="25:30">
      <c r="Y1121" s="1">
        <f t="shared" si="49"/>
        <v>1116</v>
      </c>
      <c r="AA1121" s="122"/>
      <c r="AB1121" s="122"/>
      <c r="AC1121" s="215"/>
      <c r="AD1121" s="122"/>
    </row>
    <row r="1122" spans="25:30">
      <c r="Y1122" s="1">
        <f t="shared" si="49"/>
        <v>1117</v>
      </c>
      <c r="AA1122" s="122"/>
      <c r="AB1122" s="122"/>
      <c r="AC1122" s="215"/>
      <c r="AD1122" s="122"/>
    </row>
    <row r="1123" spans="25:30">
      <c r="Y1123" s="1">
        <f t="shared" si="49"/>
        <v>1118</v>
      </c>
      <c r="AA1123" s="122"/>
      <c r="AB1123" s="122"/>
      <c r="AC1123" s="215"/>
      <c r="AD1123" s="122"/>
    </row>
    <row r="1124" spans="25:30">
      <c r="Y1124" s="1">
        <f t="shared" si="49"/>
        <v>1119</v>
      </c>
      <c r="AA1124" s="122"/>
      <c r="AB1124" s="122"/>
      <c r="AC1124" s="215"/>
      <c r="AD1124" s="122"/>
    </row>
    <row r="1125" spans="25:30">
      <c r="Y1125" s="1">
        <f t="shared" si="49"/>
        <v>1120</v>
      </c>
      <c r="AA1125" s="122"/>
      <c r="AB1125" s="122"/>
      <c r="AC1125" s="215"/>
      <c r="AD1125" s="122"/>
    </row>
    <row r="1126" spans="25:30">
      <c r="Y1126" s="1">
        <f t="shared" si="49"/>
        <v>1121</v>
      </c>
      <c r="AA1126" s="122"/>
      <c r="AB1126" s="122"/>
      <c r="AC1126" s="215"/>
      <c r="AD1126" s="122"/>
    </row>
    <row r="1127" spans="25:30">
      <c r="Y1127" s="1">
        <f t="shared" si="49"/>
        <v>1122</v>
      </c>
      <c r="AA1127" s="122"/>
      <c r="AB1127" s="122"/>
      <c r="AC1127" s="215"/>
      <c r="AD1127" s="122"/>
    </row>
    <row r="1128" spans="25:30">
      <c r="Y1128" s="1">
        <f t="shared" si="49"/>
        <v>1123</v>
      </c>
      <c r="AA1128" s="122"/>
      <c r="AB1128" s="122"/>
      <c r="AC1128" s="215"/>
      <c r="AD1128" s="122"/>
    </row>
    <row r="1129" spans="25:30">
      <c r="Y1129" s="1">
        <f t="shared" si="49"/>
        <v>1124</v>
      </c>
      <c r="AA1129" s="122"/>
      <c r="AB1129" s="122"/>
      <c r="AC1129" s="215"/>
      <c r="AD1129" s="122"/>
    </row>
    <row r="1130" spans="25:30">
      <c r="Y1130" s="1">
        <f t="shared" si="49"/>
        <v>1125</v>
      </c>
      <c r="AA1130" s="122"/>
      <c r="AB1130" s="122"/>
      <c r="AC1130" s="215"/>
      <c r="AD1130" s="122"/>
    </row>
    <row r="1131" spans="25:30">
      <c r="Y1131" s="1">
        <f t="shared" si="49"/>
        <v>1126</v>
      </c>
      <c r="AA1131" s="122"/>
      <c r="AB1131" s="122"/>
      <c r="AC1131" s="215"/>
      <c r="AD1131" s="122"/>
    </row>
    <row r="1132" spans="25:30">
      <c r="Y1132" s="1">
        <f t="shared" si="49"/>
        <v>1127</v>
      </c>
      <c r="AA1132" s="122"/>
      <c r="AB1132" s="122"/>
      <c r="AC1132" s="215"/>
      <c r="AD1132" s="122"/>
    </row>
    <row r="1133" spans="25:30">
      <c r="Y1133" s="1">
        <f t="shared" si="49"/>
        <v>1128</v>
      </c>
      <c r="AA1133" s="122"/>
      <c r="AB1133" s="122"/>
      <c r="AC1133" s="215"/>
      <c r="AD1133" s="122"/>
    </row>
    <row r="1134" spans="25:30">
      <c r="Y1134" s="1">
        <f t="shared" si="49"/>
        <v>1129</v>
      </c>
      <c r="AA1134" s="122"/>
      <c r="AB1134" s="122"/>
      <c r="AC1134" s="215"/>
      <c r="AD1134" s="122"/>
    </row>
    <row r="1135" spans="25:30">
      <c r="Y1135" s="1">
        <f t="shared" si="49"/>
        <v>1130</v>
      </c>
      <c r="AA1135" s="122"/>
      <c r="AB1135" s="122"/>
      <c r="AC1135" s="215"/>
      <c r="AD1135" s="122"/>
    </row>
    <row r="1136" spans="25:30">
      <c r="Y1136" s="1">
        <f t="shared" si="49"/>
        <v>1131</v>
      </c>
      <c r="AA1136" s="122"/>
      <c r="AB1136" s="122"/>
      <c r="AC1136" s="215"/>
      <c r="AD1136" s="122"/>
    </row>
    <row r="1137" spans="25:30">
      <c r="Y1137" s="1">
        <f t="shared" si="49"/>
        <v>1132</v>
      </c>
      <c r="AA1137" s="122"/>
      <c r="AB1137" s="122"/>
      <c r="AC1137" s="215"/>
      <c r="AD1137" s="122"/>
    </row>
    <row r="1138" spans="25:30">
      <c r="Y1138" s="1">
        <f t="shared" si="49"/>
        <v>1133</v>
      </c>
      <c r="AA1138" s="122"/>
      <c r="AB1138" s="122"/>
      <c r="AC1138" s="215"/>
      <c r="AD1138" s="122"/>
    </row>
    <row r="1139" spans="25:30">
      <c r="Y1139" s="1">
        <f t="shared" si="49"/>
        <v>1134</v>
      </c>
      <c r="AA1139" s="122"/>
      <c r="AB1139" s="122"/>
      <c r="AC1139" s="215"/>
      <c r="AD1139" s="122"/>
    </row>
    <row r="1140" spans="25:30">
      <c r="Y1140" s="1">
        <f t="shared" si="49"/>
        <v>1135</v>
      </c>
      <c r="AA1140" s="122"/>
      <c r="AB1140" s="122"/>
      <c r="AC1140" s="215"/>
      <c r="AD1140" s="122"/>
    </row>
    <row r="1141" spans="25:30">
      <c r="Y1141" s="1">
        <f t="shared" si="49"/>
        <v>1136</v>
      </c>
      <c r="AA1141" s="122"/>
      <c r="AB1141" s="122"/>
      <c r="AC1141" s="215"/>
      <c r="AD1141" s="122"/>
    </row>
    <row r="1142" spans="25:30">
      <c r="Y1142" s="1">
        <f t="shared" si="49"/>
        <v>1137</v>
      </c>
      <c r="AA1142" s="122"/>
      <c r="AB1142" s="122"/>
      <c r="AC1142" s="215"/>
      <c r="AD1142" s="122"/>
    </row>
    <row r="1143" spans="25:30">
      <c r="Y1143" s="1">
        <f t="shared" si="49"/>
        <v>1138</v>
      </c>
      <c r="AA1143" s="122"/>
      <c r="AB1143" s="122"/>
      <c r="AC1143" s="215"/>
      <c r="AD1143" s="122"/>
    </row>
    <row r="1144" spans="25:30">
      <c r="Y1144" s="1">
        <f t="shared" si="49"/>
        <v>1139</v>
      </c>
      <c r="AA1144" s="122"/>
      <c r="AB1144" s="122"/>
      <c r="AC1144" s="215"/>
      <c r="AD1144" s="122"/>
    </row>
    <row r="1145" spans="25:30">
      <c r="Y1145" s="1">
        <f t="shared" si="49"/>
        <v>1140</v>
      </c>
      <c r="AA1145" s="122"/>
      <c r="AB1145" s="122"/>
      <c r="AC1145" s="215"/>
      <c r="AD1145" s="122"/>
    </row>
    <row r="1146" spans="25:30">
      <c r="Y1146" s="1">
        <f t="shared" si="49"/>
        <v>1141</v>
      </c>
      <c r="AA1146" s="122"/>
      <c r="AB1146" s="122"/>
      <c r="AC1146" s="215"/>
      <c r="AD1146" s="122"/>
    </row>
    <row r="1147" spans="25:30">
      <c r="Y1147" s="1">
        <f t="shared" si="49"/>
        <v>1142</v>
      </c>
      <c r="AA1147" s="122"/>
      <c r="AB1147" s="122"/>
      <c r="AC1147" s="215"/>
      <c r="AD1147" s="122"/>
    </row>
    <row r="1148" spans="25:30">
      <c r="Y1148" s="1">
        <f t="shared" si="49"/>
        <v>1143</v>
      </c>
      <c r="AA1148" s="122"/>
      <c r="AB1148" s="122"/>
      <c r="AC1148" s="215"/>
      <c r="AD1148" s="122"/>
    </row>
    <row r="1149" spans="25:30">
      <c r="Y1149" s="1">
        <f t="shared" si="49"/>
        <v>1144</v>
      </c>
      <c r="AA1149" s="122"/>
      <c r="AB1149" s="122"/>
      <c r="AC1149" s="215"/>
      <c r="AD1149" s="122"/>
    </row>
    <row r="1150" spans="25:30">
      <c r="Y1150" s="1">
        <f t="shared" si="49"/>
        <v>1145</v>
      </c>
      <c r="AA1150" s="122"/>
      <c r="AB1150" s="122"/>
      <c r="AC1150" s="215"/>
      <c r="AD1150" s="122"/>
    </row>
    <row r="1151" spans="25:30">
      <c r="Y1151" s="1">
        <f t="shared" si="49"/>
        <v>1146</v>
      </c>
      <c r="AA1151" s="122"/>
      <c r="AB1151" s="122"/>
      <c r="AC1151" s="215"/>
      <c r="AD1151" s="122"/>
    </row>
    <row r="1152" spans="25:30">
      <c r="Y1152" s="1">
        <f t="shared" si="49"/>
        <v>1147</v>
      </c>
      <c r="AA1152" s="122"/>
      <c r="AB1152" s="122"/>
      <c r="AC1152" s="215"/>
      <c r="AD1152" s="122"/>
    </row>
    <row r="1153" spans="25:30">
      <c r="Y1153" s="1">
        <f t="shared" si="49"/>
        <v>1148</v>
      </c>
      <c r="AA1153" s="122"/>
      <c r="AB1153" s="122"/>
      <c r="AC1153" s="215"/>
      <c r="AD1153" s="122"/>
    </row>
    <row r="1154" spans="25:30">
      <c r="Y1154" s="1">
        <f t="shared" si="49"/>
        <v>1149</v>
      </c>
      <c r="AA1154" s="122"/>
      <c r="AB1154" s="122"/>
      <c r="AC1154" s="215"/>
      <c r="AD1154" s="122"/>
    </row>
    <row r="1155" spans="25:30">
      <c r="Y1155" s="1">
        <f t="shared" si="49"/>
        <v>1150</v>
      </c>
      <c r="AA1155" s="122"/>
      <c r="AB1155" s="122"/>
      <c r="AC1155" s="215"/>
      <c r="AD1155" s="122"/>
    </row>
    <row r="1156" spans="25:30">
      <c r="Y1156" s="1">
        <f t="shared" si="49"/>
        <v>1151</v>
      </c>
      <c r="AA1156" s="122"/>
      <c r="AB1156" s="122"/>
      <c r="AC1156" s="215"/>
      <c r="AD1156" s="122"/>
    </row>
    <row r="1157" spans="25:30">
      <c r="Y1157" s="1">
        <f t="shared" si="49"/>
        <v>1152</v>
      </c>
      <c r="AA1157" s="122"/>
      <c r="AB1157" s="122"/>
      <c r="AC1157" s="215"/>
      <c r="AD1157" s="122"/>
    </row>
    <row r="1158" spans="25:30">
      <c r="Y1158" s="1">
        <f t="shared" si="49"/>
        <v>1153</v>
      </c>
      <c r="AA1158" s="122"/>
      <c r="AB1158" s="122"/>
      <c r="AC1158" s="215"/>
      <c r="AD1158" s="122"/>
    </row>
    <row r="1159" spans="25:30">
      <c r="Y1159" s="1">
        <f t="shared" si="49"/>
        <v>1154</v>
      </c>
      <c r="AA1159" s="122"/>
      <c r="AB1159" s="122"/>
      <c r="AC1159" s="215"/>
      <c r="AD1159" s="122"/>
    </row>
    <row r="1160" spans="25:30">
      <c r="Y1160" s="1">
        <f t="shared" si="49"/>
        <v>1155</v>
      </c>
      <c r="AA1160" s="122"/>
      <c r="AB1160" s="122"/>
      <c r="AC1160" s="215"/>
      <c r="AD1160" s="122"/>
    </row>
    <row r="1161" spans="25:30">
      <c r="Y1161" s="1">
        <f t="shared" ref="Y1161:Y1224" si="50">Y1160+1</f>
        <v>1156</v>
      </c>
      <c r="AA1161" s="122"/>
      <c r="AB1161" s="122"/>
      <c r="AC1161" s="215"/>
      <c r="AD1161" s="122"/>
    </row>
    <row r="1162" spans="25:30">
      <c r="Y1162" s="1">
        <f t="shared" si="50"/>
        <v>1157</v>
      </c>
      <c r="AA1162" s="122"/>
      <c r="AB1162" s="122"/>
      <c r="AC1162" s="215"/>
      <c r="AD1162" s="122"/>
    </row>
    <row r="1163" spans="25:30">
      <c r="Y1163" s="1">
        <f t="shared" si="50"/>
        <v>1158</v>
      </c>
      <c r="AA1163" s="122"/>
      <c r="AB1163" s="122"/>
      <c r="AC1163" s="215"/>
      <c r="AD1163" s="122"/>
    </row>
    <row r="1164" spans="25:30">
      <c r="Y1164" s="1">
        <f t="shared" si="50"/>
        <v>1159</v>
      </c>
      <c r="AA1164" s="122"/>
      <c r="AB1164" s="122"/>
      <c r="AC1164" s="215"/>
      <c r="AD1164" s="122"/>
    </row>
    <row r="1165" spans="25:30">
      <c r="Y1165" s="1">
        <f t="shared" si="50"/>
        <v>1160</v>
      </c>
      <c r="AA1165" s="122"/>
      <c r="AB1165" s="122"/>
      <c r="AC1165" s="215"/>
      <c r="AD1165" s="122"/>
    </row>
    <row r="1166" spans="25:30">
      <c r="Y1166" s="1">
        <f t="shared" si="50"/>
        <v>1161</v>
      </c>
      <c r="AA1166" s="122"/>
      <c r="AB1166" s="122"/>
      <c r="AC1166" s="215"/>
      <c r="AD1166" s="122"/>
    </row>
    <row r="1167" spans="25:30">
      <c r="Y1167" s="1">
        <f t="shared" si="50"/>
        <v>1162</v>
      </c>
      <c r="AA1167" s="122"/>
      <c r="AB1167" s="122"/>
      <c r="AC1167" s="215"/>
      <c r="AD1167" s="122"/>
    </row>
    <row r="1168" spans="25:30">
      <c r="Y1168" s="1">
        <f t="shared" si="50"/>
        <v>1163</v>
      </c>
      <c r="AA1168" s="122"/>
      <c r="AB1168" s="122"/>
      <c r="AC1168" s="215"/>
      <c r="AD1168" s="122"/>
    </row>
    <row r="1169" spans="25:30">
      <c r="Y1169" s="1">
        <f t="shared" si="50"/>
        <v>1164</v>
      </c>
      <c r="AA1169" s="122"/>
      <c r="AB1169" s="122"/>
      <c r="AC1169" s="215"/>
      <c r="AD1169" s="122"/>
    </row>
    <row r="1170" spans="25:30">
      <c r="Y1170" s="1">
        <f t="shared" si="50"/>
        <v>1165</v>
      </c>
      <c r="AA1170" s="122"/>
      <c r="AB1170" s="122"/>
      <c r="AC1170" s="215"/>
      <c r="AD1170" s="122"/>
    </row>
    <row r="1171" spans="25:30">
      <c r="Y1171" s="1">
        <f t="shared" si="50"/>
        <v>1166</v>
      </c>
      <c r="AA1171" s="122"/>
      <c r="AB1171" s="122"/>
      <c r="AC1171" s="215"/>
      <c r="AD1171" s="122"/>
    </row>
    <row r="1172" spans="25:30">
      <c r="Y1172" s="1">
        <f t="shared" si="50"/>
        <v>1167</v>
      </c>
      <c r="AA1172" s="122"/>
      <c r="AB1172" s="122"/>
      <c r="AC1172" s="215"/>
      <c r="AD1172" s="122"/>
    </row>
    <row r="1173" spans="25:30">
      <c r="Y1173" s="1">
        <f t="shared" si="50"/>
        <v>1168</v>
      </c>
      <c r="AA1173" s="122"/>
      <c r="AB1173" s="122"/>
      <c r="AC1173" s="215"/>
      <c r="AD1173" s="122"/>
    </row>
    <row r="1174" spans="25:30">
      <c r="Y1174" s="1">
        <f t="shared" si="50"/>
        <v>1169</v>
      </c>
      <c r="AA1174" s="122"/>
      <c r="AB1174" s="122"/>
      <c r="AC1174" s="215"/>
      <c r="AD1174" s="122"/>
    </row>
    <row r="1175" spans="25:30">
      <c r="Y1175" s="1">
        <f t="shared" si="50"/>
        <v>1170</v>
      </c>
      <c r="AA1175" s="122"/>
      <c r="AB1175" s="122"/>
      <c r="AC1175" s="215"/>
      <c r="AD1175" s="122"/>
    </row>
    <row r="1176" spans="25:30">
      <c r="Y1176" s="1">
        <f t="shared" si="50"/>
        <v>1171</v>
      </c>
      <c r="AA1176" s="122"/>
      <c r="AB1176" s="122"/>
      <c r="AC1176" s="215"/>
      <c r="AD1176" s="122"/>
    </row>
    <row r="1177" spans="25:30">
      <c r="Y1177" s="1">
        <f t="shared" si="50"/>
        <v>1172</v>
      </c>
      <c r="AA1177" s="122"/>
      <c r="AB1177" s="122"/>
      <c r="AC1177" s="215"/>
      <c r="AD1177" s="122"/>
    </row>
    <row r="1178" spans="25:30">
      <c r="Y1178" s="1">
        <f t="shared" si="50"/>
        <v>1173</v>
      </c>
      <c r="AA1178" s="122"/>
      <c r="AB1178" s="122"/>
      <c r="AC1178" s="215"/>
      <c r="AD1178" s="122"/>
    </row>
    <row r="1179" spans="25:30">
      <c r="Y1179" s="1">
        <f t="shared" si="50"/>
        <v>1174</v>
      </c>
      <c r="AA1179" s="122"/>
      <c r="AB1179" s="122"/>
      <c r="AC1179" s="215"/>
      <c r="AD1179" s="122"/>
    </row>
    <row r="1180" spans="25:30">
      <c r="Y1180" s="1">
        <f t="shared" si="50"/>
        <v>1175</v>
      </c>
      <c r="AA1180" s="122"/>
      <c r="AB1180" s="122"/>
      <c r="AC1180" s="215"/>
      <c r="AD1180" s="122"/>
    </row>
    <row r="1181" spans="25:30">
      <c r="Y1181" s="1">
        <f t="shared" si="50"/>
        <v>1176</v>
      </c>
      <c r="AA1181" s="122"/>
      <c r="AB1181" s="122"/>
      <c r="AC1181" s="215"/>
      <c r="AD1181" s="122"/>
    </row>
    <row r="1182" spans="25:30">
      <c r="Y1182" s="1">
        <f t="shared" si="50"/>
        <v>1177</v>
      </c>
      <c r="AA1182" s="122"/>
      <c r="AB1182" s="122"/>
      <c r="AC1182" s="215"/>
      <c r="AD1182" s="122"/>
    </row>
    <row r="1183" spans="25:30">
      <c r="Y1183" s="1">
        <f t="shared" si="50"/>
        <v>1178</v>
      </c>
      <c r="AA1183" s="122"/>
      <c r="AB1183" s="122"/>
      <c r="AC1183" s="215"/>
      <c r="AD1183" s="122"/>
    </row>
    <row r="1184" spans="25:30">
      <c r="Y1184" s="1">
        <f t="shared" si="50"/>
        <v>1179</v>
      </c>
      <c r="AA1184" s="122"/>
      <c r="AB1184" s="122"/>
      <c r="AC1184" s="215"/>
      <c r="AD1184" s="122"/>
    </row>
    <row r="1185" spans="25:30">
      <c r="Y1185" s="1">
        <f t="shared" si="50"/>
        <v>1180</v>
      </c>
      <c r="AA1185" s="122"/>
      <c r="AB1185" s="122"/>
      <c r="AC1185" s="215"/>
      <c r="AD1185" s="122"/>
    </row>
    <row r="1186" spans="25:30">
      <c r="Y1186" s="1">
        <f t="shared" si="50"/>
        <v>1181</v>
      </c>
      <c r="AA1186" s="122"/>
      <c r="AB1186" s="122"/>
      <c r="AC1186" s="215"/>
      <c r="AD1186" s="122"/>
    </row>
    <row r="1187" spans="25:30">
      <c r="Y1187" s="1">
        <f t="shared" si="50"/>
        <v>1182</v>
      </c>
      <c r="AA1187" s="122"/>
      <c r="AB1187" s="122"/>
      <c r="AC1187" s="215"/>
      <c r="AD1187" s="122"/>
    </row>
    <row r="1188" spans="25:30">
      <c r="Y1188" s="1">
        <f t="shared" si="50"/>
        <v>1183</v>
      </c>
      <c r="AA1188" s="122"/>
      <c r="AB1188" s="122"/>
      <c r="AC1188" s="215"/>
      <c r="AD1188" s="122"/>
    </row>
    <row r="1189" spans="25:30">
      <c r="Y1189" s="1">
        <f t="shared" si="50"/>
        <v>1184</v>
      </c>
      <c r="AA1189" s="122"/>
      <c r="AB1189" s="122"/>
      <c r="AC1189" s="215"/>
      <c r="AD1189" s="122"/>
    </row>
    <row r="1190" spans="25:30">
      <c r="Y1190" s="1">
        <f t="shared" si="50"/>
        <v>1185</v>
      </c>
      <c r="AA1190" s="122"/>
      <c r="AB1190" s="122"/>
      <c r="AC1190" s="215"/>
      <c r="AD1190" s="122"/>
    </row>
    <row r="1191" spans="25:30">
      <c r="Y1191" s="1">
        <f t="shared" si="50"/>
        <v>1186</v>
      </c>
      <c r="AA1191" s="122"/>
      <c r="AB1191" s="122"/>
      <c r="AC1191" s="215"/>
      <c r="AD1191" s="122"/>
    </row>
    <row r="1192" spans="25:30">
      <c r="Y1192" s="1">
        <f t="shared" si="50"/>
        <v>1187</v>
      </c>
      <c r="AA1192" s="122"/>
      <c r="AB1192" s="122"/>
      <c r="AC1192" s="215"/>
      <c r="AD1192" s="122"/>
    </row>
    <row r="1193" spans="25:30">
      <c r="Y1193" s="1">
        <f t="shared" si="50"/>
        <v>1188</v>
      </c>
      <c r="AA1193" s="122"/>
      <c r="AB1193" s="122"/>
      <c r="AC1193" s="215"/>
      <c r="AD1193" s="122"/>
    </row>
    <row r="1194" spans="25:30">
      <c r="Y1194" s="1">
        <f t="shared" si="50"/>
        <v>1189</v>
      </c>
      <c r="AA1194" s="122"/>
      <c r="AB1194" s="122"/>
      <c r="AC1194" s="215"/>
      <c r="AD1194" s="122"/>
    </row>
    <row r="1195" spans="25:30">
      <c r="Y1195" s="1">
        <f t="shared" si="50"/>
        <v>1190</v>
      </c>
      <c r="AA1195" s="122"/>
      <c r="AB1195" s="122"/>
      <c r="AC1195" s="215"/>
      <c r="AD1195" s="122"/>
    </row>
    <row r="1196" spans="25:30">
      <c r="Y1196" s="1">
        <f t="shared" si="50"/>
        <v>1191</v>
      </c>
      <c r="AA1196" s="122"/>
      <c r="AB1196" s="122"/>
      <c r="AC1196" s="215"/>
      <c r="AD1196" s="122"/>
    </row>
    <row r="1197" spans="25:30">
      <c r="Y1197" s="1">
        <f t="shared" si="50"/>
        <v>1192</v>
      </c>
      <c r="AA1197" s="122"/>
      <c r="AB1197" s="122"/>
      <c r="AC1197" s="215"/>
      <c r="AD1197" s="122"/>
    </row>
    <row r="1198" spans="25:30">
      <c r="Y1198" s="1">
        <f t="shared" si="50"/>
        <v>1193</v>
      </c>
      <c r="AA1198" s="122"/>
      <c r="AB1198" s="122"/>
      <c r="AC1198" s="215"/>
      <c r="AD1198" s="122"/>
    </row>
    <row r="1199" spans="25:30">
      <c r="Y1199" s="1">
        <f t="shared" si="50"/>
        <v>1194</v>
      </c>
      <c r="AA1199" s="122"/>
      <c r="AB1199" s="122"/>
      <c r="AC1199" s="215"/>
      <c r="AD1199" s="122"/>
    </row>
    <row r="1200" spans="25:30">
      <c r="Y1200" s="1">
        <f t="shared" si="50"/>
        <v>1195</v>
      </c>
      <c r="AA1200" s="122"/>
      <c r="AB1200" s="122"/>
      <c r="AC1200" s="215"/>
      <c r="AD1200" s="122"/>
    </row>
    <row r="1201" spans="25:30">
      <c r="Y1201" s="1">
        <f t="shared" si="50"/>
        <v>1196</v>
      </c>
      <c r="AA1201" s="122"/>
      <c r="AB1201" s="122"/>
      <c r="AC1201" s="215"/>
      <c r="AD1201" s="122"/>
    </row>
    <row r="1202" spans="25:30">
      <c r="Y1202" s="1">
        <f t="shared" si="50"/>
        <v>1197</v>
      </c>
      <c r="AA1202" s="122"/>
      <c r="AB1202" s="122"/>
      <c r="AC1202" s="215"/>
      <c r="AD1202" s="122"/>
    </row>
    <row r="1203" spans="25:30">
      <c r="Y1203" s="1">
        <f t="shared" si="50"/>
        <v>1198</v>
      </c>
      <c r="AA1203" s="122"/>
      <c r="AB1203" s="122"/>
      <c r="AC1203" s="215"/>
      <c r="AD1203" s="122"/>
    </row>
    <row r="1204" spans="25:30">
      <c r="Y1204" s="1">
        <f t="shared" si="50"/>
        <v>1199</v>
      </c>
      <c r="AA1204" s="122"/>
      <c r="AB1204" s="122"/>
      <c r="AC1204" s="215"/>
      <c r="AD1204" s="122"/>
    </row>
    <row r="1205" spans="25:30">
      <c r="Y1205" s="1">
        <f t="shared" si="50"/>
        <v>1200</v>
      </c>
      <c r="AA1205" s="122"/>
      <c r="AB1205" s="122"/>
      <c r="AC1205" s="215"/>
      <c r="AD1205" s="122"/>
    </row>
    <row r="1206" spans="25:30">
      <c r="Y1206" s="1">
        <f t="shared" si="50"/>
        <v>1201</v>
      </c>
      <c r="AA1206" s="122"/>
      <c r="AB1206" s="122"/>
      <c r="AC1206" s="215"/>
      <c r="AD1206" s="122"/>
    </row>
    <row r="1207" spans="25:30">
      <c r="Y1207" s="1">
        <f t="shared" si="50"/>
        <v>1202</v>
      </c>
      <c r="AA1207" s="122"/>
      <c r="AB1207" s="122"/>
      <c r="AC1207" s="215"/>
      <c r="AD1207" s="122"/>
    </row>
    <row r="1208" spans="25:30">
      <c r="Y1208" s="1">
        <f t="shared" si="50"/>
        <v>1203</v>
      </c>
      <c r="AA1208" s="122"/>
      <c r="AB1208" s="122"/>
      <c r="AC1208" s="215"/>
      <c r="AD1208" s="122"/>
    </row>
    <row r="1209" spans="25:30">
      <c r="Y1209" s="1">
        <f t="shared" si="50"/>
        <v>1204</v>
      </c>
      <c r="AA1209" s="122"/>
      <c r="AB1209" s="122"/>
      <c r="AC1209" s="215"/>
      <c r="AD1209" s="122"/>
    </row>
    <row r="1210" spans="25:30">
      <c r="Y1210" s="1">
        <f t="shared" si="50"/>
        <v>1205</v>
      </c>
      <c r="AA1210" s="122"/>
      <c r="AB1210" s="122"/>
      <c r="AC1210" s="215"/>
      <c r="AD1210" s="122"/>
    </row>
    <row r="1211" spans="25:30">
      <c r="Y1211" s="1">
        <f t="shared" si="50"/>
        <v>1206</v>
      </c>
      <c r="AA1211" s="122"/>
      <c r="AB1211" s="122"/>
      <c r="AC1211" s="215"/>
      <c r="AD1211" s="122"/>
    </row>
    <row r="1212" spans="25:30">
      <c r="Y1212" s="1">
        <f t="shared" si="50"/>
        <v>1207</v>
      </c>
      <c r="AA1212" s="122"/>
      <c r="AB1212" s="122"/>
      <c r="AC1212" s="215"/>
      <c r="AD1212" s="122"/>
    </row>
    <row r="1213" spans="25:30">
      <c r="Y1213" s="1">
        <f t="shared" si="50"/>
        <v>1208</v>
      </c>
      <c r="AA1213" s="122"/>
      <c r="AB1213" s="122"/>
      <c r="AC1213" s="215"/>
      <c r="AD1213" s="122"/>
    </row>
    <row r="1214" spans="25:30">
      <c r="Y1214" s="1">
        <f t="shared" si="50"/>
        <v>1209</v>
      </c>
      <c r="AA1214" s="122"/>
      <c r="AB1214" s="122"/>
      <c r="AC1214" s="215"/>
      <c r="AD1214" s="122"/>
    </row>
    <row r="1215" spans="25:30">
      <c r="Y1215" s="1">
        <f t="shared" si="50"/>
        <v>1210</v>
      </c>
      <c r="AA1215" s="122"/>
      <c r="AB1215" s="122"/>
      <c r="AC1215" s="215"/>
      <c r="AD1215" s="122"/>
    </row>
    <row r="1216" spans="25:30">
      <c r="Y1216" s="1">
        <f t="shared" si="50"/>
        <v>1211</v>
      </c>
      <c r="AA1216" s="122"/>
      <c r="AB1216" s="122"/>
      <c r="AC1216" s="215"/>
      <c r="AD1216" s="122"/>
    </row>
    <row r="1217" spans="25:30">
      <c r="Y1217" s="1">
        <f t="shared" si="50"/>
        <v>1212</v>
      </c>
      <c r="AA1217" s="122"/>
      <c r="AB1217" s="122"/>
      <c r="AC1217" s="215"/>
      <c r="AD1217" s="122"/>
    </row>
    <row r="1218" spans="25:30">
      <c r="Y1218" s="1">
        <f t="shared" si="50"/>
        <v>1213</v>
      </c>
      <c r="AA1218" s="122"/>
      <c r="AB1218" s="122"/>
      <c r="AC1218" s="215"/>
      <c r="AD1218" s="122"/>
    </row>
    <row r="1219" spans="25:30">
      <c r="Y1219" s="1">
        <f t="shared" si="50"/>
        <v>1214</v>
      </c>
      <c r="AA1219" s="122"/>
      <c r="AB1219" s="122"/>
      <c r="AC1219" s="215"/>
      <c r="AD1219" s="122"/>
    </row>
    <row r="1220" spans="25:30">
      <c r="Y1220" s="1">
        <f t="shared" si="50"/>
        <v>1215</v>
      </c>
      <c r="AA1220" s="122"/>
      <c r="AB1220" s="122"/>
      <c r="AC1220" s="215"/>
      <c r="AD1220" s="122"/>
    </row>
    <row r="1221" spans="25:30">
      <c r="Y1221" s="1">
        <f t="shared" si="50"/>
        <v>1216</v>
      </c>
      <c r="AA1221" s="122"/>
      <c r="AB1221" s="122"/>
      <c r="AC1221" s="215"/>
      <c r="AD1221" s="122"/>
    </row>
    <row r="1222" spans="25:30">
      <c r="Y1222" s="1">
        <f t="shared" si="50"/>
        <v>1217</v>
      </c>
      <c r="AA1222" s="122"/>
      <c r="AB1222" s="122"/>
      <c r="AC1222" s="215"/>
      <c r="AD1222" s="122"/>
    </row>
    <row r="1223" spans="25:30">
      <c r="Y1223" s="1">
        <f t="shared" si="50"/>
        <v>1218</v>
      </c>
      <c r="AA1223" s="122"/>
      <c r="AB1223" s="122"/>
      <c r="AC1223" s="215"/>
      <c r="AD1223" s="122"/>
    </row>
    <row r="1224" spans="25:30">
      <c r="Y1224" s="1">
        <f t="shared" si="50"/>
        <v>1219</v>
      </c>
      <c r="AA1224" s="122"/>
      <c r="AB1224" s="122"/>
      <c r="AC1224" s="215"/>
      <c r="AD1224" s="122"/>
    </row>
    <row r="1225" spans="25:30">
      <c r="Y1225" s="1">
        <f t="shared" ref="Y1225:Y1288" si="51">Y1224+1</f>
        <v>1220</v>
      </c>
      <c r="AA1225" s="122"/>
      <c r="AB1225" s="122"/>
      <c r="AC1225" s="215"/>
      <c r="AD1225" s="122"/>
    </row>
    <row r="1226" spans="25:30">
      <c r="Y1226" s="1">
        <f t="shared" si="51"/>
        <v>1221</v>
      </c>
      <c r="AA1226" s="122"/>
      <c r="AB1226" s="122"/>
      <c r="AC1226" s="215"/>
      <c r="AD1226" s="122"/>
    </row>
    <row r="1227" spans="25:30">
      <c r="Y1227" s="1">
        <f t="shared" si="51"/>
        <v>1222</v>
      </c>
      <c r="AA1227" s="122"/>
      <c r="AB1227" s="122"/>
      <c r="AC1227" s="215"/>
      <c r="AD1227" s="122"/>
    </row>
    <row r="1228" spans="25:30">
      <c r="Y1228" s="1">
        <f t="shared" si="51"/>
        <v>1223</v>
      </c>
      <c r="AA1228" s="122"/>
      <c r="AB1228" s="122"/>
      <c r="AC1228" s="215"/>
      <c r="AD1228" s="122"/>
    </row>
    <row r="1229" spans="25:30">
      <c r="Y1229" s="1">
        <f t="shared" si="51"/>
        <v>1224</v>
      </c>
      <c r="AA1229" s="122"/>
      <c r="AB1229" s="122"/>
      <c r="AC1229" s="215"/>
      <c r="AD1229" s="122"/>
    </row>
    <row r="1230" spans="25:30">
      <c r="Y1230" s="1">
        <f t="shared" si="51"/>
        <v>1225</v>
      </c>
      <c r="AA1230" s="122"/>
      <c r="AB1230" s="122"/>
      <c r="AC1230" s="215"/>
      <c r="AD1230" s="122"/>
    </row>
    <row r="1231" spans="25:30">
      <c r="Y1231" s="1">
        <f t="shared" si="51"/>
        <v>1226</v>
      </c>
      <c r="AA1231" s="122"/>
      <c r="AB1231" s="122"/>
      <c r="AC1231" s="215"/>
      <c r="AD1231" s="122"/>
    </row>
    <row r="1232" spans="25:30">
      <c r="Y1232" s="1">
        <f t="shared" si="51"/>
        <v>1227</v>
      </c>
      <c r="AA1232" s="122"/>
      <c r="AB1232" s="122"/>
      <c r="AC1232" s="215"/>
      <c r="AD1232" s="122"/>
    </row>
    <row r="1233" spans="25:30">
      <c r="Y1233" s="1">
        <f t="shared" si="51"/>
        <v>1228</v>
      </c>
      <c r="AA1233" s="122"/>
      <c r="AB1233" s="122"/>
      <c r="AC1233" s="215"/>
      <c r="AD1233" s="122"/>
    </row>
    <row r="1234" spans="25:30">
      <c r="Y1234" s="1">
        <f t="shared" si="51"/>
        <v>1229</v>
      </c>
      <c r="AA1234" s="122"/>
      <c r="AB1234" s="122"/>
      <c r="AC1234" s="215"/>
      <c r="AD1234" s="122"/>
    </row>
    <row r="1235" spans="25:30">
      <c r="Y1235" s="1">
        <f t="shared" si="51"/>
        <v>1230</v>
      </c>
      <c r="AA1235" s="122"/>
      <c r="AB1235" s="122"/>
      <c r="AC1235" s="215"/>
      <c r="AD1235" s="122"/>
    </row>
    <row r="1236" spans="25:30">
      <c r="Y1236" s="1">
        <f t="shared" si="51"/>
        <v>1231</v>
      </c>
      <c r="AA1236" s="122"/>
      <c r="AB1236" s="122"/>
      <c r="AC1236" s="215"/>
      <c r="AD1236" s="122"/>
    </row>
    <row r="1237" spans="25:30">
      <c r="Y1237" s="1">
        <f t="shared" si="51"/>
        <v>1232</v>
      </c>
      <c r="AA1237" s="122"/>
      <c r="AB1237" s="122"/>
      <c r="AC1237" s="215"/>
      <c r="AD1237" s="122"/>
    </row>
    <row r="1238" spans="25:30">
      <c r="Y1238" s="1">
        <f t="shared" si="51"/>
        <v>1233</v>
      </c>
      <c r="AA1238" s="122"/>
      <c r="AB1238" s="122"/>
      <c r="AC1238" s="215"/>
      <c r="AD1238" s="122"/>
    </row>
    <row r="1239" spans="25:30">
      <c r="Y1239" s="1">
        <f t="shared" si="51"/>
        <v>1234</v>
      </c>
      <c r="AA1239" s="122"/>
      <c r="AB1239" s="122"/>
      <c r="AC1239" s="215"/>
      <c r="AD1239" s="122"/>
    </row>
    <row r="1240" spans="25:30">
      <c r="Y1240" s="1">
        <f t="shared" si="51"/>
        <v>1235</v>
      </c>
      <c r="AA1240" s="122"/>
      <c r="AB1240" s="122"/>
      <c r="AC1240" s="215"/>
      <c r="AD1240" s="122"/>
    </row>
    <row r="1241" spans="25:30">
      <c r="Y1241" s="1">
        <f t="shared" si="51"/>
        <v>1236</v>
      </c>
      <c r="AA1241" s="122"/>
      <c r="AB1241" s="122"/>
      <c r="AC1241" s="215"/>
      <c r="AD1241" s="122"/>
    </row>
    <row r="1242" spans="25:30">
      <c r="Y1242" s="1">
        <f t="shared" si="51"/>
        <v>1237</v>
      </c>
      <c r="AA1242" s="122"/>
      <c r="AB1242" s="122"/>
      <c r="AC1242" s="215"/>
      <c r="AD1242" s="122"/>
    </row>
    <row r="1243" spans="25:30">
      <c r="Y1243" s="1">
        <f t="shared" si="51"/>
        <v>1238</v>
      </c>
      <c r="AA1243" s="122"/>
      <c r="AB1243" s="122"/>
      <c r="AC1243" s="215"/>
      <c r="AD1243" s="122"/>
    </row>
    <row r="1244" spans="25:30">
      <c r="Y1244" s="1">
        <f t="shared" si="51"/>
        <v>1239</v>
      </c>
      <c r="AA1244" s="122"/>
      <c r="AB1244" s="122"/>
      <c r="AC1244" s="215"/>
      <c r="AD1244" s="122"/>
    </row>
    <row r="1245" spans="25:30">
      <c r="Y1245" s="1">
        <f t="shared" si="51"/>
        <v>1240</v>
      </c>
      <c r="AA1245" s="122"/>
      <c r="AB1245" s="122"/>
      <c r="AC1245" s="215"/>
      <c r="AD1245" s="122"/>
    </row>
    <row r="1246" spans="25:30">
      <c r="Y1246" s="1">
        <f t="shared" si="51"/>
        <v>1241</v>
      </c>
      <c r="AA1246" s="122"/>
      <c r="AB1246" s="122"/>
      <c r="AC1246" s="215"/>
      <c r="AD1246" s="122"/>
    </row>
    <row r="1247" spans="25:30">
      <c r="Y1247" s="1">
        <f t="shared" si="51"/>
        <v>1242</v>
      </c>
      <c r="AA1247" s="122"/>
      <c r="AB1247" s="122"/>
      <c r="AC1247" s="215"/>
      <c r="AD1247" s="122"/>
    </row>
    <row r="1248" spans="25:30">
      <c r="Y1248" s="1">
        <f t="shared" si="51"/>
        <v>1243</v>
      </c>
      <c r="AA1248" s="122"/>
      <c r="AB1248" s="122"/>
      <c r="AC1248" s="215"/>
      <c r="AD1248" s="122"/>
    </row>
    <row r="1249" spans="25:30">
      <c r="Y1249" s="1">
        <f t="shared" si="51"/>
        <v>1244</v>
      </c>
      <c r="AA1249" s="122"/>
      <c r="AB1249" s="122"/>
      <c r="AC1249" s="215"/>
      <c r="AD1249" s="122"/>
    </row>
    <row r="1250" spans="25:30">
      <c r="Y1250" s="1">
        <f t="shared" si="51"/>
        <v>1245</v>
      </c>
      <c r="AA1250" s="122"/>
      <c r="AB1250" s="122"/>
      <c r="AC1250" s="215"/>
      <c r="AD1250" s="122"/>
    </row>
    <row r="1251" spans="25:30">
      <c r="Y1251" s="1">
        <f t="shared" si="51"/>
        <v>1246</v>
      </c>
      <c r="AA1251" s="122"/>
      <c r="AB1251" s="122"/>
      <c r="AC1251" s="215"/>
      <c r="AD1251" s="122"/>
    </row>
    <row r="1252" spans="25:30">
      <c r="Y1252" s="1">
        <f t="shared" si="51"/>
        <v>1247</v>
      </c>
      <c r="AA1252" s="122"/>
      <c r="AB1252" s="122"/>
      <c r="AC1252" s="215"/>
      <c r="AD1252" s="122"/>
    </row>
    <row r="1253" spans="25:30">
      <c r="Y1253" s="1">
        <f t="shared" si="51"/>
        <v>1248</v>
      </c>
      <c r="AA1253" s="122"/>
      <c r="AB1253" s="122"/>
      <c r="AC1253" s="215"/>
      <c r="AD1253" s="122"/>
    </row>
    <row r="1254" spans="25:30">
      <c r="Y1254" s="1">
        <f t="shared" si="51"/>
        <v>1249</v>
      </c>
      <c r="AA1254" s="122"/>
      <c r="AB1254" s="122"/>
      <c r="AC1254" s="215"/>
      <c r="AD1254" s="122"/>
    </row>
    <row r="1255" spans="25:30">
      <c r="Y1255" s="1">
        <f t="shared" si="51"/>
        <v>1250</v>
      </c>
      <c r="AA1255" s="122"/>
      <c r="AB1255" s="122"/>
      <c r="AC1255" s="215"/>
      <c r="AD1255" s="122"/>
    </row>
    <row r="1256" spans="25:30">
      <c r="Y1256" s="1">
        <f t="shared" si="51"/>
        <v>1251</v>
      </c>
      <c r="AA1256" s="122"/>
      <c r="AB1256" s="122"/>
      <c r="AC1256" s="215"/>
      <c r="AD1256" s="122"/>
    </row>
    <row r="1257" spans="25:30">
      <c r="Y1257" s="1">
        <f t="shared" si="51"/>
        <v>1252</v>
      </c>
      <c r="AA1257" s="122"/>
      <c r="AB1257" s="122"/>
      <c r="AC1257" s="215"/>
      <c r="AD1257" s="122"/>
    </row>
    <row r="1258" spans="25:30">
      <c r="Y1258" s="1">
        <f t="shared" si="51"/>
        <v>1253</v>
      </c>
      <c r="AA1258" s="122"/>
      <c r="AB1258" s="122"/>
      <c r="AC1258" s="215"/>
      <c r="AD1258" s="122"/>
    </row>
    <row r="1259" spans="25:30">
      <c r="Y1259" s="1">
        <f t="shared" si="51"/>
        <v>1254</v>
      </c>
      <c r="AA1259" s="122"/>
      <c r="AB1259" s="122"/>
      <c r="AC1259" s="215"/>
      <c r="AD1259" s="122"/>
    </row>
    <row r="1260" spans="25:30">
      <c r="Y1260" s="1">
        <f t="shared" si="51"/>
        <v>1255</v>
      </c>
      <c r="AA1260" s="122"/>
      <c r="AB1260" s="122"/>
      <c r="AC1260" s="215"/>
      <c r="AD1260" s="122"/>
    </row>
    <row r="1261" spans="25:30">
      <c r="Y1261" s="1">
        <f t="shared" si="51"/>
        <v>1256</v>
      </c>
      <c r="AA1261" s="122"/>
      <c r="AB1261" s="122"/>
      <c r="AC1261" s="215"/>
      <c r="AD1261" s="122"/>
    </row>
    <row r="1262" spans="25:30">
      <c r="Y1262" s="1">
        <f t="shared" si="51"/>
        <v>1257</v>
      </c>
      <c r="AA1262" s="122"/>
      <c r="AB1262" s="122"/>
      <c r="AC1262" s="215"/>
      <c r="AD1262" s="122"/>
    </row>
    <row r="1263" spans="25:30">
      <c r="Y1263" s="1">
        <f t="shared" si="51"/>
        <v>1258</v>
      </c>
      <c r="AA1263" s="122"/>
      <c r="AB1263" s="122"/>
      <c r="AC1263" s="215"/>
      <c r="AD1263" s="122"/>
    </row>
    <row r="1264" spans="25:30">
      <c r="Y1264" s="1">
        <f t="shared" si="51"/>
        <v>1259</v>
      </c>
      <c r="AA1264" s="122"/>
      <c r="AB1264" s="122"/>
      <c r="AC1264" s="215"/>
      <c r="AD1264" s="122"/>
    </row>
    <row r="1265" spans="25:30">
      <c r="Y1265" s="1">
        <f t="shared" si="51"/>
        <v>1260</v>
      </c>
      <c r="AA1265" s="122"/>
      <c r="AB1265" s="122"/>
      <c r="AC1265" s="215"/>
      <c r="AD1265" s="122"/>
    </row>
    <row r="1266" spans="25:30">
      <c r="Y1266" s="1">
        <f t="shared" si="51"/>
        <v>1261</v>
      </c>
      <c r="AA1266" s="122"/>
      <c r="AB1266" s="122"/>
      <c r="AC1266" s="215"/>
      <c r="AD1266" s="122"/>
    </row>
    <row r="1267" spans="25:30">
      <c r="Y1267" s="1">
        <f t="shared" si="51"/>
        <v>1262</v>
      </c>
      <c r="AA1267" s="122"/>
      <c r="AB1267" s="122"/>
      <c r="AC1267" s="215"/>
      <c r="AD1267" s="122"/>
    </row>
    <row r="1268" spans="25:30">
      <c r="Y1268" s="1">
        <f t="shared" si="51"/>
        <v>1263</v>
      </c>
      <c r="AA1268" s="122"/>
      <c r="AB1268" s="122"/>
      <c r="AC1268" s="215"/>
      <c r="AD1268" s="122"/>
    </row>
    <row r="1269" spans="25:30">
      <c r="Y1269" s="1">
        <f t="shared" si="51"/>
        <v>1264</v>
      </c>
      <c r="AA1269" s="122"/>
      <c r="AB1269" s="122"/>
      <c r="AC1269" s="215"/>
      <c r="AD1269" s="122"/>
    </row>
    <row r="1270" spans="25:30">
      <c r="Y1270" s="1">
        <f t="shared" si="51"/>
        <v>1265</v>
      </c>
      <c r="AA1270" s="122"/>
      <c r="AB1270" s="122"/>
      <c r="AC1270" s="215"/>
      <c r="AD1270" s="122"/>
    </row>
    <row r="1271" spans="25:30">
      <c r="Y1271" s="1">
        <f t="shared" si="51"/>
        <v>1266</v>
      </c>
      <c r="AA1271" s="122"/>
      <c r="AB1271" s="122"/>
      <c r="AC1271" s="215"/>
      <c r="AD1271" s="122"/>
    </row>
    <row r="1272" spans="25:30">
      <c r="Y1272" s="1">
        <f t="shared" si="51"/>
        <v>1267</v>
      </c>
      <c r="AA1272" s="122"/>
      <c r="AB1272" s="122"/>
      <c r="AC1272" s="215"/>
      <c r="AD1272" s="122"/>
    </row>
    <row r="1273" spans="25:30">
      <c r="Y1273" s="1">
        <f t="shared" si="51"/>
        <v>1268</v>
      </c>
      <c r="AA1273" s="122"/>
      <c r="AB1273" s="122"/>
      <c r="AC1273" s="215"/>
      <c r="AD1273" s="122"/>
    </row>
    <row r="1274" spans="25:30">
      <c r="Y1274" s="1">
        <f t="shared" si="51"/>
        <v>1269</v>
      </c>
      <c r="AA1274" s="122"/>
      <c r="AB1274" s="122"/>
      <c r="AC1274" s="215"/>
      <c r="AD1274" s="122"/>
    </row>
    <row r="1275" spans="25:30">
      <c r="Y1275" s="1">
        <f t="shared" si="51"/>
        <v>1270</v>
      </c>
      <c r="AA1275" s="122"/>
      <c r="AB1275" s="122"/>
      <c r="AC1275" s="215"/>
      <c r="AD1275" s="122"/>
    </row>
    <row r="1276" spans="25:30">
      <c r="Y1276" s="1">
        <f t="shared" si="51"/>
        <v>1271</v>
      </c>
      <c r="AA1276" s="122"/>
      <c r="AB1276" s="122"/>
      <c r="AC1276" s="215"/>
      <c r="AD1276" s="122"/>
    </row>
    <row r="1277" spans="25:30">
      <c r="Y1277" s="1">
        <f t="shared" si="51"/>
        <v>1272</v>
      </c>
      <c r="AA1277" s="122"/>
      <c r="AB1277" s="122"/>
      <c r="AC1277" s="215"/>
      <c r="AD1277" s="122"/>
    </row>
    <row r="1278" spans="25:30">
      <c r="Y1278" s="1">
        <f t="shared" si="51"/>
        <v>1273</v>
      </c>
      <c r="AA1278" s="122"/>
      <c r="AB1278" s="122"/>
      <c r="AC1278" s="215"/>
      <c r="AD1278" s="122"/>
    </row>
    <row r="1279" spans="25:30">
      <c r="Y1279" s="1">
        <f t="shared" si="51"/>
        <v>1274</v>
      </c>
      <c r="AA1279" s="122"/>
      <c r="AB1279" s="122"/>
      <c r="AC1279" s="215"/>
      <c r="AD1279" s="122"/>
    </row>
    <row r="1280" spans="25:30">
      <c r="Y1280" s="1">
        <f t="shared" si="51"/>
        <v>1275</v>
      </c>
      <c r="AA1280" s="122"/>
      <c r="AB1280" s="122"/>
      <c r="AC1280" s="215"/>
      <c r="AD1280" s="122"/>
    </row>
    <row r="1281" spans="25:30">
      <c r="Y1281" s="1">
        <f t="shared" si="51"/>
        <v>1276</v>
      </c>
      <c r="AA1281" s="122"/>
      <c r="AB1281" s="122"/>
      <c r="AC1281" s="215"/>
      <c r="AD1281" s="122"/>
    </row>
    <row r="1282" spans="25:30">
      <c r="Y1282" s="1">
        <f t="shared" si="51"/>
        <v>1277</v>
      </c>
      <c r="AA1282" s="122"/>
      <c r="AB1282" s="122"/>
      <c r="AC1282" s="215"/>
      <c r="AD1282" s="122"/>
    </row>
    <row r="1283" spans="25:30">
      <c r="Y1283" s="1">
        <f t="shared" si="51"/>
        <v>1278</v>
      </c>
      <c r="AA1283" s="122"/>
      <c r="AB1283" s="122"/>
      <c r="AC1283" s="215"/>
      <c r="AD1283" s="122"/>
    </row>
    <row r="1284" spans="25:30">
      <c r="Y1284" s="1">
        <f t="shared" si="51"/>
        <v>1279</v>
      </c>
      <c r="AA1284" s="122"/>
      <c r="AB1284" s="122"/>
      <c r="AC1284" s="215"/>
      <c r="AD1284" s="122"/>
    </row>
    <row r="1285" spans="25:30">
      <c r="Y1285" s="1">
        <f t="shared" si="51"/>
        <v>1280</v>
      </c>
      <c r="AA1285" s="122"/>
      <c r="AB1285" s="122"/>
      <c r="AC1285" s="215"/>
      <c r="AD1285" s="122"/>
    </row>
    <row r="1286" spans="25:30">
      <c r="Y1286" s="1">
        <f t="shared" si="51"/>
        <v>1281</v>
      </c>
      <c r="AA1286" s="122"/>
      <c r="AB1286" s="122"/>
      <c r="AC1286" s="215"/>
      <c r="AD1286" s="122"/>
    </row>
    <row r="1287" spans="25:30">
      <c r="Y1287" s="1">
        <f t="shared" si="51"/>
        <v>1282</v>
      </c>
      <c r="AA1287" s="122"/>
      <c r="AB1287" s="122"/>
      <c r="AC1287" s="215"/>
      <c r="AD1287" s="122"/>
    </row>
    <row r="1288" spans="25:30">
      <c r="Y1288" s="1">
        <f t="shared" si="51"/>
        <v>1283</v>
      </c>
      <c r="AA1288" s="122"/>
      <c r="AB1288" s="122"/>
      <c r="AC1288" s="215"/>
      <c r="AD1288" s="122"/>
    </row>
    <row r="1289" spans="25:30">
      <c r="Y1289" s="1">
        <f t="shared" ref="Y1289:Y1352" si="52">Y1288+1</f>
        <v>1284</v>
      </c>
      <c r="AA1289" s="122"/>
      <c r="AB1289" s="122"/>
      <c r="AC1289" s="215"/>
      <c r="AD1289" s="122"/>
    </row>
    <row r="1290" spans="25:30">
      <c r="Y1290" s="1">
        <f t="shared" si="52"/>
        <v>1285</v>
      </c>
      <c r="AA1290" s="122"/>
      <c r="AB1290" s="122"/>
      <c r="AC1290" s="215"/>
      <c r="AD1290" s="122"/>
    </row>
    <row r="1291" spans="25:30">
      <c r="Y1291" s="1">
        <f t="shared" si="52"/>
        <v>1286</v>
      </c>
      <c r="AA1291" s="122"/>
      <c r="AB1291" s="122"/>
      <c r="AC1291" s="215"/>
      <c r="AD1291" s="122"/>
    </row>
    <row r="1292" spans="25:30">
      <c r="Y1292" s="1">
        <f t="shared" si="52"/>
        <v>1287</v>
      </c>
      <c r="AA1292" s="122"/>
      <c r="AB1292" s="122"/>
      <c r="AC1292" s="215"/>
      <c r="AD1292" s="122"/>
    </row>
    <row r="1293" spans="25:30">
      <c r="Y1293" s="1">
        <f t="shared" si="52"/>
        <v>1288</v>
      </c>
      <c r="AA1293" s="122"/>
      <c r="AB1293" s="122"/>
      <c r="AC1293" s="215"/>
      <c r="AD1293" s="122"/>
    </row>
    <row r="1294" spans="25:30">
      <c r="Y1294" s="1">
        <f t="shared" si="52"/>
        <v>1289</v>
      </c>
      <c r="AA1294" s="122"/>
      <c r="AB1294" s="122"/>
      <c r="AC1294" s="215"/>
      <c r="AD1294" s="122"/>
    </row>
    <row r="1295" spans="25:30">
      <c r="Y1295" s="1">
        <f t="shared" si="52"/>
        <v>1290</v>
      </c>
      <c r="AA1295" s="122"/>
      <c r="AB1295" s="122"/>
      <c r="AC1295" s="215"/>
      <c r="AD1295" s="122"/>
    </row>
    <row r="1296" spans="25:30">
      <c r="Y1296" s="1">
        <f t="shared" si="52"/>
        <v>1291</v>
      </c>
      <c r="AA1296" s="122"/>
      <c r="AB1296" s="122"/>
      <c r="AC1296" s="215"/>
      <c r="AD1296" s="122"/>
    </row>
    <row r="1297" spans="25:30">
      <c r="Y1297" s="1">
        <f t="shared" si="52"/>
        <v>1292</v>
      </c>
      <c r="AA1297" s="122"/>
      <c r="AB1297" s="122"/>
      <c r="AC1297" s="215"/>
      <c r="AD1297" s="122"/>
    </row>
    <row r="1298" spans="25:30">
      <c r="Y1298" s="1">
        <f t="shared" si="52"/>
        <v>1293</v>
      </c>
      <c r="AA1298" s="122"/>
      <c r="AB1298" s="122"/>
      <c r="AC1298" s="215"/>
      <c r="AD1298" s="122"/>
    </row>
    <row r="1299" spans="25:30">
      <c r="Y1299" s="1">
        <f t="shared" si="52"/>
        <v>1294</v>
      </c>
      <c r="AA1299" s="122"/>
      <c r="AB1299" s="122"/>
      <c r="AC1299" s="215"/>
      <c r="AD1299" s="122"/>
    </row>
    <row r="1300" spans="25:30">
      <c r="Y1300" s="1">
        <f t="shared" si="52"/>
        <v>1295</v>
      </c>
      <c r="AA1300" s="122"/>
      <c r="AB1300" s="122"/>
      <c r="AC1300" s="215"/>
      <c r="AD1300" s="122"/>
    </row>
    <row r="1301" spans="25:30">
      <c r="Y1301" s="1">
        <f t="shared" si="52"/>
        <v>1296</v>
      </c>
      <c r="AA1301" s="122"/>
      <c r="AB1301" s="122"/>
      <c r="AC1301" s="215"/>
      <c r="AD1301" s="122"/>
    </row>
    <row r="1302" spans="25:30">
      <c r="Y1302" s="1">
        <f t="shared" si="52"/>
        <v>1297</v>
      </c>
      <c r="AA1302" s="122"/>
      <c r="AB1302" s="122"/>
      <c r="AC1302" s="215"/>
      <c r="AD1302" s="122"/>
    </row>
    <row r="1303" spans="25:30">
      <c r="Y1303" s="1">
        <f t="shared" si="52"/>
        <v>1298</v>
      </c>
      <c r="AA1303" s="122"/>
      <c r="AB1303" s="122"/>
      <c r="AC1303" s="215"/>
      <c r="AD1303" s="122"/>
    </row>
    <row r="1304" spans="25:30">
      <c r="Y1304" s="1">
        <f t="shared" si="52"/>
        <v>1299</v>
      </c>
      <c r="AA1304" s="122"/>
      <c r="AB1304" s="122"/>
      <c r="AC1304" s="215"/>
      <c r="AD1304" s="122"/>
    </row>
    <row r="1305" spans="25:30">
      <c r="Y1305" s="1">
        <f t="shared" si="52"/>
        <v>1300</v>
      </c>
      <c r="AA1305" s="122"/>
      <c r="AB1305" s="122"/>
      <c r="AC1305" s="215"/>
      <c r="AD1305" s="122"/>
    </row>
    <row r="1306" spans="25:30">
      <c r="Y1306" s="1">
        <f t="shared" si="52"/>
        <v>1301</v>
      </c>
      <c r="AA1306" s="122"/>
      <c r="AB1306" s="122"/>
      <c r="AC1306" s="215"/>
      <c r="AD1306" s="122"/>
    </row>
    <row r="1307" spans="25:30">
      <c r="Y1307" s="1">
        <f t="shared" si="52"/>
        <v>1302</v>
      </c>
      <c r="AA1307" s="122"/>
      <c r="AB1307" s="122"/>
      <c r="AC1307" s="215"/>
      <c r="AD1307" s="122"/>
    </row>
    <row r="1308" spans="25:30">
      <c r="Y1308" s="1">
        <f t="shared" si="52"/>
        <v>1303</v>
      </c>
      <c r="AA1308" s="122"/>
      <c r="AB1308" s="122"/>
      <c r="AC1308" s="215"/>
      <c r="AD1308" s="122"/>
    </row>
    <row r="1309" spans="25:30">
      <c r="Y1309" s="1">
        <f t="shared" si="52"/>
        <v>1304</v>
      </c>
      <c r="AA1309" s="122"/>
      <c r="AB1309" s="122"/>
      <c r="AC1309" s="215"/>
      <c r="AD1309" s="122"/>
    </row>
    <row r="1310" spans="25:30">
      <c r="Y1310" s="1">
        <f t="shared" si="52"/>
        <v>1305</v>
      </c>
      <c r="AA1310" s="122"/>
      <c r="AB1310" s="122"/>
      <c r="AC1310" s="215"/>
      <c r="AD1310" s="122"/>
    </row>
    <row r="1311" spans="25:30">
      <c r="Y1311" s="1">
        <f t="shared" si="52"/>
        <v>1306</v>
      </c>
      <c r="AA1311" s="122"/>
      <c r="AB1311" s="122"/>
      <c r="AC1311" s="215"/>
      <c r="AD1311" s="122"/>
    </row>
    <row r="1312" spans="25:30">
      <c r="Y1312" s="1">
        <f t="shared" si="52"/>
        <v>1307</v>
      </c>
      <c r="AA1312" s="122"/>
      <c r="AB1312" s="122"/>
      <c r="AC1312" s="215"/>
      <c r="AD1312" s="122"/>
    </row>
    <row r="1313" spans="25:30">
      <c r="Y1313" s="1">
        <f t="shared" si="52"/>
        <v>1308</v>
      </c>
      <c r="AA1313" s="122"/>
      <c r="AB1313" s="122"/>
      <c r="AC1313" s="215"/>
      <c r="AD1313" s="122"/>
    </row>
    <row r="1314" spans="25:30">
      <c r="Y1314" s="1">
        <f t="shared" si="52"/>
        <v>1309</v>
      </c>
      <c r="AA1314" s="122"/>
      <c r="AB1314" s="122"/>
      <c r="AC1314" s="215"/>
      <c r="AD1314" s="122"/>
    </row>
    <row r="1315" spans="25:30">
      <c r="Y1315" s="1">
        <f t="shared" si="52"/>
        <v>1310</v>
      </c>
      <c r="AA1315" s="122"/>
      <c r="AB1315" s="122"/>
      <c r="AC1315" s="215"/>
      <c r="AD1315" s="122"/>
    </row>
    <row r="1316" spans="25:30">
      <c r="Y1316" s="1">
        <f t="shared" si="52"/>
        <v>1311</v>
      </c>
      <c r="AA1316" s="122"/>
      <c r="AB1316" s="122"/>
      <c r="AC1316" s="215"/>
      <c r="AD1316" s="122"/>
    </row>
    <row r="1317" spans="25:30">
      <c r="Y1317" s="1">
        <f t="shared" si="52"/>
        <v>1312</v>
      </c>
      <c r="AA1317" s="122"/>
      <c r="AB1317" s="122"/>
      <c r="AC1317" s="215"/>
      <c r="AD1317" s="122"/>
    </row>
    <row r="1318" spans="25:30">
      <c r="Y1318" s="1">
        <f t="shared" si="52"/>
        <v>1313</v>
      </c>
      <c r="AA1318" s="122"/>
      <c r="AB1318" s="122"/>
      <c r="AC1318" s="215"/>
      <c r="AD1318" s="122"/>
    </row>
    <row r="1319" spans="25:30">
      <c r="Y1319" s="1">
        <f t="shared" si="52"/>
        <v>1314</v>
      </c>
      <c r="AA1319" s="122"/>
      <c r="AB1319" s="122"/>
      <c r="AC1319" s="215"/>
      <c r="AD1319" s="122"/>
    </row>
    <row r="1320" spans="25:30">
      <c r="Y1320" s="1">
        <f t="shared" si="52"/>
        <v>1315</v>
      </c>
      <c r="AA1320" s="122"/>
      <c r="AB1320" s="122"/>
      <c r="AC1320" s="215"/>
      <c r="AD1320" s="122"/>
    </row>
    <row r="1321" spans="25:30">
      <c r="Y1321" s="1">
        <f t="shared" si="52"/>
        <v>1316</v>
      </c>
      <c r="AA1321" s="122"/>
      <c r="AB1321" s="122"/>
      <c r="AC1321" s="215"/>
      <c r="AD1321" s="122"/>
    </row>
    <row r="1322" spans="25:30">
      <c r="Y1322" s="1">
        <f t="shared" si="52"/>
        <v>1317</v>
      </c>
      <c r="AA1322" s="122"/>
      <c r="AB1322" s="122"/>
      <c r="AC1322" s="215"/>
      <c r="AD1322" s="122"/>
    </row>
    <row r="1323" spans="25:30">
      <c r="Y1323" s="1">
        <f t="shared" si="52"/>
        <v>1318</v>
      </c>
      <c r="AA1323" s="122"/>
      <c r="AB1323" s="122"/>
      <c r="AC1323" s="215"/>
      <c r="AD1323" s="122"/>
    </row>
    <row r="1324" spans="25:30">
      <c r="Y1324" s="1">
        <f t="shared" si="52"/>
        <v>1319</v>
      </c>
      <c r="AA1324" s="122"/>
      <c r="AB1324" s="122"/>
      <c r="AC1324" s="215"/>
      <c r="AD1324" s="122"/>
    </row>
    <row r="1325" spans="25:30">
      <c r="Y1325" s="1">
        <f t="shared" si="52"/>
        <v>1320</v>
      </c>
      <c r="AA1325" s="122"/>
      <c r="AB1325" s="122"/>
      <c r="AC1325" s="215"/>
      <c r="AD1325" s="122"/>
    </row>
    <row r="1326" spans="25:30">
      <c r="Y1326" s="1">
        <f t="shared" si="52"/>
        <v>1321</v>
      </c>
      <c r="AA1326" s="122"/>
      <c r="AB1326" s="122"/>
      <c r="AC1326" s="215"/>
      <c r="AD1326" s="122"/>
    </row>
    <row r="1327" spans="25:30">
      <c r="Y1327" s="1">
        <f t="shared" si="52"/>
        <v>1322</v>
      </c>
      <c r="AA1327" s="122"/>
      <c r="AB1327" s="122"/>
      <c r="AC1327" s="215"/>
      <c r="AD1327" s="122"/>
    </row>
    <row r="1328" spans="25:30">
      <c r="Y1328" s="1">
        <f t="shared" si="52"/>
        <v>1323</v>
      </c>
      <c r="AA1328" s="122"/>
      <c r="AB1328" s="122"/>
      <c r="AC1328" s="215"/>
      <c r="AD1328" s="122"/>
    </row>
    <row r="1329" spans="25:30">
      <c r="Y1329" s="1">
        <f t="shared" si="52"/>
        <v>1324</v>
      </c>
      <c r="AA1329" s="122"/>
      <c r="AB1329" s="122"/>
      <c r="AC1329" s="215"/>
      <c r="AD1329" s="122"/>
    </row>
    <row r="1330" spans="25:30">
      <c r="Y1330" s="1">
        <f t="shared" si="52"/>
        <v>1325</v>
      </c>
      <c r="AA1330" s="122"/>
      <c r="AB1330" s="122"/>
      <c r="AC1330" s="215"/>
      <c r="AD1330" s="122"/>
    </row>
    <row r="1331" spans="25:30">
      <c r="Y1331" s="1">
        <f t="shared" si="52"/>
        <v>1326</v>
      </c>
      <c r="AA1331" s="122"/>
      <c r="AB1331" s="122"/>
      <c r="AC1331" s="215"/>
      <c r="AD1331" s="122"/>
    </row>
    <row r="1332" spans="25:30">
      <c r="Y1332" s="1">
        <f t="shared" si="52"/>
        <v>1327</v>
      </c>
      <c r="AA1332" s="122"/>
      <c r="AB1332" s="122"/>
      <c r="AC1332" s="215"/>
      <c r="AD1332" s="122"/>
    </row>
    <row r="1333" spans="25:30">
      <c r="Y1333" s="1">
        <f t="shared" si="52"/>
        <v>1328</v>
      </c>
      <c r="AA1333" s="122"/>
      <c r="AB1333" s="122"/>
      <c r="AC1333" s="215"/>
      <c r="AD1333" s="122"/>
    </row>
    <row r="1334" spans="25:30">
      <c r="Y1334" s="1">
        <f t="shared" si="52"/>
        <v>1329</v>
      </c>
      <c r="AA1334" s="122"/>
      <c r="AB1334" s="122"/>
      <c r="AC1334" s="215"/>
      <c r="AD1334" s="122"/>
    </row>
    <row r="1335" spans="25:30">
      <c r="Y1335" s="1">
        <f t="shared" si="52"/>
        <v>1330</v>
      </c>
      <c r="AA1335" s="122"/>
      <c r="AB1335" s="122"/>
      <c r="AC1335" s="215"/>
      <c r="AD1335" s="122"/>
    </row>
    <row r="1336" spans="25:30">
      <c r="Y1336" s="1">
        <f t="shared" si="52"/>
        <v>1331</v>
      </c>
      <c r="AA1336" s="122"/>
      <c r="AB1336" s="122"/>
      <c r="AC1336" s="215"/>
      <c r="AD1336" s="122"/>
    </row>
    <row r="1337" spans="25:30">
      <c r="Y1337" s="1">
        <f t="shared" si="52"/>
        <v>1332</v>
      </c>
      <c r="AA1337" s="122"/>
      <c r="AB1337" s="122"/>
      <c r="AC1337" s="215"/>
      <c r="AD1337" s="122"/>
    </row>
    <row r="1338" spans="25:30">
      <c r="Y1338" s="1">
        <f t="shared" si="52"/>
        <v>1333</v>
      </c>
      <c r="AA1338" s="122"/>
      <c r="AB1338" s="122"/>
      <c r="AC1338" s="215"/>
      <c r="AD1338" s="122"/>
    </row>
    <row r="1339" spans="25:30">
      <c r="Y1339" s="1">
        <f t="shared" si="52"/>
        <v>1334</v>
      </c>
      <c r="AA1339" s="122"/>
      <c r="AB1339" s="122"/>
      <c r="AC1339" s="215"/>
      <c r="AD1339" s="122"/>
    </row>
    <row r="1340" spans="25:30">
      <c r="Y1340" s="1">
        <f t="shared" si="52"/>
        <v>1335</v>
      </c>
      <c r="AA1340" s="122"/>
      <c r="AB1340" s="122"/>
      <c r="AC1340" s="215"/>
      <c r="AD1340" s="122"/>
    </row>
    <row r="1341" spans="25:30">
      <c r="Y1341" s="1">
        <f t="shared" si="52"/>
        <v>1336</v>
      </c>
      <c r="AA1341" s="122"/>
      <c r="AB1341" s="122"/>
      <c r="AC1341" s="215"/>
      <c r="AD1341" s="122"/>
    </row>
    <row r="1342" spans="25:30">
      <c r="Y1342" s="1">
        <f t="shared" si="52"/>
        <v>1337</v>
      </c>
      <c r="AA1342" s="122"/>
      <c r="AB1342" s="122"/>
      <c r="AC1342" s="215"/>
      <c r="AD1342" s="122"/>
    </row>
    <row r="1343" spans="25:30">
      <c r="Y1343" s="1">
        <f t="shared" si="52"/>
        <v>1338</v>
      </c>
      <c r="AA1343" s="122"/>
      <c r="AB1343" s="122"/>
      <c r="AC1343" s="215"/>
      <c r="AD1343" s="122"/>
    </row>
    <row r="1344" spans="25:30">
      <c r="Y1344" s="1">
        <f t="shared" si="52"/>
        <v>1339</v>
      </c>
      <c r="AA1344" s="122"/>
      <c r="AB1344" s="122"/>
      <c r="AC1344" s="215"/>
      <c r="AD1344" s="122"/>
    </row>
    <row r="1345" spans="25:30">
      <c r="Y1345" s="1">
        <f t="shared" si="52"/>
        <v>1340</v>
      </c>
      <c r="AA1345" s="122"/>
      <c r="AB1345" s="122"/>
      <c r="AC1345" s="215"/>
      <c r="AD1345" s="122"/>
    </row>
    <row r="1346" spans="25:30">
      <c r="Y1346" s="1">
        <f t="shared" si="52"/>
        <v>1341</v>
      </c>
      <c r="AA1346" s="122"/>
      <c r="AB1346" s="122"/>
      <c r="AC1346" s="215"/>
      <c r="AD1346" s="122"/>
    </row>
    <row r="1347" spans="25:30">
      <c r="Y1347" s="1">
        <f t="shared" si="52"/>
        <v>1342</v>
      </c>
      <c r="AA1347" s="122"/>
      <c r="AB1347" s="122"/>
      <c r="AC1347" s="215"/>
      <c r="AD1347" s="122"/>
    </row>
    <row r="1348" spans="25:30">
      <c r="Y1348" s="1">
        <f t="shared" si="52"/>
        <v>1343</v>
      </c>
      <c r="AA1348" s="122"/>
      <c r="AB1348" s="122"/>
      <c r="AC1348" s="215"/>
      <c r="AD1348" s="122"/>
    </row>
    <row r="1349" spans="25:30">
      <c r="Y1349" s="1">
        <f t="shared" si="52"/>
        <v>1344</v>
      </c>
      <c r="AA1349" s="122"/>
      <c r="AB1349" s="122"/>
      <c r="AC1349" s="215"/>
      <c r="AD1349" s="122"/>
    </row>
    <row r="1350" spans="25:30">
      <c r="Y1350" s="1">
        <f t="shared" si="52"/>
        <v>1345</v>
      </c>
      <c r="AA1350" s="122"/>
      <c r="AB1350" s="122"/>
      <c r="AC1350" s="215"/>
      <c r="AD1350" s="122"/>
    </row>
    <row r="1351" spans="25:30">
      <c r="Y1351" s="1">
        <f t="shared" si="52"/>
        <v>1346</v>
      </c>
      <c r="AA1351" s="122"/>
      <c r="AB1351" s="122"/>
      <c r="AC1351" s="215"/>
      <c r="AD1351" s="122"/>
    </row>
    <row r="1352" spans="25:30">
      <c r="Y1352" s="1">
        <f t="shared" si="52"/>
        <v>1347</v>
      </c>
      <c r="AA1352" s="122"/>
      <c r="AB1352" s="122"/>
      <c r="AC1352" s="215"/>
      <c r="AD1352" s="122"/>
    </row>
    <row r="1353" spans="25:30">
      <c r="Y1353" s="1">
        <f t="shared" ref="Y1353:Y1416" si="53">Y1352+1</f>
        <v>1348</v>
      </c>
      <c r="AA1353" s="122"/>
      <c r="AB1353" s="122"/>
      <c r="AC1353" s="215"/>
      <c r="AD1353" s="122"/>
    </row>
    <row r="1354" spans="25:30">
      <c r="Y1354" s="1">
        <f t="shared" si="53"/>
        <v>1349</v>
      </c>
      <c r="AA1354" s="122"/>
      <c r="AB1354" s="122"/>
      <c r="AC1354" s="215"/>
      <c r="AD1354" s="122"/>
    </row>
    <row r="1355" spans="25:30">
      <c r="Y1355" s="1">
        <f t="shared" si="53"/>
        <v>1350</v>
      </c>
      <c r="AA1355" s="122"/>
      <c r="AB1355" s="122"/>
      <c r="AC1355" s="215"/>
      <c r="AD1355" s="122"/>
    </row>
    <row r="1356" spans="25:30">
      <c r="Y1356" s="1">
        <f t="shared" si="53"/>
        <v>1351</v>
      </c>
      <c r="AA1356" s="122"/>
      <c r="AB1356" s="122"/>
      <c r="AC1356" s="215"/>
      <c r="AD1356" s="122"/>
    </row>
    <row r="1357" spans="25:30">
      <c r="Y1357" s="1">
        <f t="shared" si="53"/>
        <v>1352</v>
      </c>
      <c r="AA1357" s="122"/>
      <c r="AB1357" s="122"/>
      <c r="AC1357" s="215"/>
      <c r="AD1357" s="122"/>
    </row>
    <row r="1358" spans="25:30">
      <c r="Y1358" s="1">
        <f t="shared" si="53"/>
        <v>1353</v>
      </c>
      <c r="AA1358" s="122"/>
      <c r="AB1358" s="122"/>
      <c r="AC1358" s="215"/>
      <c r="AD1358" s="122"/>
    </row>
    <row r="1359" spans="25:30">
      <c r="Y1359" s="1">
        <f t="shared" si="53"/>
        <v>1354</v>
      </c>
      <c r="AA1359" s="122"/>
      <c r="AB1359" s="122"/>
      <c r="AC1359" s="215"/>
      <c r="AD1359" s="122"/>
    </row>
    <row r="1360" spans="25:30">
      <c r="Y1360" s="1">
        <f t="shared" si="53"/>
        <v>1355</v>
      </c>
      <c r="AA1360" s="122"/>
      <c r="AB1360" s="122"/>
      <c r="AC1360" s="215"/>
      <c r="AD1360" s="122"/>
    </row>
    <row r="1361" spans="25:30">
      <c r="Y1361" s="1">
        <f t="shared" si="53"/>
        <v>1356</v>
      </c>
      <c r="AA1361" s="122"/>
      <c r="AB1361" s="122"/>
      <c r="AC1361" s="215"/>
      <c r="AD1361" s="122"/>
    </row>
    <row r="1362" spans="25:30">
      <c r="Y1362" s="1">
        <f t="shared" si="53"/>
        <v>1357</v>
      </c>
      <c r="AA1362" s="122"/>
      <c r="AB1362" s="122"/>
      <c r="AC1362" s="215"/>
      <c r="AD1362" s="122"/>
    </row>
    <row r="1363" spans="25:30">
      <c r="Y1363" s="1">
        <f t="shared" si="53"/>
        <v>1358</v>
      </c>
      <c r="AA1363" s="122"/>
      <c r="AB1363" s="122"/>
      <c r="AC1363" s="215"/>
      <c r="AD1363" s="122"/>
    </row>
    <row r="1364" spans="25:30">
      <c r="Y1364" s="1">
        <f t="shared" si="53"/>
        <v>1359</v>
      </c>
      <c r="AA1364" s="122"/>
      <c r="AB1364" s="122"/>
      <c r="AC1364" s="215"/>
      <c r="AD1364" s="122"/>
    </row>
    <row r="1365" spans="25:30">
      <c r="Y1365" s="1">
        <f t="shared" si="53"/>
        <v>1360</v>
      </c>
      <c r="AA1365" s="122"/>
      <c r="AB1365" s="122"/>
      <c r="AC1365" s="215"/>
      <c r="AD1365" s="122"/>
    </row>
    <row r="1366" spans="25:30">
      <c r="Y1366" s="1">
        <f t="shared" si="53"/>
        <v>1361</v>
      </c>
      <c r="AA1366" s="122"/>
      <c r="AB1366" s="122"/>
      <c r="AC1366" s="215"/>
      <c r="AD1366" s="122"/>
    </row>
    <row r="1367" spans="25:30">
      <c r="Y1367" s="1">
        <f t="shared" si="53"/>
        <v>1362</v>
      </c>
      <c r="AA1367" s="122"/>
      <c r="AB1367" s="122"/>
      <c r="AC1367" s="215"/>
      <c r="AD1367" s="122"/>
    </row>
    <row r="1368" spans="25:30">
      <c r="Y1368" s="1">
        <f t="shared" si="53"/>
        <v>1363</v>
      </c>
      <c r="AA1368" s="122"/>
      <c r="AB1368" s="122"/>
      <c r="AC1368" s="215"/>
      <c r="AD1368" s="122"/>
    </row>
    <row r="1369" spans="25:30">
      <c r="Y1369" s="1">
        <f t="shared" si="53"/>
        <v>1364</v>
      </c>
      <c r="AA1369" s="122"/>
      <c r="AB1369" s="122"/>
      <c r="AC1369" s="215"/>
      <c r="AD1369" s="122"/>
    </row>
    <row r="1370" spans="25:30">
      <c r="Y1370" s="1">
        <f t="shared" si="53"/>
        <v>1365</v>
      </c>
      <c r="AA1370" s="122"/>
      <c r="AB1370" s="122"/>
      <c r="AC1370" s="215"/>
      <c r="AD1370" s="122"/>
    </row>
    <row r="1371" spans="25:30">
      <c r="Y1371" s="1">
        <f t="shared" si="53"/>
        <v>1366</v>
      </c>
      <c r="AA1371" s="122"/>
      <c r="AB1371" s="122"/>
      <c r="AC1371" s="215"/>
      <c r="AD1371" s="122"/>
    </row>
    <row r="1372" spans="25:30">
      <c r="Y1372" s="1">
        <f t="shared" si="53"/>
        <v>1367</v>
      </c>
      <c r="AA1372" s="122"/>
      <c r="AB1372" s="122"/>
      <c r="AC1372" s="215"/>
      <c r="AD1372" s="122"/>
    </row>
    <row r="1373" spans="25:30">
      <c r="Y1373" s="1">
        <f t="shared" si="53"/>
        <v>1368</v>
      </c>
      <c r="AA1373" s="122"/>
      <c r="AB1373" s="122"/>
      <c r="AC1373" s="215"/>
      <c r="AD1373" s="122"/>
    </row>
    <row r="1374" spans="25:30">
      <c r="Y1374" s="1">
        <f t="shared" si="53"/>
        <v>1369</v>
      </c>
      <c r="AA1374" s="122"/>
      <c r="AB1374" s="122"/>
      <c r="AC1374" s="215"/>
      <c r="AD1374" s="122"/>
    </row>
    <row r="1375" spans="25:30">
      <c r="Y1375" s="1">
        <f t="shared" si="53"/>
        <v>1370</v>
      </c>
      <c r="AA1375" s="122"/>
      <c r="AB1375" s="122"/>
      <c r="AC1375" s="215"/>
      <c r="AD1375" s="122"/>
    </row>
    <row r="1376" spans="25:30">
      <c r="Y1376" s="1">
        <f t="shared" si="53"/>
        <v>1371</v>
      </c>
      <c r="AA1376" s="122"/>
      <c r="AB1376" s="122"/>
      <c r="AC1376" s="215"/>
      <c r="AD1376" s="122"/>
    </row>
    <row r="1377" spans="25:30">
      <c r="Y1377" s="1">
        <f t="shared" si="53"/>
        <v>1372</v>
      </c>
      <c r="AA1377" s="122"/>
      <c r="AB1377" s="122"/>
      <c r="AC1377" s="215"/>
      <c r="AD1377" s="122"/>
    </row>
    <row r="1378" spans="25:30">
      <c r="Y1378" s="1">
        <f t="shared" si="53"/>
        <v>1373</v>
      </c>
      <c r="AA1378" s="122"/>
      <c r="AB1378" s="122"/>
      <c r="AC1378" s="215"/>
      <c r="AD1378" s="122"/>
    </row>
    <row r="1379" spans="25:30">
      <c r="Y1379" s="1">
        <f t="shared" si="53"/>
        <v>1374</v>
      </c>
      <c r="AA1379" s="122"/>
      <c r="AB1379" s="122"/>
      <c r="AC1379" s="215"/>
      <c r="AD1379" s="122"/>
    </row>
    <row r="1380" spans="25:30">
      <c r="Y1380" s="1">
        <f t="shared" si="53"/>
        <v>1375</v>
      </c>
      <c r="AA1380" s="122"/>
      <c r="AB1380" s="122"/>
      <c r="AC1380" s="215"/>
      <c r="AD1380" s="122"/>
    </row>
    <row r="1381" spans="25:30">
      <c r="Y1381" s="1">
        <f t="shared" si="53"/>
        <v>1376</v>
      </c>
      <c r="AA1381" s="122"/>
      <c r="AB1381" s="122"/>
      <c r="AC1381" s="215"/>
      <c r="AD1381" s="122"/>
    </row>
    <row r="1382" spans="25:30">
      <c r="Y1382" s="1">
        <f t="shared" si="53"/>
        <v>1377</v>
      </c>
      <c r="AA1382" s="122"/>
      <c r="AB1382" s="122"/>
      <c r="AC1382" s="215"/>
      <c r="AD1382" s="122"/>
    </row>
    <row r="1383" spans="25:30">
      <c r="Y1383" s="1">
        <f t="shared" si="53"/>
        <v>1378</v>
      </c>
      <c r="AA1383" s="122"/>
      <c r="AB1383" s="122"/>
      <c r="AC1383" s="215"/>
      <c r="AD1383" s="122"/>
    </row>
    <row r="1384" spans="25:30">
      <c r="Y1384" s="1">
        <f t="shared" si="53"/>
        <v>1379</v>
      </c>
      <c r="AA1384" s="122"/>
      <c r="AB1384" s="122"/>
      <c r="AC1384" s="215"/>
      <c r="AD1384" s="122"/>
    </row>
    <row r="1385" spans="25:30">
      <c r="Y1385" s="1">
        <f t="shared" si="53"/>
        <v>1380</v>
      </c>
      <c r="AA1385" s="122"/>
      <c r="AB1385" s="122"/>
      <c r="AC1385" s="215"/>
      <c r="AD1385" s="122"/>
    </row>
    <row r="1386" spans="25:30">
      <c r="Y1386" s="1">
        <f t="shared" si="53"/>
        <v>1381</v>
      </c>
      <c r="AA1386" s="122"/>
      <c r="AB1386" s="122"/>
      <c r="AC1386" s="215"/>
      <c r="AD1386" s="122"/>
    </row>
    <row r="1387" spans="25:30">
      <c r="Y1387" s="1">
        <f t="shared" si="53"/>
        <v>1382</v>
      </c>
      <c r="AA1387" s="122"/>
      <c r="AB1387" s="122"/>
      <c r="AC1387" s="215"/>
      <c r="AD1387" s="122"/>
    </row>
    <row r="1388" spans="25:30">
      <c r="Y1388" s="1">
        <f t="shared" si="53"/>
        <v>1383</v>
      </c>
      <c r="AA1388" s="122"/>
      <c r="AB1388" s="122"/>
      <c r="AC1388" s="215"/>
      <c r="AD1388" s="122"/>
    </row>
    <row r="1389" spans="25:30">
      <c r="Y1389" s="1">
        <f t="shared" si="53"/>
        <v>1384</v>
      </c>
      <c r="AA1389" s="122"/>
      <c r="AB1389" s="122"/>
      <c r="AC1389" s="215"/>
      <c r="AD1389" s="122"/>
    </row>
    <row r="1390" spans="25:30">
      <c r="Y1390" s="1">
        <f t="shared" si="53"/>
        <v>1385</v>
      </c>
      <c r="AA1390" s="122"/>
      <c r="AB1390" s="122"/>
      <c r="AC1390" s="215"/>
      <c r="AD1390" s="122"/>
    </row>
    <row r="1391" spans="25:30">
      <c r="Y1391" s="1">
        <f t="shared" si="53"/>
        <v>1386</v>
      </c>
      <c r="AA1391" s="122"/>
      <c r="AB1391" s="122"/>
      <c r="AC1391" s="215"/>
      <c r="AD1391" s="122"/>
    </row>
    <row r="1392" spans="25:30">
      <c r="Y1392" s="1">
        <f t="shared" si="53"/>
        <v>1387</v>
      </c>
      <c r="AA1392" s="122"/>
      <c r="AB1392" s="122"/>
      <c r="AC1392" s="215"/>
      <c r="AD1392" s="122"/>
    </row>
    <row r="1393" spans="25:30">
      <c r="Y1393" s="1">
        <f t="shared" si="53"/>
        <v>1388</v>
      </c>
      <c r="AA1393" s="122"/>
      <c r="AB1393" s="122"/>
      <c r="AC1393" s="215"/>
      <c r="AD1393" s="122"/>
    </row>
    <row r="1394" spans="25:30">
      <c r="Y1394" s="1">
        <f t="shared" si="53"/>
        <v>1389</v>
      </c>
      <c r="AA1394" s="122"/>
      <c r="AB1394" s="122"/>
      <c r="AC1394" s="215"/>
      <c r="AD1394" s="122"/>
    </row>
    <row r="1395" spans="25:30">
      <c r="Y1395" s="1">
        <f t="shared" si="53"/>
        <v>1390</v>
      </c>
      <c r="AA1395" s="122"/>
      <c r="AB1395" s="122"/>
      <c r="AC1395" s="215"/>
      <c r="AD1395" s="122"/>
    </row>
    <row r="1396" spans="25:30">
      <c r="Y1396" s="1">
        <f t="shared" si="53"/>
        <v>1391</v>
      </c>
      <c r="AA1396" s="122"/>
      <c r="AB1396" s="122"/>
      <c r="AC1396" s="215"/>
      <c r="AD1396" s="122"/>
    </row>
    <row r="1397" spans="25:30">
      <c r="Y1397" s="1">
        <f t="shared" si="53"/>
        <v>1392</v>
      </c>
      <c r="AA1397" s="122"/>
      <c r="AB1397" s="122"/>
      <c r="AC1397" s="215"/>
      <c r="AD1397" s="122"/>
    </row>
    <row r="1398" spans="25:30">
      <c r="Y1398" s="1">
        <f t="shared" si="53"/>
        <v>1393</v>
      </c>
      <c r="AA1398" s="122"/>
      <c r="AB1398" s="122"/>
      <c r="AC1398" s="215"/>
      <c r="AD1398" s="122"/>
    </row>
    <row r="1399" spans="25:30">
      <c r="Y1399" s="1">
        <f t="shared" si="53"/>
        <v>1394</v>
      </c>
      <c r="AA1399" s="122"/>
      <c r="AB1399" s="122"/>
      <c r="AC1399" s="215"/>
      <c r="AD1399" s="122"/>
    </row>
    <row r="1400" spans="25:30">
      <c r="Y1400" s="1">
        <f t="shared" si="53"/>
        <v>1395</v>
      </c>
      <c r="AA1400" s="122"/>
      <c r="AB1400" s="122"/>
      <c r="AC1400" s="215"/>
      <c r="AD1400" s="122"/>
    </row>
    <row r="1401" spans="25:30">
      <c r="Y1401" s="1">
        <f t="shared" si="53"/>
        <v>1396</v>
      </c>
      <c r="AA1401" s="122"/>
      <c r="AB1401" s="122"/>
      <c r="AC1401" s="215"/>
      <c r="AD1401" s="122"/>
    </row>
    <row r="1402" spans="25:30">
      <c r="Y1402" s="1">
        <f t="shared" si="53"/>
        <v>1397</v>
      </c>
      <c r="AA1402" s="122"/>
      <c r="AB1402" s="122"/>
      <c r="AC1402" s="215"/>
      <c r="AD1402" s="122"/>
    </row>
    <row r="1403" spans="25:30">
      <c r="Y1403" s="1">
        <f t="shared" si="53"/>
        <v>1398</v>
      </c>
      <c r="AA1403" s="122"/>
      <c r="AB1403" s="122"/>
      <c r="AC1403" s="215"/>
      <c r="AD1403" s="122"/>
    </row>
    <row r="1404" spans="25:30">
      <c r="Y1404" s="1">
        <f t="shared" si="53"/>
        <v>1399</v>
      </c>
      <c r="AA1404" s="122"/>
      <c r="AB1404" s="122"/>
      <c r="AC1404" s="215"/>
      <c r="AD1404" s="122"/>
    </row>
    <row r="1405" spans="25:30">
      <c r="Y1405" s="1">
        <f t="shared" si="53"/>
        <v>1400</v>
      </c>
      <c r="AA1405" s="122"/>
      <c r="AB1405" s="122"/>
      <c r="AC1405" s="215"/>
      <c r="AD1405" s="122"/>
    </row>
    <row r="1406" spans="25:30">
      <c r="Y1406" s="1">
        <f t="shared" si="53"/>
        <v>1401</v>
      </c>
      <c r="AA1406" s="122"/>
      <c r="AB1406" s="122"/>
      <c r="AC1406" s="215"/>
      <c r="AD1406" s="122"/>
    </row>
    <row r="1407" spans="25:30">
      <c r="Y1407" s="1">
        <f t="shared" si="53"/>
        <v>1402</v>
      </c>
      <c r="AA1407" s="122"/>
      <c r="AB1407" s="122"/>
      <c r="AC1407" s="215"/>
      <c r="AD1407" s="122"/>
    </row>
    <row r="1408" spans="25:30">
      <c r="Y1408" s="1">
        <f t="shared" si="53"/>
        <v>1403</v>
      </c>
      <c r="AA1408" s="122"/>
      <c r="AB1408" s="122"/>
      <c r="AC1408" s="215"/>
      <c r="AD1408" s="122"/>
    </row>
    <row r="1409" spans="25:30">
      <c r="Y1409" s="1">
        <f t="shared" si="53"/>
        <v>1404</v>
      </c>
      <c r="AA1409" s="122"/>
      <c r="AB1409" s="122"/>
      <c r="AC1409" s="215"/>
      <c r="AD1409" s="122"/>
    </row>
    <row r="1410" spans="25:30">
      <c r="Y1410" s="1">
        <f t="shared" si="53"/>
        <v>1405</v>
      </c>
      <c r="AA1410" s="122"/>
      <c r="AB1410" s="122"/>
      <c r="AC1410" s="215"/>
      <c r="AD1410" s="122"/>
    </row>
    <row r="1411" spans="25:30">
      <c r="Y1411" s="1">
        <f t="shared" si="53"/>
        <v>1406</v>
      </c>
      <c r="AA1411" s="122"/>
      <c r="AB1411" s="122"/>
      <c r="AC1411" s="215"/>
      <c r="AD1411" s="122"/>
    </row>
    <row r="1412" spans="25:30">
      <c r="Y1412" s="1">
        <f t="shared" si="53"/>
        <v>1407</v>
      </c>
      <c r="AA1412" s="122"/>
      <c r="AB1412" s="122"/>
      <c r="AC1412" s="215"/>
      <c r="AD1412" s="122"/>
    </row>
    <row r="1413" spans="25:30">
      <c r="Y1413" s="1">
        <f t="shared" si="53"/>
        <v>1408</v>
      </c>
      <c r="AA1413" s="122"/>
      <c r="AB1413" s="122"/>
      <c r="AC1413" s="215"/>
      <c r="AD1413" s="122"/>
    </row>
    <row r="1414" spans="25:30">
      <c r="Y1414" s="1">
        <f t="shared" si="53"/>
        <v>1409</v>
      </c>
      <c r="AA1414" s="122"/>
      <c r="AB1414" s="122"/>
      <c r="AC1414" s="215"/>
      <c r="AD1414" s="122"/>
    </row>
    <row r="1415" spans="25:30">
      <c r="Y1415" s="1">
        <f t="shared" si="53"/>
        <v>1410</v>
      </c>
      <c r="AA1415" s="122"/>
      <c r="AB1415" s="122"/>
      <c r="AC1415" s="215"/>
      <c r="AD1415" s="122"/>
    </row>
    <row r="1416" spans="25:30">
      <c r="Y1416" s="1">
        <f t="shared" si="53"/>
        <v>1411</v>
      </c>
      <c r="AA1416" s="122"/>
      <c r="AB1416" s="122"/>
      <c r="AC1416" s="215"/>
      <c r="AD1416" s="122"/>
    </row>
    <row r="1417" spans="25:30">
      <c r="Y1417" s="1">
        <f t="shared" ref="Y1417:Y1480" si="54">Y1416+1</f>
        <v>1412</v>
      </c>
      <c r="AA1417" s="122"/>
      <c r="AB1417" s="122"/>
      <c r="AC1417" s="215"/>
      <c r="AD1417" s="122"/>
    </row>
    <row r="1418" spans="25:30">
      <c r="Y1418" s="1">
        <f t="shared" si="54"/>
        <v>1413</v>
      </c>
      <c r="AA1418" s="122"/>
      <c r="AB1418" s="122"/>
      <c r="AC1418" s="215"/>
      <c r="AD1418" s="122"/>
    </row>
    <row r="1419" spans="25:30">
      <c r="Y1419" s="1">
        <f t="shared" si="54"/>
        <v>1414</v>
      </c>
      <c r="AA1419" s="122"/>
      <c r="AB1419" s="122"/>
      <c r="AC1419" s="215"/>
      <c r="AD1419" s="122"/>
    </row>
    <row r="1420" spans="25:30">
      <c r="Y1420" s="1">
        <f t="shared" si="54"/>
        <v>1415</v>
      </c>
      <c r="AA1420" s="122"/>
      <c r="AB1420" s="122"/>
      <c r="AC1420" s="215"/>
      <c r="AD1420" s="122"/>
    </row>
    <row r="1421" spans="25:30">
      <c r="Y1421" s="1">
        <f t="shared" si="54"/>
        <v>1416</v>
      </c>
      <c r="AA1421" s="122"/>
      <c r="AB1421" s="122"/>
      <c r="AC1421" s="215"/>
      <c r="AD1421" s="122"/>
    </row>
    <row r="1422" spans="25:30">
      <c r="Y1422" s="1">
        <f t="shared" si="54"/>
        <v>1417</v>
      </c>
      <c r="AA1422" s="122"/>
      <c r="AB1422" s="122"/>
      <c r="AC1422" s="215"/>
      <c r="AD1422" s="122"/>
    </row>
    <row r="1423" spans="25:30">
      <c r="Y1423" s="1">
        <f t="shared" si="54"/>
        <v>1418</v>
      </c>
      <c r="AA1423" s="122"/>
      <c r="AB1423" s="122"/>
      <c r="AC1423" s="215"/>
      <c r="AD1423" s="122"/>
    </row>
    <row r="1424" spans="25:30">
      <c r="Y1424" s="1">
        <f t="shared" si="54"/>
        <v>1419</v>
      </c>
      <c r="AA1424" s="122"/>
      <c r="AB1424" s="122"/>
      <c r="AC1424" s="215"/>
      <c r="AD1424" s="122"/>
    </row>
    <row r="1425" spans="25:30">
      <c r="Y1425" s="1">
        <f t="shared" si="54"/>
        <v>1420</v>
      </c>
      <c r="AA1425" s="122"/>
      <c r="AB1425" s="122"/>
      <c r="AC1425" s="215"/>
      <c r="AD1425" s="122"/>
    </row>
    <row r="1426" spans="25:30">
      <c r="Y1426" s="1">
        <f t="shared" si="54"/>
        <v>1421</v>
      </c>
      <c r="AA1426" s="122"/>
      <c r="AB1426" s="122"/>
      <c r="AC1426" s="215"/>
      <c r="AD1426" s="122"/>
    </row>
    <row r="1427" spans="25:30">
      <c r="Y1427" s="1">
        <f t="shared" si="54"/>
        <v>1422</v>
      </c>
      <c r="AA1427" s="122"/>
      <c r="AB1427" s="122"/>
      <c r="AC1427" s="215"/>
      <c r="AD1427" s="122"/>
    </row>
    <row r="1428" spans="25:30">
      <c r="Y1428" s="1">
        <f t="shared" si="54"/>
        <v>1423</v>
      </c>
      <c r="AA1428" s="122"/>
      <c r="AB1428" s="122"/>
      <c r="AC1428" s="215"/>
      <c r="AD1428" s="122"/>
    </row>
    <row r="1429" spans="25:30">
      <c r="Y1429" s="1">
        <f t="shared" si="54"/>
        <v>1424</v>
      </c>
      <c r="AA1429" s="122"/>
      <c r="AB1429" s="122"/>
      <c r="AC1429" s="215"/>
      <c r="AD1429" s="122"/>
    </row>
    <row r="1430" spans="25:30">
      <c r="Y1430" s="1">
        <f t="shared" si="54"/>
        <v>1425</v>
      </c>
      <c r="AA1430" s="122"/>
      <c r="AB1430" s="122"/>
      <c r="AC1430" s="215"/>
      <c r="AD1430" s="122"/>
    </row>
    <row r="1431" spans="25:30">
      <c r="Y1431" s="1">
        <f t="shared" si="54"/>
        <v>1426</v>
      </c>
      <c r="AA1431" s="122"/>
      <c r="AB1431" s="122"/>
      <c r="AC1431" s="215"/>
      <c r="AD1431" s="122"/>
    </row>
    <row r="1432" spans="25:30">
      <c r="Y1432" s="1">
        <f t="shared" si="54"/>
        <v>1427</v>
      </c>
      <c r="AA1432" s="122"/>
      <c r="AB1432" s="122"/>
      <c r="AC1432" s="215"/>
      <c r="AD1432" s="122"/>
    </row>
    <row r="1433" spans="25:30">
      <c r="Y1433" s="1">
        <f t="shared" si="54"/>
        <v>1428</v>
      </c>
      <c r="AA1433" s="122"/>
      <c r="AB1433" s="122"/>
      <c r="AC1433" s="215"/>
      <c r="AD1433" s="122"/>
    </row>
    <row r="1434" spans="25:30">
      <c r="Y1434" s="1">
        <f t="shared" si="54"/>
        <v>1429</v>
      </c>
      <c r="AA1434" s="122"/>
      <c r="AB1434" s="122"/>
      <c r="AC1434" s="215"/>
      <c r="AD1434" s="122"/>
    </row>
    <row r="1435" spans="25:30">
      <c r="Y1435" s="1">
        <f t="shared" si="54"/>
        <v>1430</v>
      </c>
      <c r="AA1435" s="122"/>
      <c r="AB1435" s="122"/>
      <c r="AC1435" s="215"/>
      <c r="AD1435" s="122"/>
    </row>
    <row r="1436" spans="25:30">
      <c r="Y1436" s="1">
        <f t="shared" si="54"/>
        <v>1431</v>
      </c>
      <c r="AA1436" s="122"/>
      <c r="AB1436" s="122"/>
      <c r="AC1436" s="215"/>
      <c r="AD1436" s="122"/>
    </row>
    <row r="1437" spans="25:30">
      <c r="Y1437" s="1">
        <f t="shared" si="54"/>
        <v>1432</v>
      </c>
      <c r="AA1437" s="122"/>
      <c r="AB1437" s="122"/>
      <c r="AC1437" s="215"/>
      <c r="AD1437" s="122"/>
    </row>
    <row r="1438" spans="25:30">
      <c r="Y1438" s="1">
        <f t="shared" si="54"/>
        <v>1433</v>
      </c>
      <c r="AA1438" s="122"/>
      <c r="AB1438" s="122"/>
      <c r="AC1438" s="215"/>
      <c r="AD1438" s="122"/>
    </row>
    <row r="1439" spans="25:30">
      <c r="Y1439" s="1">
        <f t="shared" si="54"/>
        <v>1434</v>
      </c>
      <c r="AA1439" s="122"/>
      <c r="AB1439" s="122"/>
      <c r="AC1439" s="215"/>
      <c r="AD1439" s="122"/>
    </row>
    <row r="1440" spans="25:30">
      <c r="Y1440" s="1">
        <f t="shared" si="54"/>
        <v>1435</v>
      </c>
      <c r="AA1440" s="122"/>
      <c r="AB1440" s="122"/>
      <c r="AC1440" s="215"/>
      <c r="AD1440" s="122"/>
    </row>
    <row r="1441" spans="25:30">
      <c r="Y1441" s="1">
        <f t="shared" si="54"/>
        <v>1436</v>
      </c>
      <c r="AA1441" s="122"/>
      <c r="AB1441" s="122"/>
      <c r="AC1441" s="215"/>
      <c r="AD1441" s="122"/>
    </row>
    <row r="1442" spans="25:30">
      <c r="Y1442" s="1">
        <f t="shared" si="54"/>
        <v>1437</v>
      </c>
      <c r="AA1442" s="122"/>
      <c r="AB1442" s="122"/>
      <c r="AC1442" s="215"/>
      <c r="AD1442" s="122"/>
    </row>
    <row r="1443" spans="25:30">
      <c r="Y1443" s="1">
        <f t="shared" si="54"/>
        <v>1438</v>
      </c>
      <c r="AA1443" s="122"/>
      <c r="AB1443" s="122"/>
      <c r="AC1443" s="215"/>
      <c r="AD1443" s="122"/>
    </row>
    <row r="1444" spans="25:30">
      <c r="Y1444" s="1">
        <f t="shared" si="54"/>
        <v>1439</v>
      </c>
      <c r="AA1444" s="122"/>
      <c r="AB1444" s="122"/>
      <c r="AC1444" s="215"/>
      <c r="AD1444" s="122"/>
    </row>
    <row r="1445" spans="25:30">
      <c r="Y1445" s="1">
        <f t="shared" si="54"/>
        <v>1440</v>
      </c>
      <c r="AA1445" s="122"/>
      <c r="AB1445" s="122"/>
      <c r="AC1445" s="215"/>
      <c r="AD1445" s="122"/>
    </row>
    <row r="1446" spans="25:30">
      <c r="Y1446" s="1">
        <f t="shared" si="54"/>
        <v>1441</v>
      </c>
      <c r="AA1446" s="122"/>
      <c r="AB1446" s="122"/>
      <c r="AC1446" s="215"/>
      <c r="AD1446" s="122"/>
    </row>
    <row r="1447" spans="25:30">
      <c r="Y1447" s="1">
        <f t="shared" si="54"/>
        <v>1442</v>
      </c>
      <c r="AA1447" s="122"/>
      <c r="AB1447" s="122"/>
      <c r="AC1447" s="215"/>
      <c r="AD1447" s="122"/>
    </row>
    <row r="1448" spans="25:30">
      <c r="Y1448" s="1">
        <f t="shared" si="54"/>
        <v>1443</v>
      </c>
      <c r="AA1448" s="122"/>
      <c r="AB1448" s="122"/>
      <c r="AC1448" s="215"/>
      <c r="AD1448" s="122"/>
    </row>
    <row r="1449" spans="25:30">
      <c r="Y1449" s="1">
        <f t="shared" si="54"/>
        <v>1444</v>
      </c>
      <c r="AA1449" s="122"/>
      <c r="AB1449" s="122"/>
      <c r="AC1449" s="215"/>
      <c r="AD1449" s="122"/>
    </row>
    <row r="1450" spans="25:30">
      <c r="Y1450" s="1">
        <f t="shared" si="54"/>
        <v>1445</v>
      </c>
      <c r="AA1450" s="122"/>
      <c r="AB1450" s="122"/>
      <c r="AC1450" s="215"/>
      <c r="AD1450" s="122"/>
    </row>
    <row r="1451" spans="25:30">
      <c r="Y1451" s="1">
        <f t="shared" si="54"/>
        <v>1446</v>
      </c>
      <c r="AA1451" s="122"/>
      <c r="AB1451" s="122"/>
      <c r="AC1451" s="215"/>
      <c r="AD1451" s="122"/>
    </row>
    <row r="1452" spans="25:30">
      <c r="Y1452" s="1">
        <f t="shared" si="54"/>
        <v>1447</v>
      </c>
      <c r="AB1452" s="122"/>
      <c r="AC1452" s="215"/>
      <c r="AD1452" s="122"/>
    </row>
    <row r="1453" spans="25:30">
      <c r="Y1453" s="1">
        <f t="shared" si="54"/>
        <v>1448</v>
      </c>
      <c r="AB1453" s="122"/>
      <c r="AC1453" s="215"/>
      <c r="AD1453" s="122"/>
    </row>
    <row r="1454" spans="25:30">
      <c r="Y1454" s="1">
        <f t="shared" si="54"/>
        <v>1449</v>
      </c>
      <c r="AB1454" s="122"/>
      <c r="AC1454" s="215"/>
      <c r="AD1454" s="122"/>
    </row>
    <row r="1455" spans="25:30">
      <c r="Y1455" s="1">
        <f t="shared" si="54"/>
        <v>1450</v>
      </c>
      <c r="AB1455" s="122"/>
      <c r="AC1455" s="215"/>
      <c r="AD1455" s="122"/>
    </row>
    <row r="1456" spans="25:30">
      <c r="Y1456" s="1">
        <f t="shared" si="54"/>
        <v>1451</v>
      </c>
      <c r="AB1456" s="122"/>
      <c r="AC1456" s="215"/>
      <c r="AD1456" s="122"/>
    </row>
    <row r="1457" spans="25:30">
      <c r="Y1457" s="1">
        <f t="shared" si="54"/>
        <v>1452</v>
      </c>
      <c r="AB1457" s="122"/>
      <c r="AC1457" s="215"/>
      <c r="AD1457" s="122"/>
    </row>
    <row r="1458" spans="25:30">
      <c r="Y1458" s="1">
        <f t="shared" si="54"/>
        <v>1453</v>
      </c>
      <c r="AB1458" s="122"/>
      <c r="AC1458" s="215"/>
      <c r="AD1458" s="122"/>
    </row>
    <row r="1459" spans="25:30">
      <c r="Y1459" s="1">
        <f t="shared" si="54"/>
        <v>1454</v>
      </c>
      <c r="AB1459" s="122"/>
      <c r="AC1459" s="215"/>
      <c r="AD1459" s="122"/>
    </row>
    <row r="1460" spans="25:30">
      <c r="Y1460" s="1">
        <f t="shared" si="54"/>
        <v>1455</v>
      </c>
      <c r="AB1460" s="122"/>
      <c r="AC1460" s="215"/>
      <c r="AD1460" s="122"/>
    </row>
    <row r="1461" spans="25:30">
      <c r="Y1461" s="1">
        <f t="shared" si="54"/>
        <v>1456</v>
      </c>
      <c r="AB1461" s="122"/>
      <c r="AC1461" s="215"/>
      <c r="AD1461" s="122"/>
    </row>
    <row r="1462" spans="25:30">
      <c r="Y1462" s="1">
        <f t="shared" si="54"/>
        <v>1457</v>
      </c>
      <c r="AB1462" s="122"/>
      <c r="AC1462" s="215"/>
      <c r="AD1462" s="122"/>
    </row>
    <row r="1463" spans="25:30">
      <c r="Y1463" s="1">
        <f t="shared" si="54"/>
        <v>1458</v>
      </c>
      <c r="AB1463" s="122"/>
      <c r="AC1463" s="215"/>
      <c r="AD1463" s="122"/>
    </row>
    <row r="1464" spans="25:30">
      <c r="Y1464" s="1">
        <f t="shared" si="54"/>
        <v>1459</v>
      </c>
      <c r="AB1464" s="122"/>
      <c r="AC1464" s="215"/>
      <c r="AD1464" s="122"/>
    </row>
    <row r="1465" spans="25:30">
      <c r="Y1465" s="1">
        <f t="shared" si="54"/>
        <v>1460</v>
      </c>
      <c r="AB1465" s="122"/>
      <c r="AC1465" s="215"/>
      <c r="AD1465" s="122"/>
    </row>
    <row r="1466" spans="25:30">
      <c r="Y1466" s="1">
        <f t="shared" si="54"/>
        <v>1461</v>
      </c>
      <c r="AB1466" s="122"/>
      <c r="AC1466" s="215"/>
      <c r="AD1466" s="122"/>
    </row>
    <row r="1467" spans="25:30">
      <c r="Y1467" s="1">
        <f t="shared" si="54"/>
        <v>1462</v>
      </c>
      <c r="AB1467" s="122"/>
      <c r="AC1467" s="215"/>
      <c r="AD1467" s="122"/>
    </row>
    <row r="1468" spans="25:30">
      <c r="Y1468" s="1">
        <f t="shared" si="54"/>
        <v>1463</v>
      </c>
      <c r="AB1468" s="122"/>
      <c r="AC1468" s="215"/>
      <c r="AD1468" s="122"/>
    </row>
    <row r="1469" spans="25:30">
      <c r="Y1469" s="1">
        <f t="shared" si="54"/>
        <v>1464</v>
      </c>
      <c r="AB1469" s="122"/>
      <c r="AC1469" s="215"/>
      <c r="AD1469" s="122"/>
    </row>
    <row r="1470" spans="25:30">
      <c r="Y1470" s="1">
        <f t="shared" si="54"/>
        <v>1465</v>
      </c>
      <c r="AB1470" s="122"/>
      <c r="AC1470" s="215"/>
      <c r="AD1470" s="122"/>
    </row>
    <row r="1471" spans="25:30">
      <c r="Y1471" s="1">
        <f t="shared" si="54"/>
        <v>1466</v>
      </c>
      <c r="AB1471" s="122"/>
      <c r="AC1471" s="215"/>
      <c r="AD1471" s="122"/>
    </row>
    <row r="1472" spans="25:30">
      <c r="Y1472" s="1">
        <f t="shared" si="54"/>
        <v>1467</v>
      </c>
      <c r="AB1472" s="122"/>
      <c r="AC1472" s="215"/>
      <c r="AD1472" s="122"/>
    </row>
    <row r="1473" spans="25:30">
      <c r="Y1473" s="1">
        <f t="shared" si="54"/>
        <v>1468</v>
      </c>
      <c r="AB1473" s="122"/>
      <c r="AC1473" s="215"/>
      <c r="AD1473" s="122"/>
    </row>
    <row r="1474" spans="25:30">
      <c r="Y1474" s="1">
        <f t="shared" si="54"/>
        <v>1469</v>
      </c>
      <c r="AB1474" s="122"/>
      <c r="AC1474" s="215"/>
      <c r="AD1474" s="122"/>
    </row>
    <row r="1475" spans="25:30">
      <c r="Y1475" s="1">
        <f t="shared" si="54"/>
        <v>1470</v>
      </c>
      <c r="AB1475" s="122"/>
      <c r="AC1475" s="215"/>
      <c r="AD1475" s="122"/>
    </row>
    <row r="1476" spans="25:30">
      <c r="Y1476" s="1">
        <f t="shared" si="54"/>
        <v>1471</v>
      </c>
      <c r="AB1476" s="122"/>
      <c r="AC1476" s="215"/>
      <c r="AD1476" s="122"/>
    </row>
    <row r="1477" spans="25:30">
      <c r="Y1477" s="1">
        <f t="shared" si="54"/>
        <v>1472</v>
      </c>
      <c r="AB1477" s="122"/>
      <c r="AC1477" s="215"/>
      <c r="AD1477" s="122"/>
    </row>
    <row r="1478" spans="25:30">
      <c r="Y1478" s="1">
        <f t="shared" si="54"/>
        <v>1473</v>
      </c>
      <c r="AB1478" s="122"/>
      <c r="AC1478" s="215"/>
      <c r="AD1478" s="122"/>
    </row>
    <row r="1479" spans="25:30">
      <c r="Y1479" s="1">
        <f t="shared" si="54"/>
        <v>1474</v>
      </c>
      <c r="AB1479" s="122"/>
      <c r="AC1479" s="215"/>
      <c r="AD1479" s="122"/>
    </row>
    <row r="1480" spans="25:30">
      <c r="Y1480" s="1">
        <f t="shared" si="54"/>
        <v>1475</v>
      </c>
      <c r="AB1480" s="122"/>
      <c r="AC1480" s="215"/>
      <c r="AD1480" s="122"/>
    </row>
    <row r="1481" spans="25:30">
      <c r="Y1481" s="1">
        <f t="shared" ref="Y1481:Y1544" si="55">Y1480+1</f>
        <v>1476</v>
      </c>
      <c r="AB1481" s="122"/>
      <c r="AC1481" s="215"/>
      <c r="AD1481" s="122"/>
    </row>
    <row r="1482" spans="25:30">
      <c r="Y1482" s="1">
        <f t="shared" si="55"/>
        <v>1477</v>
      </c>
      <c r="AB1482" s="122"/>
      <c r="AC1482" s="215"/>
      <c r="AD1482" s="122"/>
    </row>
    <row r="1483" spans="25:30">
      <c r="Y1483" s="1">
        <f t="shared" si="55"/>
        <v>1478</v>
      </c>
      <c r="AB1483" s="122"/>
      <c r="AC1483" s="215"/>
      <c r="AD1483" s="122"/>
    </row>
    <row r="1484" spans="25:30">
      <c r="Y1484" s="1">
        <f t="shared" si="55"/>
        <v>1479</v>
      </c>
      <c r="AB1484" s="122"/>
      <c r="AC1484" s="215"/>
      <c r="AD1484" s="122"/>
    </row>
    <row r="1485" spans="25:30">
      <c r="Y1485" s="1">
        <f t="shared" si="55"/>
        <v>1480</v>
      </c>
      <c r="AB1485" s="122"/>
      <c r="AC1485" s="215"/>
      <c r="AD1485" s="122"/>
    </row>
    <row r="1486" spans="25:30">
      <c r="Y1486" s="1">
        <f t="shared" si="55"/>
        <v>1481</v>
      </c>
      <c r="AB1486" s="122"/>
      <c r="AC1486" s="215"/>
      <c r="AD1486" s="122"/>
    </row>
    <row r="1487" spans="25:30">
      <c r="Y1487" s="1">
        <f t="shared" si="55"/>
        <v>1482</v>
      </c>
      <c r="AB1487" s="122"/>
      <c r="AC1487" s="215"/>
      <c r="AD1487" s="122"/>
    </row>
    <row r="1488" spans="25:30">
      <c r="Y1488" s="1">
        <f t="shared" si="55"/>
        <v>1483</v>
      </c>
      <c r="AB1488" s="122"/>
      <c r="AC1488" s="215"/>
      <c r="AD1488" s="122"/>
    </row>
    <row r="1489" spans="25:30">
      <c r="Y1489" s="1">
        <f t="shared" si="55"/>
        <v>1484</v>
      </c>
      <c r="AB1489" s="122"/>
      <c r="AC1489" s="215"/>
      <c r="AD1489" s="122"/>
    </row>
    <row r="1490" spans="25:30">
      <c r="Y1490" s="1">
        <f t="shared" si="55"/>
        <v>1485</v>
      </c>
      <c r="AB1490" s="122"/>
      <c r="AC1490" s="215"/>
      <c r="AD1490" s="122"/>
    </row>
    <row r="1491" spans="25:30">
      <c r="Y1491" s="1">
        <f t="shared" si="55"/>
        <v>1486</v>
      </c>
      <c r="AB1491" s="122"/>
      <c r="AC1491" s="215"/>
      <c r="AD1491" s="122"/>
    </row>
    <row r="1492" spans="25:30">
      <c r="Y1492" s="1">
        <f t="shared" si="55"/>
        <v>1487</v>
      </c>
      <c r="AB1492" s="122"/>
      <c r="AC1492" s="215"/>
      <c r="AD1492" s="122"/>
    </row>
    <row r="1493" spans="25:30">
      <c r="Y1493" s="1">
        <f t="shared" si="55"/>
        <v>1488</v>
      </c>
      <c r="AB1493" s="122"/>
      <c r="AC1493" s="215"/>
      <c r="AD1493" s="122"/>
    </row>
    <row r="1494" spans="25:30">
      <c r="Y1494" s="1">
        <f t="shared" si="55"/>
        <v>1489</v>
      </c>
      <c r="AB1494" s="122"/>
      <c r="AC1494" s="215"/>
      <c r="AD1494" s="122"/>
    </row>
    <row r="1495" spans="25:30">
      <c r="Y1495" s="1">
        <f t="shared" si="55"/>
        <v>1490</v>
      </c>
      <c r="AB1495" s="122"/>
      <c r="AC1495" s="215"/>
      <c r="AD1495" s="122"/>
    </row>
    <row r="1496" spans="25:30">
      <c r="Y1496" s="1">
        <f t="shared" si="55"/>
        <v>1491</v>
      </c>
      <c r="AB1496" s="122"/>
      <c r="AC1496" s="215"/>
      <c r="AD1496" s="122"/>
    </row>
    <row r="1497" spans="25:30">
      <c r="Y1497" s="1">
        <f t="shared" si="55"/>
        <v>1492</v>
      </c>
      <c r="AB1497" s="122"/>
      <c r="AC1497" s="215"/>
      <c r="AD1497" s="122"/>
    </row>
    <row r="1498" spans="25:30">
      <c r="Y1498" s="1">
        <f t="shared" si="55"/>
        <v>1493</v>
      </c>
      <c r="AB1498" s="122"/>
      <c r="AC1498" s="215"/>
      <c r="AD1498" s="122"/>
    </row>
    <row r="1499" spans="25:30">
      <c r="Y1499" s="1">
        <f t="shared" si="55"/>
        <v>1494</v>
      </c>
      <c r="AB1499" s="122"/>
      <c r="AC1499" s="215"/>
      <c r="AD1499" s="122"/>
    </row>
    <row r="1500" spans="25:30">
      <c r="Y1500" s="1">
        <f t="shared" si="55"/>
        <v>1495</v>
      </c>
      <c r="AB1500" s="122"/>
      <c r="AC1500" s="215"/>
      <c r="AD1500" s="122"/>
    </row>
    <row r="1501" spans="25:30">
      <c r="Y1501" s="1">
        <f t="shared" si="55"/>
        <v>1496</v>
      </c>
      <c r="AB1501" s="122"/>
      <c r="AC1501" s="215"/>
      <c r="AD1501" s="122"/>
    </row>
    <row r="1502" spans="25:30">
      <c r="Y1502" s="1">
        <f t="shared" si="55"/>
        <v>1497</v>
      </c>
      <c r="AB1502" s="122"/>
      <c r="AC1502" s="215"/>
      <c r="AD1502" s="122"/>
    </row>
    <row r="1503" spans="25:30">
      <c r="Y1503" s="1">
        <f t="shared" si="55"/>
        <v>1498</v>
      </c>
      <c r="AB1503" s="122"/>
      <c r="AC1503" s="215"/>
      <c r="AD1503" s="122"/>
    </row>
    <row r="1504" spans="25:30">
      <c r="Y1504" s="1">
        <f t="shared" si="55"/>
        <v>1499</v>
      </c>
      <c r="AB1504" s="122"/>
      <c r="AC1504" s="215"/>
      <c r="AD1504" s="122"/>
    </row>
    <row r="1505" spans="25:30">
      <c r="Y1505" s="1">
        <f t="shared" si="55"/>
        <v>1500</v>
      </c>
      <c r="AB1505" s="122"/>
      <c r="AC1505" s="215"/>
      <c r="AD1505" s="122"/>
    </row>
    <row r="1506" spans="25:30">
      <c r="Y1506" s="1">
        <f t="shared" si="55"/>
        <v>1501</v>
      </c>
      <c r="AB1506" s="122"/>
      <c r="AC1506" s="215"/>
      <c r="AD1506" s="122"/>
    </row>
    <row r="1507" spans="25:30">
      <c r="Y1507" s="1">
        <f t="shared" si="55"/>
        <v>1502</v>
      </c>
      <c r="AB1507" s="122"/>
      <c r="AC1507" s="215"/>
      <c r="AD1507" s="122"/>
    </row>
    <row r="1508" spans="25:30">
      <c r="Y1508" s="1">
        <f t="shared" si="55"/>
        <v>1503</v>
      </c>
      <c r="AB1508" s="122"/>
      <c r="AC1508" s="215"/>
      <c r="AD1508" s="122"/>
    </row>
    <row r="1509" spans="25:30">
      <c r="Y1509" s="1">
        <f t="shared" si="55"/>
        <v>1504</v>
      </c>
      <c r="AB1509" s="122"/>
      <c r="AC1509" s="215"/>
      <c r="AD1509" s="122"/>
    </row>
    <row r="1510" spans="25:30">
      <c r="Y1510" s="1">
        <f t="shared" si="55"/>
        <v>1505</v>
      </c>
      <c r="AB1510" s="122"/>
      <c r="AC1510" s="215"/>
      <c r="AD1510" s="122"/>
    </row>
    <row r="1511" spans="25:30">
      <c r="Y1511" s="1">
        <f t="shared" si="55"/>
        <v>1506</v>
      </c>
      <c r="AB1511" s="122"/>
      <c r="AC1511" s="215"/>
      <c r="AD1511" s="122"/>
    </row>
    <row r="1512" spans="25:30">
      <c r="Y1512" s="1">
        <f t="shared" si="55"/>
        <v>1507</v>
      </c>
      <c r="AB1512" s="122"/>
      <c r="AC1512" s="215"/>
      <c r="AD1512" s="122"/>
    </row>
    <row r="1513" spans="25:30">
      <c r="Y1513" s="1">
        <f t="shared" si="55"/>
        <v>1508</v>
      </c>
      <c r="AB1513" s="122"/>
      <c r="AC1513" s="215"/>
      <c r="AD1513" s="122"/>
    </row>
    <row r="1514" spans="25:30">
      <c r="Y1514" s="1">
        <f t="shared" si="55"/>
        <v>1509</v>
      </c>
      <c r="AB1514" s="122"/>
      <c r="AC1514" s="215"/>
      <c r="AD1514" s="122"/>
    </row>
    <row r="1515" spans="25:30">
      <c r="Y1515" s="1">
        <f t="shared" si="55"/>
        <v>1510</v>
      </c>
      <c r="AB1515" s="122"/>
      <c r="AC1515" s="215"/>
      <c r="AD1515" s="122"/>
    </row>
    <row r="1516" spans="25:30">
      <c r="Y1516" s="1">
        <f t="shared" si="55"/>
        <v>1511</v>
      </c>
      <c r="AB1516" s="122"/>
      <c r="AC1516" s="215"/>
      <c r="AD1516" s="122"/>
    </row>
    <row r="1517" spans="25:30">
      <c r="Y1517" s="1">
        <f t="shared" si="55"/>
        <v>1512</v>
      </c>
      <c r="AB1517" s="122"/>
      <c r="AC1517" s="215"/>
      <c r="AD1517" s="122"/>
    </row>
    <row r="1518" spans="25:30">
      <c r="Y1518" s="1">
        <f t="shared" si="55"/>
        <v>1513</v>
      </c>
      <c r="AB1518" s="122"/>
      <c r="AC1518" s="215"/>
      <c r="AD1518" s="122"/>
    </row>
    <row r="1519" spans="25:30">
      <c r="Y1519" s="1">
        <f t="shared" si="55"/>
        <v>1514</v>
      </c>
      <c r="AB1519" s="122"/>
      <c r="AC1519" s="215"/>
      <c r="AD1519" s="122"/>
    </row>
    <row r="1520" spans="25:30">
      <c r="Y1520" s="1">
        <f t="shared" si="55"/>
        <v>1515</v>
      </c>
      <c r="AB1520" s="122"/>
      <c r="AC1520" s="215"/>
      <c r="AD1520" s="122"/>
    </row>
    <row r="1521" spans="25:30">
      <c r="Y1521" s="1">
        <f t="shared" si="55"/>
        <v>1516</v>
      </c>
      <c r="AB1521" s="122"/>
      <c r="AC1521" s="215"/>
      <c r="AD1521" s="122"/>
    </row>
    <row r="1522" spans="25:30">
      <c r="Y1522" s="1">
        <f t="shared" si="55"/>
        <v>1517</v>
      </c>
      <c r="AB1522" s="122"/>
      <c r="AC1522" s="215"/>
      <c r="AD1522" s="122"/>
    </row>
    <row r="1523" spans="25:30">
      <c r="Y1523" s="1">
        <f t="shared" si="55"/>
        <v>1518</v>
      </c>
      <c r="AB1523" s="122"/>
      <c r="AC1523" s="215"/>
      <c r="AD1523" s="122"/>
    </row>
    <row r="1524" spans="25:30">
      <c r="Y1524" s="1">
        <f t="shared" si="55"/>
        <v>1519</v>
      </c>
      <c r="AB1524" s="122"/>
      <c r="AC1524" s="215"/>
      <c r="AD1524" s="122"/>
    </row>
    <row r="1525" spans="25:30">
      <c r="Y1525" s="1">
        <f t="shared" si="55"/>
        <v>1520</v>
      </c>
      <c r="AB1525" s="122"/>
      <c r="AC1525" s="215"/>
      <c r="AD1525" s="122"/>
    </row>
    <row r="1526" spans="25:30">
      <c r="Y1526" s="1">
        <f t="shared" si="55"/>
        <v>1521</v>
      </c>
      <c r="AB1526" s="122"/>
      <c r="AC1526" s="215"/>
      <c r="AD1526" s="122"/>
    </row>
    <row r="1527" spans="25:30">
      <c r="Y1527" s="1">
        <f t="shared" si="55"/>
        <v>1522</v>
      </c>
      <c r="AB1527" s="122"/>
      <c r="AC1527" s="215"/>
      <c r="AD1527" s="122"/>
    </row>
    <row r="1528" spans="25:30">
      <c r="Y1528" s="1">
        <f t="shared" si="55"/>
        <v>1523</v>
      </c>
      <c r="AB1528" s="122"/>
      <c r="AC1528" s="215"/>
      <c r="AD1528" s="122"/>
    </row>
    <row r="1529" spans="25:30">
      <c r="Y1529" s="1">
        <f t="shared" si="55"/>
        <v>1524</v>
      </c>
      <c r="AB1529" s="122"/>
      <c r="AC1529" s="215"/>
      <c r="AD1529" s="122"/>
    </row>
    <row r="1530" spans="25:30">
      <c r="Y1530" s="1">
        <f t="shared" si="55"/>
        <v>1525</v>
      </c>
      <c r="AB1530" s="122"/>
      <c r="AC1530" s="215"/>
      <c r="AD1530" s="122"/>
    </row>
    <row r="1531" spans="25:30">
      <c r="Y1531" s="1">
        <f t="shared" si="55"/>
        <v>1526</v>
      </c>
      <c r="AB1531" s="122"/>
      <c r="AC1531" s="215"/>
      <c r="AD1531" s="122"/>
    </row>
    <row r="1532" spans="25:30">
      <c r="Y1532" s="1">
        <f t="shared" si="55"/>
        <v>1527</v>
      </c>
      <c r="AB1532" s="122"/>
      <c r="AC1532" s="215"/>
      <c r="AD1532" s="122"/>
    </row>
    <row r="1533" spans="25:30">
      <c r="Y1533" s="1">
        <f t="shared" si="55"/>
        <v>1528</v>
      </c>
      <c r="AB1533" s="122"/>
      <c r="AC1533" s="215"/>
      <c r="AD1533" s="122"/>
    </row>
    <row r="1534" spans="25:30">
      <c r="Y1534" s="1">
        <f t="shared" si="55"/>
        <v>1529</v>
      </c>
      <c r="AB1534" s="122"/>
      <c r="AC1534" s="215"/>
      <c r="AD1534" s="122"/>
    </row>
    <row r="1535" spans="25:30">
      <c r="Y1535" s="1">
        <f t="shared" si="55"/>
        <v>1530</v>
      </c>
      <c r="AB1535" s="122"/>
      <c r="AC1535" s="215"/>
      <c r="AD1535" s="122"/>
    </row>
    <row r="1536" spans="25:30">
      <c r="Y1536" s="1">
        <f t="shared" si="55"/>
        <v>1531</v>
      </c>
      <c r="AB1536" s="122"/>
      <c r="AC1536" s="215"/>
      <c r="AD1536" s="122"/>
    </row>
    <row r="1537" spans="25:30">
      <c r="Y1537" s="1">
        <f t="shared" si="55"/>
        <v>1532</v>
      </c>
      <c r="AB1537" s="122"/>
      <c r="AC1537" s="215"/>
      <c r="AD1537" s="122"/>
    </row>
    <row r="1538" spans="25:30">
      <c r="Y1538" s="1">
        <f t="shared" si="55"/>
        <v>1533</v>
      </c>
      <c r="AB1538" s="122"/>
      <c r="AC1538" s="215"/>
      <c r="AD1538" s="122"/>
    </row>
    <row r="1539" spans="25:30">
      <c r="Y1539" s="1">
        <f t="shared" si="55"/>
        <v>1534</v>
      </c>
      <c r="AB1539" s="122"/>
      <c r="AC1539" s="215"/>
      <c r="AD1539" s="122"/>
    </row>
    <row r="1540" spans="25:30">
      <c r="Y1540" s="1">
        <f t="shared" si="55"/>
        <v>1535</v>
      </c>
      <c r="AB1540" s="122"/>
      <c r="AC1540" s="215"/>
      <c r="AD1540" s="122"/>
    </row>
    <row r="1541" spans="25:30">
      <c r="Y1541" s="1">
        <f t="shared" si="55"/>
        <v>1536</v>
      </c>
      <c r="AB1541" s="122"/>
      <c r="AC1541" s="215"/>
      <c r="AD1541" s="122"/>
    </row>
    <row r="1542" spans="25:30">
      <c r="Y1542" s="1">
        <f t="shared" si="55"/>
        <v>1537</v>
      </c>
      <c r="AB1542" s="122"/>
      <c r="AC1542" s="215"/>
      <c r="AD1542" s="122"/>
    </row>
    <row r="1543" spans="25:30">
      <c r="Y1543" s="1">
        <f t="shared" si="55"/>
        <v>1538</v>
      </c>
      <c r="AB1543" s="122"/>
      <c r="AC1543" s="215"/>
      <c r="AD1543" s="122"/>
    </row>
    <row r="1544" spans="25:30">
      <c r="Y1544" s="1">
        <f t="shared" si="55"/>
        <v>1539</v>
      </c>
      <c r="AB1544" s="122"/>
      <c r="AC1544" s="215"/>
      <c r="AD1544" s="122"/>
    </row>
    <row r="1545" spans="25:30">
      <c r="Y1545" s="1">
        <f t="shared" ref="Y1545:Y1608" si="56">Y1544+1</f>
        <v>1540</v>
      </c>
      <c r="AB1545" s="122"/>
      <c r="AC1545" s="215"/>
      <c r="AD1545" s="122"/>
    </row>
    <row r="1546" spans="25:30">
      <c r="Y1546" s="1">
        <f t="shared" si="56"/>
        <v>1541</v>
      </c>
      <c r="AB1546" s="122"/>
      <c r="AC1546" s="215"/>
      <c r="AD1546" s="122"/>
    </row>
    <row r="1547" spans="25:30">
      <c r="Y1547" s="1">
        <f t="shared" si="56"/>
        <v>1542</v>
      </c>
      <c r="AB1547" s="122"/>
      <c r="AC1547" s="215"/>
      <c r="AD1547" s="122"/>
    </row>
    <row r="1548" spans="25:30">
      <c r="Y1548" s="1">
        <f t="shared" si="56"/>
        <v>1543</v>
      </c>
      <c r="AB1548" s="122"/>
      <c r="AC1548" s="215"/>
      <c r="AD1548" s="122"/>
    </row>
    <row r="1549" spans="25:30">
      <c r="Y1549" s="1">
        <f t="shared" si="56"/>
        <v>1544</v>
      </c>
      <c r="AB1549" s="122"/>
      <c r="AC1549" s="215"/>
      <c r="AD1549" s="122"/>
    </row>
    <row r="1550" spans="25:30">
      <c r="Y1550" s="1">
        <f t="shared" si="56"/>
        <v>1545</v>
      </c>
      <c r="AB1550" s="122"/>
      <c r="AC1550" s="215"/>
      <c r="AD1550" s="122"/>
    </row>
    <row r="1551" spans="25:30">
      <c r="Y1551" s="1">
        <f t="shared" si="56"/>
        <v>1546</v>
      </c>
      <c r="AB1551" s="122"/>
      <c r="AC1551" s="215"/>
      <c r="AD1551" s="122"/>
    </row>
    <row r="1552" spans="25:30">
      <c r="Y1552" s="1">
        <f t="shared" si="56"/>
        <v>1547</v>
      </c>
      <c r="AB1552" s="122"/>
      <c r="AC1552" s="215"/>
      <c r="AD1552" s="122"/>
    </row>
    <row r="1553" spans="25:30">
      <c r="Y1553" s="1">
        <f t="shared" si="56"/>
        <v>1548</v>
      </c>
      <c r="AB1553" s="122"/>
      <c r="AC1553" s="215"/>
      <c r="AD1553" s="122"/>
    </row>
    <row r="1554" spans="25:30">
      <c r="Y1554" s="1">
        <f t="shared" si="56"/>
        <v>1549</v>
      </c>
      <c r="AB1554" s="122"/>
      <c r="AC1554" s="215"/>
      <c r="AD1554" s="122"/>
    </row>
    <row r="1555" spans="25:30">
      <c r="Y1555" s="1">
        <f t="shared" si="56"/>
        <v>1550</v>
      </c>
      <c r="AB1555" s="122"/>
      <c r="AC1555" s="215"/>
      <c r="AD1555" s="122"/>
    </row>
    <row r="1556" spans="25:30">
      <c r="Y1556" s="1">
        <f t="shared" si="56"/>
        <v>1551</v>
      </c>
      <c r="AB1556" s="122"/>
      <c r="AC1556" s="215"/>
      <c r="AD1556" s="122"/>
    </row>
    <row r="1557" spans="25:30">
      <c r="Y1557" s="1">
        <f t="shared" si="56"/>
        <v>1552</v>
      </c>
      <c r="AB1557" s="122"/>
      <c r="AC1557" s="215"/>
      <c r="AD1557" s="122"/>
    </row>
    <row r="1558" spans="25:30">
      <c r="Y1558" s="1">
        <f t="shared" si="56"/>
        <v>1553</v>
      </c>
      <c r="AB1558" s="122"/>
      <c r="AC1558" s="215"/>
      <c r="AD1558" s="122"/>
    </row>
    <row r="1559" spans="25:30">
      <c r="Y1559" s="1">
        <f t="shared" si="56"/>
        <v>1554</v>
      </c>
      <c r="AB1559" s="122"/>
      <c r="AC1559" s="215"/>
      <c r="AD1559" s="122"/>
    </row>
    <row r="1560" spans="25:30">
      <c r="Y1560" s="1">
        <f t="shared" si="56"/>
        <v>1555</v>
      </c>
      <c r="AB1560" s="122"/>
      <c r="AC1560" s="215"/>
      <c r="AD1560" s="122"/>
    </row>
    <row r="1561" spans="25:30">
      <c r="Y1561" s="1">
        <f t="shared" si="56"/>
        <v>1556</v>
      </c>
      <c r="AB1561" s="122"/>
      <c r="AC1561" s="215"/>
      <c r="AD1561" s="122"/>
    </row>
    <row r="1562" spans="25:30">
      <c r="Y1562" s="1">
        <f t="shared" si="56"/>
        <v>1557</v>
      </c>
      <c r="AB1562" s="122"/>
      <c r="AC1562" s="215"/>
      <c r="AD1562" s="122"/>
    </row>
    <row r="1563" spans="25:30">
      <c r="Y1563" s="1">
        <f t="shared" si="56"/>
        <v>1558</v>
      </c>
      <c r="AB1563" s="122"/>
      <c r="AC1563" s="215"/>
      <c r="AD1563" s="122"/>
    </row>
    <row r="1564" spans="25:30">
      <c r="Y1564" s="1">
        <f t="shared" si="56"/>
        <v>1559</v>
      </c>
      <c r="AB1564" s="122"/>
      <c r="AC1564" s="215"/>
      <c r="AD1564" s="122"/>
    </row>
    <row r="1565" spans="25:30">
      <c r="Y1565" s="1">
        <f t="shared" si="56"/>
        <v>1560</v>
      </c>
      <c r="AB1565" s="122"/>
      <c r="AC1565" s="215"/>
      <c r="AD1565" s="122"/>
    </row>
    <row r="1566" spans="25:30">
      <c r="Y1566" s="1">
        <f t="shared" si="56"/>
        <v>1561</v>
      </c>
      <c r="AB1566" s="122"/>
      <c r="AC1566" s="215"/>
      <c r="AD1566" s="122"/>
    </row>
    <row r="1567" spans="25:30">
      <c r="Y1567" s="1">
        <f t="shared" si="56"/>
        <v>1562</v>
      </c>
      <c r="AB1567" s="122"/>
      <c r="AC1567" s="215"/>
      <c r="AD1567" s="122"/>
    </row>
    <row r="1568" spans="25:30">
      <c r="Y1568" s="1">
        <f t="shared" si="56"/>
        <v>1563</v>
      </c>
      <c r="AB1568" s="122"/>
      <c r="AC1568" s="215"/>
      <c r="AD1568" s="122"/>
    </row>
    <row r="1569" spans="25:30">
      <c r="Y1569" s="1">
        <f t="shared" si="56"/>
        <v>1564</v>
      </c>
      <c r="AB1569" s="122"/>
      <c r="AC1569" s="215"/>
      <c r="AD1569" s="122"/>
    </row>
    <row r="1570" spans="25:30">
      <c r="Y1570" s="1">
        <f t="shared" si="56"/>
        <v>1565</v>
      </c>
      <c r="AB1570" s="122"/>
      <c r="AC1570" s="215"/>
      <c r="AD1570" s="122"/>
    </row>
    <row r="1571" spans="25:30">
      <c r="Y1571" s="1">
        <f t="shared" si="56"/>
        <v>1566</v>
      </c>
    </row>
    <row r="1572" spans="25:30">
      <c r="Y1572" s="1">
        <f t="shared" si="56"/>
        <v>1567</v>
      </c>
    </row>
    <row r="1573" spans="25:30">
      <c r="Y1573" s="1">
        <f t="shared" si="56"/>
        <v>1568</v>
      </c>
    </row>
    <row r="1574" spans="25:30">
      <c r="Y1574" s="1">
        <f t="shared" si="56"/>
        <v>1569</v>
      </c>
    </row>
    <row r="1575" spans="25:30">
      <c r="Y1575" s="1">
        <f t="shared" si="56"/>
        <v>1570</v>
      </c>
    </row>
    <row r="1576" spans="25:30">
      <c r="Y1576" s="1">
        <f t="shared" si="56"/>
        <v>1571</v>
      </c>
    </row>
    <row r="1577" spans="25:30">
      <c r="Y1577" s="1">
        <f t="shared" si="56"/>
        <v>1572</v>
      </c>
    </row>
    <row r="1578" spans="25:30">
      <c r="Y1578" s="1">
        <f t="shared" si="56"/>
        <v>1573</v>
      </c>
    </row>
    <row r="1579" spans="25:30">
      <c r="Y1579" s="1">
        <f t="shared" si="56"/>
        <v>1574</v>
      </c>
    </row>
    <row r="1580" spans="25:30">
      <c r="Y1580" s="1">
        <f t="shared" si="56"/>
        <v>1575</v>
      </c>
    </row>
    <row r="1581" spans="25:30">
      <c r="Y1581" s="1">
        <f t="shared" si="56"/>
        <v>1576</v>
      </c>
    </row>
    <row r="1582" spans="25:30">
      <c r="Y1582" s="1">
        <f t="shared" si="56"/>
        <v>1577</v>
      </c>
    </row>
    <row r="1583" spans="25:30">
      <c r="Y1583" s="1">
        <f t="shared" si="56"/>
        <v>1578</v>
      </c>
    </row>
    <row r="1584" spans="25:30">
      <c r="Y1584" s="1">
        <f t="shared" si="56"/>
        <v>1579</v>
      </c>
    </row>
    <row r="1585" spans="25:25">
      <c r="Y1585" s="1">
        <f t="shared" si="56"/>
        <v>1580</v>
      </c>
    </row>
    <row r="1586" spans="25:25">
      <c r="Y1586" s="1">
        <f t="shared" si="56"/>
        <v>1581</v>
      </c>
    </row>
    <row r="1587" spans="25:25">
      <c r="Y1587" s="1">
        <f t="shared" si="56"/>
        <v>1582</v>
      </c>
    </row>
    <row r="1588" spans="25:25">
      <c r="Y1588" s="1">
        <f t="shared" si="56"/>
        <v>1583</v>
      </c>
    </row>
    <row r="1589" spans="25:25">
      <c r="Y1589" s="1">
        <f t="shared" si="56"/>
        <v>1584</v>
      </c>
    </row>
    <row r="1590" spans="25:25">
      <c r="Y1590" s="1">
        <f t="shared" si="56"/>
        <v>1585</v>
      </c>
    </row>
    <row r="1591" spans="25:25">
      <c r="Y1591" s="1">
        <f t="shared" si="56"/>
        <v>1586</v>
      </c>
    </row>
    <row r="1592" spans="25:25">
      <c r="Y1592" s="1">
        <f t="shared" si="56"/>
        <v>1587</v>
      </c>
    </row>
    <row r="1593" spans="25:25">
      <c r="Y1593" s="1">
        <f t="shared" si="56"/>
        <v>1588</v>
      </c>
    </row>
    <row r="1594" spans="25:25">
      <c r="Y1594" s="1">
        <f t="shared" si="56"/>
        <v>1589</v>
      </c>
    </row>
    <row r="1595" spans="25:25">
      <c r="Y1595" s="1">
        <f t="shared" si="56"/>
        <v>1590</v>
      </c>
    </row>
    <row r="1596" spans="25:25">
      <c r="Y1596" s="1">
        <f t="shared" si="56"/>
        <v>1591</v>
      </c>
    </row>
    <row r="1597" spans="25:25">
      <c r="Y1597" s="1">
        <f t="shared" si="56"/>
        <v>1592</v>
      </c>
    </row>
    <row r="1598" spans="25:25">
      <c r="Y1598" s="1">
        <f t="shared" si="56"/>
        <v>1593</v>
      </c>
    </row>
    <row r="1599" spans="25:25">
      <c r="Y1599" s="1">
        <f t="shared" si="56"/>
        <v>1594</v>
      </c>
    </row>
    <row r="1600" spans="25:25">
      <c r="Y1600" s="1">
        <f t="shared" si="56"/>
        <v>1595</v>
      </c>
    </row>
    <row r="1601" spans="25:25">
      <c r="Y1601" s="1">
        <f t="shared" si="56"/>
        <v>1596</v>
      </c>
    </row>
    <row r="1602" spans="25:25">
      <c r="Y1602" s="1">
        <f t="shared" si="56"/>
        <v>1597</v>
      </c>
    </row>
    <row r="1603" spans="25:25">
      <c r="Y1603" s="1">
        <f t="shared" si="56"/>
        <v>1598</v>
      </c>
    </row>
    <row r="1604" spans="25:25">
      <c r="Y1604" s="1">
        <f t="shared" si="56"/>
        <v>1599</v>
      </c>
    </row>
    <row r="1605" spans="25:25">
      <c r="Y1605" s="1">
        <f t="shared" si="56"/>
        <v>1600</v>
      </c>
    </row>
    <row r="1606" spans="25:25">
      <c r="Y1606" s="1">
        <f t="shared" si="56"/>
        <v>1601</v>
      </c>
    </row>
    <row r="1607" spans="25:25">
      <c r="Y1607" s="1">
        <f t="shared" si="56"/>
        <v>1602</v>
      </c>
    </row>
    <row r="1608" spans="25:25">
      <c r="Y1608" s="1">
        <f t="shared" si="56"/>
        <v>1603</v>
      </c>
    </row>
    <row r="1609" spans="25:25">
      <c r="Y1609" s="1">
        <f t="shared" ref="Y1609:Y1672" si="57">Y1608+1</f>
        <v>1604</v>
      </c>
    </row>
    <row r="1610" spans="25:25">
      <c r="Y1610" s="1">
        <f t="shared" si="57"/>
        <v>1605</v>
      </c>
    </row>
    <row r="1611" spans="25:25">
      <c r="Y1611" s="1">
        <f t="shared" si="57"/>
        <v>1606</v>
      </c>
    </row>
    <row r="1612" spans="25:25">
      <c r="Y1612" s="1">
        <f t="shared" si="57"/>
        <v>1607</v>
      </c>
    </row>
    <row r="1613" spans="25:25">
      <c r="Y1613" s="1">
        <f t="shared" si="57"/>
        <v>1608</v>
      </c>
    </row>
    <row r="1614" spans="25:25">
      <c r="Y1614" s="1">
        <f t="shared" si="57"/>
        <v>1609</v>
      </c>
    </row>
    <row r="1615" spans="25:25">
      <c r="Y1615" s="1">
        <f t="shared" si="57"/>
        <v>1610</v>
      </c>
    </row>
    <row r="1616" spans="25:25">
      <c r="Y1616" s="1">
        <f t="shared" si="57"/>
        <v>1611</v>
      </c>
    </row>
    <row r="1617" spans="25:25">
      <c r="Y1617" s="1">
        <f t="shared" si="57"/>
        <v>1612</v>
      </c>
    </row>
    <row r="1618" spans="25:25">
      <c r="Y1618" s="1">
        <f t="shared" si="57"/>
        <v>1613</v>
      </c>
    </row>
    <row r="1619" spans="25:25">
      <c r="Y1619" s="1">
        <f t="shared" si="57"/>
        <v>1614</v>
      </c>
    </row>
    <row r="1620" spans="25:25">
      <c r="Y1620" s="1">
        <f t="shared" si="57"/>
        <v>1615</v>
      </c>
    </row>
    <row r="1621" spans="25:25">
      <c r="Y1621" s="1">
        <f t="shared" si="57"/>
        <v>1616</v>
      </c>
    </row>
    <row r="1622" spans="25:25">
      <c r="Y1622" s="1">
        <f t="shared" si="57"/>
        <v>1617</v>
      </c>
    </row>
    <row r="1623" spans="25:25">
      <c r="Y1623" s="1">
        <f t="shared" si="57"/>
        <v>1618</v>
      </c>
    </row>
    <row r="1624" spans="25:25">
      <c r="Y1624" s="1">
        <f t="shared" si="57"/>
        <v>1619</v>
      </c>
    </row>
    <row r="1625" spans="25:25">
      <c r="Y1625" s="1">
        <f t="shared" si="57"/>
        <v>1620</v>
      </c>
    </row>
    <row r="1626" spans="25:25">
      <c r="Y1626" s="1">
        <f t="shared" si="57"/>
        <v>1621</v>
      </c>
    </row>
    <row r="1627" spans="25:25">
      <c r="Y1627" s="1">
        <f t="shared" si="57"/>
        <v>1622</v>
      </c>
    </row>
    <row r="1628" spans="25:25">
      <c r="Y1628" s="1">
        <f t="shared" si="57"/>
        <v>1623</v>
      </c>
    </row>
    <row r="1629" spans="25:25">
      <c r="Y1629" s="1">
        <f t="shared" si="57"/>
        <v>1624</v>
      </c>
    </row>
    <row r="1630" spans="25:25">
      <c r="Y1630" s="1">
        <f t="shared" si="57"/>
        <v>1625</v>
      </c>
    </row>
    <row r="1631" spans="25:25">
      <c r="Y1631" s="1">
        <f t="shared" si="57"/>
        <v>1626</v>
      </c>
    </row>
    <row r="1632" spans="25:25">
      <c r="Y1632" s="1">
        <f t="shared" si="57"/>
        <v>1627</v>
      </c>
    </row>
    <row r="1633" spans="25:25">
      <c r="Y1633" s="1">
        <f t="shared" si="57"/>
        <v>1628</v>
      </c>
    </row>
    <row r="1634" spans="25:25">
      <c r="Y1634" s="1">
        <f t="shared" si="57"/>
        <v>1629</v>
      </c>
    </row>
    <row r="1635" spans="25:25">
      <c r="Y1635" s="1">
        <f t="shared" si="57"/>
        <v>1630</v>
      </c>
    </row>
    <row r="1636" spans="25:25">
      <c r="Y1636" s="1">
        <f t="shared" si="57"/>
        <v>1631</v>
      </c>
    </row>
    <row r="1637" spans="25:25">
      <c r="Y1637" s="1">
        <f t="shared" si="57"/>
        <v>1632</v>
      </c>
    </row>
    <row r="1638" spans="25:25">
      <c r="Y1638" s="1">
        <f t="shared" si="57"/>
        <v>1633</v>
      </c>
    </row>
    <row r="1639" spans="25:25">
      <c r="Y1639" s="1">
        <f t="shared" si="57"/>
        <v>1634</v>
      </c>
    </row>
    <row r="1640" spans="25:25">
      <c r="Y1640" s="1">
        <f t="shared" si="57"/>
        <v>1635</v>
      </c>
    </row>
    <row r="1641" spans="25:25">
      <c r="Y1641" s="1">
        <f t="shared" si="57"/>
        <v>1636</v>
      </c>
    </row>
    <row r="1642" spans="25:25">
      <c r="Y1642" s="1">
        <f t="shared" si="57"/>
        <v>1637</v>
      </c>
    </row>
    <row r="1643" spans="25:25">
      <c r="Y1643" s="1">
        <f t="shared" si="57"/>
        <v>1638</v>
      </c>
    </row>
    <row r="1644" spans="25:25">
      <c r="Y1644" s="1">
        <f t="shared" si="57"/>
        <v>1639</v>
      </c>
    </row>
    <row r="1645" spans="25:25">
      <c r="Y1645" s="1">
        <f t="shared" si="57"/>
        <v>1640</v>
      </c>
    </row>
    <row r="1646" spans="25:25">
      <c r="Y1646" s="1">
        <f t="shared" si="57"/>
        <v>1641</v>
      </c>
    </row>
    <row r="1647" spans="25:25">
      <c r="Y1647" s="1">
        <f t="shared" si="57"/>
        <v>1642</v>
      </c>
    </row>
    <row r="1648" spans="25:25">
      <c r="Y1648" s="1">
        <f t="shared" si="57"/>
        <v>1643</v>
      </c>
    </row>
    <row r="1649" spans="25:25">
      <c r="Y1649" s="1">
        <f t="shared" si="57"/>
        <v>1644</v>
      </c>
    </row>
    <row r="1650" spans="25:25">
      <c r="Y1650" s="1">
        <f t="shared" si="57"/>
        <v>1645</v>
      </c>
    </row>
    <row r="1651" spans="25:25">
      <c r="Y1651" s="1">
        <f t="shared" si="57"/>
        <v>1646</v>
      </c>
    </row>
    <row r="1652" spans="25:25">
      <c r="Y1652" s="1">
        <f t="shared" si="57"/>
        <v>1647</v>
      </c>
    </row>
    <row r="1653" spans="25:25">
      <c r="Y1653" s="1">
        <f t="shared" si="57"/>
        <v>1648</v>
      </c>
    </row>
    <row r="1654" spans="25:25">
      <c r="Y1654" s="1">
        <f t="shared" si="57"/>
        <v>1649</v>
      </c>
    </row>
    <row r="1655" spans="25:25">
      <c r="Y1655" s="1">
        <f t="shared" si="57"/>
        <v>1650</v>
      </c>
    </row>
    <row r="1656" spans="25:25">
      <c r="Y1656" s="1">
        <f t="shared" si="57"/>
        <v>1651</v>
      </c>
    </row>
    <row r="1657" spans="25:25">
      <c r="Y1657" s="1">
        <f t="shared" si="57"/>
        <v>1652</v>
      </c>
    </row>
    <row r="1658" spans="25:25">
      <c r="Y1658" s="1">
        <f t="shared" si="57"/>
        <v>1653</v>
      </c>
    </row>
    <row r="1659" spans="25:25">
      <c r="Y1659" s="1">
        <f t="shared" si="57"/>
        <v>1654</v>
      </c>
    </row>
    <row r="1660" spans="25:25">
      <c r="Y1660" s="1">
        <f t="shared" si="57"/>
        <v>1655</v>
      </c>
    </row>
    <row r="1661" spans="25:25">
      <c r="Y1661" s="1">
        <f t="shared" si="57"/>
        <v>1656</v>
      </c>
    </row>
    <row r="1662" spans="25:25">
      <c r="Y1662" s="1">
        <f t="shared" si="57"/>
        <v>1657</v>
      </c>
    </row>
    <row r="1663" spans="25:25">
      <c r="Y1663" s="1">
        <f t="shared" si="57"/>
        <v>1658</v>
      </c>
    </row>
    <row r="1664" spans="25:25">
      <c r="Y1664" s="1">
        <f t="shared" si="57"/>
        <v>1659</v>
      </c>
    </row>
    <row r="1665" spans="25:25">
      <c r="Y1665" s="1">
        <f t="shared" si="57"/>
        <v>1660</v>
      </c>
    </row>
    <row r="1666" spans="25:25">
      <c r="Y1666" s="1">
        <f t="shared" si="57"/>
        <v>1661</v>
      </c>
    </row>
    <row r="1667" spans="25:25">
      <c r="Y1667" s="1">
        <f t="shared" si="57"/>
        <v>1662</v>
      </c>
    </row>
    <row r="1668" spans="25:25">
      <c r="Y1668" s="1">
        <f t="shared" si="57"/>
        <v>1663</v>
      </c>
    </row>
    <row r="1669" spans="25:25">
      <c r="Y1669" s="1">
        <f t="shared" si="57"/>
        <v>1664</v>
      </c>
    </row>
    <row r="1670" spans="25:25">
      <c r="Y1670" s="1">
        <f t="shared" si="57"/>
        <v>1665</v>
      </c>
    </row>
    <row r="1671" spans="25:25">
      <c r="Y1671" s="1">
        <f t="shared" si="57"/>
        <v>1666</v>
      </c>
    </row>
    <row r="1672" spans="25:25">
      <c r="Y1672" s="1">
        <f t="shared" si="57"/>
        <v>1667</v>
      </c>
    </row>
    <row r="1673" spans="25:25">
      <c r="Y1673" s="1">
        <f t="shared" ref="Y1673:Y1736" si="58">Y1672+1</f>
        <v>1668</v>
      </c>
    </row>
    <row r="1674" spans="25:25">
      <c r="Y1674" s="1">
        <f t="shared" si="58"/>
        <v>1669</v>
      </c>
    </row>
    <row r="1675" spans="25:25">
      <c r="Y1675" s="1">
        <f t="shared" si="58"/>
        <v>1670</v>
      </c>
    </row>
    <row r="1676" spans="25:25">
      <c r="Y1676" s="1">
        <f t="shared" si="58"/>
        <v>1671</v>
      </c>
    </row>
    <row r="1677" spans="25:25">
      <c r="Y1677" s="1">
        <f t="shared" si="58"/>
        <v>1672</v>
      </c>
    </row>
    <row r="1678" spans="25:25">
      <c r="Y1678" s="1">
        <f t="shared" si="58"/>
        <v>1673</v>
      </c>
    </row>
    <row r="1679" spans="25:25">
      <c r="Y1679" s="1">
        <f t="shared" si="58"/>
        <v>1674</v>
      </c>
    </row>
    <row r="1680" spans="25:25">
      <c r="Y1680" s="1">
        <f t="shared" si="58"/>
        <v>1675</v>
      </c>
    </row>
    <row r="1681" spans="25:25">
      <c r="Y1681" s="1">
        <f t="shared" si="58"/>
        <v>1676</v>
      </c>
    </row>
    <row r="1682" spans="25:25">
      <c r="Y1682" s="1">
        <f t="shared" si="58"/>
        <v>1677</v>
      </c>
    </row>
    <row r="1683" spans="25:25">
      <c r="Y1683" s="1">
        <f t="shared" si="58"/>
        <v>1678</v>
      </c>
    </row>
    <row r="1684" spans="25:25">
      <c r="Y1684" s="1">
        <f t="shared" si="58"/>
        <v>1679</v>
      </c>
    </row>
    <row r="1685" spans="25:25">
      <c r="Y1685" s="1">
        <f t="shared" si="58"/>
        <v>1680</v>
      </c>
    </row>
    <row r="1686" spans="25:25">
      <c r="Y1686" s="1">
        <f t="shared" si="58"/>
        <v>1681</v>
      </c>
    </row>
    <row r="1687" spans="25:25">
      <c r="Y1687" s="1">
        <f t="shared" si="58"/>
        <v>1682</v>
      </c>
    </row>
    <row r="1688" spans="25:25">
      <c r="Y1688" s="1">
        <f t="shared" si="58"/>
        <v>1683</v>
      </c>
    </row>
    <row r="1689" spans="25:25">
      <c r="Y1689" s="1">
        <f t="shared" si="58"/>
        <v>1684</v>
      </c>
    </row>
    <row r="1690" spans="25:25">
      <c r="Y1690" s="1">
        <f t="shared" si="58"/>
        <v>1685</v>
      </c>
    </row>
    <row r="1691" spans="25:25">
      <c r="Y1691" s="1">
        <f t="shared" si="58"/>
        <v>1686</v>
      </c>
    </row>
    <row r="1692" spans="25:25">
      <c r="Y1692" s="1">
        <f t="shared" si="58"/>
        <v>1687</v>
      </c>
    </row>
    <row r="1693" spans="25:25">
      <c r="Y1693" s="1">
        <f t="shared" si="58"/>
        <v>1688</v>
      </c>
    </row>
    <row r="1694" spans="25:25">
      <c r="Y1694" s="1">
        <f t="shared" si="58"/>
        <v>1689</v>
      </c>
    </row>
    <row r="1695" spans="25:25">
      <c r="Y1695" s="1">
        <f t="shared" si="58"/>
        <v>1690</v>
      </c>
    </row>
    <row r="1696" spans="25:25">
      <c r="Y1696" s="1">
        <f t="shared" si="58"/>
        <v>1691</v>
      </c>
    </row>
    <row r="1697" spans="25:25">
      <c r="Y1697" s="1">
        <f t="shared" si="58"/>
        <v>1692</v>
      </c>
    </row>
    <row r="1698" spans="25:25">
      <c r="Y1698" s="1">
        <f t="shared" si="58"/>
        <v>1693</v>
      </c>
    </row>
    <row r="1699" spans="25:25">
      <c r="Y1699" s="1">
        <f t="shared" si="58"/>
        <v>1694</v>
      </c>
    </row>
    <row r="1700" spans="25:25">
      <c r="Y1700" s="1">
        <f t="shared" si="58"/>
        <v>1695</v>
      </c>
    </row>
    <row r="1701" spans="25:25">
      <c r="Y1701" s="1">
        <f t="shared" si="58"/>
        <v>1696</v>
      </c>
    </row>
    <row r="1702" spans="25:25">
      <c r="Y1702" s="1">
        <f t="shared" si="58"/>
        <v>1697</v>
      </c>
    </row>
    <row r="1703" spans="25:25">
      <c r="Y1703" s="1">
        <f t="shared" si="58"/>
        <v>1698</v>
      </c>
    </row>
    <row r="1704" spans="25:25">
      <c r="Y1704" s="1">
        <f t="shared" si="58"/>
        <v>1699</v>
      </c>
    </row>
    <row r="1705" spans="25:25">
      <c r="Y1705" s="1">
        <f t="shared" si="58"/>
        <v>1700</v>
      </c>
    </row>
    <row r="1706" spans="25:25">
      <c r="Y1706" s="1">
        <f t="shared" si="58"/>
        <v>1701</v>
      </c>
    </row>
    <row r="1707" spans="25:25">
      <c r="Y1707" s="1">
        <f t="shared" si="58"/>
        <v>1702</v>
      </c>
    </row>
    <row r="1708" spans="25:25">
      <c r="Y1708" s="1">
        <f t="shared" si="58"/>
        <v>1703</v>
      </c>
    </row>
    <row r="1709" spans="25:25">
      <c r="Y1709" s="1">
        <f t="shared" si="58"/>
        <v>1704</v>
      </c>
    </row>
    <row r="1710" spans="25:25">
      <c r="Y1710" s="1">
        <f t="shared" si="58"/>
        <v>1705</v>
      </c>
    </row>
    <row r="1711" spans="25:25">
      <c r="Y1711" s="1">
        <f t="shared" si="58"/>
        <v>1706</v>
      </c>
    </row>
    <row r="1712" spans="25:25">
      <c r="Y1712" s="1">
        <f t="shared" si="58"/>
        <v>1707</v>
      </c>
    </row>
    <row r="1713" spans="25:25">
      <c r="Y1713" s="1">
        <f t="shared" si="58"/>
        <v>1708</v>
      </c>
    </row>
    <row r="1714" spans="25:25">
      <c r="Y1714" s="1">
        <f t="shared" si="58"/>
        <v>1709</v>
      </c>
    </row>
    <row r="1715" spans="25:25">
      <c r="Y1715" s="1">
        <f t="shared" si="58"/>
        <v>1710</v>
      </c>
    </row>
    <row r="1716" spans="25:25">
      <c r="Y1716" s="1">
        <f t="shared" si="58"/>
        <v>1711</v>
      </c>
    </row>
    <row r="1717" spans="25:25">
      <c r="Y1717" s="1">
        <f t="shared" si="58"/>
        <v>1712</v>
      </c>
    </row>
    <row r="1718" spans="25:25">
      <c r="Y1718" s="1">
        <f t="shared" si="58"/>
        <v>1713</v>
      </c>
    </row>
    <row r="1719" spans="25:25">
      <c r="Y1719" s="1">
        <f t="shared" si="58"/>
        <v>1714</v>
      </c>
    </row>
    <row r="1720" spans="25:25">
      <c r="Y1720" s="1">
        <f t="shared" si="58"/>
        <v>1715</v>
      </c>
    </row>
    <row r="1721" spans="25:25">
      <c r="Y1721" s="1">
        <f t="shared" si="58"/>
        <v>1716</v>
      </c>
    </row>
    <row r="1722" spans="25:25">
      <c r="Y1722" s="1">
        <f t="shared" si="58"/>
        <v>1717</v>
      </c>
    </row>
    <row r="1723" spans="25:25">
      <c r="Y1723" s="1">
        <f t="shared" si="58"/>
        <v>1718</v>
      </c>
    </row>
    <row r="1724" spans="25:25">
      <c r="Y1724" s="1">
        <f t="shared" si="58"/>
        <v>1719</v>
      </c>
    </row>
    <row r="1725" spans="25:25">
      <c r="Y1725" s="1">
        <f t="shared" si="58"/>
        <v>1720</v>
      </c>
    </row>
    <row r="1726" spans="25:25">
      <c r="Y1726" s="1">
        <f t="shared" si="58"/>
        <v>1721</v>
      </c>
    </row>
    <row r="1727" spans="25:25">
      <c r="Y1727" s="1">
        <f t="shared" si="58"/>
        <v>1722</v>
      </c>
    </row>
    <row r="1728" spans="25:25">
      <c r="Y1728" s="1">
        <f t="shared" si="58"/>
        <v>1723</v>
      </c>
    </row>
    <row r="1729" spans="25:25">
      <c r="Y1729" s="1">
        <f t="shared" si="58"/>
        <v>1724</v>
      </c>
    </row>
    <row r="1730" spans="25:25">
      <c r="Y1730" s="1">
        <f t="shared" si="58"/>
        <v>1725</v>
      </c>
    </row>
    <row r="1731" spans="25:25">
      <c r="Y1731" s="1">
        <f t="shared" si="58"/>
        <v>1726</v>
      </c>
    </row>
    <row r="1732" spans="25:25">
      <c r="Y1732" s="1">
        <f t="shared" si="58"/>
        <v>1727</v>
      </c>
    </row>
    <row r="1733" spans="25:25">
      <c r="Y1733" s="1">
        <f t="shared" si="58"/>
        <v>1728</v>
      </c>
    </row>
    <row r="1734" spans="25:25">
      <c r="Y1734" s="1">
        <f t="shared" si="58"/>
        <v>1729</v>
      </c>
    </row>
    <row r="1735" spans="25:25">
      <c r="Y1735" s="1">
        <f t="shared" si="58"/>
        <v>1730</v>
      </c>
    </row>
    <row r="1736" spans="25:25">
      <c r="Y1736" s="1">
        <f t="shared" si="58"/>
        <v>1731</v>
      </c>
    </row>
    <row r="1737" spans="25:25">
      <c r="Y1737" s="1">
        <f t="shared" ref="Y1737:Y1800" si="59">Y1736+1</f>
        <v>1732</v>
      </c>
    </row>
    <row r="1738" spans="25:25">
      <c r="Y1738" s="1">
        <f t="shared" si="59"/>
        <v>1733</v>
      </c>
    </row>
    <row r="1739" spans="25:25">
      <c r="Y1739" s="1">
        <f t="shared" si="59"/>
        <v>1734</v>
      </c>
    </row>
    <row r="1740" spans="25:25">
      <c r="Y1740" s="1">
        <f t="shared" si="59"/>
        <v>1735</v>
      </c>
    </row>
    <row r="1741" spans="25:25">
      <c r="Y1741" s="1">
        <f t="shared" si="59"/>
        <v>1736</v>
      </c>
    </row>
    <row r="1742" spans="25:25">
      <c r="Y1742" s="1">
        <f t="shared" si="59"/>
        <v>1737</v>
      </c>
    </row>
    <row r="1743" spans="25:25">
      <c r="Y1743" s="1">
        <f t="shared" si="59"/>
        <v>1738</v>
      </c>
    </row>
    <row r="1744" spans="25:25">
      <c r="Y1744" s="1">
        <f t="shared" si="59"/>
        <v>1739</v>
      </c>
    </row>
    <row r="1745" spans="25:25">
      <c r="Y1745" s="1">
        <f t="shared" si="59"/>
        <v>1740</v>
      </c>
    </row>
    <row r="1746" spans="25:25">
      <c r="Y1746" s="1">
        <f t="shared" si="59"/>
        <v>1741</v>
      </c>
    </row>
    <row r="1747" spans="25:25">
      <c r="Y1747" s="1">
        <f t="shared" si="59"/>
        <v>1742</v>
      </c>
    </row>
    <row r="1748" spans="25:25">
      <c r="Y1748" s="1">
        <f t="shared" si="59"/>
        <v>1743</v>
      </c>
    </row>
    <row r="1749" spans="25:25">
      <c r="Y1749" s="1">
        <f t="shared" si="59"/>
        <v>1744</v>
      </c>
    </row>
    <row r="1750" spans="25:25">
      <c r="Y1750" s="1">
        <f t="shared" si="59"/>
        <v>1745</v>
      </c>
    </row>
    <row r="1751" spans="25:25">
      <c r="Y1751" s="1">
        <f t="shared" si="59"/>
        <v>1746</v>
      </c>
    </row>
    <row r="1752" spans="25:25">
      <c r="Y1752" s="1">
        <f t="shared" si="59"/>
        <v>1747</v>
      </c>
    </row>
    <row r="1753" spans="25:25">
      <c r="Y1753" s="1">
        <f t="shared" si="59"/>
        <v>1748</v>
      </c>
    </row>
    <row r="1754" spans="25:25">
      <c r="Y1754" s="1">
        <f t="shared" si="59"/>
        <v>1749</v>
      </c>
    </row>
    <row r="1755" spans="25:25">
      <c r="Y1755" s="1">
        <f t="shared" si="59"/>
        <v>1750</v>
      </c>
    </row>
    <row r="1756" spans="25:25">
      <c r="Y1756" s="1">
        <f t="shared" si="59"/>
        <v>1751</v>
      </c>
    </row>
    <row r="1757" spans="25:25">
      <c r="Y1757" s="1">
        <f t="shared" si="59"/>
        <v>1752</v>
      </c>
    </row>
    <row r="1758" spans="25:25">
      <c r="Y1758" s="1">
        <f t="shared" si="59"/>
        <v>1753</v>
      </c>
    </row>
    <row r="1759" spans="25:25">
      <c r="Y1759" s="1">
        <f t="shared" si="59"/>
        <v>1754</v>
      </c>
    </row>
    <row r="1760" spans="25:25">
      <c r="Y1760" s="1">
        <f t="shared" si="59"/>
        <v>1755</v>
      </c>
    </row>
    <row r="1761" spans="25:25">
      <c r="Y1761" s="1">
        <f t="shared" si="59"/>
        <v>1756</v>
      </c>
    </row>
    <row r="1762" spans="25:25">
      <c r="Y1762" s="1">
        <f t="shared" si="59"/>
        <v>1757</v>
      </c>
    </row>
    <row r="1763" spans="25:25">
      <c r="Y1763" s="1">
        <f t="shared" si="59"/>
        <v>1758</v>
      </c>
    </row>
    <row r="1764" spans="25:25">
      <c r="Y1764" s="1">
        <f t="shared" si="59"/>
        <v>1759</v>
      </c>
    </row>
    <row r="1765" spans="25:25">
      <c r="Y1765" s="1">
        <f t="shared" si="59"/>
        <v>1760</v>
      </c>
    </row>
    <row r="1766" spans="25:25">
      <c r="Y1766" s="1">
        <f t="shared" si="59"/>
        <v>1761</v>
      </c>
    </row>
    <row r="1767" spans="25:25">
      <c r="Y1767" s="1">
        <f t="shared" si="59"/>
        <v>1762</v>
      </c>
    </row>
    <row r="1768" spans="25:25">
      <c r="Y1768" s="1">
        <f t="shared" si="59"/>
        <v>1763</v>
      </c>
    </row>
    <row r="1769" spans="25:25">
      <c r="Y1769" s="1">
        <f t="shared" si="59"/>
        <v>1764</v>
      </c>
    </row>
    <row r="1770" spans="25:25">
      <c r="Y1770" s="1">
        <f t="shared" si="59"/>
        <v>1765</v>
      </c>
    </row>
    <row r="1771" spans="25:25">
      <c r="Y1771" s="1">
        <f t="shared" si="59"/>
        <v>1766</v>
      </c>
    </row>
    <row r="1772" spans="25:25">
      <c r="Y1772" s="1">
        <f t="shared" si="59"/>
        <v>1767</v>
      </c>
    </row>
    <row r="1773" spans="25:25">
      <c r="Y1773" s="1">
        <f t="shared" si="59"/>
        <v>1768</v>
      </c>
    </row>
    <row r="1774" spans="25:25">
      <c r="Y1774" s="1">
        <f t="shared" si="59"/>
        <v>1769</v>
      </c>
    </row>
    <row r="1775" spans="25:25">
      <c r="Y1775" s="1">
        <f t="shared" si="59"/>
        <v>1770</v>
      </c>
    </row>
    <row r="1776" spans="25:25">
      <c r="Y1776" s="1">
        <f t="shared" si="59"/>
        <v>1771</v>
      </c>
    </row>
    <row r="1777" spans="25:25">
      <c r="Y1777" s="1">
        <f t="shared" si="59"/>
        <v>1772</v>
      </c>
    </row>
    <row r="1778" spans="25:25">
      <c r="Y1778" s="1">
        <f t="shared" si="59"/>
        <v>1773</v>
      </c>
    </row>
    <row r="1779" spans="25:25">
      <c r="Y1779" s="1">
        <f t="shared" si="59"/>
        <v>1774</v>
      </c>
    </row>
    <row r="1780" spans="25:25">
      <c r="Y1780" s="1">
        <f t="shared" si="59"/>
        <v>1775</v>
      </c>
    </row>
    <row r="1781" spans="25:25">
      <c r="Y1781" s="1">
        <f t="shared" si="59"/>
        <v>1776</v>
      </c>
    </row>
    <row r="1782" spans="25:25">
      <c r="Y1782" s="1">
        <f t="shared" si="59"/>
        <v>1777</v>
      </c>
    </row>
    <row r="1783" spans="25:25">
      <c r="Y1783" s="1">
        <f t="shared" si="59"/>
        <v>1778</v>
      </c>
    </row>
    <row r="1784" spans="25:25">
      <c r="Y1784" s="1">
        <f t="shared" si="59"/>
        <v>1779</v>
      </c>
    </row>
    <row r="1785" spans="25:25">
      <c r="Y1785" s="1">
        <f t="shared" si="59"/>
        <v>1780</v>
      </c>
    </row>
    <row r="1786" spans="25:25">
      <c r="Y1786" s="1">
        <f t="shared" si="59"/>
        <v>1781</v>
      </c>
    </row>
    <row r="1787" spans="25:25">
      <c r="Y1787" s="1">
        <f t="shared" si="59"/>
        <v>1782</v>
      </c>
    </row>
    <row r="1788" spans="25:25">
      <c r="Y1788" s="1">
        <f t="shared" si="59"/>
        <v>1783</v>
      </c>
    </row>
    <row r="1789" spans="25:25">
      <c r="Y1789" s="1">
        <f t="shared" si="59"/>
        <v>1784</v>
      </c>
    </row>
    <row r="1790" spans="25:25">
      <c r="Y1790" s="1">
        <f t="shared" si="59"/>
        <v>1785</v>
      </c>
    </row>
    <row r="1791" spans="25:25">
      <c r="Y1791" s="1">
        <f t="shared" si="59"/>
        <v>1786</v>
      </c>
    </row>
    <row r="1792" spans="25:25">
      <c r="Y1792" s="1">
        <f t="shared" si="59"/>
        <v>1787</v>
      </c>
    </row>
    <row r="1793" spans="25:25">
      <c r="Y1793" s="1">
        <f t="shared" si="59"/>
        <v>1788</v>
      </c>
    </row>
    <row r="1794" spans="25:25">
      <c r="Y1794" s="1">
        <f t="shared" si="59"/>
        <v>1789</v>
      </c>
    </row>
    <row r="1795" spans="25:25">
      <c r="Y1795" s="1">
        <f t="shared" si="59"/>
        <v>1790</v>
      </c>
    </row>
    <row r="1796" spans="25:25">
      <c r="Y1796" s="1">
        <f t="shared" si="59"/>
        <v>1791</v>
      </c>
    </row>
    <row r="1797" spans="25:25">
      <c r="Y1797" s="1">
        <f t="shared" si="59"/>
        <v>1792</v>
      </c>
    </row>
    <row r="1798" spans="25:25">
      <c r="Y1798" s="1">
        <f t="shared" si="59"/>
        <v>1793</v>
      </c>
    </row>
    <row r="1799" spans="25:25">
      <c r="Y1799" s="1">
        <f t="shared" si="59"/>
        <v>1794</v>
      </c>
    </row>
    <row r="1800" spans="25:25">
      <c r="Y1800" s="1">
        <f t="shared" si="59"/>
        <v>1795</v>
      </c>
    </row>
    <row r="1801" spans="25:25">
      <c r="Y1801" s="1">
        <f t="shared" ref="Y1801:Y1864" si="60">Y1800+1</f>
        <v>1796</v>
      </c>
    </row>
    <row r="1802" spans="25:25">
      <c r="Y1802" s="1">
        <f t="shared" si="60"/>
        <v>1797</v>
      </c>
    </row>
    <row r="1803" spans="25:25">
      <c r="Y1803" s="1">
        <f t="shared" si="60"/>
        <v>1798</v>
      </c>
    </row>
    <row r="1804" spans="25:25">
      <c r="Y1804" s="1">
        <f t="shared" si="60"/>
        <v>1799</v>
      </c>
    </row>
    <row r="1805" spans="25:25">
      <c r="Y1805" s="1">
        <f t="shared" si="60"/>
        <v>1800</v>
      </c>
    </row>
    <row r="1806" spans="25:25">
      <c r="Y1806" s="1">
        <f t="shared" si="60"/>
        <v>1801</v>
      </c>
    </row>
    <row r="1807" spans="25:25">
      <c r="Y1807" s="1">
        <f t="shared" si="60"/>
        <v>1802</v>
      </c>
    </row>
    <row r="1808" spans="25:25">
      <c r="Y1808" s="1">
        <f t="shared" si="60"/>
        <v>1803</v>
      </c>
    </row>
    <row r="1809" spans="25:25">
      <c r="Y1809" s="1">
        <f t="shared" si="60"/>
        <v>1804</v>
      </c>
    </row>
    <row r="1810" spans="25:25">
      <c r="Y1810" s="1">
        <f t="shared" si="60"/>
        <v>1805</v>
      </c>
    </row>
    <row r="1811" spans="25:25">
      <c r="Y1811" s="1">
        <f t="shared" si="60"/>
        <v>1806</v>
      </c>
    </row>
    <row r="1812" spans="25:25">
      <c r="Y1812" s="1">
        <f t="shared" si="60"/>
        <v>1807</v>
      </c>
    </row>
    <row r="1813" spans="25:25">
      <c r="Y1813" s="1">
        <f t="shared" si="60"/>
        <v>1808</v>
      </c>
    </row>
    <row r="1814" spans="25:25">
      <c r="Y1814" s="1">
        <f t="shared" si="60"/>
        <v>1809</v>
      </c>
    </row>
    <row r="1815" spans="25:25">
      <c r="Y1815" s="1">
        <f t="shared" si="60"/>
        <v>1810</v>
      </c>
    </row>
    <row r="1816" spans="25:25">
      <c r="Y1816" s="1">
        <f t="shared" si="60"/>
        <v>1811</v>
      </c>
    </row>
    <row r="1817" spans="25:25">
      <c r="Y1817" s="1">
        <f t="shared" si="60"/>
        <v>1812</v>
      </c>
    </row>
    <row r="1818" spans="25:25">
      <c r="Y1818" s="1">
        <f t="shared" si="60"/>
        <v>1813</v>
      </c>
    </row>
    <row r="1819" spans="25:25">
      <c r="Y1819" s="1">
        <f t="shared" si="60"/>
        <v>1814</v>
      </c>
    </row>
    <row r="1820" spans="25:25">
      <c r="Y1820" s="1">
        <f t="shared" si="60"/>
        <v>1815</v>
      </c>
    </row>
    <row r="1821" spans="25:25">
      <c r="Y1821" s="1">
        <f t="shared" si="60"/>
        <v>1816</v>
      </c>
    </row>
    <row r="1822" spans="25:25">
      <c r="Y1822" s="1">
        <f t="shared" si="60"/>
        <v>1817</v>
      </c>
    </row>
    <row r="1823" spans="25:25">
      <c r="Y1823" s="1">
        <f t="shared" si="60"/>
        <v>1818</v>
      </c>
    </row>
    <row r="1824" spans="25:25">
      <c r="Y1824" s="1">
        <f t="shared" si="60"/>
        <v>1819</v>
      </c>
    </row>
    <row r="1825" spans="25:25">
      <c r="Y1825" s="1">
        <f t="shared" si="60"/>
        <v>1820</v>
      </c>
    </row>
    <row r="1826" spans="25:25">
      <c r="Y1826" s="1">
        <f t="shared" si="60"/>
        <v>1821</v>
      </c>
    </row>
    <row r="1827" spans="25:25">
      <c r="Y1827" s="1">
        <f t="shared" si="60"/>
        <v>1822</v>
      </c>
    </row>
    <row r="1828" spans="25:25">
      <c r="Y1828" s="1">
        <f t="shared" si="60"/>
        <v>1823</v>
      </c>
    </row>
    <row r="1829" spans="25:25">
      <c r="Y1829" s="1">
        <f t="shared" si="60"/>
        <v>1824</v>
      </c>
    </row>
    <row r="1830" spans="25:25">
      <c r="Y1830" s="1">
        <f t="shared" si="60"/>
        <v>1825</v>
      </c>
    </row>
    <row r="1831" spans="25:25">
      <c r="Y1831" s="1">
        <f t="shared" si="60"/>
        <v>1826</v>
      </c>
    </row>
    <row r="1832" spans="25:25">
      <c r="Y1832" s="1">
        <f t="shared" si="60"/>
        <v>1827</v>
      </c>
    </row>
    <row r="1833" spans="25:25">
      <c r="Y1833" s="1">
        <f t="shared" si="60"/>
        <v>1828</v>
      </c>
    </row>
    <row r="1834" spans="25:25">
      <c r="Y1834" s="1">
        <f t="shared" si="60"/>
        <v>1829</v>
      </c>
    </row>
    <row r="1835" spans="25:25">
      <c r="Y1835" s="1">
        <f t="shared" si="60"/>
        <v>1830</v>
      </c>
    </row>
    <row r="1836" spans="25:25">
      <c r="Y1836" s="1">
        <f t="shared" si="60"/>
        <v>1831</v>
      </c>
    </row>
    <row r="1837" spans="25:25">
      <c r="Y1837" s="1">
        <f t="shared" si="60"/>
        <v>1832</v>
      </c>
    </row>
    <row r="1838" spans="25:25">
      <c r="Y1838" s="1">
        <f t="shared" si="60"/>
        <v>1833</v>
      </c>
    </row>
    <row r="1839" spans="25:25">
      <c r="Y1839" s="1">
        <f t="shared" si="60"/>
        <v>1834</v>
      </c>
    </row>
    <row r="1840" spans="25:25">
      <c r="Y1840" s="1">
        <f t="shared" si="60"/>
        <v>1835</v>
      </c>
    </row>
    <row r="1841" spans="25:25">
      <c r="Y1841" s="1">
        <f t="shared" si="60"/>
        <v>1836</v>
      </c>
    </row>
    <row r="1842" spans="25:25">
      <c r="Y1842" s="1">
        <f t="shared" si="60"/>
        <v>1837</v>
      </c>
    </row>
    <row r="1843" spans="25:25">
      <c r="Y1843" s="1">
        <f t="shared" si="60"/>
        <v>1838</v>
      </c>
    </row>
    <row r="1844" spans="25:25">
      <c r="Y1844" s="1">
        <f t="shared" si="60"/>
        <v>1839</v>
      </c>
    </row>
    <row r="1845" spans="25:25">
      <c r="Y1845" s="1">
        <f t="shared" si="60"/>
        <v>1840</v>
      </c>
    </row>
    <row r="1846" spans="25:25">
      <c r="Y1846" s="1">
        <f t="shared" si="60"/>
        <v>1841</v>
      </c>
    </row>
    <row r="1847" spans="25:25">
      <c r="Y1847" s="1">
        <f t="shared" si="60"/>
        <v>1842</v>
      </c>
    </row>
    <row r="1848" spans="25:25">
      <c r="Y1848" s="1">
        <f t="shared" si="60"/>
        <v>1843</v>
      </c>
    </row>
    <row r="1849" spans="25:25">
      <c r="Y1849" s="1">
        <f t="shared" si="60"/>
        <v>1844</v>
      </c>
    </row>
    <row r="1850" spans="25:25">
      <c r="Y1850" s="1">
        <f t="shared" si="60"/>
        <v>1845</v>
      </c>
    </row>
    <row r="1851" spans="25:25">
      <c r="Y1851" s="1">
        <f t="shared" si="60"/>
        <v>1846</v>
      </c>
    </row>
    <row r="1852" spans="25:25">
      <c r="Y1852" s="1">
        <f t="shared" si="60"/>
        <v>1847</v>
      </c>
    </row>
    <row r="1853" spans="25:25">
      <c r="Y1853" s="1">
        <f t="shared" si="60"/>
        <v>1848</v>
      </c>
    </row>
    <row r="1854" spans="25:25">
      <c r="Y1854" s="1">
        <f t="shared" si="60"/>
        <v>1849</v>
      </c>
    </row>
    <row r="1855" spans="25:25">
      <c r="Y1855" s="1">
        <f t="shared" si="60"/>
        <v>1850</v>
      </c>
    </row>
    <row r="1856" spans="25:25">
      <c r="Y1856" s="1">
        <f t="shared" si="60"/>
        <v>1851</v>
      </c>
    </row>
    <row r="1857" spans="25:25">
      <c r="Y1857" s="1">
        <f t="shared" si="60"/>
        <v>1852</v>
      </c>
    </row>
    <row r="1858" spans="25:25">
      <c r="Y1858" s="1">
        <f t="shared" si="60"/>
        <v>1853</v>
      </c>
    </row>
    <row r="1859" spans="25:25">
      <c r="Y1859" s="1">
        <f t="shared" si="60"/>
        <v>1854</v>
      </c>
    </row>
    <row r="1860" spans="25:25">
      <c r="Y1860" s="1">
        <f t="shared" si="60"/>
        <v>1855</v>
      </c>
    </row>
    <row r="1861" spans="25:25">
      <c r="Y1861" s="1">
        <f t="shared" si="60"/>
        <v>1856</v>
      </c>
    </row>
    <row r="1862" spans="25:25">
      <c r="Y1862" s="1">
        <f t="shared" si="60"/>
        <v>1857</v>
      </c>
    </row>
    <row r="1863" spans="25:25">
      <c r="Y1863" s="1">
        <f t="shared" si="60"/>
        <v>1858</v>
      </c>
    </row>
    <row r="1864" spans="25:25">
      <c r="Y1864" s="1">
        <f t="shared" si="60"/>
        <v>1859</v>
      </c>
    </row>
    <row r="1865" spans="25:25">
      <c r="Y1865" s="1">
        <f t="shared" ref="Y1865:Y1928" si="61">Y1864+1</f>
        <v>1860</v>
      </c>
    </row>
    <row r="1866" spans="25:25">
      <c r="Y1866" s="1">
        <f t="shared" si="61"/>
        <v>1861</v>
      </c>
    </row>
    <row r="1867" spans="25:25">
      <c r="Y1867" s="1">
        <f t="shared" si="61"/>
        <v>1862</v>
      </c>
    </row>
    <row r="1868" spans="25:25">
      <c r="Y1868" s="1">
        <f t="shared" si="61"/>
        <v>1863</v>
      </c>
    </row>
    <row r="1869" spans="25:25">
      <c r="Y1869" s="1">
        <f t="shared" si="61"/>
        <v>1864</v>
      </c>
    </row>
    <row r="1870" spans="25:25">
      <c r="Y1870" s="1">
        <f t="shared" si="61"/>
        <v>1865</v>
      </c>
    </row>
    <row r="1871" spans="25:25">
      <c r="Y1871" s="1">
        <f t="shared" si="61"/>
        <v>1866</v>
      </c>
    </row>
    <row r="1872" spans="25:25">
      <c r="Y1872" s="1">
        <f t="shared" si="61"/>
        <v>1867</v>
      </c>
    </row>
    <row r="1873" spans="25:25">
      <c r="Y1873" s="1">
        <f t="shared" si="61"/>
        <v>1868</v>
      </c>
    </row>
    <row r="1874" spans="25:25">
      <c r="Y1874" s="1">
        <f t="shared" si="61"/>
        <v>1869</v>
      </c>
    </row>
    <row r="1875" spans="25:25">
      <c r="Y1875" s="1">
        <f t="shared" si="61"/>
        <v>1870</v>
      </c>
    </row>
    <row r="1876" spans="25:25">
      <c r="Y1876" s="1">
        <f t="shared" si="61"/>
        <v>1871</v>
      </c>
    </row>
    <row r="1877" spans="25:25">
      <c r="Y1877" s="1">
        <f t="shared" si="61"/>
        <v>1872</v>
      </c>
    </row>
    <row r="1878" spans="25:25">
      <c r="Y1878" s="1">
        <f t="shared" si="61"/>
        <v>1873</v>
      </c>
    </row>
    <row r="1879" spans="25:25">
      <c r="Y1879" s="1">
        <f t="shared" si="61"/>
        <v>1874</v>
      </c>
    </row>
    <row r="1880" spans="25:25">
      <c r="Y1880" s="1">
        <f t="shared" si="61"/>
        <v>1875</v>
      </c>
    </row>
    <row r="1881" spans="25:25">
      <c r="Y1881" s="1">
        <f t="shared" si="61"/>
        <v>1876</v>
      </c>
    </row>
    <row r="1882" spans="25:25">
      <c r="Y1882" s="1">
        <f t="shared" si="61"/>
        <v>1877</v>
      </c>
    </row>
    <row r="1883" spans="25:25">
      <c r="Y1883" s="1">
        <f t="shared" si="61"/>
        <v>1878</v>
      </c>
    </row>
    <row r="1884" spans="25:25">
      <c r="Y1884" s="1">
        <f t="shared" si="61"/>
        <v>1879</v>
      </c>
    </row>
    <row r="1885" spans="25:25">
      <c r="Y1885" s="1">
        <f t="shared" si="61"/>
        <v>1880</v>
      </c>
    </row>
    <row r="1886" spans="25:25">
      <c r="Y1886" s="1">
        <f t="shared" si="61"/>
        <v>1881</v>
      </c>
    </row>
    <row r="1887" spans="25:25">
      <c r="Y1887" s="1">
        <f t="shared" si="61"/>
        <v>1882</v>
      </c>
    </row>
    <row r="1888" spans="25:25">
      <c r="Y1888" s="1">
        <f t="shared" si="61"/>
        <v>1883</v>
      </c>
    </row>
    <row r="1889" spans="25:25">
      <c r="Y1889" s="1">
        <f t="shared" si="61"/>
        <v>1884</v>
      </c>
    </row>
    <row r="1890" spans="25:25">
      <c r="Y1890" s="1">
        <f t="shared" si="61"/>
        <v>1885</v>
      </c>
    </row>
    <row r="1891" spans="25:25">
      <c r="Y1891" s="1">
        <f t="shared" si="61"/>
        <v>1886</v>
      </c>
    </row>
    <row r="1892" spans="25:25">
      <c r="Y1892" s="1">
        <f t="shared" si="61"/>
        <v>1887</v>
      </c>
    </row>
    <row r="1893" spans="25:25">
      <c r="Y1893" s="1">
        <f t="shared" si="61"/>
        <v>1888</v>
      </c>
    </row>
    <row r="1894" spans="25:25">
      <c r="Y1894" s="1">
        <f t="shared" si="61"/>
        <v>1889</v>
      </c>
    </row>
    <row r="1895" spans="25:25">
      <c r="Y1895" s="1">
        <f t="shared" si="61"/>
        <v>1890</v>
      </c>
    </row>
    <row r="1896" spans="25:25">
      <c r="Y1896" s="1">
        <f t="shared" si="61"/>
        <v>1891</v>
      </c>
    </row>
    <row r="1897" spans="25:25">
      <c r="Y1897" s="1">
        <f t="shared" si="61"/>
        <v>1892</v>
      </c>
    </row>
    <row r="1898" spans="25:25">
      <c r="Y1898" s="1">
        <f t="shared" si="61"/>
        <v>1893</v>
      </c>
    </row>
    <row r="1899" spans="25:25">
      <c r="Y1899" s="1">
        <f t="shared" si="61"/>
        <v>1894</v>
      </c>
    </row>
    <row r="1900" spans="25:25">
      <c r="Y1900" s="1">
        <f t="shared" si="61"/>
        <v>1895</v>
      </c>
    </row>
    <row r="1901" spans="25:25">
      <c r="Y1901" s="1">
        <f t="shared" si="61"/>
        <v>1896</v>
      </c>
    </row>
    <row r="1902" spans="25:25">
      <c r="Y1902" s="1">
        <f t="shared" si="61"/>
        <v>1897</v>
      </c>
    </row>
    <row r="1903" spans="25:25">
      <c r="Y1903" s="1">
        <f t="shared" si="61"/>
        <v>1898</v>
      </c>
    </row>
    <row r="1904" spans="25:25">
      <c r="Y1904" s="1">
        <f t="shared" si="61"/>
        <v>1899</v>
      </c>
    </row>
    <row r="1905" spans="25:25">
      <c r="Y1905" s="1">
        <f t="shared" si="61"/>
        <v>1900</v>
      </c>
    </row>
    <row r="1906" spans="25:25">
      <c r="Y1906" s="1">
        <f t="shared" si="61"/>
        <v>1901</v>
      </c>
    </row>
    <row r="1907" spans="25:25">
      <c r="Y1907" s="1">
        <f t="shared" si="61"/>
        <v>1902</v>
      </c>
    </row>
    <row r="1908" spans="25:25">
      <c r="Y1908" s="1">
        <f t="shared" si="61"/>
        <v>1903</v>
      </c>
    </row>
    <row r="1909" spans="25:25">
      <c r="Y1909" s="1">
        <f t="shared" si="61"/>
        <v>1904</v>
      </c>
    </row>
    <row r="1910" spans="25:25">
      <c r="Y1910" s="1">
        <f t="shared" si="61"/>
        <v>1905</v>
      </c>
    </row>
    <row r="1911" spans="25:25">
      <c r="Y1911" s="1">
        <f t="shared" si="61"/>
        <v>1906</v>
      </c>
    </row>
    <row r="1912" spans="25:25">
      <c r="Y1912" s="1">
        <f t="shared" si="61"/>
        <v>1907</v>
      </c>
    </row>
    <row r="1913" spans="25:25">
      <c r="Y1913" s="1">
        <f t="shared" si="61"/>
        <v>1908</v>
      </c>
    </row>
    <row r="1914" spans="25:25">
      <c r="Y1914" s="1">
        <f t="shared" si="61"/>
        <v>1909</v>
      </c>
    </row>
    <row r="1915" spans="25:25">
      <c r="Y1915" s="1">
        <f t="shared" si="61"/>
        <v>1910</v>
      </c>
    </row>
    <row r="1916" spans="25:25">
      <c r="Y1916" s="1">
        <f t="shared" si="61"/>
        <v>1911</v>
      </c>
    </row>
    <row r="1917" spans="25:25">
      <c r="Y1917" s="1">
        <f t="shared" si="61"/>
        <v>1912</v>
      </c>
    </row>
    <row r="1918" spans="25:25">
      <c r="Y1918" s="1">
        <f t="shared" si="61"/>
        <v>1913</v>
      </c>
    </row>
    <row r="1919" spans="25:25">
      <c r="Y1919" s="1">
        <f t="shared" si="61"/>
        <v>1914</v>
      </c>
    </row>
    <row r="1920" spans="25:25">
      <c r="Y1920" s="1">
        <f t="shared" si="61"/>
        <v>1915</v>
      </c>
    </row>
    <row r="1921" spans="25:25">
      <c r="Y1921" s="1">
        <f t="shared" si="61"/>
        <v>1916</v>
      </c>
    </row>
    <row r="1922" spans="25:25">
      <c r="Y1922" s="1">
        <f t="shared" si="61"/>
        <v>1917</v>
      </c>
    </row>
    <row r="1923" spans="25:25">
      <c r="Y1923" s="1">
        <f t="shared" si="61"/>
        <v>1918</v>
      </c>
    </row>
    <row r="1924" spans="25:25">
      <c r="Y1924" s="1">
        <f t="shared" si="61"/>
        <v>1919</v>
      </c>
    </row>
    <row r="1925" spans="25:25">
      <c r="Y1925" s="1">
        <f t="shared" si="61"/>
        <v>1920</v>
      </c>
    </row>
    <row r="1926" spans="25:25">
      <c r="Y1926" s="1">
        <f t="shared" si="61"/>
        <v>1921</v>
      </c>
    </row>
    <row r="1927" spans="25:25">
      <c r="Y1927" s="1">
        <f t="shared" si="61"/>
        <v>1922</v>
      </c>
    </row>
    <row r="1928" spans="25:25">
      <c r="Y1928" s="1">
        <f t="shared" si="61"/>
        <v>1923</v>
      </c>
    </row>
    <row r="1929" spans="25:25">
      <c r="Y1929" s="1">
        <f t="shared" ref="Y1929:Y1992" si="62">Y1928+1</f>
        <v>1924</v>
      </c>
    </row>
    <row r="1930" spans="25:25">
      <c r="Y1930" s="1">
        <f t="shared" si="62"/>
        <v>1925</v>
      </c>
    </row>
    <row r="1931" spans="25:25">
      <c r="Y1931" s="1">
        <f t="shared" si="62"/>
        <v>1926</v>
      </c>
    </row>
    <row r="1932" spans="25:25">
      <c r="Y1932" s="1">
        <f t="shared" si="62"/>
        <v>1927</v>
      </c>
    </row>
    <row r="1933" spans="25:25">
      <c r="Y1933" s="1">
        <f t="shared" si="62"/>
        <v>1928</v>
      </c>
    </row>
    <row r="1934" spans="25:25">
      <c r="Y1934" s="1">
        <f t="shared" si="62"/>
        <v>1929</v>
      </c>
    </row>
    <row r="1935" spans="25:25">
      <c r="Y1935" s="1">
        <f t="shared" si="62"/>
        <v>1930</v>
      </c>
    </row>
    <row r="1936" spans="25:25">
      <c r="Y1936" s="1">
        <f t="shared" si="62"/>
        <v>1931</v>
      </c>
    </row>
    <row r="1937" spans="25:25">
      <c r="Y1937" s="1">
        <f t="shared" si="62"/>
        <v>1932</v>
      </c>
    </row>
    <row r="1938" spans="25:25">
      <c r="Y1938" s="1">
        <f t="shared" si="62"/>
        <v>1933</v>
      </c>
    </row>
    <row r="1939" spans="25:25">
      <c r="Y1939" s="1">
        <f t="shared" si="62"/>
        <v>1934</v>
      </c>
    </row>
    <row r="1940" spans="25:25">
      <c r="Y1940" s="1">
        <f t="shared" si="62"/>
        <v>1935</v>
      </c>
    </row>
    <row r="1941" spans="25:25">
      <c r="Y1941" s="1">
        <f t="shared" si="62"/>
        <v>1936</v>
      </c>
    </row>
    <row r="1942" spans="25:25">
      <c r="Y1942" s="1">
        <f t="shared" si="62"/>
        <v>1937</v>
      </c>
    </row>
    <row r="1943" spans="25:25">
      <c r="Y1943" s="1">
        <f t="shared" si="62"/>
        <v>1938</v>
      </c>
    </row>
    <row r="1944" spans="25:25">
      <c r="Y1944" s="1">
        <f t="shared" si="62"/>
        <v>1939</v>
      </c>
    </row>
    <row r="1945" spans="25:25">
      <c r="Y1945" s="1">
        <f t="shared" si="62"/>
        <v>1940</v>
      </c>
    </row>
    <row r="1946" spans="25:25">
      <c r="Y1946" s="1">
        <f t="shared" si="62"/>
        <v>1941</v>
      </c>
    </row>
    <row r="1947" spans="25:25">
      <c r="Y1947" s="1">
        <f t="shared" si="62"/>
        <v>1942</v>
      </c>
    </row>
    <row r="1948" spans="25:25">
      <c r="Y1948" s="1">
        <f t="shared" si="62"/>
        <v>1943</v>
      </c>
    </row>
    <row r="1949" spans="25:25">
      <c r="Y1949" s="1">
        <f t="shared" si="62"/>
        <v>1944</v>
      </c>
    </row>
    <row r="1950" spans="25:25">
      <c r="Y1950" s="1">
        <f t="shared" si="62"/>
        <v>1945</v>
      </c>
    </row>
    <row r="1951" spans="25:25">
      <c r="Y1951" s="1">
        <f t="shared" si="62"/>
        <v>1946</v>
      </c>
    </row>
    <row r="1952" spans="25:25">
      <c r="Y1952" s="1">
        <f t="shared" si="62"/>
        <v>1947</v>
      </c>
    </row>
    <row r="1953" spans="25:25">
      <c r="Y1953" s="1">
        <f t="shared" si="62"/>
        <v>1948</v>
      </c>
    </row>
    <row r="1954" spans="25:25">
      <c r="Y1954" s="1">
        <f t="shared" si="62"/>
        <v>1949</v>
      </c>
    </row>
    <row r="1955" spans="25:25">
      <c r="Y1955" s="1">
        <f t="shared" si="62"/>
        <v>1950</v>
      </c>
    </row>
    <row r="1956" spans="25:25">
      <c r="Y1956" s="1">
        <f t="shared" si="62"/>
        <v>1951</v>
      </c>
    </row>
    <row r="1957" spans="25:25">
      <c r="Y1957" s="1">
        <f t="shared" si="62"/>
        <v>1952</v>
      </c>
    </row>
    <row r="1958" spans="25:25">
      <c r="Y1958" s="1">
        <f t="shared" si="62"/>
        <v>1953</v>
      </c>
    </row>
    <row r="1959" spans="25:25">
      <c r="Y1959" s="1">
        <f t="shared" si="62"/>
        <v>1954</v>
      </c>
    </row>
    <row r="1960" spans="25:25">
      <c r="Y1960" s="1">
        <f t="shared" si="62"/>
        <v>1955</v>
      </c>
    </row>
    <row r="1961" spans="25:25">
      <c r="Y1961" s="1">
        <f t="shared" si="62"/>
        <v>1956</v>
      </c>
    </row>
    <row r="1962" spans="25:25">
      <c r="Y1962" s="1">
        <f t="shared" si="62"/>
        <v>1957</v>
      </c>
    </row>
    <row r="1963" spans="25:25">
      <c r="Y1963" s="1">
        <f t="shared" si="62"/>
        <v>1958</v>
      </c>
    </row>
    <row r="1964" spans="25:25">
      <c r="Y1964" s="1">
        <f t="shared" si="62"/>
        <v>1959</v>
      </c>
    </row>
    <row r="1965" spans="25:25">
      <c r="Y1965" s="1">
        <f t="shared" si="62"/>
        <v>1960</v>
      </c>
    </row>
    <row r="1966" spans="25:25">
      <c r="Y1966" s="1">
        <f t="shared" si="62"/>
        <v>1961</v>
      </c>
    </row>
    <row r="1967" spans="25:25">
      <c r="Y1967" s="1">
        <f t="shared" si="62"/>
        <v>1962</v>
      </c>
    </row>
    <row r="1968" spans="25:25">
      <c r="Y1968" s="1">
        <f t="shared" si="62"/>
        <v>1963</v>
      </c>
    </row>
    <row r="1969" spans="25:25">
      <c r="Y1969" s="1">
        <f t="shared" si="62"/>
        <v>1964</v>
      </c>
    </row>
    <row r="1970" spans="25:25">
      <c r="Y1970" s="1">
        <f t="shared" si="62"/>
        <v>1965</v>
      </c>
    </row>
    <row r="1971" spans="25:25">
      <c r="Y1971" s="1">
        <f t="shared" si="62"/>
        <v>1966</v>
      </c>
    </row>
    <row r="1972" spans="25:25">
      <c r="Y1972" s="1">
        <f t="shared" si="62"/>
        <v>1967</v>
      </c>
    </row>
    <row r="1973" spans="25:25">
      <c r="Y1973" s="1">
        <f t="shared" si="62"/>
        <v>1968</v>
      </c>
    </row>
    <row r="1974" spans="25:25">
      <c r="Y1974" s="1">
        <f t="shared" si="62"/>
        <v>1969</v>
      </c>
    </row>
    <row r="1975" spans="25:25">
      <c r="Y1975" s="1">
        <f t="shared" si="62"/>
        <v>1970</v>
      </c>
    </row>
    <row r="1976" spans="25:25">
      <c r="Y1976" s="1">
        <f t="shared" si="62"/>
        <v>1971</v>
      </c>
    </row>
    <row r="1977" spans="25:25">
      <c r="Y1977" s="1">
        <f t="shared" si="62"/>
        <v>1972</v>
      </c>
    </row>
    <row r="1978" spans="25:25">
      <c r="Y1978" s="1">
        <f t="shared" si="62"/>
        <v>1973</v>
      </c>
    </row>
    <row r="1979" spans="25:25">
      <c r="Y1979" s="1">
        <f t="shared" si="62"/>
        <v>1974</v>
      </c>
    </row>
    <row r="1980" spans="25:25">
      <c r="Y1980" s="1">
        <f t="shared" si="62"/>
        <v>1975</v>
      </c>
    </row>
    <row r="1981" spans="25:25">
      <c r="Y1981" s="1">
        <f t="shared" si="62"/>
        <v>1976</v>
      </c>
    </row>
    <row r="1982" spans="25:25">
      <c r="Y1982" s="1">
        <f t="shared" si="62"/>
        <v>1977</v>
      </c>
    </row>
    <row r="1983" spans="25:25">
      <c r="Y1983" s="1">
        <f t="shared" si="62"/>
        <v>1978</v>
      </c>
    </row>
    <row r="1984" spans="25:25">
      <c r="Y1984" s="1">
        <f t="shared" si="62"/>
        <v>1979</v>
      </c>
    </row>
    <row r="1985" spans="25:25">
      <c r="Y1985" s="1">
        <f t="shared" si="62"/>
        <v>1980</v>
      </c>
    </row>
    <row r="1986" spans="25:25">
      <c r="Y1986" s="1">
        <f t="shared" si="62"/>
        <v>1981</v>
      </c>
    </row>
    <row r="1987" spans="25:25">
      <c r="Y1987" s="1">
        <f t="shared" si="62"/>
        <v>1982</v>
      </c>
    </row>
    <row r="1988" spans="25:25">
      <c r="Y1988" s="1">
        <f t="shared" si="62"/>
        <v>1983</v>
      </c>
    </row>
    <row r="1989" spans="25:25">
      <c r="Y1989" s="1">
        <f t="shared" si="62"/>
        <v>1984</v>
      </c>
    </row>
    <row r="1990" spans="25:25">
      <c r="Y1990" s="1">
        <f t="shared" si="62"/>
        <v>1985</v>
      </c>
    </row>
    <row r="1991" spans="25:25">
      <c r="Y1991" s="1">
        <f t="shared" si="62"/>
        <v>1986</v>
      </c>
    </row>
    <row r="1992" spans="25:25">
      <c r="Y1992" s="1">
        <f t="shared" si="62"/>
        <v>1987</v>
      </c>
    </row>
    <row r="1993" spans="25:25">
      <c r="Y1993" s="1">
        <f t="shared" ref="Y1993:Y2009" si="63">Y1992+1</f>
        <v>1988</v>
      </c>
    </row>
    <row r="1994" spans="25:25">
      <c r="Y1994" s="1">
        <f t="shared" si="63"/>
        <v>1989</v>
      </c>
    </row>
    <row r="1995" spans="25:25">
      <c r="Y1995" s="1">
        <f t="shared" si="63"/>
        <v>1990</v>
      </c>
    </row>
    <row r="1996" spans="25:25">
      <c r="Y1996" s="1">
        <f t="shared" si="63"/>
        <v>1991</v>
      </c>
    </row>
    <row r="1997" spans="25:25">
      <c r="Y1997" s="1">
        <f t="shared" si="63"/>
        <v>1992</v>
      </c>
    </row>
    <row r="1998" spans="25:25">
      <c r="Y1998" s="1">
        <f t="shared" si="63"/>
        <v>1993</v>
      </c>
    </row>
    <row r="1999" spans="25:25">
      <c r="Y1999" s="1">
        <f t="shared" si="63"/>
        <v>1994</v>
      </c>
    </row>
    <row r="2000" spans="25:25">
      <c r="Y2000" s="1">
        <f t="shared" si="63"/>
        <v>1995</v>
      </c>
    </row>
    <row r="2001" spans="25:25">
      <c r="Y2001" s="1">
        <f t="shared" si="63"/>
        <v>1996</v>
      </c>
    </row>
    <row r="2002" spans="25:25">
      <c r="Y2002" s="1">
        <f t="shared" si="63"/>
        <v>1997</v>
      </c>
    </row>
    <row r="2003" spans="25:25">
      <c r="Y2003" s="1">
        <f t="shared" si="63"/>
        <v>1998</v>
      </c>
    </row>
    <row r="2004" spans="25:25">
      <c r="Y2004" s="1">
        <f t="shared" si="63"/>
        <v>1999</v>
      </c>
    </row>
    <row r="2005" spans="25:25">
      <c r="Y2005" s="1">
        <f t="shared" si="63"/>
        <v>2000</v>
      </c>
    </row>
    <row r="2006" spans="25:25">
      <c r="Y2006" s="1">
        <f t="shared" si="63"/>
        <v>2001</v>
      </c>
    </row>
    <row r="2007" spans="25:25">
      <c r="Y2007" s="1">
        <f t="shared" si="63"/>
        <v>2002</v>
      </c>
    </row>
    <row r="2008" spans="25:25">
      <c r="Y2008" s="1">
        <f t="shared" si="63"/>
        <v>2003</v>
      </c>
    </row>
    <row r="2009" spans="25:25">
      <c r="Y2009" s="1">
        <f t="shared" si="63"/>
        <v>2004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26</xdr:col>
                    <xdr:colOff>666750</xdr:colOff>
                    <xdr:row>20</xdr:row>
                    <xdr:rowOff>9525</xdr:rowOff>
                  </from>
                  <to>
                    <xdr:col>27</xdr:col>
                    <xdr:colOff>809625</xdr:colOff>
                    <xdr:row>23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B76"/>
  <sheetViews>
    <sheetView zoomScale="90" workbookViewId="0">
      <selection activeCell="S21" sqref="S21"/>
    </sheetView>
  </sheetViews>
  <sheetFormatPr defaultRowHeight="17.100000000000001" customHeight="1"/>
  <cols>
    <col min="1" max="1" width="20.5703125" style="9" customWidth="1"/>
    <col min="2" max="2" width="20" style="9" customWidth="1"/>
    <col min="3" max="3" width="10.42578125" style="9" customWidth="1"/>
    <col min="4" max="4" width="4.5703125" style="9" customWidth="1"/>
    <col min="5" max="5" width="13.140625" style="9" customWidth="1"/>
    <col min="6" max="6" width="15" style="9" customWidth="1"/>
    <col min="7" max="7" width="5.28515625" style="9" customWidth="1"/>
    <col min="8" max="8" width="14.85546875" style="9" customWidth="1"/>
    <col min="9" max="9" width="5.28515625" style="17" customWidth="1"/>
    <col min="10" max="10" width="16.85546875" style="18" customWidth="1"/>
    <col min="11" max="12" width="11" style="9" customWidth="1"/>
    <col min="13" max="13" width="21" style="9" customWidth="1"/>
    <col min="14" max="14" width="11.140625" style="9" customWidth="1"/>
    <col min="15" max="15" width="7.5703125" style="9" customWidth="1"/>
    <col min="16" max="16" width="8.42578125" style="9" customWidth="1"/>
    <col min="17" max="17" width="10.42578125" style="9" customWidth="1"/>
    <col min="18" max="18" width="5.28515625" style="9" customWidth="1"/>
    <col min="19" max="19" width="9.140625" style="9"/>
    <col min="20" max="20" width="10.42578125" style="9" customWidth="1"/>
    <col min="21" max="21" width="9.140625" style="9"/>
    <col min="22" max="22" width="10.42578125" style="9" bestFit="1" customWidth="1"/>
    <col min="23" max="26" width="9.140625" style="9"/>
    <col min="27" max="27" width="13.85546875" style="9" customWidth="1"/>
    <col min="28" max="28" width="14.5703125" style="9" customWidth="1"/>
    <col min="29" max="16384" width="9.140625" style="9"/>
  </cols>
  <sheetData>
    <row r="2" spans="2:28" ht="28.5" customHeight="1">
      <c r="B2" s="259" t="s">
        <v>228</v>
      </c>
      <c r="F2" s="289" t="s">
        <v>16</v>
      </c>
      <c r="G2" s="290"/>
      <c r="H2" s="291"/>
    </row>
    <row r="3" spans="2:28" ht="17.100000000000001" customHeight="1" thickBot="1">
      <c r="E3" s="10"/>
      <c r="F3" s="20"/>
      <c r="O3" s="13"/>
    </row>
    <row r="4" spans="2:28" ht="17.100000000000001" customHeight="1">
      <c r="B4" s="237" t="s">
        <v>47</v>
      </c>
      <c r="C4" s="238">
        <f ca="1">TODAY()</f>
        <v>36839</v>
      </c>
      <c r="D4" s="10"/>
      <c r="E4" s="15"/>
      <c r="F4" s="294" t="s">
        <v>217</v>
      </c>
      <c r="G4" s="295"/>
      <c r="H4" s="260"/>
      <c r="I4" s="9"/>
      <c r="N4" s="13">
        <f>(YEAR(C7)-YEAR(C6))*12+MONTH(C7)-MONTH(C6)</f>
        <v>10</v>
      </c>
      <c r="O4" s="13">
        <f ca="1">(YEAR(C7)-YEAR(C5))*12+MONTH(C7)-MONTH(C5)</f>
        <v>24</v>
      </c>
      <c r="P4" s="13">
        <f ca="1">(YEAR(C9)-YEAR(C5))*12+MONTH(C9)-MONTH(C5)</f>
        <v>12</v>
      </c>
      <c r="Q4" s="13">
        <f>(YEAR(C9)-YEAR(C8))*12+MONTH(C9)-MONTH(C8)</f>
        <v>1</v>
      </c>
      <c r="AA4" s="9" t="s">
        <v>77</v>
      </c>
    </row>
    <row r="5" spans="2:28" ht="17.100000000000001" customHeight="1">
      <c r="B5" s="239" t="s">
        <v>3</v>
      </c>
      <c r="C5" s="241">
        <f ca="1">IF(DAY(C4)&lt;15,EOMONTH(( C4),-1)+1,EOMONTH((C4),0)+1)</f>
        <v>36831</v>
      </c>
      <c r="D5" s="10"/>
      <c r="F5" s="292" t="s">
        <v>218</v>
      </c>
      <c r="G5" s="293"/>
      <c r="H5" s="261"/>
      <c r="I5" s="9"/>
      <c r="N5" s="13">
        <f ca="1">O4-N4</f>
        <v>14</v>
      </c>
      <c r="O5" s="9">
        <f ca="1">MONTH(C5)</f>
        <v>11</v>
      </c>
      <c r="P5" s="13">
        <f ca="1">P4-Q4</f>
        <v>11</v>
      </c>
      <c r="T5" s="9">
        <f ca="1">DAY(C5)</f>
        <v>1</v>
      </c>
      <c r="U5" s="9">
        <f ca="1">MONTH(C5)</f>
        <v>11</v>
      </c>
      <c r="AB5" s="92">
        <v>36526.435983796298</v>
      </c>
    </row>
    <row r="6" spans="2:28" ht="17.100000000000001" customHeight="1">
      <c r="B6" s="239" t="s">
        <v>146</v>
      </c>
      <c r="C6" s="241">
        <v>37257</v>
      </c>
      <c r="D6" s="10"/>
      <c r="E6" s="10"/>
      <c r="F6" s="292" t="s">
        <v>219</v>
      </c>
      <c r="G6" s="293"/>
      <c r="H6" s="261"/>
      <c r="I6" s="9"/>
      <c r="O6" s="13">
        <f>CEILING(MAX(0,((YEAR(C9)-YEAR(C8))*12+MONTH(C9)-O22-1)*P35/12),1)</f>
        <v>0</v>
      </c>
      <c r="Q6" s="9" t="b">
        <v>1</v>
      </c>
      <c r="R6" s="9">
        <f>IF(Q6=TRUE, 1, 0)</f>
        <v>1</v>
      </c>
      <c r="U6" s="9">
        <f>CEILING(MAX(0,((YEAR(H14)-YEAR(H13))*12+MONTH(H14)-U22)*V35/12),1)</f>
        <v>0</v>
      </c>
      <c r="V6" s="9">
        <f>CEILING(MAX(0,((YEAR(K15)-YEAR(K14))*12+MONTH(K15)-V22)*X35/12),1)</f>
        <v>0</v>
      </c>
      <c r="X6" s="9" t="b">
        <v>0</v>
      </c>
      <c r="Y6" s="9">
        <f>IF(X6, 1, 0)</f>
        <v>0</v>
      </c>
      <c r="AB6" s="92">
        <v>36528.505046296297</v>
      </c>
    </row>
    <row r="7" spans="2:28" ht="17.100000000000001" customHeight="1">
      <c r="B7" s="239" t="s">
        <v>229</v>
      </c>
      <c r="C7" s="241">
        <v>37561</v>
      </c>
      <c r="D7" s="10"/>
      <c r="E7" s="10"/>
      <c r="F7" s="292" t="s">
        <v>220</v>
      </c>
      <c r="G7" s="293"/>
      <c r="H7" s="262"/>
      <c r="I7" s="9"/>
      <c r="M7" s="13">
        <f>MONTH(C9)</f>
        <v>11</v>
      </c>
      <c r="O7" s="9">
        <f>F21</f>
        <v>0</v>
      </c>
      <c r="Q7" s="9" t="b">
        <v>1</v>
      </c>
      <c r="R7" s="9">
        <f>IF(Q7=TRUE, 1, 0)</f>
        <v>1</v>
      </c>
      <c r="T7" s="13">
        <f ca="1">DATE(V5,U5,T5)</f>
        <v>306</v>
      </c>
      <c r="AB7" s="92">
        <v>36529.654699074075</v>
      </c>
    </row>
    <row r="8" spans="2:28" ht="17.100000000000001" customHeight="1">
      <c r="B8" s="239" t="s">
        <v>147</v>
      </c>
      <c r="C8" s="241">
        <v>37165</v>
      </c>
      <c r="D8" s="10"/>
      <c r="E8" s="10"/>
      <c r="F8" s="292" t="s">
        <v>20</v>
      </c>
      <c r="G8" s="293"/>
      <c r="H8" s="261"/>
      <c r="I8" s="9"/>
      <c r="Q8" s="9" t="b">
        <v>1</v>
      </c>
      <c r="R8" s="9">
        <f>IF(Q8=TRUE, 1, 0)</f>
        <v>1</v>
      </c>
      <c r="AB8" s="92">
        <v>36530.615856481483</v>
      </c>
    </row>
    <row r="9" spans="2:28" ht="17.100000000000001" customHeight="1">
      <c r="B9" s="239" t="s">
        <v>203</v>
      </c>
      <c r="C9" s="241">
        <v>37196</v>
      </c>
      <c r="D9" s="10"/>
      <c r="F9" s="292" t="s">
        <v>221</v>
      </c>
      <c r="G9" s="293"/>
      <c r="H9" s="263"/>
      <c r="I9" s="9"/>
      <c r="J9" s="287"/>
      <c r="K9" s="288"/>
      <c r="N9" s="9" t="s">
        <v>12</v>
      </c>
      <c r="O9" s="9">
        <v>2</v>
      </c>
      <c r="Q9" s="9" t="b">
        <v>0</v>
      </c>
      <c r="R9" s="9">
        <f>IF(Q9=TRUE, 1, 0)</f>
        <v>0</v>
      </c>
      <c r="AB9" s="92">
        <v>36531.620891203704</v>
      </c>
    </row>
    <row r="10" spans="2:28" ht="17.100000000000001" customHeight="1" thickBot="1">
      <c r="B10" s="240" t="s">
        <v>204</v>
      </c>
      <c r="C10" s="242">
        <v>50</v>
      </c>
      <c r="D10" s="10"/>
      <c r="E10" s="10"/>
      <c r="F10" s="292" t="s">
        <v>222</v>
      </c>
      <c r="G10" s="293"/>
      <c r="H10" s="261"/>
      <c r="I10" s="9"/>
      <c r="J10" s="10"/>
      <c r="K10" s="21"/>
      <c r="N10" s="9" t="s">
        <v>13</v>
      </c>
      <c r="Q10" s="9" t="b">
        <v>1</v>
      </c>
      <c r="R10" s="9">
        <f>IF(Q10=TRUE, 1, 0)</f>
        <v>1</v>
      </c>
      <c r="AB10" s="92">
        <v>36532.620937500003</v>
      </c>
    </row>
    <row r="11" spans="2:28" ht="17.100000000000001" customHeight="1" thickBot="1">
      <c r="F11" s="292" t="s">
        <v>223</v>
      </c>
      <c r="G11" s="293"/>
      <c r="H11" s="264"/>
      <c r="I11" s="9"/>
      <c r="J11" s="10"/>
      <c r="K11" s="17"/>
      <c r="Q11" s="9" t="b">
        <v>1</v>
      </c>
      <c r="R11" s="9">
        <f t="shared" ref="R11:R17" si="0">IF(Q11=TRUE, 1, 0)</f>
        <v>1</v>
      </c>
      <c r="AB11" s="92">
        <v>36535.653437499997</v>
      </c>
    </row>
    <row r="12" spans="2:28" ht="17.100000000000001" customHeight="1">
      <c r="B12" s="237" t="s">
        <v>10</v>
      </c>
      <c r="C12" s="245"/>
      <c r="D12" s="10"/>
      <c r="E12" s="10"/>
      <c r="F12" s="292" t="s">
        <v>224</v>
      </c>
      <c r="G12" s="293"/>
      <c r="H12" s="261"/>
      <c r="I12" s="9"/>
      <c r="J12" s="10"/>
      <c r="K12" s="86"/>
      <c r="Q12" s="9" t="b">
        <v>1</v>
      </c>
      <c r="R12" s="9">
        <f t="shared" si="0"/>
        <v>1</v>
      </c>
      <c r="AB12" s="92">
        <v>36536.655312499999</v>
      </c>
    </row>
    <row r="13" spans="2:28" ht="17.100000000000001" customHeight="1">
      <c r="B13" s="246" t="s">
        <v>4</v>
      </c>
      <c r="C13" s="247"/>
      <c r="D13" s="14" t="s">
        <v>23</v>
      </c>
      <c r="E13" s="10"/>
      <c r="F13" s="292" t="s">
        <v>225</v>
      </c>
      <c r="G13" s="293"/>
      <c r="H13" s="265"/>
      <c r="I13" s="9"/>
      <c r="J13" s="31"/>
      <c r="K13" s="17"/>
      <c r="N13" s="9" t="s">
        <v>6</v>
      </c>
      <c r="O13" s="9">
        <v>1</v>
      </c>
      <c r="Q13" s="9" t="b">
        <v>1</v>
      </c>
      <c r="R13" s="9">
        <f t="shared" si="0"/>
        <v>1</v>
      </c>
      <c r="T13" s="13">
        <f ca="1">(YEAR(H13)-YEAR(C5))*12+MONTH(H13)-MONTH(C5)+IF(MONTH(H13)-MONTH(C5)&gt;=0, IF((DAY(H13)-DAY(C5))&gt;25, 1,( IF(DAY(H13)-DAY(C5)&lt;-5, -1,0))), IF((DAY(H13)-DAY(C5))&gt;25, 1, IF((DAY(H13)-DAY(C5))&lt;-25, -1,0)))</f>
        <v>-1210</v>
      </c>
      <c r="V13" s="13">
        <f ca="1">(YEAR(H13)-YEAR(C5))*12+MONTH(K14)-MONTH(C5)+IF(MONTH(K14)-MONTH(C5)&gt;=0, IF((DAY(K14)-DAY(C5))&gt;25, 1,( IF(DAY(K14)-DAY(C5)&lt;-5, -1,0))), IF((DAY(K14)-DAY(C5))&gt;25, 1, IF((DAY(K14)-DAY(C5))&lt;-25, -1,0)))</f>
        <v>-1210</v>
      </c>
      <c r="AB13" s="92">
        <v>36537.64162037037</v>
      </c>
    </row>
    <row r="14" spans="2:28" ht="17.100000000000001" customHeight="1" thickBot="1">
      <c r="B14" s="240" t="s">
        <v>7</v>
      </c>
      <c r="C14" s="248"/>
      <c r="E14" s="10"/>
      <c r="F14" s="292" t="s">
        <v>226</v>
      </c>
      <c r="G14" s="293"/>
      <c r="H14" s="266"/>
      <c r="I14" s="9"/>
      <c r="J14" s="10"/>
      <c r="K14" s="227"/>
      <c r="N14" s="9" t="s">
        <v>5</v>
      </c>
      <c r="Q14" s="9" t="b">
        <v>1</v>
      </c>
      <c r="R14" s="9">
        <f t="shared" si="0"/>
        <v>1</v>
      </c>
      <c r="T14" s="13">
        <f ca="1">(YEAR(H14)-YEAR(C5))*12+MONTH(H14)-MONTH(C5)+IF(MONTH(H14)-MONTH(C5)&gt;=0, IF((DAY(H14)-DAY(C5))&gt;25, 1,( IF(DAY(H14)-DAY(C5)&lt;-5, -1,0))), IF((DAY(H14)-DAY(C5))&gt;25, 1, IF((DAY(H14)-DAY(C5))&lt;-25, -1,0)))</f>
        <v>-1210</v>
      </c>
      <c r="V14" s="13">
        <f ca="1">(YEAR(K15)-YEAR(C5))*12+MONTH(K15)-MONTH(C5)+IF(MONTH(K15)-MONTH(C5)&gt;=0, IF((DAY(K15)-DAY(C5))&gt;25, 1,( IF(DAY(K15)-DAY(C5)&lt;-5, -1,0))), IF((DAY(K15)-DAY(C5))&gt;25, 1, IF((DAY(K15)-DAY(C5))&lt;-25, -1,0)))</f>
        <v>-1210</v>
      </c>
      <c r="AB14" s="92">
        <v>36538.632025462961</v>
      </c>
    </row>
    <row r="15" spans="2:28" ht="17.100000000000001" customHeight="1" thickBot="1">
      <c r="B15" s="10"/>
      <c r="C15" s="10"/>
      <c r="D15" s="10"/>
      <c r="E15" s="10"/>
      <c r="F15" s="300" t="s">
        <v>227</v>
      </c>
      <c r="G15" s="301"/>
      <c r="H15" s="267"/>
      <c r="I15" s="9"/>
      <c r="J15" s="10"/>
      <c r="K15" s="192"/>
      <c r="N15" s="9" t="s">
        <v>15</v>
      </c>
      <c r="Q15" s="9" t="b">
        <v>1</v>
      </c>
      <c r="R15" s="9">
        <f t="shared" si="0"/>
        <v>1</v>
      </c>
      <c r="AB15" s="92">
        <v>36539.62835648148</v>
      </c>
    </row>
    <row r="16" spans="2:28" ht="17.25" customHeight="1">
      <c r="B16" s="255" t="s">
        <v>231</v>
      </c>
      <c r="C16" s="245"/>
      <c r="D16" s="10"/>
      <c r="E16" s="10"/>
      <c r="G16" s="10"/>
      <c r="H16" s="10"/>
      <c r="I16" s="9"/>
      <c r="J16" s="10"/>
      <c r="K16" s="17"/>
      <c r="N16" s="9" t="s">
        <v>6</v>
      </c>
      <c r="O16" s="9">
        <v>1</v>
      </c>
      <c r="Q16" s="9" t="b">
        <v>0</v>
      </c>
      <c r="R16" s="9">
        <f t="shared" si="0"/>
        <v>0</v>
      </c>
      <c r="AB16" s="92">
        <v>36542.606053240743</v>
      </c>
    </row>
    <row r="17" spans="2:28" ht="15" customHeight="1">
      <c r="B17" s="256" t="s">
        <v>8</v>
      </c>
      <c r="C17" s="247"/>
      <c r="D17" s="10"/>
      <c r="E17" s="10"/>
      <c r="F17" s="10"/>
      <c r="G17" s="10"/>
      <c r="H17" s="10"/>
      <c r="I17" s="10"/>
      <c r="J17" s="10"/>
      <c r="K17" s="10"/>
      <c r="N17" s="9" t="s">
        <v>5</v>
      </c>
      <c r="Q17" s="9" t="b">
        <v>0</v>
      </c>
      <c r="R17" s="9">
        <f t="shared" si="0"/>
        <v>0</v>
      </c>
      <c r="AB17" s="92">
        <v>36543.616712962961</v>
      </c>
    </row>
    <row r="18" spans="2:28" ht="16.5" customHeight="1">
      <c r="B18" s="257" t="s">
        <v>232</v>
      </c>
      <c r="C18" s="247"/>
      <c r="D18" s="10"/>
      <c r="E18" s="10"/>
      <c r="F18" s="10"/>
      <c r="G18" s="10"/>
      <c r="H18" s="10"/>
      <c r="I18" s="10"/>
      <c r="J18" s="10"/>
      <c r="K18" s="10"/>
      <c r="R18" s="9">
        <f>SUM(R6:R17)</f>
        <v>9</v>
      </c>
      <c r="AB18" s="92">
        <v>36544.614236111112</v>
      </c>
    </row>
    <row r="19" spans="2:28" ht="16.5" customHeight="1" thickBot="1">
      <c r="B19" s="258" t="s">
        <v>9</v>
      </c>
      <c r="C19" s="248"/>
      <c r="D19" s="10"/>
      <c r="E19" s="10"/>
      <c r="F19" s="10"/>
      <c r="G19" s="10"/>
      <c r="J19" s="9"/>
      <c r="K19" s="17"/>
      <c r="N19" s="9" t="s">
        <v>230</v>
      </c>
      <c r="O19" s="9">
        <v>2</v>
      </c>
      <c r="AB19" s="92">
        <v>36545.614930555559</v>
      </c>
    </row>
    <row r="20" spans="2:28" ht="17.100000000000001" customHeight="1" thickBot="1">
      <c r="B20" s="10"/>
      <c r="C20" s="226"/>
      <c r="D20" s="143"/>
      <c r="G20" s="10"/>
      <c r="H20" s="10"/>
      <c r="I20" s="9"/>
      <c r="J20" s="10"/>
      <c r="N20" s="9" t="s">
        <v>216</v>
      </c>
      <c r="AB20" s="92">
        <v>36546.611319444448</v>
      </c>
    </row>
    <row r="21" spans="2:28" ht="17.100000000000001" customHeight="1" thickBot="1">
      <c r="B21" s="249" t="s">
        <v>76</v>
      </c>
      <c r="C21" s="250">
        <v>36608</v>
      </c>
      <c r="D21" s="10"/>
      <c r="E21" s="10"/>
      <c r="F21" s="10"/>
      <c r="H21" s="10"/>
      <c r="I21" s="10"/>
      <c r="J21" s="10"/>
      <c r="K21" s="10"/>
      <c r="AB21" s="92">
        <v>36549.606909722221</v>
      </c>
    </row>
    <row r="22" spans="2:28" ht="17.100000000000001" customHeight="1">
      <c r="B22" s="251" t="s">
        <v>79</v>
      </c>
      <c r="C22" s="252">
        <f>Curves!$D$1</f>
        <v>36615</v>
      </c>
      <c r="D22" s="143"/>
      <c r="E22" s="10"/>
      <c r="F22" s="296" t="s">
        <v>233</v>
      </c>
      <c r="G22" s="297"/>
      <c r="H22" s="243">
        <f ca="1">READDATA!AE24</f>
        <v>5123281.4105400294</v>
      </c>
      <c r="K22" s="10"/>
      <c r="N22" s="9">
        <v>1</v>
      </c>
      <c r="O22" s="9">
        <v>10</v>
      </c>
      <c r="T22" s="9">
        <v>1</v>
      </c>
      <c r="U22" s="9">
        <v>7</v>
      </c>
      <c r="V22" s="9">
        <v>7</v>
      </c>
      <c r="AB22" s="92">
        <v>36550.628437500003</v>
      </c>
    </row>
    <row r="23" spans="2:28" ht="17.100000000000001" customHeight="1" thickBot="1">
      <c r="B23" s="253" t="s">
        <v>80</v>
      </c>
      <c r="C23" s="254">
        <v>36598</v>
      </c>
      <c r="F23" s="298" t="s">
        <v>236</v>
      </c>
      <c r="G23" s="299"/>
      <c r="H23" s="244">
        <f ca="1">READDATA!AE25</f>
        <v>2201036.0656422842</v>
      </c>
      <c r="K23" s="10"/>
      <c r="N23" s="9">
        <v>2</v>
      </c>
      <c r="T23" s="9">
        <v>2</v>
      </c>
      <c r="AB23" s="92">
        <v>36551.663136574076</v>
      </c>
    </row>
    <row r="24" spans="2:28" ht="17.100000000000001" customHeight="1">
      <c r="F24" s="138"/>
      <c r="G24" s="10"/>
      <c r="H24" s="12"/>
      <c r="J24" s="86"/>
      <c r="K24" s="10"/>
      <c r="N24" s="9">
        <v>3</v>
      </c>
      <c r="Q24" s="11" t="s">
        <v>6</v>
      </c>
      <c r="R24" s="9">
        <v>3</v>
      </c>
      <c r="S24" s="9">
        <v>3</v>
      </c>
      <c r="T24" s="9">
        <v>3</v>
      </c>
      <c r="AB24" s="92">
        <v>36552.668055555558</v>
      </c>
    </row>
    <row r="25" spans="2:28" ht="17.100000000000001" customHeight="1">
      <c r="F25" s="135"/>
      <c r="G25" s="142"/>
      <c r="H25" s="141"/>
      <c r="N25" s="9">
        <v>4</v>
      </c>
      <c r="Q25" s="11" t="s">
        <v>5</v>
      </c>
      <c r="T25" s="9">
        <v>4</v>
      </c>
      <c r="AB25" s="92">
        <v>36553.646678240744</v>
      </c>
    </row>
    <row r="26" spans="2:28" ht="17.100000000000001" customHeight="1">
      <c r="E26" s="10"/>
      <c r="F26" s="136"/>
      <c r="G26" s="142"/>
      <c r="H26" s="141"/>
      <c r="N26" s="9">
        <v>5</v>
      </c>
      <c r="Q26" s="11" t="s">
        <v>46</v>
      </c>
      <c r="T26" s="9">
        <v>5</v>
      </c>
      <c r="AB26" s="92">
        <v>36556.645937499998</v>
      </c>
    </row>
    <row r="27" spans="2:28" ht="17.100000000000001" customHeight="1">
      <c r="I27" s="286"/>
      <c r="J27" s="281"/>
      <c r="K27" s="282"/>
      <c r="L27" s="282"/>
      <c r="N27" s="9">
        <v>6</v>
      </c>
      <c r="T27" s="9">
        <v>6</v>
      </c>
      <c r="AB27" s="92">
        <v>36557.701226851852</v>
      </c>
    </row>
    <row r="28" spans="2:28" ht="17.100000000000001" customHeight="1">
      <c r="I28" s="286"/>
      <c r="J28" s="281"/>
      <c r="K28" s="282"/>
      <c r="L28" s="282"/>
      <c r="N28" s="9">
        <v>7</v>
      </c>
      <c r="T28" s="9">
        <v>7</v>
      </c>
      <c r="AB28" s="92">
        <v>36558.657511574071</v>
      </c>
    </row>
    <row r="29" spans="2:28" ht="17.100000000000001" customHeight="1">
      <c r="F29" s="20"/>
      <c r="G29" s="14"/>
      <c r="H29" s="140"/>
      <c r="I29" s="280"/>
      <c r="J29" s="281"/>
      <c r="K29" s="282"/>
      <c r="L29" s="282"/>
      <c r="N29" s="9">
        <v>8</v>
      </c>
      <c r="T29" s="9">
        <v>8</v>
      </c>
      <c r="AB29" s="92">
        <v>36559.700567129628</v>
      </c>
    </row>
    <row r="30" spans="2:28" ht="17.100000000000001" customHeight="1">
      <c r="H30" s="140"/>
      <c r="N30" s="9">
        <v>9</v>
      </c>
      <c r="T30" s="9">
        <v>9</v>
      </c>
      <c r="AB30" s="92">
        <v>36566.267800925925</v>
      </c>
    </row>
    <row r="31" spans="2:28" ht="17.100000000000001" customHeight="1">
      <c r="F31" s="192"/>
      <c r="G31" s="31"/>
      <c r="H31" s="31"/>
      <c r="I31" s="284"/>
      <c r="J31" s="281"/>
      <c r="K31" s="284"/>
      <c r="L31" s="281"/>
      <c r="N31" s="9">
        <v>10</v>
      </c>
      <c r="T31" s="9">
        <v>10</v>
      </c>
      <c r="AB31" s="92">
        <v>36563.599351851852</v>
      </c>
    </row>
    <row r="32" spans="2:28" ht="17.100000000000001" customHeight="1">
      <c r="F32" s="88"/>
      <c r="G32" s="89"/>
      <c r="H32" s="90"/>
      <c r="I32" s="91"/>
      <c r="J32" s="87"/>
      <c r="K32" s="19"/>
      <c r="N32" s="9">
        <v>11</v>
      </c>
      <c r="T32" s="9">
        <v>11</v>
      </c>
      <c r="AB32" s="92">
        <v>36564.603229166663</v>
      </c>
    </row>
    <row r="33" spans="6:28" ht="17.100000000000001" customHeight="1">
      <c r="F33" s="88"/>
      <c r="G33" s="89"/>
      <c r="H33" s="90"/>
      <c r="I33" s="282"/>
      <c r="J33" s="285"/>
      <c r="K33" s="279"/>
      <c r="L33" s="279"/>
      <c r="N33" s="9">
        <v>12</v>
      </c>
      <c r="T33" s="9">
        <v>12</v>
      </c>
      <c r="AB33" s="92">
        <v>36565.617974537039</v>
      </c>
    </row>
    <row r="34" spans="6:28" ht="17.100000000000001" customHeight="1">
      <c r="F34" s="88"/>
      <c r="G34" s="89"/>
      <c r="H34" s="90"/>
      <c r="I34" s="282"/>
      <c r="J34" s="285"/>
      <c r="K34" s="279"/>
      <c r="L34" s="279"/>
      <c r="N34" s="9">
        <v>13</v>
      </c>
      <c r="AB34" s="92">
        <v>36565.748055555552</v>
      </c>
    </row>
    <row r="35" spans="6:28" ht="17.100000000000001" customHeight="1">
      <c r="F35" s="88"/>
      <c r="G35" s="89"/>
      <c r="H35" s="90"/>
      <c r="I35" s="282"/>
      <c r="J35" s="285"/>
      <c r="K35" s="279"/>
      <c r="L35" s="279"/>
      <c r="N35" s="9">
        <v>1</v>
      </c>
      <c r="O35" s="9">
        <v>1</v>
      </c>
      <c r="P35" s="9">
        <f>IF(O35&lt;=4, O35, IF(O35=5, 6, IF(O35=6, 12)))</f>
        <v>1</v>
      </c>
      <c r="T35" s="9">
        <v>1</v>
      </c>
      <c r="U35" s="9">
        <v>1</v>
      </c>
      <c r="V35" s="9">
        <f>IF(U35&lt;=4, U35, IF(U35=5, 6, IF(U35=6, 12)))</f>
        <v>1</v>
      </c>
      <c r="W35" s="9">
        <v>1</v>
      </c>
      <c r="X35" s="9">
        <f>IF(W35&lt;=4, W35, IF(W35=5, 6, IF(W35=6, 12)))</f>
        <v>1</v>
      </c>
      <c r="AB35" s="92">
        <v>36566.644270833334</v>
      </c>
    </row>
    <row r="36" spans="6:28" ht="17.100000000000001" customHeight="1">
      <c r="F36" s="88"/>
      <c r="G36" s="89"/>
      <c r="H36" s="90"/>
      <c r="I36" s="282"/>
      <c r="J36" s="285"/>
      <c r="K36" s="279"/>
      <c r="L36" s="279"/>
      <c r="N36" s="9">
        <v>2</v>
      </c>
      <c r="T36" s="9">
        <v>2</v>
      </c>
      <c r="AB36" s="92">
        <v>36567.648321759261</v>
      </c>
    </row>
    <row r="37" spans="6:28" ht="17.100000000000001" customHeight="1">
      <c r="F37" s="88"/>
      <c r="G37" s="89"/>
      <c r="H37" s="90"/>
      <c r="I37" s="282"/>
      <c r="J37" s="285"/>
      <c r="K37" s="279"/>
      <c r="L37" s="279"/>
      <c r="N37" s="9">
        <v>3</v>
      </c>
      <c r="T37" s="9">
        <v>3</v>
      </c>
      <c r="AB37" s="92">
        <v>36570.605752314812</v>
      </c>
    </row>
    <row r="38" spans="6:28" ht="17.100000000000001" customHeight="1">
      <c r="F38" s="88"/>
      <c r="G38" s="89"/>
      <c r="H38" s="90"/>
      <c r="I38" s="282"/>
      <c r="J38" s="285"/>
      <c r="K38" s="279"/>
      <c r="L38" s="279"/>
      <c r="N38" s="9">
        <v>4</v>
      </c>
      <c r="T38" s="9">
        <v>4</v>
      </c>
      <c r="AB38" s="92">
        <v>36571.627604166664</v>
      </c>
    </row>
    <row r="39" spans="6:28" ht="17.100000000000001" customHeight="1">
      <c r="F39" s="88"/>
      <c r="G39" s="89"/>
      <c r="H39" s="90"/>
      <c r="I39" s="282"/>
      <c r="J39" s="285"/>
      <c r="K39" s="279"/>
      <c r="L39" s="279"/>
      <c r="N39" s="9">
        <v>6</v>
      </c>
      <c r="T39" s="9">
        <v>6</v>
      </c>
      <c r="AB39" s="92">
        <v>36572.727129629631</v>
      </c>
    </row>
    <row r="40" spans="6:28" ht="17.100000000000001" customHeight="1">
      <c r="F40" s="88"/>
      <c r="G40" s="89"/>
      <c r="H40" s="90"/>
      <c r="I40" s="282"/>
      <c r="J40" s="285"/>
      <c r="K40" s="279"/>
      <c r="L40" s="279"/>
      <c r="N40" s="9">
        <v>12</v>
      </c>
      <c r="T40" s="9">
        <v>12</v>
      </c>
      <c r="AB40" s="92">
        <v>36573.583761574075</v>
      </c>
    </row>
    <row r="41" spans="6:28" ht="17.100000000000001" customHeight="1">
      <c r="F41" s="88"/>
      <c r="G41" s="89"/>
      <c r="H41" s="90"/>
      <c r="I41" s="282"/>
      <c r="J41" s="285"/>
      <c r="K41" s="279"/>
      <c r="L41" s="279"/>
      <c r="AB41" s="92">
        <v>36574.528506944444</v>
      </c>
    </row>
    <row r="42" spans="6:28" ht="17.100000000000001" customHeight="1">
      <c r="F42" s="88"/>
      <c r="G42" s="89"/>
      <c r="H42" s="90"/>
      <c r="I42" s="282"/>
      <c r="J42" s="285"/>
      <c r="K42" s="279"/>
      <c r="L42" s="279"/>
      <c r="N42" s="9">
        <v>1</v>
      </c>
      <c r="O42" s="9">
        <v>4</v>
      </c>
      <c r="AB42" s="92">
        <v>36578.603993055556</v>
      </c>
    </row>
    <row r="43" spans="6:28" ht="17.100000000000001" customHeight="1">
      <c r="F43" s="88"/>
      <c r="G43" s="89"/>
      <c r="H43" s="90"/>
      <c r="I43" s="282"/>
      <c r="J43" s="285"/>
      <c r="K43" s="279"/>
      <c r="L43" s="279"/>
      <c r="N43" s="9">
        <v>2</v>
      </c>
      <c r="AB43" s="92">
        <v>36579.635983796295</v>
      </c>
    </row>
    <row r="44" spans="6:28" ht="17.100000000000001" customHeight="1">
      <c r="F44" s="88"/>
      <c r="G44" s="89"/>
      <c r="H44" s="90"/>
      <c r="I44" s="282"/>
      <c r="J44" s="285"/>
      <c r="K44" s="279"/>
      <c r="L44" s="279"/>
      <c r="N44" s="9">
        <v>3</v>
      </c>
      <c r="AB44" s="92">
        <v>36580.627222222225</v>
      </c>
    </row>
    <row r="45" spans="6:28" ht="17.100000000000001" customHeight="1">
      <c r="F45" s="88"/>
      <c r="G45" s="89"/>
      <c r="H45" s="90"/>
      <c r="I45" s="282"/>
      <c r="J45" s="285"/>
      <c r="K45" s="279"/>
      <c r="L45" s="279"/>
      <c r="N45" s="9">
        <v>4</v>
      </c>
      <c r="AB45" s="92">
        <v>36581.569849537038</v>
      </c>
    </row>
    <row r="46" spans="6:28" ht="17.100000000000001" customHeight="1">
      <c r="F46" s="88"/>
      <c r="G46" s="89"/>
      <c r="H46" s="90"/>
      <c r="I46" s="282"/>
      <c r="J46" s="285"/>
      <c r="K46" s="279"/>
      <c r="L46" s="279"/>
      <c r="N46" s="9">
        <v>5</v>
      </c>
    </row>
    <row r="47" spans="6:28" ht="17.100000000000001" customHeight="1">
      <c r="F47" s="88"/>
      <c r="G47" s="89"/>
      <c r="H47" s="90"/>
      <c r="I47" s="282"/>
      <c r="J47" s="285"/>
      <c r="K47" s="279"/>
      <c r="L47" s="279"/>
      <c r="N47" s="9">
        <v>6</v>
      </c>
    </row>
    <row r="48" spans="6:28" ht="17.100000000000001" customHeight="1">
      <c r="F48" s="88"/>
      <c r="G48" s="89"/>
      <c r="H48" s="90"/>
      <c r="I48" s="282"/>
      <c r="J48" s="285"/>
      <c r="K48" s="279"/>
      <c r="L48" s="279"/>
      <c r="N48" s="9">
        <v>7</v>
      </c>
    </row>
    <row r="49" spans="6:16" ht="17.100000000000001" customHeight="1">
      <c r="F49" s="88"/>
      <c r="G49" s="89"/>
      <c r="H49" s="90"/>
      <c r="I49" s="282"/>
      <c r="J49" s="285"/>
      <c r="K49" s="279"/>
      <c r="L49" s="279"/>
      <c r="N49" s="9">
        <v>8</v>
      </c>
    </row>
    <row r="50" spans="6:16" ht="17.100000000000001" customHeight="1">
      <c r="F50" s="88"/>
      <c r="G50" s="89"/>
      <c r="H50" s="90"/>
      <c r="I50" s="282"/>
      <c r="J50" s="285"/>
      <c r="K50" s="279"/>
      <c r="L50" s="279"/>
      <c r="N50" s="9">
        <v>9</v>
      </c>
    </row>
    <row r="51" spans="6:16" ht="17.100000000000001" customHeight="1">
      <c r="F51" s="88"/>
      <c r="G51" s="89"/>
      <c r="H51" s="90"/>
      <c r="I51" s="282"/>
      <c r="J51" s="285"/>
      <c r="K51" s="279"/>
      <c r="L51" s="279"/>
      <c r="N51" s="9">
        <v>10</v>
      </c>
    </row>
    <row r="52" spans="6:16" ht="17.100000000000001" customHeight="1">
      <c r="F52" s="88"/>
      <c r="G52" s="89"/>
      <c r="H52" s="90"/>
      <c r="I52" s="282"/>
      <c r="J52" s="285"/>
      <c r="K52" s="279"/>
      <c r="L52" s="279"/>
      <c r="N52" s="9">
        <v>11</v>
      </c>
    </row>
    <row r="53" spans="6:16" ht="17.100000000000001" customHeight="1">
      <c r="F53" s="88"/>
      <c r="G53" s="89"/>
      <c r="H53" s="90"/>
      <c r="I53" s="282"/>
      <c r="J53" s="285"/>
      <c r="K53" s="279"/>
      <c r="L53" s="279"/>
      <c r="N53" s="9">
        <v>12</v>
      </c>
    </row>
    <row r="54" spans="6:16" ht="17.100000000000001" customHeight="1">
      <c r="F54" s="88"/>
      <c r="G54" s="89"/>
      <c r="H54" s="90"/>
      <c r="I54" s="282"/>
      <c r="J54" s="285"/>
      <c r="K54" s="279"/>
      <c r="L54" s="279"/>
    </row>
    <row r="55" spans="6:16" ht="17.100000000000001" customHeight="1">
      <c r="F55" s="88"/>
      <c r="G55" s="89"/>
      <c r="H55" s="90"/>
      <c r="I55" s="282"/>
      <c r="J55" s="285"/>
      <c r="K55" s="279"/>
      <c r="L55" s="279"/>
      <c r="N55" s="9">
        <v>1</v>
      </c>
      <c r="O55" s="9">
        <v>2</v>
      </c>
      <c r="P55" s="9">
        <f>IF(O55&lt;=4, O55, IF(O55=5, 6, IF(O55=6, 12)))</f>
        <v>2</v>
      </c>
    </row>
    <row r="56" spans="6:16" ht="17.100000000000001" customHeight="1">
      <c r="F56" s="88"/>
      <c r="G56" s="89"/>
      <c r="H56" s="90"/>
      <c r="I56" s="282"/>
      <c r="J56" s="285"/>
      <c r="K56" s="279"/>
      <c r="L56" s="279"/>
      <c r="N56" s="9">
        <v>2</v>
      </c>
    </row>
    <row r="57" spans="6:16" ht="17.100000000000001" customHeight="1">
      <c r="F57" s="88"/>
      <c r="G57" s="89"/>
      <c r="H57" s="90"/>
      <c r="I57" s="282"/>
      <c r="J57" s="285"/>
      <c r="K57" s="279"/>
      <c r="L57" s="279"/>
      <c r="N57" s="9">
        <v>3</v>
      </c>
    </row>
    <row r="58" spans="6:16" ht="17.100000000000001" customHeight="1">
      <c r="F58" s="88"/>
      <c r="G58" s="89"/>
      <c r="H58" s="90"/>
      <c r="I58" s="282"/>
      <c r="J58" s="285"/>
      <c r="K58" s="279"/>
      <c r="L58" s="279"/>
      <c r="N58" s="9">
        <v>4</v>
      </c>
    </row>
    <row r="59" spans="6:16" ht="17.100000000000001" customHeight="1">
      <c r="F59" s="88"/>
      <c r="G59" s="89"/>
      <c r="H59" s="90"/>
      <c r="I59" s="282"/>
      <c r="J59" s="285"/>
      <c r="K59" s="279"/>
      <c r="L59" s="279"/>
      <c r="N59" s="9">
        <v>6</v>
      </c>
    </row>
    <row r="60" spans="6:16" ht="17.100000000000001" customHeight="1">
      <c r="F60" s="88"/>
      <c r="G60" s="89"/>
      <c r="H60" s="90"/>
      <c r="I60" s="282"/>
      <c r="J60" s="285"/>
      <c r="K60" s="279"/>
      <c r="L60" s="279"/>
      <c r="N60" s="9">
        <v>12</v>
      </c>
    </row>
    <row r="61" spans="6:16" ht="17.100000000000001" customHeight="1">
      <c r="F61" s="88"/>
      <c r="G61" s="89"/>
      <c r="H61" s="90"/>
      <c r="I61" s="282"/>
      <c r="J61" s="285"/>
      <c r="K61" s="279"/>
      <c r="L61" s="279"/>
    </row>
    <row r="62" spans="6:16" ht="17.100000000000001" customHeight="1">
      <c r="F62" s="88"/>
      <c r="G62" s="89"/>
      <c r="H62" s="90"/>
      <c r="I62" s="282"/>
      <c r="J62" s="285"/>
      <c r="K62" s="279"/>
      <c r="L62" s="279"/>
    </row>
    <row r="63" spans="6:16" ht="17.100000000000001" customHeight="1">
      <c r="F63" s="88"/>
      <c r="G63" s="89"/>
      <c r="H63" s="90"/>
      <c r="I63" s="282"/>
      <c r="J63" s="285"/>
      <c r="K63" s="279"/>
      <c r="L63" s="279"/>
    </row>
    <row r="64" spans="6:16" ht="17.100000000000001" customHeight="1">
      <c r="F64" s="88"/>
      <c r="G64" s="89"/>
      <c r="H64" s="90"/>
      <c r="I64" s="282"/>
      <c r="J64" s="285"/>
      <c r="K64" s="279"/>
      <c r="L64" s="279"/>
    </row>
    <row r="65" spans="6:12" ht="17.100000000000001" customHeight="1">
      <c r="F65" s="88"/>
      <c r="G65" s="89"/>
      <c r="H65" s="90"/>
      <c r="I65" s="282"/>
      <c r="J65" s="285"/>
      <c r="K65" s="279"/>
      <c r="L65" s="279"/>
    </row>
    <row r="66" spans="6:12" ht="17.100000000000001" customHeight="1">
      <c r="F66" s="88"/>
      <c r="G66" s="89"/>
      <c r="H66" s="90"/>
      <c r="I66" s="282"/>
      <c r="J66" s="285"/>
      <c r="K66" s="279"/>
      <c r="L66" s="279"/>
    </row>
    <row r="67" spans="6:12" ht="17.100000000000001" customHeight="1">
      <c r="F67" s="88"/>
      <c r="G67" s="89"/>
      <c r="H67" s="90"/>
      <c r="I67" s="282"/>
      <c r="J67" s="285"/>
      <c r="K67" s="279"/>
      <c r="L67" s="279"/>
    </row>
    <row r="68" spans="6:12" ht="17.100000000000001" customHeight="1">
      <c r="F68" s="88"/>
      <c r="G68" s="89"/>
      <c r="H68" s="90"/>
      <c r="I68" s="282"/>
      <c r="J68" s="285"/>
      <c r="K68" s="279"/>
      <c r="L68" s="279"/>
    </row>
    <row r="69" spans="6:12" ht="17.100000000000001" customHeight="1">
      <c r="F69" s="88"/>
      <c r="G69" s="89"/>
      <c r="H69" s="90"/>
      <c r="I69" s="282"/>
      <c r="J69" s="285"/>
      <c r="K69" s="279"/>
      <c r="L69" s="279"/>
    </row>
    <row r="70" spans="6:12" ht="17.100000000000001" customHeight="1">
      <c r="F70" s="88"/>
      <c r="G70" s="89"/>
      <c r="H70" s="90"/>
      <c r="I70" s="282"/>
      <c r="J70" s="285"/>
      <c r="K70" s="279"/>
      <c r="L70" s="279"/>
    </row>
    <row r="71" spans="6:12" ht="17.100000000000001" customHeight="1">
      <c r="F71" s="88"/>
      <c r="G71" s="89"/>
      <c r="H71" s="90"/>
      <c r="I71" s="282"/>
      <c r="J71" s="285"/>
      <c r="K71" s="279"/>
      <c r="L71" s="279"/>
    </row>
    <row r="72" spans="6:12" ht="17.100000000000001" customHeight="1">
      <c r="F72" s="88"/>
      <c r="G72" s="89"/>
      <c r="H72" s="90"/>
      <c r="I72" s="282"/>
      <c r="J72" s="285"/>
      <c r="K72" s="279"/>
      <c r="L72" s="279"/>
    </row>
    <row r="73" spans="6:12" ht="17.100000000000001" customHeight="1">
      <c r="F73" s="88"/>
      <c r="G73" s="193"/>
      <c r="H73" s="194"/>
      <c r="I73" s="282"/>
      <c r="J73" s="283"/>
      <c r="K73" s="279"/>
      <c r="L73" s="279"/>
    </row>
    <row r="74" spans="6:12" ht="17.100000000000001" customHeight="1">
      <c r="F74" s="88"/>
      <c r="G74" s="193"/>
      <c r="H74" s="194"/>
      <c r="I74" s="282"/>
      <c r="J74" s="283"/>
      <c r="K74" s="279"/>
      <c r="L74" s="279"/>
    </row>
    <row r="76" spans="6:12" ht="17.100000000000001" customHeight="1">
      <c r="L76" s="140"/>
    </row>
  </sheetData>
  <mergeCells count="108">
    <mergeCell ref="F23:G23"/>
    <mergeCell ref="F6:G6"/>
    <mergeCell ref="F7:G7"/>
    <mergeCell ref="F14:G14"/>
    <mergeCell ref="F15:G15"/>
    <mergeCell ref="F12:G12"/>
    <mergeCell ref="F13:G13"/>
    <mergeCell ref="F10:G10"/>
    <mergeCell ref="F11:G11"/>
    <mergeCell ref="F2:H2"/>
    <mergeCell ref="F8:G8"/>
    <mergeCell ref="F9:G9"/>
    <mergeCell ref="F4:G4"/>
    <mergeCell ref="F5:G5"/>
    <mergeCell ref="F22:G22"/>
    <mergeCell ref="I40:J40"/>
    <mergeCell ref="I27:J27"/>
    <mergeCell ref="I28:J28"/>
    <mergeCell ref="K27:L27"/>
    <mergeCell ref="K28:L28"/>
    <mergeCell ref="J9:K9"/>
    <mergeCell ref="I31:J31"/>
    <mergeCell ref="I33:J33"/>
    <mergeCell ref="I34:J34"/>
    <mergeCell ref="I35:J35"/>
    <mergeCell ref="K39:L39"/>
    <mergeCell ref="K40:L40"/>
    <mergeCell ref="I36:J36"/>
    <mergeCell ref="I37:J37"/>
    <mergeCell ref="I38:J38"/>
    <mergeCell ref="I39:J39"/>
    <mergeCell ref="I45:J45"/>
    <mergeCell ref="I46:J46"/>
    <mergeCell ref="I47:J47"/>
    <mergeCell ref="I48:J48"/>
    <mergeCell ref="I41:J41"/>
    <mergeCell ref="I42:J42"/>
    <mergeCell ref="I43:J43"/>
    <mergeCell ref="I44:J44"/>
    <mergeCell ref="I53:J53"/>
    <mergeCell ref="I54:J54"/>
    <mergeCell ref="I55:J55"/>
    <mergeCell ref="I56:J56"/>
    <mergeCell ref="I49:J49"/>
    <mergeCell ref="I50:J50"/>
    <mergeCell ref="I51:J51"/>
    <mergeCell ref="I52:J52"/>
    <mergeCell ref="I61:J61"/>
    <mergeCell ref="I62:J62"/>
    <mergeCell ref="I63:J63"/>
    <mergeCell ref="I64:J64"/>
    <mergeCell ref="I57:J57"/>
    <mergeCell ref="I58:J58"/>
    <mergeCell ref="I59:J59"/>
    <mergeCell ref="I60:J60"/>
    <mergeCell ref="I69:J69"/>
    <mergeCell ref="I70:J70"/>
    <mergeCell ref="I71:J71"/>
    <mergeCell ref="I72:J72"/>
    <mergeCell ref="I65:J65"/>
    <mergeCell ref="I66:J66"/>
    <mergeCell ref="I67:J67"/>
    <mergeCell ref="I68:J68"/>
    <mergeCell ref="I73:J73"/>
    <mergeCell ref="I74:J74"/>
    <mergeCell ref="K31:L31"/>
    <mergeCell ref="K33:L33"/>
    <mergeCell ref="K34:L34"/>
    <mergeCell ref="K35:L35"/>
    <mergeCell ref="K36:L36"/>
    <mergeCell ref="K37:L37"/>
    <mergeCell ref="K38:L38"/>
    <mergeCell ref="K41:L41"/>
    <mergeCell ref="K46:L46"/>
    <mergeCell ref="K47:L47"/>
    <mergeCell ref="K48:L48"/>
    <mergeCell ref="K49:L49"/>
    <mergeCell ref="K42:L42"/>
    <mergeCell ref="K43:L43"/>
    <mergeCell ref="K44:L44"/>
    <mergeCell ref="K45:L45"/>
    <mergeCell ref="K54:L54"/>
    <mergeCell ref="K55:L55"/>
    <mergeCell ref="K56:L56"/>
    <mergeCell ref="K57:L57"/>
    <mergeCell ref="K50:L50"/>
    <mergeCell ref="K51:L51"/>
    <mergeCell ref="K52:L52"/>
    <mergeCell ref="K53:L53"/>
    <mergeCell ref="K68:L68"/>
    <mergeCell ref="K61:L61"/>
    <mergeCell ref="K62:L62"/>
    <mergeCell ref="K63:L63"/>
    <mergeCell ref="K64:L64"/>
    <mergeCell ref="K58:L58"/>
    <mergeCell ref="K59:L59"/>
    <mergeCell ref="K60:L60"/>
    <mergeCell ref="K67:L67"/>
    <mergeCell ref="K73:L73"/>
    <mergeCell ref="K74:L74"/>
    <mergeCell ref="I29:J29"/>
    <mergeCell ref="K29:L29"/>
    <mergeCell ref="K69:L69"/>
    <mergeCell ref="K70:L70"/>
    <mergeCell ref="K71:L71"/>
    <mergeCell ref="K72:L72"/>
    <mergeCell ref="K65:L65"/>
    <mergeCell ref="K66:L66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9525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4</xdr:col>
                    <xdr:colOff>9525</xdr:colOff>
                    <xdr:row>12</xdr:row>
                    <xdr:rowOff>0</xdr:rowOff>
                  </from>
                  <to>
                    <xdr:col>4</xdr:col>
                    <xdr:colOff>685800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9525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9525</xdr:colOff>
                    <xdr:row>15</xdr:row>
                    <xdr:rowOff>9525</xdr:rowOff>
                  </from>
                  <to>
                    <xdr:col>2</xdr:col>
                    <xdr:colOff>676275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9525</xdr:colOff>
                    <xdr:row>17</xdr:row>
                    <xdr:rowOff>0</xdr:rowOff>
                  </from>
                  <to>
                    <xdr:col>2</xdr:col>
                    <xdr:colOff>676275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9525</xdr:colOff>
                    <xdr:row>11</xdr:row>
                    <xdr:rowOff>9525</xdr:rowOff>
                  </from>
                  <to>
                    <xdr:col>2</xdr:col>
                    <xdr:colOff>685800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57150</xdr:colOff>
                    <xdr:row>3</xdr:row>
                    <xdr:rowOff>0</xdr:rowOff>
                  </from>
                  <to>
                    <xdr:col>7</xdr:col>
                    <xdr:colOff>361950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57150</xdr:colOff>
                    <xdr:row>3</xdr:row>
                    <xdr:rowOff>200025</xdr:rowOff>
                  </from>
                  <to>
                    <xdr:col>7</xdr:col>
                    <xdr:colOff>371475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57150</xdr:colOff>
                    <xdr:row>4</xdr:row>
                    <xdr:rowOff>200025</xdr:rowOff>
                  </from>
                  <to>
                    <xdr:col>7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57150</xdr:colOff>
                    <xdr:row>6</xdr:row>
                    <xdr:rowOff>0</xdr:rowOff>
                  </from>
                  <to>
                    <xdr:col>7</xdr:col>
                    <xdr:colOff>371475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57150</xdr:colOff>
                    <xdr:row>7</xdr:row>
                    <xdr:rowOff>190500</xdr:rowOff>
                  </from>
                  <to>
                    <xdr:col>7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57150</xdr:colOff>
                    <xdr:row>8</xdr:row>
                    <xdr:rowOff>200025</xdr:rowOff>
                  </from>
                  <to>
                    <xdr:col>7</xdr:col>
                    <xdr:colOff>371475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57150</xdr:colOff>
                    <xdr:row>9</xdr:row>
                    <xdr:rowOff>200025</xdr:rowOff>
                  </from>
                  <to>
                    <xdr:col>7</xdr:col>
                    <xdr:colOff>371475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57150</xdr:colOff>
                    <xdr:row>10</xdr:row>
                    <xdr:rowOff>200025</xdr:rowOff>
                  </from>
                  <to>
                    <xdr:col>7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57150</xdr:colOff>
                    <xdr:row>11</xdr:row>
                    <xdr:rowOff>200025</xdr:rowOff>
                  </from>
                  <to>
                    <xdr:col>7</xdr:col>
                    <xdr:colOff>390525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57150</xdr:colOff>
                    <xdr:row>13</xdr:row>
                    <xdr:rowOff>0</xdr:rowOff>
                  </from>
                  <to>
                    <xdr:col>7</xdr:col>
                    <xdr:colOff>371475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57150</xdr:colOff>
                    <xdr:row>13</xdr:row>
                    <xdr:rowOff>200025</xdr:rowOff>
                  </from>
                  <to>
                    <xdr:col>7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57150</xdr:colOff>
                    <xdr:row>7</xdr:row>
                    <xdr:rowOff>0</xdr:rowOff>
                  </from>
                  <to>
                    <xdr:col>7</xdr:col>
                    <xdr:colOff>371475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9525</xdr:colOff>
                    <xdr:row>15</xdr:row>
                    <xdr:rowOff>180975</xdr:rowOff>
                  </from>
                  <to>
                    <xdr:col>8</xdr:col>
                    <xdr:colOff>19050</xdr:colOff>
                    <xdr:row>18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T330"/>
  <sheetViews>
    <sheetView topLeftCell="AD4" workbookViewId="0">
      <selection activeCell="W8" sqref="W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6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122" customWidth="1"/>
    <col min="11" max="11" width="6.5703125" style="122" bestFit="1" customWidth="1"/>
    <col min="12" max="12" width="7.85546875" style="8" customWidth="1"/>
    <col min="13" max="13" width="3" style="1" customWidth="1"/>
    <col min="14" max="14" width="7.7109375" style="1" customWidth="1"/>
    <col min="15" max="16" width="9.140625" style="16"/>
    <col min="17" max="17" width="8.42578125" style="1" customWidth="1"/>
    <col min="18" max="22" width="9.140625" style="1"/>
    <col min="23" max="23" width="10.42578125" style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122"/>
    <col min="33" max="35" width="9.140625" style="1"/>
    <col min="36" max="36" width="11.28515625" style="1" customWidth="1"/>
    <col min="37" max="43" width="9.140625" style="1"/>
    <col min="44" max="44" width="20.42578125" style="1" customWidth="1"/>
    <col min="45" max="52" width="9.140625" style="1"/>
    <col min="53" max="53" width="9.140625" style="134"/>
    <col min="54" max="16384" width="9.140625" style="1"/>
  </cols>
  <sheetData>
    <row r="1" spans="1:72" ht="12.75">
      <c r="J1" s="1"/>
      <c r="K1" s="1"/>
      <c r="V1" s="3"/>
      <c r="W1" s="36"/>
      <c r="X1" s="6"/>
      <c r="Y1" s="6"/>
      <c r="Z1" s="16"/>
      <c r="AA1" s="2"/>
      <c r="AB1" s="6"/>
      <c r="AC1" s="2"/>
      <c r="AD1" s="6"/>
      <c r="AE1" s="1"/>
      <c r="AF1" s="1"/>
      <c r="AG1" s="8"/>
      <c r="AJ1" s="16"/>
      <c r="AK1" s="16"/>
    </row>
    <row r="2" spans="1:72" ht="12.75">
      <c r="A2" s="2"/>
      <c r="B2" s="5"/>
      <c r="I2" s="108"/>
      <c r="J2" s="1"/>
      <c r="K2" s="2"/>
      <c r="V2" s="2"/>
      <c r="W2" s="36"/>
      <c r="X2" s="6"/>
      <c r="Y2" s="6"/>
      <c r="Z2" s="16"/>
      <c r="AA2" s="2"/>
      <c r="AB2" s="6"/>
      <c r="AC2" s="2"/>
      <c r="AD2" s="6"/>
      <c r="AE2" s="1"/>
      <c r="AF2" s="2"/>
      <c r="AG2" s="8"/>
      <c r="AJ2" s="16"/>
      <c r="AK2" s="16"/>
      <c r="BA2" s="134" t="s">
        <v>157</v>
      </c>
    </row>
    <row r="3" spans="1:72" ht="13.5" thickBot="1">
      <c r="A3" s="4"/>
      <c r="J3" s="1"/>
      <c r="K3" s="2"/>
      <c r="V3" s="4"/>
      <c r="W3" s="36"/>
      <c r="X3" s="6"/>
      <c r="Y3" s="6"/>
      <c r="Z3" s="16"/>
      <c r="AA3" s="2"/>
      <c r="AB3" s="6"/>
      <c r="AC3" s="2"/>
      <c r="AD3" s="6"/>
      <c r="AE3" s="1"/>
      <c r="AF3" s="2"/>
      <c r="AG3" s="8"/>
      <c r="AJ3" s="16"/>
      <c r="AK3" s="16"/>
      <c r="AL3" s="1" t="s">
        <v>155</v>
      </c>
      <c r="AN3" s="1" t="s">
        <v>154</v>
      </c>
      <c r="BQ3" s="1" t="s">
        <v>155</v>
      </c>
      <c r="BS3" s="1" t="s">
        <v>154</v>
      </c>
    </row>
    <row r="4" spans="1:72">
      <c r="D4" s="5" t="s">
        <v>207</v>
      </c>
      <c r="E4" s="4" t="s">
        <v>209</v>
      </c>
      <c r="G4" s="5" t="s">
        <v>206</v>
      </c>
      <c r="J4" s="1"/>
      <c r="K4" s="2"/>
      <c r="V4" s="93" t="s">
        <v>49</v>
      </c>
      <c r="W4" s="94"/>
      <c r="X4" s="94"/>
      <c r="Y4" s="94"/>
      <c r="Z4" s="95"/>
      <c r="AA4" s="96"/>
      <c r="AB4" s="94"/>
      <c r="AC4" s="96"/>
      <c r="AD4" s="94"/>
      <c r="AE4" s="97"/>
      <c r="AF4" s="96"/>
      <c r="AG4" s="98"/>
      <c r="AH4" s="97"/>
      <c r="AI4" s="97"/>
      <c r="AJ4" s="95"/>
      <c r="AK4" s="99"/>
      <c r="BA4" s="134" t="s">
        <v>49</v>
      </c>
    </row>
    <row r="5" spans="1:72">
      <c r="A5" s="3" t="s">
        <v>0</v>
      </c>
      <c r="B5" s="5" t="s">
        <v>1</v>
      </c>
      <c r="C5" s="5"/>
      <c r="D5" s="5" t="s">
        <v>149</v>
      </c>
      <c r="E5" s="33" t="s">
        <v>208</v>
      </c>
      <c r="F5" s="2" t="s">
        <v>0</v>
      </c>
      <c r="G5" s="5" t="s">
        <v>205</v>
      </c>
      <c r="H5" s="2" t="s">
        <v>0</v>
      </c>
      <c r="I5" s="5"/>
      <c r="J5" s="1"/>
      <c r="K5" s="1"/>
      <c r="L5" s="8" t="s">
        <v>22</v>
      </c>
      <c r="N5" s="2" t="s">
        <v>0</v>
      </c>
      <c r="O5" s="4" t="s">
        <v>29</v>
      </c>
      <c r="P5" s="4"/>
      <c r="Q5" s="127" t="s">
        <v>151</v>
      </c>
      <c r="R5" s="2"/>
      <c r="S5" s="2"/>
      <c r="T5" s="2"/>
      <c r="U5" s="2"/>
      <c r="V5" s="100" t="s">
        <v>0</v>
      </c>
      <c r="W5" s="101" t="s">
        <v>163</v>
      </c>
      <c r="X5" s="101" t="s">
        <v>164</v>
      </c>
      <c r="Y5" s="101" t="s">
        <v>165</v>
      </c>
      <c r="Z5" s="33" t="s">
        <v>48</v>
      </c>
      <c r="AA5" s="102" t="s">
        <v>0</v>
      </c>
      <c r="AB5" s="101" t="s">
        <v>166</v>
      </c>
      <c r="AC5" s="102" t="s">
        <v>0</v>
      </c>
      <c r="AD5" s="101" t="s">
        <v>167</v>
      </c>
      <c r="AE5" s="103" t="s">
        <v>156</v>
      </c>
      <c r="AF5" s="103"/>
      <c r="AG5" s="104" t="s">
        <v>22</v>
      </c>
      <c r="AH5" s="103"/>
      <c r="AI5" s="102" t="s">
        <v>0</v>
      </c>
      <c r="AJ5" s="33" t="s">
        <v>29</v>
      </c>
      <c r="AK5" s="105" t="s">
        <v>30</v>
      </c>
      <c r="AL5" s="2" t="s">
        <v>148</v>
      </c>
      <c r="AM5" s="2" t="s">
        <v>149</v>
      </c>
      <c r="AN5" s="2" t="s">
        <v>148</v>
      </c>
      <c r="AO5" s="2" t="s">
        <v>149</v>
      </c>
      <c r="BA5" s="134" t="s">
        <v>0</v>
      </c>
      <c r="BB5" s="1" t="s">
        <v>1</v>
      </c>
      <c r="BC5" s="1" t="s">
        <v>2</v>
      </c>
      <c r="BD5" s="1" t="s">
        <v>14</v>
      </c>
      <c r="BE5" s="1" t="s">
        <v>48</v>
      </c>
      <c r="BF5" s="1" t="s">
        <v>0</v>
      </c>
      <c r="BG5" s="1" t="s">
        <v>25</v>
      </c>
      <c r="BH5" s="1" t="s">
        <v>0</v>
      </c>
      <c r="BI5" s="1" t="s">
        <v>27</v>
      </c>
      <c r="BJ5" s="1" t="s">
        <v>156</v>
      </c>
      <c r="BL5" s="1" t="s">
        <v>22</v>
      </c>
      <c r="BN5" s="1" t="s">
        <v>0</v>
      </c>
      <c r="BO5" s="1" t="s">
        <v>29</v>
      </c>
      <c r="BP5" s="1" t="s">
        <v>30</v>
      </c>
      <c r="BQ5" s="1" t="s">
        <v>148</v>
      </c>
      <c r="BR5" s="1" t="s">
        <v>149</v>
      </c>
      <c r="BS5" s="1" t="s">
        <v>148</v>
      </c>
      <c r="BT5" s="1" t="s">
        <v>149</v>
      </c>
    </row>
    <row r="6" spans="1:72">
      <c r="B6" s="5"/>
      <c r="C6" s="7"/>
      <c r="D6" s="5"/>
      <c r="E6" s="33"/>
      <c r="G6" s="7" t="s">
        <v>26</v>
      </c>
      <c r="I6" s="7"/>
      <c r="J6" s="1"/>
      <c r="K6" s="2"/>
      <c r="Q6" s="127"/>
      <c r="V6" s="100"/>
      <c r="W6" s="101"/>
      <c r="X6" s="106" t="s">
        <v>168</v>
      </c>
      <c r="Y6" s="101"/>
      <c r="Z6" s="33"/>
      <c r="AA6" s="102"/>
      <c r="AB6" s="106" t="s">
        <v>169</v>
      </c>
      <c r="AC6" s="102"/>
      <c r="AD6" s="106" t="s">
        <v>169</v>
      </c>
      <c r="AE6" s="34">
        <v>2.5000000000000001E-2</v>
      </c>
      <c r="AF6" s="102"/>
      <c r="AG6" s="104"/>
      <c r="AH6" s="103"/>
      <c r="AI6" s="103"/>
      <c r="AJ6" s="34"/>
      <c r="AK6" s="107"/>
      <c r="BC6" s="1" t="s">
        <v>24</v>
      </c>
      <c r="BG6" s="1" t="s">
        <v>26</v>
      </c>
      <c r="BI6" s="1" t="s">
        <v>26</v>
      </c>
      <c r="BJ6" s="1">
        <v>2.5000000000000001E-2</v>
      </c>
    </row>
    <row r="7" spans="1:72">
      <c r="E7" s="34"/>
      <c r="J7" s="1"/>
      <c r="K7" s="1"/>
      <c r="Q7" s="127"/>
      <c r="V7" s="100"/>
      <c r="W7" s="39"/>
      <c r="X7" s="39"/>
      <c r="Y7" s="39"/>
      <c r="Z7" s="34"/>
      <c r="AA7" s="102"/>
      <c r="AB7" s="39"/>
      <c r="AC7" s="102"/>
      <c r="AD7" s="39"/>
      <c r="AE7" s="103"/>
      <c r="AF7" s="103"/>
      <c r="AG7" s="104"/>
      <c r="AH7" s="103"/>
      <c r="AI7" s="103"/>
      <c r="AJ7" s="34"/>
      <c r="AK7" s="107"/>
    </row>
    <row r="8" spans="1:72" ht="12.75">
      <c r="A8" s="175">
        <f ca="1">V8</f>
        <v>36831</v>
      </c>
      <c r="B8" s="36">
        <f>W8+PPadd</f>
        <v>36</v>
      </c>
      <c r="C8" s="48"/>
      <c r="D8" s="121">
        <f>Y8*AE8</f>
        <v>55</v>
      </c>
      <c r="E8" s="38">
        <f>Z8</f>
        <v>6.7124575709614026E-2</v>
      </c>
      <c r="F8" s="118">
        <v>1</v>
      </c>
      <c r="G8" s="108">
        <v>8000</v>
      </c>
      <c r="H8" s="119">
        <f>F8</f>
        <v>1</v>
      </c>
      <c r="I8" s="108"/>
      <c r="J8" s="117"/>
      <c r="K8" s="171"/>
      <c r="L8" s="8">
        <f ca="1">(A8-Calculation!$C$5)/365.25</f>
        <v>0</v>
      </c>
      <c r="M8" s="1">
        <v>1</v>
      </c>
      <c r="N8" s="123">
        <f t="shared" ref="N8:N71" ca="1" si="0">A8</f>
        <v>36831</v>
      </c>
      <c r="O8" s="40">
        <f>AJ8</f>
        <v>0.59839300422047048</v>
      </c>
      <c r="P8" s="124"/>
      <c r="Q8" s="128">
        <v>1</v>
      </c>
      <c r="R8" s="3"/>
      <c r="S8" s="6"/>
      <c r="T8" s="134"/>
      <c r="U8" s="6"/>
      <c r="V8" s="109">
        <f ca="1">ValuationDate</f>
        <v>36831</v>
      </c>
      <c r="W8" s="36">
        <v>36</v>
      </c>
      <c r="X8" s="117">
        <v>0</v>
      </c>
      <c r="Y8" s="183">
        <v>55</v>
      </c>
      <c r="Z8" s="110">
        <v>6.7124575709614026E-2</v>
      </c>
      <c r="AA8" s="35">
        <f ca="1">+V8</f>
        <v>36831</v>
      </c>
      <c r="AB8" s="139">
        <v>0</v>
      </c>
      <c r="AC8" s="35">
        <f ca="1">+AA8</f>
        <v>36831</v>
      </c>
      <c r="AD8" s="139">
        <v>0</v>
      </c>
      <c r="AE8" s="125">
        <v>1</v>
      </c>
      <c r="AF8" s="125"/>
      <c r="AG8" s="104" t="s">
        <v>170</v>
      </c>
      <c r="AH8" s="103"/>
      <c r="AI8" s="111">
        <f ca="1">+AC8</f>
        <v>36831</v>
      </c>
      <c r="AJ8" s="40">
        <v>0.59839300422047048</v>
      </c>
      <c r="AK8" s="50">
        <v>0.32500000000000001</v>
      </c>
      <c r="AL8" s="3">
        <v>36708</v>
      </c>
      <c r="AM8" s="6">
        <v>50</v>
      </c>
      <c r="AN8" s="3">
        <v>36708</v>
      </c>
      <c r="AO8" s="6">
        <v>200</v>
      </c>
      <c r="AQ8" s="36"/>
      <c r="AR8" s="129"/>
      <c r="AT8" s="39">
        <f>X8/12000*9600</f>
        <v>0</v>
      </c>
      <c r="AU8" s="130"/>
      <c r="AV8" s="6"/>
      <c r="BA8" s="134">
        <v>36617</v>
      </c>
      <c r="BB8" s="1">
        <v>28.100000381469727</v>
      </c>
      <c r="BC8" s="1">
        <v>59.703413793103451</v>
      </c>
      <c r="BD8" s="1">
        <v>2.0499999999999998</v>
      </c>
      <c r="BE8" s="1">
        <v>6.1803070103155007E-2</v>
      </c>
      <c r="BF8" s="1">
        <v>36617</v>
      </c>
      <c r="BG8" s="1">
        <v>118125</v>
      </c>
      <c r="BH8" s="1">
        <v>36617</v>
      </c>
      <c r="BI8" s="1">
        <v>0</v>
      </c>
      <c r="BJ8" s="1">
        <v>1</v>
      </c>
      <c r="BL8" s="1">
        <v>0</v>
      </c>
      <c r="BN8" s="1">
        <v>36617</v>
      </c>
      <c r="BO8" s="1">
        <v>0.28999999999999998</v>
      </c>
      <c r="BP8" s="1">
        <v>0.42700000000000005</v>
      </c>
      <c r="BQ8" s="1">
        <v>36678</v>
      </c>
      <c r="BR8" s="1">
        <v>50</v>
      </c>
      <c r="BS8" s="1">
        <v>36678</v>
      </c>
      <c r="BT8" s="1">
        <v>200</v>
      </c>
    </row>
    <row r="9" spans="1:72" ht="12.75">
      <c r="A9" s="120">
        <f t="shared" ref="A9:A72" ca="1" si="1">V9</f>
        <v>36891</v>
      </c>
      <c r="B9" s="36">
        <f t="shared" ref="B9:B72" si="2">W9+PPadd</f>
        <v>36</v>
      </c>
      <c r="C9" s="48"/>
      <c r="D9" s="121">
        <f t="shared" ref="D9:D72" si="3">Y9*AE9</f>
        <v>55</v>
      </c>
      <c r="E9" s="38">
        <f t="shared" ref="E9:E72" si="4">Z9</f>
        <v>6.7984806979759005E-2</v>
      </c>
      <c r="F9" s="118">
        <v>2</v>
      </c>
      <c r="G9" s="108">
        <f t="shared" ref="G9:G49" si="5">AB9</f>
        <v>0</v>
      </c>
      <c r="H9" s="119">
        <f t="shared" ref="H9:H49" si="6">F9</f>
        <v>2</v>
      </c>
      <c r="I9" s="108"/>
      <c r="J9" s="117"/>
      <c r="K9" s="171"/>
      <c r="L9" s="8">
        <f ca="1">(A9-Calculation!$C$5)/365.25</f>
        <v>0.16427104722792607</v>
      </c>
      <c r="M9" s="1">
        <v>2</v>
      </c>
      <c r="N9" s="123">
        <f t="shared" ca="1" si="0"/>
        <v>36891</v>
      </c>
      <c r="O9" s="40">
        <f t="shared" ref="O9:O72" si="7">AJ9</f>
        <v>0.58340129424089493</v>
      </c>
      <c r="P9" s="124"/>
      <c r="Q9" s="128">
        <v>2</v>
      </c>
      <c r="R9" s="3"/>
      <c r="S9" s="6"/>
      <c r="T9" s="134"/>
      <c r="U9" s="6"/>
      <c r="V9" s="109">
        <f t="shared" ref="V9:V72" ca="1" si="8">EOMONTH(V8,1)</f>
        <v>36891</v>
      </c>
      <c r="W9" s="36">
        <v>36</v>
      </c>
      <c r="X9" s="117">
        <v>0</v>
      </c>
      <c r="Y9" s="183">
        <v>55</v>
      </c>
      <c r="Z9" s="110">
        <v>6.7984806979759005E-2</v>
      </c>
      <c r="AA9" s="35">
        <f t="shared" ref="AA9:AA49" ca="1" si="9">+V9</f>
        <v>36891</v>
      </c>
      <c r="AB9" s="139">
        <v>0</v>
      </c>
      <c r="AC9" s="35">
        <f t="shared" ref="AC9:AC49" ca="1" si="10">+AA9</f>
        <v>36891</v>
      </c>
      <c r="AD9" s="139">
        <v>0</v>
      </c>
      <c r="AE9" s="125">
        <v>1</v>
      </c>
      <c r="AF9" s="125"/>
      <c r="AG9" s="104">
        <v>8.2140000000000005E-2</v>
      </c>
      <c r="AH9" s="103"/>
      <c r="AI9" s="111">
        <f t="shared" ref="AI9:AI72" ca="1" si="11">+AC9</f>
        <v>36891</v>
      </c>
      <c r="AJ9" s="40">
        <v>0.58340129424089493</v>
      </c>
      <c r="AK9" s="50">
        <v>0.32500000000000001</v>
      </c>
      <c r="AL9" s="3">
        <v>37073</v>
      </c>
      <c r="AM9" s="6">
        <v>50</v>
      </c>
      <c r="AN9" s="3">
        <v>37073</v>
      </c>
      <c r="AO9" s="6">
        <v>200</v>
      </c>
      <c r="AQ9" s="36"/>
      <c r="AR9" s="129"/>
      <c r="AT9" s="39">
        <f t="shared" ref="AT9:AT72" si="12">X9/12000*9600</f>
        <v>0</v>
      </c>
      <c r="AU9" s="130"/>
      <c r="AV9" s="6"/>
      <c r="BA9" s="134">
        <v>36647</v>
      </c>
      <c r="BB9" s="1">
        <v>32.75</v>
      </c>
      <c r="BC9" s="1">
        <v>58.447758620689655</v>
      </c>
      <c r="BD9" s="1">
        <v>2.0499999999999998</v>
      </c>
      <c r="BE9" s="1">
        <v>6.2877033595289011E-2</v>
      </c>
      <c r="BF9" s="1">
        <v>36800</v>
      </c>
      <c r="BG9" s="1">
        <v>118125</v>
      </c>
      <c r="BH9" s="1">
        <v>36800</v>
      </c>
      <c r="BI9" s="1">
        <v>1076.8399999999999</v>
      </c>
      <c r="BJ9" s="1">
        <v>1.0020301987328999</v>
      </c>
      <c r="BL9" s="1">
        <v>8.2135523613963035E-2</v>
      </c>
      <c r="BN9" s="1">
        <v>36647</v>
      </c>
      <c r="BO9" s="1">
        <v>0.3</v>
      </c>
      <c r="BP9" s="1">
        <v>0.38400000000000001</v>
      </c>
      <c r="BQ9" s="1">
        <v>37043</v>
      </c>
      <c r="BR9" s="1">
        <v>50</v>
      </c>
      <c r="BS9" s="1">
        <v>37043</v>
      </c>
      <c r="BT9" s="1">
        <v>200</v>
      </c>
    </row>
    <row r="10" spans="1:72" ht="12.75">
      <c r="A10" s="120">
        <f t="shared" ca="1" si="1"/>
        <v>36922</v>
      </c>
      <c r="B10" s="36">
        <f t="shared" si="2"/>
        <v>60</v>
      </c>
      <c r="C10" s="48"/>
      <c r="D10" s="121">
        <f t="shared" si="3"/>
        <v>55</v>
      </c>
      <c r="E10" s="38">
        <f t="shared" si="4"/>
        <v>6.8070429211664021E-2</v>
      </c>
      <c r="F10" s="118">
        <v>3</v>
      </c>
      <c r="G10" s="108">
        <f t="shared" si="5"/>
        <v>0</v>
      </c>
      <c r="H10" s="119">
        <f t="shared" si="6"/>
        <v>3</v>
      </c>
      <c r="I10" s="108"/>
      <c r="J10" s="117"/>
      <c r="K10" s="171"/>
      <c r="L10" s="8">
        <f ca="1">(A10-Calculation!$C$5)/365.25</f>
        <v>0.24914442162902123</v>
      </c>
      <c r="M10" s="1">
        <v>3</v>
      </c>
      <c r="N10" s="123">
        <f t="shared" ca="1" si="0"/>
        <v>36922</v>
      </c>
      <c r="O10" s="40">
        <f t="shared" si="7"/>
        <v>1.3172461754896483</v>
      </c>
      <c r="P10" s="124"/>
      <c r="Q10" s="128">
        <v>3</v>
      </c>
      <c r="R10" s="3"/>
      <c r="S10" s="6"/>
      <c r="T10" s="134"/>
      <c r="U10" s="6"/>
      <c r="V10" s="109">
        <f t="shared" ca="1" si="8"/>
        <v>36922</v>
      </c>
      <c r="W10" s="36">
        <v>60</v>
      </c>
      <c r="X10" s="117">
        <v>0</v>
      </c>
      <c r="Y10" s="183">
        <v>55</v>
      </c>
      <c r="Z10" s="110">
        <v>6.8070429211664021E-2</v>
      </c>
      <c r="AA10" s="35">
        <f t="shared" ca="1" si="9"/>
        <v>36922</v>
      </c>
      <c r="AB10" s="139">
        <v>0</v>
      </c>
      <c r="AC10" s="35">
        <f t="shared" ca="1" si="10"/>
        <v>36922</v>
      </c>
      <c r="AD10" s="139">
        <v>0</v>
      </c>
      <c r="AE10" s="125">
        <v>1</v>
      </c>
      <c r="AF10" s="125"/>
      <c r="AG10" s="104">
        <v>0.16700999999999999</v>
      </c>
      <c r="AH10" s="103"/>
      <c r="AI10" s="111">
        <f t="shared" ca="1" si="11"/>
        <v>36922</v>
      </c>
      <c r="AJ10" s="40">
        <v>1.3172461754896483</v>
      </c>
      <c r="AK10" s="50">
        <v>0.311</v>
      </c>
      <c r="AL10" s="3">
        <v>37438</v>
      </c>
      <c r="AM10" s="6">
        <v>50</v>
      </c>
      <c r="AN10" s="3">
        <v>37438</v>
      </c>
      <c r="AO10" s="6">
        <v>200</v>
      </c>
      <c r="AQ10" s="36"/>
      <c r="AR10" s="129"/>
      <c r="AT10" s="39">
        <f t="shared" si="12"/>
        <v>0</v>
      </c>
      <c r="AU10" s="130"/>
      <c r="AV10" s="6"/>
      <c r="BA10" s="134">
        <v>36678</v>
      </c>
      <c r="BB10" s="1">
        <v>62</v>
      </c>
      <c r="BC10" s="1">
        <v>57.893793103448282</v>
      </c>
      <c r="BD10" s="1">
        <v>2.0499999999999998</v>
      </c>
      <c r="BE10" s="1">
        <v>6.3030824727555015E-2</v>
      </c>
      <c r="BF10" s="1">
        <v>36982</v>
      </c>
      <c r="BG10" s="1">
        <v>118125</v>
      </c>
      <c r="BH10" s="1">
        <v>36982</v>
      </c>
      <c r="BI10" s="1">
        <v>1474.8</v>
      </c>
      <c r="BJ10" s="1">
        <v>1.0041324009366026</v>
      </c>
      <c r="BL10" s="1">
        <v>0.16700889801505817</v>
      </c>
      <c r="BN10" s="1">
        <v>36678</v>
      </c>
      <c r="BO10" s="1">
        <v>0.39750000000000002</v>
      </c>
      <c r="BP10" s="1">
        <v>0.35499999999999998</v>
      </c>
      <c r="BQ10" s="1">
        <v>37408</v>
      </c>
      <c r="BR10" s="1">
        <v>50</v>
      </c>
      <c r="BS10" s="1">
        <v>37408</v>
      </c>
      <c r="BT10" s="1">
        <v>200</v>
      </c>
    </row>
    <row r="11" spans="1:72" ht="12.75">
      <c r="A11" s="120">
        <f t="shared" ca="1" si="1"/>
        <v>36950</v>
      </c>
      <c r="B11" s="36">
        <f t="shared" si="2"/>
        <v>60</v>
      </c>
      <c r="C11" s="48"/>
      <c r="D11" s="121">
        <f t="shared" si="3"/>
        <v>55</v>
      </c>
      <c r="E11" s="38">
        <f t="shared" si="4"/>
        <v>6.9039802265081024E-2</v>
      </c>
      <c r="F11" s="118">
        <v>4</v>
      </c>
      <c r="G11" s="108">
        <f t="shared" si="5"/>
        <v>0</v>
      </c>
      <c r="H11" s="119">
        <f t="shared" si="6"/>
        <v>4</v>
      </c>
      <c r="I11" s="108"/>
      <c r="J11" s="117"/>
      <c r="K11" s="171"/>
      <c r="L11" s="8">
        <f ca="1">(A11-Calculation!$C$5)/365.25</f>
        <v>0.32580424366872007</v>
      </c>
      <c r="M11" s="1">
        <v>4</v>
      </c>
      <c r="N11" s="123">
        <f t="shared" ca="1" si="0"/>
        <v>36950</v>
      </c>
      <c r="O11" s="40">
        <f t="shared" si="7"/>
        <v>1.1229126294438434</v>
      </c>
      <c r="P11" s="124"/>
      <c r="Q11" s="128">
        <v>4</v>
      </c>
      <c r="R11" s="3"/>
      <c r="S11" s="6"/>
      <c r="T11" s="134"/>
      <c r="U11" s="6"/>
      <c r="V11" s="109">
        <f t="shared" ca="1" si="8"/>
        <v>36950</v>
      </c>
      <c r="W11" s="36">
        <v>60</v>
      </c>
      <c r="X11" s="117">
        <v>0</v>
      </c>
      <c r="Y11" s="183">
        <v>55</v>
      </c>
      <c r="Z11" s="110">
        <v>6.9039802265081024E-2</v>
      </c>
      <c r="AA11" s="35">
        <f t="shared" ca="1" si="9"/>
        <v>36950</v>
      </c>
      <c r="AB11" s="139">
        <v>0</v>
      </c>
      <c r="AC11" s="35">
        <f t="shared" ca="1" si="10"/>
        <v>36950</v>
      </c>
      <c r="AD11" s="139">
        <v>0</v>
      </c>
      <c r="AE11" s="125">
        <v>1</v>
      </c>
      <c r="AF11" s="125"/>
      <c r="AG11" s="104">
        <v>0.24914</v>
      </c>
      <c r="AH11" s="103"/>
      <c r="AI11" s="111">
        <f t="shared" ca="1" si="11"/>
        <v>36950</v>
      </c>
      <c r="AJ11" s="40">
        <v>1.1229126294438434</v>
      </c>
      <c r="AK11" s="50">
        <v>0.316</v>
      </c>
      <c r="AL11" s="3">
        <v>37803</v>
      </c>
      <c r="AM11" s="6">
        <v>50</v>
      </c>
      <c r="AN11" s="3">
        <v>37803</v>
      </c>
      <c r="AO11" s="6">
        <v>200</v>
      </c>
      <c r="AQ11" s="36"/>
      <c r="AR11" s="129"/>
      <c r="AT11" s="39">
        <f t="shared" si="12"/>
        <v>0</v>
      </c>
      <c r="AU11" s="130"/>
      <c r="AV11" s="6"/>
      <c r="BA11" s="134">
        <v>36708</v>
      </c>
      <c r="BB11" s="1">
        <v>113.5</v>
      </c>
      <c r="BC11" s="1">
        <v>57.893793103448282</v>
      </c>
      <c r="BD11" s="1">
        <v>2.0499999999999998</v>
      </c>
      <c r="BE11" s="1">
        <v>6.4144521099349011E-2</v>
      </c>
      <c r="BF11" s="1">
        <v>37165</v>
      </c>
      <c r="BG11" s="1">
        <v>118125</v>
      </c>
      <c r="BH11" s="1">
        <v>37165</v>
      </c>
      <c r="BI11" s="1">
        <v>1474.8</v>
      </c>
      <c r="BJ11" s="1">
        <v>1.006170989264648</v>
      </c>
      <c r="BL11" s="1">
        <v>0.24914442162902123</v>
      </c>
      <c r="BN11" s="1">
        <v>36708</v>
      </c>
      <c r="BO11" s="1">
        <v>0.44750000000000001</v>
      </c>
      <c r="BP11" s="1">
        <v>0.33799999999999997</v>
      </c>
      <c r="BQ11" s="1">
        <v>37773</v>
      </c>
      <c r="BR11" s="1">
        <v>50</v>
      </c>
      <c r="BS11" s="1">
        <v>37773</v>
      </c>
      <c r="BT11" s="1">
        <v>200</v>
      </c>
    </row>
    <row r="12" spans="1:72" ht="12.75">
      <c r="A12" s="120">
        <f t="shared" ca="1" si="1"/>
        <v>36981</v>
      </c>
      <c r="B12" s="36">
        <f t="shared" si="2"/>
        <v>40</v>
      </c>
      <c r="C12" s="48"/>
      <c r="D12" s="121">
        <f t="shared" si="3"/>
        <v>55</v>
      </c>
      <c r="E12" s="38">
        <f t="shared" si="4"/>
        <v>6.8599370225271031E-2</v>
      </c>
      <c r="F12" s="118">
        <v>5</v>
      </c>
      <c r="G12" s="108">
        <f t="shared" si="5"/>
        <v>0</v>
      </c>
      <c r="H12" s="119">
        <f t="shared" si="6"/>
        <v>5</v>
      </c>
      <c r="I12" s="108"/>
      <c r="J12" s="117"/>
      <c r="K12" s="171"/>
      <c r="L12" s="8">
        <f ca="1">(A12-Calculation!$C$5)/365.25</f>
        <v>0.41067761806981518</v>
      </c>
      <c r="M12" s="1">
        <v>5</v>
      </c>
      <c r="N12" s="123">
        <f t="shared" ca="1" si="0"/>
        <v>36981</v>
      </c>
      <c r="O12" s="40">
        <f t="shared" si="7"/>
        <v>0.85924412841882258</v>
      </c>
      <c r="P12" s="124"/>
      <c r="Q12" s="128">
        <v>5</v>
      </c>
      <c r="R12" s="3"/>
      <c r="S12" s="6"/>
      <c r="T12" s="134"/>
      <c r="U12" s="6"/>
      <c r="V12" s="109">
        <f t="shared" ca="1" si="8"/>
        <v>36981</v>
      </c>
      <c r="W12" s="36">
        <v>40</v>
      </c>
      <c r="X12" s="117">
        <v>0</v>
      </c>
      <c r="Y12" s="183">
        <v>55</v>
      </c>
      <c r="Z12" s="110">
        <v>6.8599370225271031E-2</v>
      </c>
      <c r="AA12" s="35">
        <f t="shared" ca="1" si="9"/>
        <v>36981</v>
      </c>
      <c r="AB12" s="139">
        <v>0</v>
      </c>
      <c r="AC12" s="35">
        <f t="shared" ca="1" si="10"/>
        <v>36981</v>
      </c>
      <c r="AD12" s="139">
        <v>0</v>
      </c>
      <c r="AE12" s="125">
        <v>1</v>
      </c>
      <c r="AF12" s="125"/>
      <c r="AG12" s="104">
        <v>0.33401999999999998</v>
      </c>
      <c r="AH12" s="103"/>
      <c r="AI12" s="111">
        <f t="shared" ca="1" si="11"/>
        <v>36981</v>
      </c>
      <c r="AJ12" s="40">
        <v>0.85924412841882258</v>
      </c>
      <c r="AK12" s="50">
        <v>0.29799999999999999</v>
      </c>
      <c r="AL12" s="3">
        <v>38169</v>
      </c>
      <c r="AM12" s="6">
        <v>50</v>
      </c>
      <c r="AN12" s="3">
        <v>38169</v>
      </c>
      <c r="AO12" s="6">
        <v>200</v>
      </c>
      <c r="AQ12" s="36"/>
      <c r="AR12" s="129"/>
      <c r="AT12" s="39">
        <f t="shared" si="12"/>
        <v>0</v>
      </c>
      <c r="AU12" s="130"/>
      <c r="AV12" s="6"/>
      <c r="BA12" s="134">
        <v>36739</v>
      </c>
      <c r="BB12" s="1">
        <v>97.5</v>
      </c>
      <c r="BC12" s="1">
        <v>58.263103448275864</v>
      </c>
      <c r="BD12" s="1">
        <v>2.0499999999999998</v>
      </c>
      <c r="BE12" s="1">
        <v>6.4863128476733006E-2</v>
      </c>
      <c r="BF12" s="1">
        <v>37347</v>
      </c>
      <c r="BG12" s="1">
        <v>118125</v>
      </c>
      <c r="BH12" s="1">
        <v>37347</v>
      </c>
      <c r="BI12" s="1">
        <v>1915.8894871549778</v>
      </c>
      <c r="BJ12" s="1">
        <v>1.0082818786107062</v>
      </c>
      <c r="BL12" s="1">
        <v>0.33401779603011633</v>
      </c>
      <c r="BN12" s="1">
        <v>36739</v>
      </c>
      <c r="BO12" s="1">
        <v>0.55500000000000005</v>
      </c>
      <c r="BP12" s="1">
        <v>0.32600000000000001</v>
      </c>
      <c r="BQ12" s="1">
        <v>38139</v>
      </c>
      <c r="BR12" s="1">
        <v>50</v>
      </c>
      <c r="BS12" s="1">
        <v>38139</v>
      </c>
      <c r="BT12" s="1">
        <v>200</v>
      </c>
    </row>
    <row r="13" spans="1:72" ht="12.75">
      <c r="A13" s="120">
        <f t="shared" ca="1" si="1"/>
        <v>37011</v>
      </c>
      <c r="B13" s="36">
        <f t="shared" si="2"/>
        <v>40</v>
      </c>
      <c r="C13" s="48"/>
      <c r="D13" s="121">
        <f t="shared" si="3"/>
        <v>55</v>
      </c>
      <c r="E13" s="38">
        <f t="shared" si="4"/>
        <v>6.8219473228948002E-2</v>
      </c>
      <c r="F13" s="118">
        <v>6</v>
      </c>
      <c r="G13" s="108">
        <f t="shared" si="5"/>
        <v>0</v>
      </c>
      <c r="H13" s="119">
        <f t="shared" si="6"/>
        <v>6</v>
      </c>
      <c r="I13" s="108"/>
      <c r="J13" s="117"/>
      <c r="K13" s="171"/>
      <c r="L13" s="8">
        <f ca="1">(A13-Calculation!$C$5)/365.25</f>
        <v>0.49281314168377821</v>
      </c>
      <c r="M13" s="1">
        <v>6</v>
      </c>
      <c r="N13" s="123">
        <f t="shared" ca="1" si="0"/>
        <v>37011</v>
      </c>
      <c r="O13" s="40">
        <f t="shared" si="7"/>
        <v>0.76789543696289386</v>
      </c>
      <c r="P13" s="124"/>
      <c r="Q13" s="128">
        <v>6</v>
      </c>
      <c r="R13" s="3"/>
      <c r="S13" s="6"/>
      <c r="T13" s="134"/>
      <c r="U13" s="6"/>
      <c r="V13" s="109">
        <f t="shared" ca="1" si="8"/>
        <v>37011</v>
      </c>
      <c r="W13" s="36">
        <v>40</v>
      </c>
      <c r="X13" s="117">
        <v>0</v>
      </c>
      <c r="Y13" s="183">
        <v>55</v>
      </c>
      <c r="Z13" s="110">
        <v>6.8219473228948002E-2</v>
      </c>
      <c r="AA13" s="35">
        <f t="shared" ca="1" si="9"/>
        <v>37011</v>
      </c>
      <c r="AB13" s="139">
        <v>0</v>
      </c>
      <c r="AC13" s="35">
        <f t="shared" ca="1" si="10"/>
        <v>37011</v>
      </c>
      <c r="AD13" s="139">
        <v>0</v>
      </c>
      <c r="AE13" s="125">
        <v>1</v>
      </c>
      <c r="AF13" s="125"/>
      <c r="AG13" s="104">
        <v>0.41888999999999998</v>
      </c>
      <c r="AH13" s="103"/>
      <c r="AI13" s="111">
        <f t="shared" ca="1" si="11"/>
        <v>37011</v>
      </c>
      <c r="AJ13" s="40">
        <v>0.76789543696289386</v>
      </c>
      <c r="AK13" s="50">
        <v>0.30199999999999999</v>
      </c>
      <c r="AL13" s="3">
        <v>38534</v>
      </c>
      <c r="AM13" s="6">
        <v>75</v>
      </c>
      <c r="AN13" s="3">
        <v>38534</v>
      </c>
      <c r="AO13" s="6">
        <v>200</v>
      </c>
      <c r="AQ13" s="36"/>
      <c r="AR13" s="129"/>
      <c r="AT13" s="39">
        <f t="shared" si="12"/>
        <v>0</v>
      </c>
      <c r="AU13" s="130"/>
      <c r="AV13" s="6"/>
      <c r="BA13" s="134">
        <v>36770</v>
      </c>
      <c r="BB13" s="1">
        <v>35.5</v>
      </c>
      <c r="BC13" s="1">
        <v>58.558551724137942</v>
      </c>
      <c r="BD13" s="1">
        <v>2.0499999999999998</v>
      </c>
      <c r="BE13" s="1">
        <v>6.5548973009304012E-2</v>
      </c>
      <c r="BF13" s="1">
        <v>37530</v>
      </c>
      <c r="BG13" s="1">
        <v>115559</v>
      </c>
      <c r="BH13" s="1">
        <v>37530</v>
      </c>
      <c r="BI13" s="1">
        <v>1951.0301435631509</v>
      </c>
      <c r="BJ13" s="1">
        <v>1.0103971964822127</v>
      </c>
      <c r="BL13" s="1">
        <v>0.41889117043121149</v>
      </c>
      <c r="BN13" s="1">
        <v>36770</v>
      </c>
      <c r="BO13" s="1">
        <v>0.52</v>
      </c>
      <c r="BP13" s="1">
        <v>0.32</v>
      </c>
      <c r="BQ13" s="1">
        <v>38504</v>
      </c>
      <c r="BR13" s="1">
        <v>75</v>
      </c>
      <c r="BS13" s="1">
        <v>38504</v>
      </c>
      <c r="BT13" s="1">
        <v>200</v>
      </c>
    </row>
    <row r="14" spans="1:72" ht="12.75">
      <c r="A14" s="120">
        <f t="shared" ca="1" si="1"/>
        <v>37042</v>
      </c>
      <c r="B14" s="36">
        <f t="shared" si="2"/>
        <v>52</v>
      </c>
      <c r="C14" s="48"/>
      <c r="D14" s="121">
        <f t="shared" si="3"/>
        <v>55</v>
      </c>
      <c r="E14" s="38">
        <f t="shared" si="4"/>
        <v>6.8018044510930006E-2</v>
      </c>
      <c r="F14" s="118">
        <v>7</v>
      </c>
      <c r="G14" s="108">
        <f t="shared" si="5"/>
        <v>0</v>
      </c>
      <c r="H14" s="119">
        <f t="shared" si="6"/>
        <v>7</v>
      </c>
      <c r="I14" s="108"/>
      <c r="J14" s="117"/>
      <c r="K14" s="171"/>
      <c r="L14" s="8">
        <f ca="1">(A14-Calculation!$C$5)/365.25</f>
        <v>0.57768651608487342</v>
      </c>
      <c r="M14" s="1">
        <v>1</v>
      </c>
      <c r="N14" s="123">
        <f t="shared" ca="1" si="0"/>
        <v>37042</v>
      </c>
      <c r="O14" s="40">
        <f t="shared" si="7"/>
        <v>0.77137838874475151</v>
      </c>
      <c r="P14" s="124"/>
      <c r="Q14" s="128">
        <v>7</v>
      </c>
      <c r="R14" s="3"/>
      <c r="S14" s="6"/>
      <c r="T14" s="134"/>
      <c r="U14" s="6"/>
      <c r="V14" s="109">
        <f t="shared" ca="1" si="8"/>
        <v>37042</v>
      </c>
      <c r="W14" s="36">
        <v>52</v>
      </c>
      <c r="X14" s="117">
        <v>0</v>
      </c>
      <c r="Y14" s="183">
        <v>55</v>
      </c>
      <c r="Z14" s="110">
        <v>6.8018044510930006E-2</v>
      </c>
      <c r="AA14" s="35">
        <f t="shared" ca="1" si="9"/>
        <v>37042</v>
      </c>
      <c r="AB14" s="139">
        <v>0</v>
      </c>
      <c r="AC14" s="35">
        <f t="shared" ca="1" si="10"/>
        <v>37042</v>
      </c>
      <c r="AD14" s="139">
        <v>0</v>
      </c>
      <c r="AE14" s="125">
        <v>1</v>
      </c>
      <c r="AF14" s="125"/>
      <c r="AG14" s="104">
        <v>0.50102999999999998</v>
      </c>
      <c r="AH14" s="103"/>
      <c r="AI14" s="111">
        <f t="shared" ca="1" si="11"/>
        <v>37042</v>
      </c>
      <c r="AJ14" s="40">
        <v>0.77137838874475151</v>
      </c>
      <c r="AK14" s="50">
        <v>0.3</v>
      </c>
      <c r="AL14" s="3">
        <v>38899</v>
      </c>
      <c r="AM14" s="6">
        <v>75</v>
      </c>
      <c r="AN14" s="3">
        <v>38899</v>
      </c>
      <c r="AO14" s="6">
        <v>200</v>
      </c>
      <c r="AQ14" s="36"/>
      <c r="AR14" s="129"/>
      <c r="AT14" s="39">
        <f t="shared" si="12"/>
        <v>0</v>
      </c>
      <c r="AU14" s="130"/>
      <c r="AV14" s="6"/>
      <c r="BA14" s="134">
        <v>36800</v>
      </c>
      <c r="BB14" s="1">
        <v>26.45</v>
      </c>
      <c r="BC14" s="1">
        <v>58.854000000000006</v>
      </c>
      <c r="BD14" s="1">
        <v>2.0499999999999998</v>
      </c>
      <c r="BE14" s="1">
        <v>6.6176453313967015E-2</v>
      </c>
      <c r="BF14" s="1">
        <v>37712</v>
      </c>
      <c r="BG14" s="1">
        <v>115559</v>
      </c>
      <c r="BH14" s="1">
        <v>37712</v>
      </c>
      <c r="BI14" s="1">
        <v>1899.1777557660187</v>
      </c>
      <c r="BJ14" s="1">
        <v>1.0124485035902364</v>
      </c>
      <c r="BL14" s="1">
        <v>0.50102669404517453</v>
      </c>
      <c r="BN14" s="1">
        <v>36800</v>
      </c>
      <c r="BO14" s="1">
        <v>0.32500000000000001</v>
      </c>
      <c r="BP14" s="1">
        <v>0.32299999999999995</v>
      </c>
      <c r="BQ14" s="1">
        <v>38869</v>
      </c>
      <c r="BR14" s="1">
        <v>75</v>
      </c>
      <c r="BS14" s="1">
        <v>38869</v>
      </c>
      <c r="BT14" s="1">
        <v>200</v>
      </c>
    </row>
    <row r="15" spans="1:72" ht="12.75">
      <c r="A15" s="120">
        <f t="shared" ca="1" si="1"/>
        <v>37072</v>
      </c>
      <c r="B15" s="36">
        <f t="shared" si="2"/>
        <v>97</v>
      </c>
      <c r="C15" s="48"/>
      <c r="D15" s="121">
        <f t="shared" si="3"/>
        <v>55</v>
      </c>
      <c r="E15" s="38">
        <f t="shared" si="4"/>
        <v>6.7809901516418025E-2</v>
      </c>
      <c r="F15" s="118">
        <v>8</v>
      </c>
      <c r="G15" s="108">
        <f t="shared" si="5"/>
        <v>0</v>
      </c>
      <c r="H15" s="119">
        <f t="shared" si="6"/>
        <v>8</v>
      </c>
      <c r="I15" s="108"/>
      <c r="J15" s="117"/>
      <c r="K15" s="171"/>
      <c r="L15" s="8">
        <f ca="1">(A15-Calculation!$C$5)/365.25</f>
        <v>0.65982203969883646</v>
      </c>
      <c r="M15" s="1">
        <v>2</v>
      </c>
      <c r="N15" s="123">
        <f t="shared" ca="1" si="0"/>
        <v>37072</v>
      </c>
      <c r="O15" s="40">
        <f t="shared" si="7"/>
        <v>1.6535809449887708</v>
      </c>
      <c r="P15" s="124"/>
      <c r="Q15" s="128">
        <v>8</v>
      </c>
      <c r="R15" s="3"/>
      <c r="S15" s="6"/>
      <c r="T15" s="134"/>
      <c r="U15" s="6"/>
      <c r="V15" s="109">
        <f t="shared" ca="1" si="8"/>
        <v>37072</v>
      </c>
      <c r="W15" s="36">
        <v>97</v>
      </c>
      <c r="X15" s="117">
        <v>0</v>
      </c>
      <c r="Y15" s="183">
        <v>55</v>
      </c>
      <c r="Z15" s="110">
        <v>6.7809901516418025E-2</v>
      </c>
      <c r="AA15" s="35">
        <f t="shared" ca="1" si="9"/>
        <v>37072</v>
      </c>
      <c r="AB15" s="139">
        <v>0</v>
      </c>
      <c r="AC15" s="35">
        <f t="shared" ca="1" si="10"/>
        <v>37072</v>
      </c>
      <c r="AD15" s="139">
        <v>0</v>
      </c>
      <c r="AE15" s="125">
        <v>1</v>
      </c>
      <c r="AF15" s="125"/>
      <c r="AG15" s="104">
        <v>0.58589999999999998</v>
      </c>
      <c r="AH15" s="103"/>
      <c r="AI15" s="111">
        <f t="shared" ca="1" si="11"/>
        <v>37072</v>
      </c>
      <c r="AJ15" s="40">
        <v>1.6535809449887708</v>
      </c>
      <c r="AK15" s="50">
        <v>0.29899999999999999</v>
      </c>
      <c r="AL15" s="3">
        <v>39264</v>
      </c>
      <c r="AM15" s="6">
        <v>75</v>
      </c>
      <c r="AN15" s="3">
        <v>39264</v>
      </c>
      <c r="AO15" s="6">
        <v>200</v>
      </c>
      <c r="AQ15" s="36"/>
      <c r="AR15" s="129"/>
      <c r="AT15" s="39">
        <f t="shared" si="12"/>
        <v>0</v>
      </c>
      <c r="AU15" s="130"/>
      <c r="AV15" s="6"/>
      <c r="BA15" s="134">
        <v>36831</v>
      </c>
      <c r="BB15" s="1">
        <v>25.7</v>
      </c>
      <c r="BC15" s="1">
        <v>59.112517241379308</v>
      </c>
      <c r="BD15" s="1">
        <v>2.0499999999999998</v>
      </c>
      <c r="BE15" s="1">
        <v>6.6755864500100015E-2</v>
      </c>
      <c r="BF15" s="1">
        <v>37895</v>
      </c>
      <c r="BG15" s="1">
        <v>112762</v>
      </c>
      <c r="BH15" s="1">
        <v>37895</v>
      </c>
      <c r="BI15" s="1">
        <v>1940.5462150061303</v>
      </c>
      <c r="BJ15" s="1">
        <v>1.0145725628032964</v>
      </c>
      <c r="BL15" s="1">
        <v>0.58590006844626963</v>
      </c>
      <c r="BN15" s="1">
        <v>36831</v>
      </c>
      <c r="BO15" s="1">
        <v>0.22</v>
      </c>
      <c r="BP15" s="1">
        <v>0.32100000000000001</v>
      </c>
      <c r="BQ15" s="1">
        <v>39234</v>
      </c>
      <c r="BR15" s="1">
        <v>75</v>
      </c>
      <c r="BS15" s="1">
        <v>39234</v>
      </c>
      <c r="BT15" s="1">
        <v>200</v>
      </c>
    </row>
    <row r="16" spans="1:72" ht="12.75">
      <c r="A16" s="120">
        <f t="shared" ca="1" si="1"/>
        <v>37103</v>
      </c>
      <c r="B16" s="36">
        <f t="shared" si="2"/>
        <v>173.5</v>
      </c>
      <c r="C16" s="48"/>
      <c r="D16" s="121">
        <f t="shared" si="3"/>
        <v>55</v>
      </c>
      <c r="E16" s="38">
        <f t="shared" si="4"/>
        <v>6.7617678598697023E-2</v>
      </c>
      <c r="F16" s="118">
        <v>9</v>
      </c>
      <c r="G16" s="108">
        <f t="shared" si="5"/>
        <v>0</v>
      </c>
      <c r="H16" s="119">
        <f t="shared" si="6"/>
        <v>9</v>
      </c>
      <c r="I16" s="108"/>
      <c r="J16" s="117"/>
      <c r="K16" s="171"/>
      <c r="L16" s="8">
        <f ca="1">(A16-Calculation!$C$5)/365.25</f>
        <v>0.74469541409993156</v>
      </c>
      <c r="M16" s="1">
        <v>3</v>
      </c>
      <c r="N16" s="123">
        <f t="shared" ca="1" si="0"/>
        <v>37103</v>
      </c>
      <c r="O16" s="40">
        <f t="shared" si="7"/>
        <v>1.9347359841979948</v>
      </c>
      <c r="P16" s="124"/>
      <c r="Q16" s="128">
        <v>9</v>
      </c>
      <c r="R16" s="3"/>
      <c r="S16" s="6"/>
      <c r="T16" s="134"/>
      <c r="U16" s="6"/>
      <c r="V16" s="109">
        <f t="shared" ca="1" si="8"/>
        <v>37103</v>
      </c>
      <c r="W16" s="36">
        <v>173.5</v>
      </c>
      <c r="X16" s="117">
        <v>0</v>
      </c>
      <c r="Y16" s="183">
        <v>55</v>
      </c>
      <c r="Z16" s="110">
        <v>6.7617678598697023E-2</v>
      </c>
      <c r="AA16" s="35">
        <f t="shared" ca="1" si="9"/>
        <v>37103</v>
      </c>
      <c r="AB16" s="139">
        <v>0</v>
      </c>
      <c r="AC16" s="35">
        <f t="shared" ca="1" si="10"/>
        <v>37103</v>
      </c>
      <c r="AD16" s="139">
        <v>0</v>
      </c>
      <c r="AE16" s="125">
        <v>1</v>
      </c>
      <c r="AF16" s="125"/>
      <c r="AG16" s="104">
        <v>0.66803999999999997</v>
      </c>
      <c r="AH16" s="103"/>
      <c r="AI16" s="111">
        <f t="shared" ca="1" si="11"/>
        <v>37103</v>
      </c>
      <c r="AJ16" s="40">
        <v>1.9347359841979948</v>
      </c>
      <c r="AK16" s="50">
        <v>0.29599999999999999</v>
      </c>
      <c r="AL16" s="3">
        <v>39630</v>
      </c>
      <c r="AM16" s="6">
        <v>75</v>
      </c>
      <c r="AN16" s="3">
        <v>39630</v>
      </c>
      <c r="AO16" s="6">
        <v>200</v>
      </c>
      <c r="AQ16" s="36"/>
      <c r="AR16" s="129"/>
      <c r="AT16" s="39">
        <f t="shared" si="12"/>
        <v>0</v>
      </c>
      <c r="AU16" s="130"/>
      <c r="AV16" s="6"/>
      <c r="BA16" s="134">
        <v>36861</v>
      </c>
      <c r="BB16" s="1">
        <v>27.574999999999999</v>
      </c>
      <c r="BC16" s="1">
        <v>59.112517241379308</v>
      </c>
      <c r="BD16" s="1">
        <v>2.0499999999999998</v>
      </c>
      <c r="BE16" s="1">
        <v>6.7316585108669016E-2</v>
      </c>
      <c r="BF16" s="1">
        <v>38078</v>
      </c>
      <c r="BG16" s="1">
        <v>112762</v>
      </c>
      <c r="BH16" s="1">
        <v>38078</v>
      </c>
      <c r="BI16" s="1">
        <v>2016.0909932816514</v>
      </c>
      <c r="BJ16" s="1">
        <v>1.0166323467347347</v>
      </c>
      <c r="BL16" s="1">
        <v>0.66803559206023266</v>
      </c>
      <c r="BN16" s="1">
        <v>36861</v>
      </c>
      <c r="BO16" s="1">
        <v>0.21</v>
      </c>
      <c r="BP16" s="1">
        <v>0.30599999999999999</v>
      </c>
      <c r="BQ16" s="1">
        <v>39600</v>
      </c>
      <c r="BR16" s="1">
        <v>75</v>
      </c>
      <c r="BS16" s="1">
        <v>39600</v>
      </c>
      <c r="BT16" s="1">
        <v>200</v>
      </c>
    </row>
    <row r="17" spans="1:72" ht="12.75">
      <c r="A17" s="120">
        <f t="shared" ca="1" si="1"/>
        <v>37134</v>
      </c>
      <c r="B17" s="36">
        <f t="shared" si="2"/>
        <v>163.5</v>
      </c>
      <c r="C17" s="48"/>
      <c r="D17" s="121">
        <f t="shared" si="3"/>
        <v>55</v>
      </c>
      <c r="E17" s="38">
        <f t="shared" si="4"/>
        <v>6.7436200277254013E-2</v>
      </c>
      <c r="F17" s="118">
        <v>10</v>
      </c>
      <c r="G17" s="108">
        <f t="shared" si="5"/>
        <v>0</v>
      </c>
      <c r="H17" s="119">
        <f t="shared" si="6"/>
        <v>10</v>
      </c>
      <c r="I17" s="108"/>
      <c r="J17" s="117"/>
      <c r="K17" s="171"/>
      <c r="L17" s="8">
        <f ca="1">(A17-Calculation!$C$5)/365.25</f>
        <v>0.82956878850102667</v>
      </c>
      <c r="M17" s="1">
        <v>4</v>
      </c>
      <c r="N17" s="123">
        <f t="shared" ca="1" si="0"/>
        <v>37134</v>
      </c>
      <c r="O17" s="40">
        <f t="shared" si="7"/>
        <v>1.8368435407947445</v>
      </c>
      <c r="P17" s="124"/>
      <c r="Q17" s="128">
        <v>10</v>
      </c>
      <c r="R17" s="3"/>
      <c r="S17" s="6"/>
      <c r="T17" s="134"/>
      <c r="U17" s="6"/>
      <c r="V17" s="109">
        <f t="shared" ca="1" si="8"/>
        <v>37134</v>
      </c>
      <c r="W17" s="36">
        <v>163.5</v>
      </c>
      <c r="X17" s="117">
        <v>0</v>
      </c>
      <c r="Y17" s="183">
        <v>55</v>
      </c>
      <c r="Z17" s="110">
        <v>6.7436200277254013E-2</v>
      </c>
      <c r="AA17" s="35">
        <f t="shared" ca="1" si="9"/>
        <v>37134</v>
      </c>
      <c r="AB17" s="139">
        <v>0</v>
      </c>
      <c r="AC17" s="35">
        <f t="shared" ca="1" si="10"/>
        <v>37134</v>
      </c>
      <c r="AD17" s="139">
        <v>0</v>
      </c>
      <c r="AE17" s="125">
        <v>1</v>
      </c>
      <c r="AF17" s="125"/>
      <c r="AG17" s="104">
        <v>0.75290999999999997</v>
      </c>
      <c r="AH17" s="103"/>
      <c r="AI17" s="111">
        <f t="shared" ca="1" si="11"/>
        <v>37134</v>
      </c>
      <c r="AJ17" s="40">
        <v>1.8368435407947445</v>
      </c>
      <c r="AK17" s="50">
        <v>0.29599999999999999</v>
      </c>
      <c r="AL17" s="3">
        <v>39995</v>
      </c>
      <c r="AM17" s="6">
        <v>75</v>
      </c>
      <c r="AN17" s="3">
        <v>39995</v>
      </c>
      <c r="AO17" s="6">
        <v>200</v>
      </c>
      <c r="AQ17" s="36"/>
      <c r="AR17" s="129"/>
      <c r="AT17" s="39">
        <f t="shared" si="12"/>
        <v>0</v>
      </c>
      <c r="AU17" s="130"/>
      <c r="AV17" s="6"/>
      <c r="BA17" s="134">
        <v>36892</v>
      </c>
      <c r="BB17" s="1">
        <v>34.35</v>
      </c>
      <c r="BC17" s="1">
        <v>58.373896551724151</v>
      </c>
      <c r="BD17" s="1">
        <v>2.0499999999999998</v>
      </c>
      <c r="BE17" s="1">
        <v>6.7855596860191006E-2</v>
      </c>
      <c r="BF17" s="1">
        <v>38261</v>
      </c>
      <c r="BG17" s="1">
        <v>109713</v>
      </c>
      <c r="BH17" s="1">
        <v>38261</v>
      </c>
      <c r="BI17" s="1">
        <v>2064.7909777105915</v>
      </c>
      <c r="BJ17" s="1">
        <v>1.0187651834120761</v>
      </c>
      <c r="BL17" s="1">
        <v>0.75290896646132788</v>
      </c>
      <c r="BN17" s="1">
        <v>36892</v>
      </c>
      <c r="BO17" s="1">
        <v>0.22</v>
      </c>
      <c r="BP17" s="1">
        <v>0.30599999999999999</v>
      </c>
      <c r="BQ17" s="1">
        <v>39965</v>
      </c>
      <c r="BR17" s="1">
        <v>75</v>
      </c>
      <c r="BS17" s="1">
        <v>39965</v>
      </c>
      <c r="BT17" s="1">
        <v>200</v>
      </c>
    </row>
    <row r="18" spans="1:72" ht="12.75">
      <c r="A18" s="120">
        <f t="shared" ca="1" si="1"/>
        <v>37164</v>
      </c>
      <c r="B18" s="36">
        <f t="shared" si="2"/>
        <v>47</v>
      </c>
      <c r="C18" s="48"/>
      <c r="D18" s="121">
        <f t="shared" si="3"/>
        <v>55</v>
      </c>
      <c r="E18" s="38">
        <f t="shared" si="4"/>
        <v>6.7254721966714004E-2</v>
      </c>
      <c r="F18" s="118">
        <v>11</v>
      </c>
      <c r="G18" s="108">
        <f t="shared" si="5"/>
        <v>0</v>
      </c>
      <c r="H18" s="119">
        <f t="shared" si="6"/>
        <v>11</v>
      </c>
      <c r="I18" s="108"/>
      <c r="J18" s="117"/>
      <c r="K18" s="171"/>
      <c r="L18" s="8">
        <f ca="1">(A18-Calculation!$C$5)/365.25</f>
        <v>0.9117043121149897</v>
      </c>
      <c r="M18" s="1">
        <v>5</v>
      </c>
      <c r="N18" s="123">
        <f t="shared" ca="1" si="0"/>
        <v>37164</v>
      </c>
      <c r="O18" s="40">
        <f t="shared" si="7"/>
        <v>0.83071821807216351</v>
      </c>
      <c r="P18" s="124"/>
      <c r="Q18" s="128">
        <v>11</v>
      </c>
      <c r="R18" s="3"/>
      <c r="S18" s="6"/>
      <c r="T18" s="134"/>
      <c r="U18" s="6"/>
      <c r="V18" s="109">
        <f t="shared" ca="1" si="8"/>
        <v>37164</v>
      </c>
      <c r="W18" s="36">
        <v>47</v>
      </c>
      <c r="X18" s="117">
        <v>0</v>
      </c>
      <c r="Y18" s="183">
        <v>55</v>
      </c>
      <c r="Z18" s="110">
        <v>6.7254721966714004E-2</v>
      </c>
      <c r="AA18" s="35">
        <f t="shared" ca="1" si="9"/>
        <v>37164</v>
      </c>
      <c r="AB18" s="139">
        <v>0</v>
      </c>
      <c r="AC18" s="35">
        <f t="shared" ca="1" si="10"/>
        <v>37164</v>
      </c>
      <c r="AD18" s="139">
        <v>0</v>
      </c>
      <c r="AE18" s="125">
        <v>1</v>
      </c>
      <c r="AF18" s="125"/>
      <c r="AG18" s="104">
        <v>0.83777999999999997</v>
      </c>
      <c r="AH18" s="103"/>
      <c r="AI18" s="111">
        <f t="shared" ca="1" si="11"/>
        <v>37164</v>
      </c>
      <c r="AJ18" s="40">
        <v>0.83071821807216351</v>
      </c>
      <c r="AK18" s="50">
        <v>0.29599999999999999</v>
      </c>
      <c r="AL18" s="3">
        <v>40360</v>
      </c>
      <c r="AM18" s="6">
        <v>100</v>
      </c>
      <c r="AN18" s="3">
        <v>40360</v>
      </c>
      <c r="AO18" s="6">
        <v>200</v>
      </c>
      <c r="AQ18" s="36"/>
      <c r="AR18" s="129"/>
      <c r="AT18" s="39">
        <f t="shared" si="12"/>
        <v>0</v>
      </c>
      <c r="AU18" s="130"/>
      <c r="AV18" s="6"/>
      <c r="BA18" s="134">
        <v>36923</v>
      </c>
      <c r="BB18" s="1">
        <v>34.35</v>
      </c>
      <c r="BC18" s="1">
        <v>56.785862068965521</v>
      </c>
      <c r="BD18" s="1">
        <v>2.0499999999999998</v>
      </c>
      <c r="BE18" s="1">
        <v>6.8330642579757017E-2</v>
      </c>
      <c r="BF18" s="1">
        <v>38443</v>
      </c>
      <c r="BG18" s="1">
        <v>109713</v>
      </c>
      <c r="BH18" s="1">
        <v>38443</v>
      </c>
      <c r="BI18" s="1">
        <v>2122.2104608159916</v>
      </c>
      <c r="BJ18" s="1">
        <v>1.020902494659115</v>
      </c>
      <c r="BL18" s="1">
        <v>0.83778234086242298</v>
      </c>
      <c r="BN18" s="1">
        <v>36923</v>
      </c>
      <c r="BO18" s="1">
        <v>0.25</v>
      </c>
      <c r="BP18" s="1">
        <v>0.30599999999999999</v>
      </c>
      <c r="BQ18" s="1">
        <v>40330</v>
      </c>
      <c r="BR18" s="1">
        <v>100</v>
      </c>
      <c r="BS18" s="1">
        <v>40330</v>
      </c>
      <c r="BT18" s="1">
        <v>200</v>
      </c>
    </row>
    <row r="19" spans="1:72" ht="12.75">
      <c r="A19" s="120">
        <f t="shared" ca="1" si="1"/>
        <v>37195</v>
      </c>
      <c r="B19" s="36">
        <f t="shared" si="2"/>
        <v>35.999998092651367</v>
      </c>
      <c r="C19" s="48"/>
      <c r="D19" s="121">
        <f t="shared" si="3"/>
        <v>55</v>
      </c>
      <c r="E19" s="38">
        <f t="shared" si="4"/>
        <v>6.7098305287483007E-2</v>
      </c>
      <c r="F19" s="118">
        <v>12</v>
      </c>
      <c r="G19" s="108">
        <f t="shared" si="5"/>
        <v>0</v>
      </c>
      <c r="H19" s="119">
        <f t="shared" si="6"/>
        <v>12</v>
      </c>
      <c r="I19" s="108"/>
      <c r="J19" s="117"/>
      <c r="K19" s="171"/>
      <c r="L19" s="8">
        <f ca="1">(A19-Calculation!$C$5)/365.25</f>
        <v>0.99657768651608492</v>
      </c>
      <c r="M19" s="1">
        <v>6</v>
      </c>
      <c r="N19" s="123">
        <f t="shared" ca="1" si="0"/>
        <v>37195</v>
      </c>
      <c r="O19" s="40">
        <f t="shared" si="7"/>
        <v>0.59446689054492741</v>
      </c>
      <c r="P19" s="124"/>
      <c r="Q19" s="128">
        <v>12</v>
      </c>
      <c r="R19" s="3"/>
      <c r="S19" s="6"/>
      <c r="T19" s="134"/>
      <c r="U19" s="6"/>
      <c r="V19" s="109">
        <f t="shared" ca="1" si="8"/>
        <v>37195</v>
      </c>
      <c r="W19" s="36">
        <v>35.999998092651367</v>
      </c>
      <c r="X19" s="117">
        <v>0</v>
      </c>
      <c r="Y19" s="183">
        <v>55</v>
      </c>
      <c r="Z19" s="110">
        <v>6.7098305287483007E-2</v>
      </c>
      <c r="AA19" s="35">
        <f t="shared" ca="1" si="9"/>
        <v>37195</v>
      </c>
      <c r="AB19" s="139">
        <v>0</v>
      </c>
      <c r="AC19" s="35">
        <f t="shared" ca="1" si="10"/>
        <v>37195</v>
      </c>
      <c r="AD19" s="139">
        <v>0</v>
      </c>
      <c r="AE19" s="125">
        <v>1</v>
      </c>
      <c r="AF19" s="125"/>
      <c r="AG19" s="104">
        <v>0.91444000000000003</v>
      </c>
      <c r="AH19" s="103"/>
      <c r="AI19" s="111">
        <f t="shared" ca="1" si="11"/>
        <v>37195</v>
      </c>
      <c r="AJ19" s="40">
        <v>0.59446689054492741</v>
      </c>
      <c r="AK19" s="50">
        <v>0.29599999999999999</v>
      </c>
      <c r="AL19" s="3">
        <v>40725</v>
      </c>
      <c r="AM19" s="6">
        <v>100</v>
      </c>
      <c r="AN19" s="3">
        <v>40725</v>
      </c>
      <c r="AO19" s="6">
        <v>200</v>
      </c>
      <c r="AQ19" s="36"/>
      <c r="AR19" s="129"/>
      <c r="AT19" s="39">
        <f t="shared" si="12"/>
        <v>0</v>
      </c>
      <c r="AU19" s="130"/>
      <c r="AV19" s="6"/>
      <c r="BA19" s="134">
        <v>36951</v>
      </c>
      <c r="BB19" s="1">
        <v>27.25</v>
      </c>
      <c r="BC19" s="1">
        <v>55.013172413793107</v>
      </c>
      <c r="BD19" s="1">
        <v>2.0499999999999998</v>
      </c>
      <c r="BE19" s="1">
        <v>6.8759716197102014E-2</v>
      </c>
      <c r="BF19" s="1">
        <v>38626</v>
      </c>
      <c r="BG19" s="1">
        <v>106389</v>
      </c>
      <c r="BH19" s="1">
        <v>38626</v>
      </c>
      <c r="BI19" s="1">
        <v>2179.5412999853511</v>
      </c>
      <c r="BJ19" s="1">
        <v>1.0228368231299541</v>
      </c>
      <c r="BL19" s="1">
        <v>0.91444216290212188</v>
      </c>
      <c r="BN19" s="1">
        <v>36951</v>
      </c>
      <c r="BO19" s="1">
        <v>0.25</v>
      </c>
      <c r="BP19" s="1">
        <v>0.30599999999999999</v>
      </c>
      <c r="BQ19" s="1">
        <v>40695</v>
      </c>
      <c r="BR19" s="1">
        <v>100</v>
      </c>
      <c r="BS19" s="1">
        <v>40695</v>
      </c>
      <c r="BT19" s="1">
        <v>200</v>
      </c>
    </row>
    <row r="20" spans="1:72" ht="12.75">
      <c r="A20" s="175">
        <f t="shared" ca="1" si="1"/>
        <v>37225</v>
      </c>
      <c r="B20" s="36">
        <f t="shared" si="2"/>
        <v>35.999998092651367</v>
      </c>
      <c r="C20" s="48"/>
      <c r="D20" s="121">
        <f t="shared" si="3"/>
        <v>55</v>
      </c>
      <c r="E20" s="38">
        <f t="shared" si="4"/>
        <v>6.6967988930799013E-2</v>
      </c>
      <c r="F20" s="118">
        <v>13</v>
      </c>
      <c r="G20" s="108">
        <f t="shared" si="5"/>
        <v>8000</v>
      </c>
      <c r="H20" s="119">
        <f t="shared" si="6"/>
        <v>13</v>
      </c>
      <c r="I20" s="108"/>
      <c r="J20" s="117"/>
      <c r="K20" s="171"/>
      <c r="L20" s="8">
        <f ca="1">(A20-Calculation!$C$5)/365.25</f>
        <v>1.0787132101300478</v>
      </c>
      <c r="M20" s="1">
        <v>1</v>
      </c>
      <c r="N20" s="123">
        <f t="shared" ca="1" si="0"/>
        <v>37225</v>
      </c>
      <c r="O20" s="40">
        <f t="shared" si="7"/>
        <v>0.59839300422047048</v>
      </c>
      <c r="P20" s="124"/>
      <c r="Q20" s="128">
        <v>13</v>
      </c>
      <c r="R20" s="3"/>
      <c r="S20" s="6"/>
      <c r="T20" s="134"/>
      <c r="U20" s="6"/>
      <c r="V20" s="109">
        <f t="shared" ca="1" si="8"/>
        <v>37225</v>
      </c>
      <c r="W20" s="36">
        <v>35.999998092651367</v>
      </c>
      <c r="X20" s="117">
        <v>0</v>
      </c>
      <c r="Y20" s="183">
        <v>55</v>
      </c>
      <c r="Z20" s="110">
        <v>6.6967988930799013E-2</v>
      </c>
      <c r="AA20" s="35">
        <f t="shared" ca="1" si="9"/>
        <v>37225</v>
      </c>
      <c r="AB20" s="139">
        <v>8000</v>
      </c>
      <c r="AC20" s="35">
        <f t="shared" ca="1" si="10"/>
        <v>37225</v>
      </c>
      <c r="AD20" s="139">
        <v>0</v>
      </c>
      <c r="AE20" s="125">
        <v>1</v>
      </c>
      <c r="AF20" s="125"/>
      <c r="AG20" s="104">
        <v>0.99931999999999999</v>
      </c>
      <c r="AH20" s="103"/>
      <c r="AI20" s="111">
        <f t="shared" ca="1" si="11"/>
        <v>37225</v>
      </c>
      <c r="AJ20" s="40">
        <v>0.59839300422047048</v>
      </c>
      <c r="AK20" s="50">
        <v>0.29599999999999999</v>
      </c>
      <c r="AL20" s="3">
        <v>41091</v>
      </c>
      <c r="AM20" s="6">
        <v>100</v>
      </c>
      <c r="AN20" s="3">
        <v>41091</v>
      </c>
      <c r="AO20" s="6">
        <v>200</v>
      </c>
      <c r="AQ20" s="36"/>
      <c r="AR20" s="129"/>
      <c r="AT20" s="39">
        <f t="shared" si="12"/>
        <v>0</v>
      </c>
      <c r="AU20" s="130"/>
      <c r="AV20" s="6"/>
      <c r="BA20" s="134">
        <v>36982</v>
      </c>
      <c r="BB20" s="1">
        <v>26.625</v>
      </c>
      <c r="BC20" s="1">
        <v>53.683655172413793</v>
      </c>
      <c r="BD20" s="1">
        <v>2.0499999999999998</v>
      </c>
      <c r="BE20" s="1">
        <v>6.9183063022422012E-2</v>
      </c>
      <c r="BF20" s="1">
        <v>38808</v>
      </c>
      <c r="BG20" s="1">
        <v>106389</v>
      </c>
      <c r="BH20" s="1">
        <v>38808</v>
      </c>
      <c r="BI20" s="1">
        <v>2295.8652604841059</v>
      </c>
      <c r="BJ20" s="1">
        <v>1.0249826764448853</v>
      </c>
      <c r="BL20" s="1">
        <v>0.99931553730321698</v>
      </c>
      <c r="BN20" s="1">
        <v>36982</v>
      </c>
      <c r="BO20" s="1">
        <v>0.2</v>
      </c>
      <c r="BP20" s="1">
        <v>0.26600000000000001</v>
      </c>
      <c r="BQ20" s="1">
        <v>41061</v>
      </c>
      <c r="BR20" s="1">
        <v>100</v>
      </c>
      <c r="BS20" s="1">
        <v>41061</v>
      </c>
      <c r="BT20" s="1">
        <v>200</v>
      </c>
    </row>
    <row r="21" spans="1:72" ht="12.75">
      <c r="A21" s="120">
        <f t="shared" ca="1" si="1"/>
        <v>37256</v>
      </c>
      <c r="B21" s="36">
        <f t="shared" si="2"/>
        <v>36</v>
      </c>
      <c r="C21" s="48"/>
      <c r="D21" s="121">
        <f t="shared" si="3"/>
        <v>55</v>
      </c>
      <c r="E21" s="38">
        <f t="shared" si="4"/>
        <v>6.6841876332911027E-2</v>
      </c>
      <c r="F21" s="118">
        <v>14</v>
      </c>
      <c r="G21" s="108">
        <f t="shared" si="5"/>
        <v>0</v>
      </c>
      <c r="H21" s="119">
        <f t="shared" si="6"/>
        <v>14</v>
      </c>
      <c r="I21" s="108"/>
      <c r="J21" s="117"/>
      <c r="K21" s="171"/>
      <c r="L21" s="8">
        <f ca="1">(A21-Calculation!$C$5)/365.25</f>
        <v>1.1635865845311431</v>
      </c>
      <c r="M21" s="1">
        <v>2</v>
      </c>
      <c r="N21" s="123">
        <f t="shared" ca="1" si="0"/>
        <v>37256</v>
      </c>
      <c r="O21" s="40">
        <f t="shared" si="7"/>
        <v>0.58340129424089493</v>
      </c>
      <c r="P21" s="124"/>
      <c r="Q21" s="128">
        <v>14</v>
      </c>
      <c r="R21" s="3"/>
      <c r="S21" s="6"/>
      <c r="T21" s="134"/>
      <c r="U21" s="6"/>
      <c r="V21" s="109">
        <f t="shared" ca="1" si="8"/>
        <v>37256</v>
      </c>
      <c r="W21" s="36">
        <v>36</v>
      </c>
      <c r="X21" s="117">
        <v>0</v>
      </c>
      <c r="Y21" s="183">
        <v>55</v>
      </c>
      <c r="Z21" s="110">
        <v>6.6841876332911027E-2</v>
      </c>
      <c r="AA21" s="35">
        <f t="shared" ca="1" si="9"/>
        <v>37256</v>
      </c>
      <c r="AB21" s="139">
        <v>0</v>
      </c>
      <c r="AC21" s="35">
        <f t="shared" ca="1" si="10"/>
        <v>37256</v>
      </c>
      <c r="AD21" s="139">
        <v>0</v>
      </c>
      <c r="AE21" s="125">
        <v>1</v>
      </c>
      <c r="AF21" s="125"/>
      <c r="AG21" s="104">
        <v>1.08145</v>
      </c>
      <c r="AH21" s="103"/>
      <c r="AI21" s="111">
        <f t="shared" ca="1" si="11"/>
        <v>37256</v>
      </c>
      <c r="AJ21" s="40">
        <v>0.58340129424089493</v>
      </c>
      <c r="AK21" s="50">
        <v>0.24399999999999999</v>
      </c>
      <c r="AL21" s="3">
        <v>41456</v>
      </c>
      <c r="AM21" s="6">
        <v>100</v>
      </c>
      <c r="AN21" s="3">
        <v>41456</v>
      </c>
      <c r="AO21" s="6">
        <v>200</v>
      </c>
      <c r="AQ21" s="36"/>
      <c r="AR21" s="129"/>
      <c r="AT21" s="39">
        <f t="shared" si="12"/>
        <v>0</v>
      </c>
      <c r="AU21" s="130"/>
      <c r="AV21" s="6"/>
      <c r="BA21" s="134">
        <v>37012</v>
      </c>
      <c r="BB21" s="1">
        <v>32.25</v>
      </c>
      <c r="BC21" s="1">
        <v>52.649586206896558</v>
      </c>
      <c r="BD21" s="1">
        <v>2.0499999999999998</v>
      </c>
      <c r="BE21" s="1">
        <v>6.9501914476685009E-2</v>
      </c>
      <c r="BF21" s="1">
        <v>38991</v>
      </c>
      <c r="BG21" s="1">
        <v>102766</v>
      </c>
      <c r="BH21" s="1">
        <v>38991</v>
      </c>
      <c r="BI21" s="1">
        <v>2363.3565576252549</v>
      </c>
      <c r="BJ21" s="1">
        <v>1.027063594975848</v>
      </c>
      <c r="BL21" s="1">
        <v>1.0814510609171799</v>
      </c>
      <c r="BN21" s="1">
        <v>37012</v>
      </c>
      <c r="BO21" s="1">
        <v>0.19500000000000001</v>
      </c>
      <c r="BP21" s="1">
        <v>0.25900000000000001</v>
      </c>
      <c r="BQ21" s="1">
        <v>41426</v>
      </c>
      <c r="BR21" s="1">
        <v>100</v>
      </c>
      <c r="BS21" s="1">
        <v>41426</v>
      </c>
      <c r="BT21" s="1">
        <v>200</v>
      </c>
    </row>
    <row r="22" spans="1:72" ht="12.75">
      <c r="A22" s="120">
        <f t="shared" ca="1" si="1"/>
        <v>37287</v>
      </c>
      <c r="B22" s="36">
        <f t="shared" si="2"/>
        <v>59</v>
      </c>
      <c r="C22" s="48"/>
      <c r="D22" s="121">
        <f t="shared" si="3"/>
        <v>55</v>
      </c>
      <c r="E22" s="38">
        <f t="shared" si="4"/>
        <v>6.6754101871696017E-2</v>
      </c>
      <c r="F22" s="118">
        <v>15</v>
      </c>
      <c r="G22" s="108">
        <f t="shared" si="5"/>
        <v>0</v>
      </c>
      <c r="H22" s="119">
        <f t="shared" si="6"/>
        <v>15</v>
      </c>
      <c r="I22" s="108"/>
      <c r="J22" s="117"/>
      <c r="K22" s="171"/>
      <c r="L22" s="8">
        <f ca="1">(A22-Calculation!$C$5)/365.25</f>
        <v>1.2484599589322383</v>
      </c>
      <c r="M22" s="1">
        <v>3</v>
      </c>
      <c r="N22" s="123">
        <f t="shared" ca="1" si="0"/>
        <v>37287</v>
      </c>
      <c r="O22" s="40">
        <f t="shared" si="7"/>
        <v>0.61889566312645528</v>
      </c>
      <c r="P22" s="124"/>
      <c r="Q22" s="128">
        <v>15</v>
      </c>
      <c r="R22" s="3"/>
      <c r="S22" s="6"/>
      <c r="T22" s="134"/>
      <c r="U22" s="6"/>
      <c r="V22" s="109">
        <f t="shared" ca="1" si="8"/>
        <v>37287</v>
      </c>
      <c r="W22" s="36">
        <v>59</v>
      </c>
      <c r="X22" s="117">
        <v>0</v>
      </c>
      <c r="Y22" s="183">
        <v>55</v>
      </c>
      <c r="Z22" s="110">
        <v>6.6754101871696017E-2</v>
      </c>
      <c r="AA22" s="35">
        <f t="shared" ca="1" si="9"/>
        <v>37287</v>
      </c>
      <c r="AB22" s="139">
        <v>0</v>
      </c>
      <c r="AC22" s="35">
        <f t="shared" ca="1" si="10"/>
        <v>37287</v>
      </c>
      <c r="AD22" s="139">
        <v>0</v>
      </c>
      <c r="AE22" s="125">
        <v>1</v>
      </c>
      <c r="AF22" s="125"/>
      <c r="AG22" s="104">
        <v>1.16632</v>
      </c>
      <c r="AH22" s="103"/>
      <c r="AI22" s="111">
        <f t="shared" ca="1" si="11"/>
        <v>37287</v>
      </c>
      <c r="AJ22" s="40">
        <v>0.61889566312645528</v>
      </c>
      <c r="AK22" s="50">
        <v>0.23599999999999999</v>
      </c>
      <c r="AL22" s="3">
        <v>41821</v>
      </c>
      <c r="AM22" s="6">
        <v>100</v>
      </c>
      <c r="AN22" s="3">
        <v>41821</v>
      </c>
      <c r="AO22" s="6">
        <v>200</v>
      </c>
      <c r="AQ22" s="36"/>
      <c r="AR22" s="129"/>
      <c r="AT22" s="39">
        <f t="shared" si="12"/>
        <v>0</v>
      </c>
      <c r="AU22" s="130"/>
      <c r="AV22" s="6"/>
      <c r="BA22" s="134">
        <v>37043</v>
      </c>
      <c r="BB22" s="1">
        <v>58</v>
      </c>
      <c r="BC22" s="1">
        <v>52.428000000000004</v>
      </c>
      <c r="BD22" s="1">
        <v>2.0499999999999998</v>
      </c>
      <c r="BE22" s="1">
        <v>6.9831394348081013E-2</v>
      </c>
      <c r="BF22" s="1">
        <v>39173</v>
      </c>
      <c r="BG22" s="1">
        <v>102766</v>
      </c>
      <c r="BH22" s="1">
        <v>39173</v>
      </c>
      <c r="BI22" s="1">
        <v>2493.9446150234016</v>
      </c>
      <c r="BJ22" s="1">
        <v>1.0292183158170276</v>
      </c>
      <c r="BL22" s="1">
        <v>1.1663244353182751</v>
      </c>
      <c r="BN22" s="1">
        <v>37043</v>
      </c>
      <c r="BO22" s="1">
        <v>0.22</v>
      </c>
      <c r="BP22" s="1">
        <v>0.254</v>
      </c>
      <c r="BQ22" s="1">
        <v>41791</v>
      </c>
      <c r="BR22" s="1">
        <v>100</v>
      </c>
      <c r="BS22" s="1">
        <v>41791</v>
      </c>
      <c r="BT22" s="1">
        <v>200</v>
      </c>
    </row>
    <row r="23" spans="1:72" ht="12.75">
      <c r="A23" s="120">
        <f t="shared" ca="1" si="1"/>
        <v>37315</v>
      </c>
      <c r="B23" s="36">
        <f t="shared" si="2"/>
        <v>59</v>
      </c>
      <c r="C23" s="48"/>
      <c r="D23" s="121">
        <f t="shared" si="3"/>
        <v>55</v>
      </c>
      <c r="E23" s="38">
        <f t="shared" si="4"/>
        <v>6.6725231559943018E-2</v>
      </c>
      <c r="F23" s="118">
        <v>16</v>
      </c>
      <c r="G23" s="108">
        <f t="shared" si="5"/>
        <v>0</v>
      </c>
      <c r="H23" s="119">
        <f t="shared" si="6"/>
        <v>16</v>
      </c>
      <c r="I23" s="108"/>
      <c r="J23" s="117"/>
      <c r="K23" s="171"/>
      <c r="L23" s="8">
        <f ca="1">(A23-Calculation!$C$5)/365.25</f>
        <v>1.3251197809719371</v>
      </c>
      <c r="M23" s="1">
        <v>4</v>
      </c>
      <c r="N23" s="123">
        <f t="shared" ca="1" si="0"/>
        <v>37315</v>
      </c>
      <c r="O23" s="40">
        <f t="shared" si="7"/>
        <v>0.60466898424549165</v>
      </c>
      <c r="P23" s="124"/>
      <c r="Q23" s="128">
        <v>16</v>
      </c>
      <c r="R23" s="3"/>
      <c r="S23" s="6"/>
      <c r="T23" s="134"/>
      <c r="U23" s="6"/>
      <c r="V23" s="109">
        <f t="shared" ca="1" si="8"/>
        <v>37315</v>
      </c>
      <c r="W23" s="36">
        <v>59</v>
      </c>
      <c r="X23" s="117">
        <v>0</v>
      </c>
      <c r="Y23" s="183">
        <v>55</v>
      </c>
      <c r="Z23" s="110">
        <v>6.6725231559943018E-2</v>
      </c>
      <c r="AA23" s="35">
        <f t="shared" ca="1" si="9"/>
        <v>37315</v>
      </c>
      <c r="AB23" s="139">
        <v>0</v>
      </c>
      <c r="AC23" s="35">
        <f t="shared" ca="1" si="10"/>
        <v>37315</v>
      </c>
      <c r="AD23" s="139">
        <v>0</v>
      </c>
      <c r="AE23" s="125">
        <v>1</v>
      </c>
      <c r="AF23" s="125"/>
      <c r="AG23" s="104">
        <v>1.2484599999999999</v>
      </c>
      <c r="AH23" s="103"/>
      <c r="AI23" s="111">
        <f t="shared" ca="1" si="11"/>
        <v>37315</v>
      </c>
      <c r="AJ23" s="40">
        <v>0.60466898424549165</v>
      </c>
      <c r="AK23" s="50">
        <v>0.23100000000000001</v>
      </c>
      <c r="AL23" s="3">
        <v>42186</v>
      </c>
      <c r="AM23" s="6">
        <v>100</v>
      </c>
      <c r="AN23" s="3">
        <v>42186</v>
      </c>
      <c r="AO23" s="6">
        <v>200</v>
      </c>
      <c r="AQ23" s="36"/>
      <c r="AR23" s="129"/>
      <c r="AT23" s="39">
        <f t="shared" si="12"/>
        <v>0</v>
      </c>
      <c r="AU23" s="130"/>
      <c r="AV23" s="6"/>
      <c r="BA23" s="134">
        <v>37073</v>
      </c>
      <c r="BB23" s="1">
        <v>96.5</v>
      </c>
      <c r="BC23" s="1">
        <v>52.612655172413803</v>
      </c>
      <c r="BD23" s="1">
        <v>2.0499999999999998</v>
      </c>
      <c r="BE23" s="1">
        <v>7.0127153524125005E-2</v>
      </c>
      <c r="BF23" s="1">
        <v>39356</v>
      </c>
      <c r="BG23" s="1">
        <v>98817</v>
      </c>
      <c r="BH23" s="1">
        <v>39356</v>
      </c>
      <c r="BI23" s="1">
        <v>2573.3970573003908</v>
      </c>
      <c r="BJ23" s="1">
        <v>1.0313078335376766</v>
      </c>
      <c r="BL23" s="1">
        <v>1.2484599589322383</v>
      </c>
      <c r="BN23" s="1">
        <v>37073</v>
      </c>
      <c r="BO23" s="1">
        <v>0.28000000000000003</v>
      </c>
      <c r="BP23" s="1">
        <v>0.24900000000000003</v>
      </c>
      <c r="BQ23" s="1">
        <v>42156</v>
      </c>
      <c r="BR23" s="1">
        <v>100</v>
      </c>
      <c r="BS23" s="1">
        <v>42156</v>
      </c>
      <c r="BT23" s="1">
        <v>200</v>
      </c>
    </row>
    <row r="24" spans="1:72" ht="12.75">
      <c r="A24" s="120">
        <f t="shared" ca="1" si="1"/>
        <v>37346</v>
      </c>
      <c r="B24" s="36">
        <f t="shared" si="2"/>
        <v>38</v>
      </c>
      <c r="C24" s="48"/>
      <c r="D24" s="121">
        <f t="shared" si="3"/>
        <v>55</v>
      </c>
      <c r="E24" s="38">
        <f t="shared" si="4"/>
        <v>6.6699155149565009E-2</v>
      </c>
      <c r="F24" s="118">
        <v>17</v>
      </c>
      <c r="G24" s="108">
        <f t="shared" si="5"/>
        <v>0</v>
      </c>
      <c r="H24" s="119">
        <f t="shared" si="6"/>
        <v>17</v>
      </c>
      <c r="I24" s="108"/>
      <c r="J24" s="117"/>
      <c r="K24" s="171"/>
      <c r="L24" s="8">
        <f ca="1">(A24-Calculation!$C$5)/365.25</f>
        <v>1.4099931553730323</v>
      </c>
      <c r="M24" s="1">
        <v>5</v>
      </c>
      <c r="N24" s="123">
        <f t="shared" ca="1" si="0"/>
        <v>37346</v>
      </c>
      <c r="O24" s="40">
        <f t="shared" si="7"/>
        <v>0.52421010100912779</v>
      </c>
      <c r="P24" s="124"/>
      <c r="Q24" s="128">
        <v>17</v>
      </c>
      <c r="R24" s="3"/>
      <c r="S24" s="6"/>
      <c r="T24" s="134"/>
      <c r="U24" s="6"/>
      <c r="V24" s="109">
        <f t="shared" ca="1" si="8"/>
        <v>37346</v>
      </c>
      <c r="W24" s="36">
        <v>38</v>
      </c>
      <c r="X24" s="117">
        <v>0</v>
      </c>
      <c r="Y24" s="183">
        <v>55</v>
      </c>
      <c r="Z24" s="110">
        <v>6.6699155149565009E-2</v>
      </c>
      <c r="AA24" s="35">
        <f t="shared" ca="1" si="9"/>
        <v>37346</v>
      </c>
      <c r="AB24" s="139">
        <v>0</v>
      </c>
      <c r="AC24" s="35">
        <f t="shared" ca="1" si="10"/>
        <v>37346</v>
      </c>
      <c r="AD24" s="139">
        <v>0</v>
      </c>
      <c r="AE24" s="125">
        <v>1</v>
      </c>
      <c r="AF24" s="125"/>
      <c r="AG24" s="104">
        <v>1.3333299999999999</v>
      </c>
      <c r="AH24" s="103"/>
      <c r="AI24" s="111">
        <f t="shared" ca="1" si="11"/>
        <v>37346</v>
      </c>
      <c r="AJ24" s="40">
        <v>0.52421010100912779</v>
      </c>
      <c r="AK24" s="50">
        <v>0.22600000000000001</v>
      </c>
      <c r="AL24" s="3">
        <v>42552</v>
      </c>
      <c r="AM24" s="6">
        <v>100</v>
      </c>
      <c r="AN24" s="3">
        <v>42552</v>
      </c>
      <c r="AO24" s="6">
        <v>200</v>
      </c>
      <c r="AQ24" s="36"/>
      <c r="AR24" s="129"/>
      <c r="AT24" s="39">
        <f t="shared" si="12"/>
        <v>0</v>
      </c>
      <c r="AU24" s="130"/>
      <c r="AV24" s="6"/>
      <c r="BA24" s="134">
        <v>37104</v>
      </c>
      <c r="BB24" s="1">
        <v>90.5</v>
      </c>
      <c r="BC24" s="1">
        <v>52.981965517241392</v>
      </c>
      <c r="BD24" s="1">
        <v>2.0499999999999998</v>
      </c>
      <c r="BE24" s="1">
        <v>7.0389138431104017E-2</v>
      </c>
      <c r="BF24" s="1">
        <v>39539</v>
      </c>
      <c r="BG24" s="1">
        <v>98817</v>
      </c>
      <c r="BH24" s="1">
        <v>39539</v>
      </c>
      <c r="BI24" s="1">
        <v>2694.9029571709243</v>
      </c>
      <c r="BJ24" s="1">
        <v>1.0334714585492784</v>
      </c>
      <c r="BL24" s="1">
        <v>1.3333333333333333</v>
      </c>
      <c r="BN24" s="1">
        <v>37104</v>
      </c>
      <c r="BO24" s="1">
        <v>0.34</v>
      </c>
      <c r="BP24" s="1">
        <v>0.245</v>
      </c>
      <c r="BQ24" s="1">
        <v>42522</v>
      </c>
      <c r="BR24" s="1">
        <v>100</v>
      </c>
      <c r="BS24" s="1">
        <v>42522</v>
      </c>
      <c r="BT24" s="1">
        <v>200</v>
      </c>
    </row>
    <row r="25" spans="1:72" ht="12.75">
      <c r="A25" s="120">
        <f t="shared" ca="1" si="1"/>
        <v>37376</v>
      </c>
      <c r="B25" s="36">
        <f t="shared" si="2"/>
        <v>38</v>
      </c>
      <c r="C25" s="48"/>
      <c r="D25" s="121">
        <f t="shared" si="3"/>
        <v>55</v>
      </c>
      <c r="E25" s="38">
        <f t="shared" si="4"/>
        <v>6.6658972335586014E-2</v>
      </c>
      <c r="F25" s="118">
        <v>18</v>
      </c>
      <c r="G25" s="108">
        <f t="shared" si="5"/>
        <v>0</v>
      </c>
      <c r="H25" s="119">
        <f t="shared" si="6"/>
        <v>18</v>
      </c>
      <c r="I25" s="108"/>
      <c r="J25" s="117"/>
      <c r="K25" s="171"/>
      <c r="L25" s="8">
        <f ca="1">(A25-Calculation!$C$5)/365.25</f>
        <v>1.4921286789869952</v>
      </c>
      <c r="M25" s="1">
        <v>6</v>
      </c>
      <c r="N25" s="123">
        <f t="shared" ca="1" si="0"/>
        <v>37376</v>
      </c>
      <c r="O25" s="40">
        <f t="shared" si="7"/>
        <v>0.50603168655392539</v>
      </c>
      <c r="P25" s="124"/>
      <c r="Q25" s="128">
        <v>18</v>
      </c>
      <c r="R25" s="3"/>
      <c r="S25" s="6"/>
      <c r="T25" s="134"/>
      <c r="U25" s="6"/>
      <c r="V25" s="109">
        <f t="shared" ca="1" si="8"/>
        <v>37376</v>
      </c>
      <c r="W25" s="36">
        <v>38</v>
      </c>
      <c r="X25" s="117">
        <v>0</v>
      </c>
      <c r="Y25" s="183">
        <v>55</v>
      </c>
      <c r="Z25" s="110">
        <v>6.6658972335586014E-2</v>
      </c>
      <c r="AA25" s="35">
        <f t="shared" ca="1" si="9"/>
        <v>37376</v>
      </c>
      <c r="AB25" s="139">
        <v>0</v>
      </c>
      <c r="AC25" s="35">
        <f t="shared" ca="1" si="10"/>
        <v>37376</v>
      </c>
      <c r="AD25" s="139">
        <v>0</v>
      </c>
      <c r="AE25" s="125">
        <v>1</v>
      </c>
      <c r="AF25" s="125"/>
      <c r="AG25" s="104">
        <v>1.41821</v>
      </c>
      <c r="AH25" s="103"/>
      <c r="AI25" s="111">
        <f t="shared" ca="1" si="11"/>
        <v>37376</v>
      </c>
      <c r="AJ25" s="40">
        <v>0.50603168655392539</v>
      </c>
      <c r="AK25" s="50">
        <v>0.221</v>
      </c>
      <c r="AL25" s="3">
        <v>42917</v>
      </c>
      <c r="AM25" s="6">
        <v>100</v>
      </c>
      <c r="AN25" s="3">
        <v>42917</v>
      </c>
      <c r="AO25" s="6">
        <v>200</v>
      </c>
      <c r="AQ25" s="36"/>
      <c r="AR25" s="129"/>
      <c r="AT25" s="39">
        <f t="shared" si="12"/>
        <v>0</v>
      </c>
      <c r="AU25" s="130"/>
      <c r="AV25" s="6"/>
      <c r="BA25" s="134">
        <v>37135</v>
      </c>
      <c r="BB25" s="1">
        <v>34.299999999999997</v>
      </c>
      <c r="BC25" s="1">
        <v>53.697724137931033</v>
      </c>
      <c r="BD25" s="1">
        <v>2.0499999999999998</v>
      </c>
      <c r="BE25" s="1">
        <v>7.0651123360773005E-2</v>
      </c>
      <c r="BF25" s="1">
        <v>39722</v>
      </c>
      <c r="BG25" s="1">
        <v>94513</v>
      </c>
      <c r="BH25" s="1">
        <v>39722</v>
      </c>
      <c r="BI25" s="1">
        <v>2788.4363585304527</v>
      </c>
      <c r="BJ25" s="1">
        <v>1.0356396227227469</v>
      </c>
      <c r="BL25" s="1">
        <v>1.4182067077344285</v>
      </c>
      <c r="BN25" s="1">
        <v>37135</v>
      </c>
      <c r="BO25" s="1">
        <v>0.34</v>
      </c>
      <c r="BP25" s="1">
        <v>0.24100000000000002</v>
      </c>
      <c r="BQ25" s="1">
        <v>42887</v>
      </c>
      <c r="BR25" s="1">
        <v>100</v>
      </c>
      <c r="BS25" s="1">
        <v>42887</v>
      </c>
      <c r="BT25" s="1">
        <v>200</v>
      </c>
    </row>
    <row r="26" spans="1:72" ht="12.75">
      <c r="A26" s="120">
        <f t="shared" ca="1" si="1"/>
        <v>37407</v>
      </c>
      <c r="B26" s="36">
        <f t="shared" si="2"/>
        <v>48</v>
      </c>
      <c r="C26" s="48"/>
      <c r="D26" s="121">
        <f t="shared" si="3"/>
        <v>55</v>
      </c>
      <c r="E26" s="38">
        <f t="shared" si="4"/>
        <v>6.6603283684949013E-2</v>
      </c>
      <c r="F26" s="118">
        <v>19</v>
      </c>
      <c r="G26" s="108">
        <f t="shared" si="5"/>
        <v>0</v>
      </c>
      <c r="H26" s="119">
        <f t="shared" si="6"/>
        <v>19</v>
      </c>
      <c r="I26" s="108"/>
      <c r="J26" s="117"/>
      <c r="K26" s="171"/>
      <c r="L26" s="8">
        <f ca="1">(A26-Calculation!$C$5)/365.25</f>
        <v>1.5770020533880904</v>
      </c>
      <c r="M26" s="1">
        <v>1</v>
      </c>
      <c r="N26" s="123">
        <f t="shared" ca="1" si="0"/>
        <v>37407</v>
      </c>
      <c r="O26" s="40">
        <f t="shared" si="7"/>
        <v>0.5228976520749109</v>
      </c>
      <c r="P26" s="124"/>
      <c r="Q26" s="128">
        <v>19</v>
      </c>
      <c r="R26" s="3"/>
      <c r="S26" s="6"/>
      <c r="T26" s="134"/>
      <c r="U26" s="6"/>
      <c r="V26" s="109">
        <f t="shared" ca="1" si="8"/>
        <v>37407</v>
      </c>
      <c r="W26" s="36">
        <v>48</v>
      </c>
      <c r="X26" s="117">
        <v>0</v>
      </c>
      <c r="Y26" s="183">
        <v>55</v>
      </c>
      <c r="Z26" s="110">
        <v>6.6603283684949013E-2</v>
      </c>
      <c r="AA26" s="35">
        <f t="shared" ca="1" si="9"/>
        <v>37407</v>
      </c>
      <c r="AB26" s="139">
        <v>0</v>
      </c>
      <c r="AC26" s="35">
        <f t="shared" ca="1" si="10"/>
        <v>37407</v>
      </c>
      <c r="AD26" s="139">
        <v>0</v>
      </c>
      <c r="AE26" s="125">
        <v>1</v>
      </c>
      <c r="AF26" s="125"/>
      <c r="AG26" s="104">
        <v>1.50034</v>
      </c>
      <c r="AH26" s="103"/>
      <c r="AI26" s="111">
        <f t="shared" ca="1" si="11"/>
        <v>37407</v>
      </c>
      <c r="AJ26" s="40">
        <v>0.5228976520749109</v>
      </c>
      <c r="AK26" s="50">
        <v>0.217</v>
      </c>
      <c r="AL26" s="3">
        <v>43282</v>
      </c>
      <c r="AM26" s="6">
        <v>100</v>
      </c>
      <c r="AN26" s="3">
        <v>43282</v>
      </c>
      <c r="AO26" s="6">
        <v>200</v>
      </c>
      <c r="AQ26" s="36"/>
      <c r="AR26" s="129"/>
      <c r="AT26" s="39">
        <f t="shared" si="12"/>
        <v>0</v>
      </c>
      <c r="AU26" s="130"/>
      <c r="AV26" s="6"/>
      <c r="BA26" s="134">
        <v>37165</v>
      </c>
      <c r="BB26" s="1">
        <v>26.4</v>
      </c>
      <c r="BC26" s="1">
        <v>54.376551724137933</v>
      </c>
      <c r="BD26" s="1">
        <v>2.0499999999999998</v>
      </c>
      <c r="BE26" s="1">
        <v>7.0878936987239016E-2</v>
      </c>
      <c r="BF26" s="1">
        <v>39904</v>
      </c>
      <c r="BG26" s="1">
        <v>94513</v>
      </c>
      <c r="BH26" s="1">
        <v>39904</v>
      </c>
      <c r="BI26" s="1">
        <v>2917.8700990055413</v>
      </c>
      <c r="BJ26" s="1">
        <v>1.0377421769725395</v>
      </c>
      <c r="BL26" s="1">
        <v>1.5003422313483916</v>
      </c>
      <c r="BN26" s="1">
        <v>37165</v>
      </c>
      <c r="BO26" s="1">
        <v>0.21</v>
      </c>
      <c r="BP26" s="1">
        <v>0.23699999999999999</v>
      </c>
      <c r="BQ26" s="1">
        <v>43252</v>
      </c>
      <c r="BR26" s="1">
        <v>100</v>
      </c>
      <c r="BS26" s="1">
        <v>43252</v>
      </c>
      <c r="BT26" s="1">
        <v>200</v>
      </c>
    </row>
    <row r="27" spans="1:72" ht="12.75">
      <c r="A27" s="120">
        <f t="shared" ca="1" si="1"/>
        <v>37437</v>
      </c>
      <c r="B27" s="36">
        <f t="shared" si="2"/>
        <v>83</v>
      </c>
      <c r="C27" s="48"/>
      <c r="D27" s="121">
        <f t="shared" si="3"/>
        <v>55</v>
      </c>
      <c r="E27" s="38">
        <f t="shared" si="4"/>
        <v>6.6545738747036023E-2</v>
      </c>
      <c r="F27" s="118">
        <v>20</v>
      </c>
      <c r="G27" s="108">
        <f t="shared" si="5"/>
        <v>0</v>
      </c>
      <c r="H27" s="119">
        <f t="shared" si="6"/>
        <v>20</v>
      </c>
      <c r="I27" s="108"/>
      <c r="J27" s="117"/>
      <c r="K27" s="171"/>
      <c r="L27" s="8">
        <f ca="1">(A27-Calculation!$C$5)/365.25</f>
        <v>1.6591375770020533</v>
      </c>
      <c r="M27" s="1">
        <v>2</v>
      </c>
      <c r="N27" s="123">
        <f t="shared" ca="1" si="0"/>
        <v>37437</v>
      </c>
      <c r="O27" s="40">
        <f t="shared" si="7"/>
        <v>0.94072775169454692</v>
      </c>
      <c r="P27" s="124"/>
      <c r="Q27" s="128">
        <v>20</v>
      </c>
      <c r="R27" s="3"/>
      <c r="S27" s="6"/>
      <c r="T27" s="134"/>
      <c r="U27" s="6"/>
      <c r="V27" s="109">
        <f t="shared" ca="1" si="8"/>
        <v>37437</v>
      </c>
      <c r="W27" s="36">
        <v>83</v>
      </c>
      <c r="X27" s="117">
        <v>0</v>
      </c>
      <c r="Y27" s="183">
        <v>55</v>
      </c>
      <c r="Z27" s="110">
        <v>6.6545738747036023E-2</v>
      </c>
      <c r="AA27" s="35">
        <f t="shared" ca="1" si="9"/>
        <v>37437</v>
      </c>
      <c r="AB27" s="139">
        <v>0</v>
      </c>
      <c r="AC27" s="35">
        <f t="shared" ca="1" si="10"/>
        <v>37437</v>
      </c>
      <c r="AD27" s="139">
        <v>0</v>
      </c>
      <c r="AE27" s="125">
        <v>1</v>
      </c>
      <c r="AF27" s="125"/>
      <c r="AG27" s="104">
        <v>1.5852200000000001</v>
      </c>
      <c r="AH27" s="103"/>
      <c r="AI27" s="111">
        <f t="shared" ca="1" si="11"/>
        <v>37437</v>
      </c>
      <c r="AJ27" s="40">
        <v>0.94072775169454692</v>
      </c>
      <c r="AK27" s="50">
        <v>0.21299999999999999</v>
      </c>
      <c r="AL27" s="3">
        <v>43647</v>
      </c>
      <c r="AM27" s="6">
        <v>100</v>
      </c>
      <c r="AN27" s="3">
        <v>43647</v>
      </c>
      <c r="AO27" s="6">
        <v>200</v>
      </c>
      <c r="AQ27" s="36"/>
      <c r="AR27" s="129"/>
      <c r="AT27" s="39">
        <f t="shared" si="12"/>
        <v>0</v>
      </c>
      <c r="AU27" s="130"/>
      <c r="AV27" s="6"/>
      <c r="BA27" s="134">
        <v>37196</v>
      </c>
      <c r="BB27" s="1">
        <v>26.4</v>
      </c>
      <c r="BC27" s="1">
        <v>55.020206896551727</v>
      </c>
      <c r="BD27" s="1">
        <v>2.0499999999999998</v>
      </c>
      <c r="BE27" s="1">
        <v>7.1072091772154011E-2</v>
      </c>
      <c r="BF27" s="1">
        <v>40087</v>
      </c>
      <c r="BG27" s="1">
        <v>89821</v>
      </c>
      <c r="BH27" s="1">
        <v>40087</v>
      </c>
      <c r="BI27" s="1">
        <v>3027.9799574210119</v>
      </c>
      <c r="BJ27" s="1">
        <v>1.039919300869669</v>
      </c>
      <c r="BL27" s="1">
        <v>1.5852156057494866</v>
      </c>
      <c r="BN27" s="1">
        <v>37196</v>
      </c>
      <c r="BO27" s="1">
        <v>0.16</v>
      </c>
      <c r="BP27" s="1">
        <v>0.23400000000000001</v>
      </c>
      <c r="BQ27" s="1">
        <v>43617</v>
      </c>
      <c r="BR27" s="1">
        <v>100</v>
      </c>
      <c r="BS27" s="1">
        <v>43617</v>
      </c>
      <c r="BT27" s="1">
        <v>200</v>
      </c>
    </row>
    <row r="28" spans="1:72" ht="12.75">
      <c r="A28" s="120">
        <f t="shared" ca="1" si="1"/>
        <v>37468</v>
      </c>
      <c r="B28" s="36">
        <f t="shared" si="2"/>
        <v>128</v>
      </c>
      <c r="C28" s="48"/>
      <c r="D28" s="121">
        <f t="shared" si="3"/>
        <v>55</v>
      </c>
      <c r="E28" s="38">
        <f t="shared" si="4"/>
        <v>6.6502002600429017E-2</v>
      </c>
      <c r="F28" s="118">
        <v>21</v>
      </c>
      <c r="G28" s="108">
        <f t="shared" si="5"/>
        <v>0</v>
      </c>
      <c r="H28" s="119">
        <f t="shared" si="6"/>
        <v>21</v>
      </c>
      <c r="I28" s="108"/>
      <c r="J28" s="117"/>
      <c r="K28" s="171"/>
      <c r="L28" s="8">
        <f ca="1">(A28-Calculation!$C$5)/365.25</f>
        <v>1.7440109514031485</v>
      </c>
      <c r="M28" s="1">
        <v>3</v>
      </c>
      <c r="N28" s="123">
        <f t="shared" ca="1" si="0"/>
        <v>37468</v>
      </c>
      <c r="O28" s="40">
        <f t="shared" si="7"/>
        <v>1.1843435952067436</v>
      </c>
      <c r="P28" s="124"/>
      <c r="Q28" s="128">
        <v>21</v>
      </c>
      <c r="R28" s="3"/>
      <c r="S28" s="6"/>
      <c r="T28" s="134"/>
      <c r="U28" s="6"/>
      <c r="V28" s="109">
        <f t="shared" ca="1" si="8"/>
        <v>37468</v>
      </c>
      <c r="W28" s="36">
        <v>128</v>
      </c>
      <c r="X28" s="117">
        <v>0</v>
      </c>
      <c r="Y28" s="183">
        <v>55</v>
      </c>
      <c r="Z28" s="110">
        <v>6.6502002600429017E-2</v>
      </c>
      <c r="AA28" s="35">
        <f t="shared" ca="1" si="9"/>
        <v>37468</v>
      </c>
      <c r="AB28" s="139">
        <v>0</v>
      </c>
      <c r="AC28" s="35">
        <f t="shared" ca="1" si="10"/>
        <v>37468</v>
      </c>
      <c r="AD28" s="139">
        <v>0</v>
      </c>
      <c r="AE28" s="125">
        <v>1</v>
      </c>
      <c r="AF28" s="125"/>
      <c r="AG28" s="104">
        <v>1.6673500000000001</v>
      </c>
      <c r="AH28" s="103"/>
      <c r="AI28" s="111">
        <f t="shared" ca="1" si="11"/>
        <v>37468</v>
      </c>
      <c r="AJ28" s="40">
        <v>1.1843435952067436</v>
      </c>
      <c r="AK28" s="50">
        <v>0.21</v>
      </c>
      <c r="AL28" s="3">
        <v>44013</v>
      </c>
      <c r="AM28" s="6">
        <v>100</v>
      </c>
      <c r="AN28" s="3">
        <v>44013</v>
      </c>
      <c r="AO28" s="6">
        <v>200</v>
      </c>
      <c r="AQ28" s="36"/>
      <c r="AR28" s="129"/>
      <c r="AT28" s="39">
        <f t="shared" si="12"/>
        <v>0</v>
      </c>
      <c r="AU28" s="130"/>
      <c r="AV28" s="6"/>
      <c r="BA28" s="134">
        <v>37226</v>
      </c>
      <c r="BB28" s="1">
        <v>26.4</v>
      </c>
      <c r="BC28" s="1">
        <v>55.292793103448282</v>
      </c>
      <c r="BD28" s="1">
        <v>2.0499999999999998</v>
      </c>
      <c r="BE28" s="1">
        <v>7.1259015769295012E-2</v>
      </c>
      <c r="BF28" s="1">
        <v>40269</v>
      </c>
      <c r="BG28" s="1">
        <v>89821</v>
      </c>
      <c r="BH28" s="1">
        <v>40269</v>
      </c>
      <c r="BI28" s="1">
        <v>3185.1491538017981</v>
      </c>
      <c r="BJ28" s="1">
        <v>1.0420305437166129</v>
      </c>
      <c r="BL28" s="1">
        <v>1.6673511293634498</v>
      </c>
      <c r="BN28" s="1">
        <v>37226</v>
      </c>
      <c r="BO28" s="1">
        <v>0.16</v>
      </c>
      <c r="BP28" s="1">
        <v>0.23100000000000001</v>
      </c>
      <c r="BQ28" s="1">
        <v>43983</v>
      </c>
      <c r="BR28" s="1">
        <v>100</v>
      </c>
      <c r="BS28" s="1">
        <v>43983</v>
      </c>
      <c r="BT28" s="1">
        <v>200</v>
      </c>
    </row>
    <row r="29" spans="1:72" ht="12.75">
      <c r="A29" s="120">
        <f t="shared" ca="1" si="1"/>
        <v>37499</v>
      </c>
      <c r="B29" s="36">
        <f t="shared" si="2"/>
        <v>121</v>
      </c>
      <c r="C29" s="48"/>
      <c r="D29" s="121">
        <f t="shared" si="3"/>
        <v>55</v>
      </c>
      <c r="E29" s="38">
        <f t="shared" si="4"/>
        <v>6.6476460899144024E-2</v>
      </c>
      <c r="F29" s="118">
        <v>22</v>
      </c>
      <c r="G29" s="108">
        <f t="shared" si="5"/>
        <v>0</v>
      </c>
      <c r="H29" s="119">
        <f t="shared" si="6"/>
        <v>22</v>
      </c>
      <c r="I29" s="108"/>
      <c r="J29" s="117"/>
      <c r="K29" s="171"/>
      <c r="L29" s="8">
        <f ca="1">(A29-Calculation!$C$5)/365.25</f>
        <v>1.8288843258042438</v>
      </c>
      <c r="M29" s="1">
        <v>4</v>
      </c>
      <c r="N29" s="123">
        <f t="shared" ca="1" si="0"/>
        <v>37499</v>
      </c>
      <c r="O29" s="40">
        <f t="shared" si="7"/>
        <v>1.1614502581033073</v>
      </c>
      <c r="P29" s="124"/>
      <c r="Q29" s="49"/>
      <c r="R29" s="3"/>
      <c r="S29" s="6"/>
      <c r="T29" s="6"/>
      <c r="U29" s="6"/>
      <c r="V29" s="109">
        <f t="shared" ca="1" si="8"/>
        <v>37499</v>
      </c>
      <c r="W29" s="36">
        <v>121</v>
      </c>
      <c r="X29" s="117">
        <v>0</v>
      </c>
      <c r="Y29" s="183">
        <v>55</v>
      </c>
      <c r="Z29" s="110">
        <v>6.6476460899144024E-2</v>
      </c>
      <c r="AA29" s="35">
        <f t="shared" ca="1" si="9"/>
        <v>37499</v>
      </c>
      <c r="AB29" s="139">
        <v>0</v>
      </c>
      <c r="AC29" s="35">
        <f t="shared" ca="1" si="10"/>
        <v>37499</v>
      </c>
      <c r="AD29" s="139">
        <v>0</v>
      </c>
      <c r="AE29" s="125">
        <v>1</v>
      </c>
      <c r="AF29" s="125"/>
      <c r="AG29" s="104">
        <v>1.7522200000000001</v>
      </c>
      <c r="AH29" s="103"/>
      <c r="AI29" s="111">
        <f t="shared" ca="1" si="11"/>
        <v>37499</v>
      </c>
      <c r="AJ29" s="40">
        <v>1.1614502581033073</v>
      </c>
      <c r="AK29" s="50">
        <v>0.20699999999999999</v>
      </c>
      <c r="AM29" s="40"/>
      <c r="AN29" s="131"/>
      <c r="AQ29" s="36"/>
      <c r="AR29" s="129"/>
      <c r="AT29" s="39">
        <f t="shared" si="12"/>
        <v>0</v>
      </c>
      <c r="AU29" s="130"/>
      <c r="AV29" s="6"/>
      <c r="BA29" s="134">
        <v>37257</v>
      </c>
      <c r="BB29" s="1">
        <v>33</v>
      </c>
      <c r="BC29" s="1">
        <v>54.70189655172414</v>
      </c>
      <c r="BD29" s="1">
        <v>2.0499999999999998</v>
      </c>
      <c r="BE29" s="1">
        <v>7.1438001849101013E-2</v>
      </c>
      <c r="BF29" s="1">
        <v>40452</v>
      </c>
      <c r="BG29" s="1">
        <v>84707</v>
      </c>
      <c r="BH29" s="1">
        <v>40452</v>
      </c>
      <c r="BI29" s="1">
        <v>3314.7732318749509</v>
      </c>
      <c r="BJ29" s="1">
        <v>1.0442166643625741</v>
      </c>
      <c r="BL29" s="1">
        <v>1.7522245037645447</v>
      </c>
      <c r="BN29" s="1">
        <v>37257</v>
      </c>
      <c r="BO29" s="1">
        <v>0.16</v>
      </c>
      <c r="BP29" s="1">
        <v>0.23</v>
      </c>
    </row>
    <row r="30" spans="1:72" ht="12.75">
      <c r="A30" s="120">
        <f t="shared" ca="1" si="1"/>
        <v>37529</v>
      </c>
      <c r="B30" s="36">
        <f t="shared" si="2"/>
        <v>44</v>
      </c>
      <c r="C30" s="48"/>
      <c r="D30" s="121">
        <f t="shared" si="3"/>
        <v>55</v>
      </c>
      <c r="E30" s="38">
        <f t="shared" si="4"/>
        <v>6.6450919198073999E-2</v>
      </c>
      <c r="F30" s="118">
        <v>23</v>
      </c>
      <c r="G30" s="108">
        <f t="shared" si="5"/>
        <v>0</v>
      </c>
      <c r="H30" s="119">
        <f t="shared" si="6"/>
        <v>23</v>
      </c>
      <c r="I30" s="108"/>
      <c r="J30" s="117"/>
      <c r="K30" s="171"/>
      <c r="L30" s="8">
        <f ca="1">(A30-Calculation!$C$5)/365.25</f>
        <v>1.9110198494182067</v>
      </c>
      <c r="M30" s="1">
        <v>5</v>
      </c>
      <c r="N30" s="123">
        <f t="shared" ca="1" si="0"/>
        <v>37529</v>
      </c>
      <c r="O30" s="40">
        <f t="shared" si="7"/>
        <v>0.59467071918363856</v>
      </c>
      <c r="P30" s="124"/>
      <c r="Q30" s="49"/>
      <c r="R30" s="117"/>
      <c r="S30" s="6"/>
      <c r="T30" s="6"/>
      <c r="U30" s="6"/>
      <c r="V30" s="109">
        <f t="shared" ca="1" si="8"/>
        <v>37529</v>
      </c>
      <c r="W30" s="36">
        <v>44</v>
      </c>
      <c r="X30" s="117">
        <v>0</v>
      </c>
      <c r="Y30" s="183">
        <v>55</v>
      </c>
      <c r="Z30" s="110">
        <v>6.6450919198073999E-2</v>
      </c>
      <c r="AA30" s="35">
        <f t="shared" ca="1" si="9"/>
        <v>37529</v>
      </c>
      <c r="AB30" s="139">
        <v>0</v>
      </c>
      <c r="AC30" s="35">
        <f t="shared" ca="1" si="10"/>
        <v>37529</v>
      </c>
      <c r="AD30" s="139">
        <v>0</v>
      </c>
      <c r="AE30" s="125">
        <v>1</v>
      </c>
      <c r="AF30" s="125"/>
      <c r="AG30" s="104">
        <v>1.8371</v>
      </c>
      <c r="AH30" s="103"/>
      <c r="AI30" s="111">
        <f t="shared" ca="1" si="11"/>
        <v>37529</v>
      </c>
      <c r="AJ30" s="40">
        <v>0.59467071918363856</v>
      </c>
      <c r="AK30" s="50">
        <v>0.20300000000000001</v>
      </c>
      <c r="AM30" s="40"/>
      <c r="AN30" s="131"/>
      <c r="AQ30" s="36"/>
      <c r="AR30" s="129"/>
      <c r="AT30" s="39">
        <f t="shared" si="12"/>
        <v>0</v>
      </c>
      <c r="AU30" s="130"/>
      <c r="AV30" s="6"/>
      <c r="BA30" s="134">
        <v>37288</v>
      </c>
      <c r="BB30" s="1">
        <v>33</v>
      </c>
      <c r="BC30" s="1">
        <v>53.432172413793111</v>
      </c>
      <c r="BD30" s="1">
        <v>2.0499999999999998</v>
      </c>
      <c r="BE30" s="1">
        <v>7.1597369697775012E-2</v>
      </c>
      <c r="BF30" s="1">
        <v>40634</v>
      </c>
      <c r="BG30" s="1">
        <v>84707</v>
      </c>
      <c r="BH30" s="1">
        <v>40634</v>
      </c>
      <c r="BI30" s="1">
        <v>3486.4253565843219</v>
      </c>
      <c r="BJ30" s="1">
        <v>1.0464073713649598</v>
      </c>
      <c r="BL30" s="1">
        <v>1.83709787816564</v>
      </c>
      <c r="BN30" s="1">
        <v>37288</v>
      </c>
      <c r="BO30" s="1">
        <v>0.20624999999999999</v>
      </c>
      <c r="BP30" s="1">
        <v>0.22600000000000001</v>
      </c>
    </row>
    <row r="31" spans="1:72" ht="12.75">
      <c r="A31" s="120">
        <f t="shared" ca="1" si="1"/>
        <v>37560</v>
      </c>
      <c r="B31" s="36">
        <f t="shared" si="2"/>
        <v>35</v>
      </c>
      <c r="C31" s="48"/>
      <c r="D31" s="121">
        <f t="shared" si="3"/>
        <v>55</v>
      </c>
      <c r="E31" s="38">
        <f t="shared" si="4"/>
        <v>6.6432021553282011E-2</v>
      </c>
      <c r="F31" s="118">
        <v>24</v>
      </c>
      <c r="G31" s="108">
        <f t="shared" si="5"/>
        <v>0</v>
      </c>
      <c r="H31" s="119">
        <f t="shared" si="6"/>
        <v>24</v>
      </c>
      <c r="I31" s="108"/>
      <c r="J31" s="117"/>
      <c r="K31" s="171"/>
      <c r="L31" s="8">
        <f ca="1">(A31-Calculation!$C$5)/365.25</f>
        <v>1.9958932238193019</v>
      </c>
      <c r="M31" s="1">
        <v>6</v>
      </c>
      <c r="N31" s="123">
        <f t="shared" ca="1" si="0"/>
        <v>37560</v>
      </c>
      <c r="O31" s="40">
        <f t="shared" si="7"/>
        <v>0.46470376960747256</v>
      </c>
      <c r="P31" s="124"/>
      <c r="Q31" s="49"/>
      <c r="S31" s="6"/>
      <c r="T31" s="6"/>
      <c r="U31" s="6"/>
      <c r="V31" s="109">
        <f t="shared" ca="1" si="8"/>
        <v>37560</v>
      </c>
      <c r="W31" s="36">
        <v>35</v>
      </c>
      <c r="X31" s="117">
        <v>0</v>
      </c>
      <c r="Y31" s="183">
        <v>55</v>
      </c>
      <c r="Z31" s="110">
        <v>6.6432021553282011E-2</v>
      </c>
      <c r="AA31" s="35">
        <f t="shared" ca="1" si="9"/>
        <v>37560</v>
      </c>
      <c r="AB31" s="139">
        <v>0</v>
      </c>
      <c r="AC31" s="35">
        <f t="shared" ca="1" si="10"/>
        <v>37560</v>
      </c>
      <c r="AD31" s="139">
        <v>0</v>
      </c>
      <c r="AE31" s="125">
        <v>1</v>
      </c>
      <c r="AF31" s="125"/>
      <c r="AG31" s="104">
        <v>1.9137599999999999</v>
      </c>
      <c r="AH31" s="103"/>
      <c r="AI31" s="111">
        <f t="shared" ca="1" si="11"/>
        <v>37560</v>
      </c>
      <c r="AJ31" s="40">
        <v>0.46470376960747256</v>
      </c>
      <c r="AK31" s="50">
        <v>0.20100000000000001</v>
      </c>
      <c r="AM31" s="40"/>
      <c r="AN31" s="131"/>
      <c r="AQ31" s="36"/>
      <c r="AR31" s="129"/>
      <c r="AT31" s="39">
        <f t="shared" si="12"/>
        <v>0</v>
      </c>
      <c r="AU31" s="130"/>
      <c r="AV31" s="6"/>
      <c r="BA31" s="134">
        <v>37316</v>
      </c>
      <c r="BB31" s="1">
        <v>25.6</v>
      </c>
      <c r="BC31" s="1">
        <v>52.021758620689653</v>
      </c>
      <c r="BD31" s="1">
        <v>2.0499999999999998</v>
      </c>
      <c r="BE31" s="1">
        <v>7.1741314858629016E-2</v>
      </c>
      <c r="BF31" s="1">
        <v>40817</v>
      </c>
      <c r="BG31" s="1">
        <v>79132</v>
      </c>
      <c r="BH31" s="1">
        <v>40817</v>
      </c>
      <c r="BI31" s="1">
        <v>3639.0220618939893</v>
      </c>
      <c r="BJ31" s="1">
        <v>1.0483900245381239</v>
      </c>
      <c r="BL31" s="1">
        <v>1.9137577002053388</v>
      </c>
      <c r="BN31" s="1">
        <v>37316</v>
      </c>
      <c r="BO31" s="1">
        <v>0.20624999999999999</v>
      </c>
      <c r="BP31" s="1">
        <v>0.22600000000000001</v>
      </c>
    </row>
    <row r="32" spans="1:72" ht="12.75">
      <c r="A32" s="175">
        <f t="shared" ca="1" si="1"/>
        <v>37590</v>
      </c>
      <c r="B32" s="36">
        <f t="shared" si="2"/>
        <v>35</v>
      </c>
      <c r="C32" s="48"/>
      <c r="D32" s="121">
        <f t="shared" si="3"/>
        <v>55</v>
      </c>
      <c r="E32" s="38">
        <f t="shared" si="4"/>
        <v>6.6420838595519033E-2</v>
      </c>
      <c r="F32" s="118">
        <v>25</v>
      </c>
      <c r="G32" s="108">
        <f t="shared" si="5"/>
        <v>0</v>
      </c>
      <c r="H32" s="119">
        <f t="shared" si="6"/>
        <v>25</v>
      </c>
      <c r="I32" s="108"/>
      <c r="J32" s="117"/>
      <c r="K32" s="171"/>
      <c r="L32" s="8">
        <f ca="1">(A32-Calculation!$C$5)/365.25</f>
        <v>2.0780287474332648</v>
      </c>
      <c r="M32" s="1">
        <v>1</v>
      </c>
      <c r="N32" s="123">
        <f t="shared" ca="1" si="0"/>
        <v>37590</v>
      </c>
      <c r="O32" s="40">
        <f t="shared" si="7"/>
        <v>0.47262565532048095</v>
      </c>
      <c r="P32" s="124"/>
      <c r="Q32" s="49"/>
      <c r="S32" s="6"/>
      <c r="T32" s="6"/>
      <c r="U32" s="6"/>
      <c r="V32" s="109">
        <f t="shared" ca="1" si="8"/>
        <v>37590</v>
      </c>
      <c r="W32" s="36">
        <v>35</v>
      </c>
      <c r="X32" s="117">
        <v>0</v>
      </c>
      <c r="Y32" s="183">
        <v>55</v>
      </c>
      <c r="Z32" s="110">
        <v>6.6420838595519033E-2</v>
      </c>
      <c r="AA32" s="35">
        <f t="shared" ca="1" si="9"/>
        <v>37590</v>
      </c>
      <c r="AB32" s="139">
        <v>0</v>
      </c>
      <c r="AC32" s="35">
        <f t="shared" ca="1" si="10"/>
        <v>37590</v>
      </c>
      <c r="AD32" s="139">
        <v>0</v>
      </c>
      <c r="AE32" s="125">
        <v>1</v>
      </c>
      <c r="AF32" s="125"/>
      <c r="AG32" s="104">
        <v>1.9986299999999999</v>
      </c>
      <c r="AH32" s="103"/>
      <c r="AI32" s="111">
        <f t="shared" ca="1" si="11"/>
        <v>37590</v>
      </c>
      <c r="AJ32" s="40">
        <v>0.47262565532048095</v>
      </c>
      <c r="AK32" s="50">
        <v>0.2</v>
      </c>
      <c r="AM32" s="40"/>
      <c r="AN32" s="131"/>
      <c r="AQ32" s="36"/>
      <c r="AR32" s="129"/>
      <c r="AT32" s="39">
        <f t="shared" si="12"/>
        <v>0</v>
      </c>
      <c r="AU32" s="130"/>
      <c r="AV32" s="6"/>
      <c r="BA32" s="134">
        <v>37347</v>
      </c>
      <c r="BB32" s="1">
        <v>26.6</v>
      </c>
      <c r="BC32" s="1">
        <v>50.927896551724146</v>
      </c>
      <c r="BD32" s="1">
        <v>2.0499999999999998</v>
      </c>
      <c r="BE32" s="1">
        <v>7.1874479200693009E-2</v>
      </c>
      <c r="BF32" s="1">
        <v>41000</v>
      </c>
      <c r="BG32" s="1">
        <v>79132</v>
      </c>
      <c r="BH32" s="1">
        <v>41000</v>
      </c>
      <c r="BI32" s="1">
        <v>1691.17</v>
      </c>
      <c r="BJ32" s="1">
        <v>1.0505894870121202</v>
      </c>
      <c r="BL32" s="1">
        <v>1.998631074606434</v>
      </c>
      <c r="BN32" s="1">
        <v>37347</v>
      </c>
      <c r="BO32" s="1">
        <v>0.16500000000000001</v>
      </c>
      <c r="BP32" s="1">
        <v>0.22400000000000003</v>
      </c>
    </row>
    <row r="33" spans="1:68" ht="12.75">
      <c r="A33" s="120">
        <f t="shared" ca="1" si="1"/>
        <v>37621</v>
      </c>
      <c r="B33" s="36">
        <f t="shared" si="2"/>
        <v>35</v>
      </c>
      <c r="C33" s="48"/>
      <c r="D33" s="121">
        <f t="shared" si="3"/>
        <v>55</v>
      </c>
      <c r="E33" s="38">
        <f t="shared" si="4"/>
        <v>6.6410016378368006E-2</v>
      </c>
      <c r="F33" s="118">
        <v>26</v>
      </c>
      <c r="G33" s="108">
        <f t="shared" si="5"/>
        <v>0</v>
      </c>
      <c r="H33" s="119">
        <f t="shared" si="6"/>
        <v>26</v>
      </c>
      <c r="I33" s="108"/>
      <c r="J33" s="117"/>
      <c r="K33" s="171"/>
      <c r="L33" s="8">
        <f ca="1">(A33-Calculation!$C$5)/365.25</f>
        <v>2.1629021218343598</v>
      </c>
      <c r="M33" s="1">
        <v>2</v>
      </c>
      <c r="N33" s="123">
        <f t="shared" ca="1" si="0"/>
        <v>37621</v>
      </c>
      <c r="O33" s="40">
        <f t="shared" si="7"/>
        <v>0.46752690452166801</v>
      </c>
      <c r="P33" s="124"/>
      <c r="Q33" s="49"/>
      <c r="V33" s="109">
        <f t="shared" ca="1" si="8"/>
        <v>37621</v>
      </c>
      <c r="W33" s="36">
        <v>35</v>
      </c>
      <c r="X33" s="117">
        <v>0</v>
      </c>
      <c r="Y33" s="183">
        <v>55</v>
      </c>
      <c r="Z33" s="110">
        <v>6.6410016378368006E-2</v>
      </c>
      <c r="AA33" s="35">
        <f t="shared" ca="1" si="9"/>
        <v>37621</v>
      </c>
      <c r="AB33" s="139">
        <v>0</v>
      </c>
      <c r="AC33" s="35">
        <f t="shared" ca="1" si="10"/>
        <v>37621</v>
      </c>
      <c r="AD33" s="139">
        <v>0</v>
      </c>
      <c r="AE33" s="125">
        <v>1</v>
      </c>
      <c r="AF33" s="125"/>
      <c r="AG33" s="104">
        <v>2.0807699999999998</v>
      </c>
      <c r="AH33" s="103"/>
      <c r="AI33" s="111">
        <f t="shared" ca="1" si="11"/>
        <v>37621</v>
      </c>
      <c r="AJ33" s="40">
        <v>0.46752690452166801</v>
      </c>
      <c r="AK33" s="50">
        <v>0.19900000000000001</v>
      </c>
      <c r="AM33" s="40"/>
      <c r="AN33" s="131"/>
      <c r="AQ33" s="36"/>
      <c r="AR33" s="129"/>
      <c r="AT33" s="39">
        <f t="shared" si="12"/>
        <v>0</v>
      </c>
      <c r="AU33" s="130"/>
      <c r="AV33" s="6"/>
      <c r="BA33" s="134">
        <v>37377</v>
      </c>
      <c r="BB33" s="1">
        <v>32</v>
      </c>
      <c r="BC33" s="1">
        <v>50.129482758620703</v>
      </c>
      <c r="BD33" s="1">
        <v>2.0499999999999998</v>
      </c>
      <c r="BE33" s="1">
        <v>7.1965151991409015E-2</v>
      </c>
      <c r="BF33" s="1">
        <v>41183</v>
      </c>
      <c r="BG33" s="1">
        <v>73056</v>
      </c>
      <c r="BH33" s="1">
        <v>41183</v>
      </c>
      <c r="BI33" s="1">
        <v>1691.17</v>
      </c>
      <c r="BJ33" s="1">
        <v>1.0527223924574503</v>
      </c>
      <c r="BL33" s="1">
        <v>2.0807665982203969</v>
      </c>
      <c r="BN33" s="1">
        <v>37377</v>
      </c>
      <c r="BO33" s="1">
        <v>0.16087499999999999</v>
      </c>
      <c r="BP33" s="1">
        <v>0.22400000000000003</v>
      </c>
    </row>
    <row r="34" spans="1:68" ht="12.75">
      <c r="A34" s="120">
        <f t="shared" ca="1" si="1"/>
        <v>37652</v>
      </c>
      <c r="B34" s="36">
        <f t="shared" si="2"/>
        <v>58.25</v>
      </c>
      <c r="C34" s="48"/>
      <c r="D34" s="121">
        <f t="shared" si="3"/>
        <v>55</v>
      </c>
      <c r="E34" s="38">
        <f t="shared" si="4"/>
        <v>6.641469185714402E-2</v>
      </c>
      <c r="F34" s="118">
        <v>27</v>
      </c>
      <c r="G34" s="108">
        <f t="shared" si="5"/>
        <v>0</v>
      </c>
      <c r="H34" s="119">
        <f t="shared" si="6"/>
        <v>27</v>
      </c>
      <c r="I34" s="108"/>
      <c r="J34" s="117"/>
      <c r="K34" s="171"/>
      <c r="L34" s="8">
        <f ca="1">(A34-Calculation!$C$5)/365.25</f>
        <v>2.2477754962354553</v>
      </c>
      <c r="M34" s="1">
        <v>3</v>
      </c>
      <c r="N34" s="123">
        <f t="shared" ca="1" si="0"/>
        <v>37652</v>
      </c>
      <c r="O34" s="40">
        <f t="shared" si="7"/>
        <v>0.49801599112815126</v>
      </c>
      <c r="P34" s="124"/>
      <c r="Q34" s="49"/>
      <c r="V34" s="109">
        <f t="shared" ca="1" si="8"/>
        <v>37652</v>
      </c>
      <c r="W34" s="36">
        <v>58.25</v>
      </c>
      <c r="X34" s="117">
        <v>0</v>
      </c>
      <c r="Y34" s="183">
        <v>55</v>
      </c>
      <c r="Z34" s="110">
        <v>6.641469185714402E-2</v>
      </c>
      <c r="AA34" s="35">
        <f t="shared" ca="1" si="9"/>
        <v>37652</v>
      </c>
      <c r="AB34" s="139">
        <v>0</v>
      </c>
      <c r="AC34" s="35">
        <f t="shared" ca="1" si="10"/>
        <v>37652</v>
      </c>
      <c r="AD34" s="139">
        <v>0</v>
      </c>
      <c r="AE34" s="125">
        <v>1</v>
      </c>
      <c r="AF34" s="125"/>
      <c r="AG34" s="104">
        <v>2.1656399999999998</v>
      </c>
      <c r="AH34" s="103"/>
      <c r="AI34" s="111">
        <f t="shared" ca="1" si="11"/>
        <v>37652</v>
      </c>
      <c r="AJ34" s="40">
        <v>0.49801599112815126</v>
      </c>
      <c r="AK34" s="50">
        <v>0.19700000000000001</v>
      </c>
      <c r="AM34" s="40"/>
      <c r="AN34" s="131"/>
      <c r="AQ34" s="36"/>
      <c r="AR34" s="129"/>
      <c r="AT34" s="39">
        <f t="shared" si="12"/>
        <v>0</v>
      </c>
      <c r="AU34" s="130"/>
      <c r="AV34" s="6"/>
      <c r="BA34" s="134">
        <v>37408</v>
      </c>
      <c r="BB34" s="1">
        <v>57.25</v>
      </c>
      <c r="BC34" s="1">
        <v>50.092551724137941</v>
      </c>
      <c r="BD34" s="1">
        <v>2.0499999999999998</v>
      </c>
      <c r="BE34" s="1">
        <v>7.2058847211335014E-2</v>
      </c>
      <c r="BF34" s="1">
        <v>41365</v>
      </c>
      <c r="BG34" s="1">
        <v>73056</v>
      </c>
      <c r="BH34" s="1">
        <v>41365</v>
      </c>
      <c r="BI34" s="1">
        <v>1758.5</v>
      </c>
      <c r="BJ34" s="1">
        <v>1.0549309439922339</v>
      </c>
      <c r="BL34" s="1">
        <v>2.1656399726214923</v>
      </c>
      <c r="BN34" s="1">
        <v>37408</v>
      </c>
      <c r="BO34" s="1">
        <v>0.18149999999999999</v>
      </c>
      <c r="BP34" s="1">
        <v>0.22100000000000003</v>
      </c>
    </row>
    <row r="35" spans="1:68" ht="12.75">
      <c r="A35" s="120">
        <f t="shared" ca="1" si="1"/>
        <v>37680</v>
      </c>
      <c r="B35" s="36">
        <f t="shared" si="2"/>
        <v>58.25</v>
      </c>
      <c r="C35" s="48"/>
      <c r="D35" s="121">
        <f t="shared" si="3"/>
        <v>55</v>
      </c>
      <c r="E35" s="38">
        <f t="shared" si="4"/>
        <v>6.6438624008908015E-2</v>
      </c>
      <c r="F35" s="118">
        <v>28</v>
      </c>
      <c r="G35" s="108">
        <f t="shared" si="5"/>
        <v>0</v>
      </c>
      <c r="H35" s="119">
        <f t="shared" si="6"/>
        <v>28</v>
      </c>
      <c r="I35" s="108"/>
      <c r="J35" s="117"/>
      <c r="K35" s="171"/>
      <c r="L35" s="8">
        <f ca="1">(A35-Calculation!$C$5)/365.25</f>
        <v>2.324435318275154</v>
      </c>
      <c r="M35" s="1">
        <v>4</v>
      </c>
      <c r="N35" s="123">
        <f t="shared" ca="1" si="0"/>
        <v>37680</v>
      </c>
      <c r="O35" s="40">
        <f t="shared" si="7"/>
        <v>0.49258345271162396</v>
      </c>
      <c r="P35" s="124"/>
      <c r="Q35" s="49"/>
      <c r="V35" s="109">
        <f t="shared" ca="1" si="8"/>
        <v>37680</v>
      </c>
      <c r="W35" s="36">
        <v>58.25</v>
      </c>
      <c r="X35" s="117">
        <v>0</v>
      </c>
      <c r="Y35" s="183">
        <v>55</v>
      </c>
      <c r="Z35" s="110">
        <v>6.6438624008908015E-2</v>
      </c>
      <c r="AA35" s="35">
        <f t="shared" ca="1" si="9"/>
        <v>37680</v>
      </c>
      <c r="AB35" s="139">
        <v>0</v>
      </c>
      <c r="AC35" s="35">
        <f t="shared" ca="1" si="10"/>
        <v>37680</v>
      </c>
      <c r="AD35" s="139">
        <v>0</v>
      </c>
      <c r="AE35" s="125">
        <v>1</v>
      </c>
      <c r="AF35" s="125"/>
      <c r="AG35" s="104">
        <v>2.2477800000000001</v>
      </c>
      <c r="AH35" s="103"/>
      <c r="AI35" s="111">
        <f t="shared" ca="1" si="11"/>
        <v>37680</v>
      </c>
      <c r="AJ35" s="40">
        <v>0.49258345271162396</v>
      </c>
      <c r="AK35" s="50">
        <v>0.19500000000000001</v>
      </c>
      <c r="AM35" s="40"/>
      <c r="AN35" s="131"/>
      <c r="AQ35" s="36"/>
      <c r="AR35" s="129"/>
      <c r="AT35" s="39">
        <f t="shared" si="12"/>
        <v>0</v>
      </c>
      <c r="AU35" s="130"/>
      <c r="AV35" s="6"/>
      <c r="BA35" s="134">
        <v>37438</v>
      </c>
      <c r="BB35" s="1">
        <v>89.5</v>
      </c>
      <c r="BC35" s="1">
        <v>50.440758620689671</v>
      </c>
      <c r="BD35" s="1">
        <v>2.0499999999999998</v>
      </c>
      <c r="BE35" s="1">
        <v>7.2141925985702016E-2</v>
      </c>
      <c r="BF35" s="1">
        <v>41548</v>
      </c>
      <c r="BG35" s="1">
        <v>66433</v>
      </c>
      <c r="BH35" s="1">
        <v>41548</v>
      </c>
      <c r="BI35" s="1">
        <v>1758.5</v>
      </c>
      <c r="BJ35" s="1">
        <v>1.0570726634580239</v>
      </c>
      <c r="BL35" s="1">
        <v>2.2477754962354553</v>
      </c>
      <c r="BN35" s="1">
        <v>37438</v>
      </c>
      <c r="BO35" s="1">
        <v>0.23100000000000001</v>
      </c>
      <c r="BP35" s="1">
        <v>0.21900000000000003</v>
      </c>
    </row>
    <row r="36" spans="1:68" ht="12.75">
      <c r="A36" s="120">
        <f t="shared" ca="1" si="1"/>
        <v>37711</v>
      </c>
      <c r="B36" s="36">
        <f t="shared" si="2"/>
        <v>38</v>
      </c>
      <c r="C36" s="48"/>
      <c r="D36" s="121">
        <f t="shared" si="3"/>
        <v>55</v>
      </c>
      <c r="E36" s="38">
        <f t="shared" si="4"/>
        <v>6.6460240146148014E-2</v>
      </c>
      <c r="F36" s="118">
        <v>29</v>
      </c>
      <c r="G36" s="108">
        <f t="shared" si="5"/>
        <v>0</v>
      </c>
      <c r="H36" s="119">
        <f t="shared" si="6"/>
        <v>29</v>
      </c>
      <c r="I36" s="108"/>
      <c r="J36" s="117"/>
      <c r="K36" s="171"/>
      <c r="L36" s="8">
        <f ca="1">(A36-Calculation!$C$5)/365.25</f>
        <v>2.409308692676249</v>
      </c>
      <c r="M36" s="1">
        <v>5</v>
      </c>
      <c r="N36" s="123">
        <f t="shared" ca="1" si="0"/>
        <v>37711</v>
      </c>
      <c r="O36" s="40">
        <f t="shared" si="7"/>
        <v>0.43455286467417492</v>
      </c>
      <c r="P36" s="124"/>
      <c r="Q36" s="49"/>
      <c r="V36" s="109">
        <f t="shared" ca="1" si="8"/>
        <v>37711</v>
      </c>
      <c r="W36" s="36">
        <v>38</v>
      </c>
      <c r="X36" s="117">
        <v>0</v>
      </c>
      <c r="Y36" s="183">
        <v>55</v>
      </c>
      <c r="Z36" s="110">
        <v>6.6460240146148014E-2</v>
      </c>
      <c r="AA36" s="35">
        <f t="shared" ca="1" si="9"/>
        <v>37711</v>
      </c>
      <c r="AB36" s="139">
        <v>0</v>
      </c>
      <c r="AC36" s="35">
        <f t="shared" ca="1" si="10"/>
        <v>37711</v>
      </c>
      <c r="AD36" s="139">
        <v>0</v>
      </c>
      <c r="AE36" s="125">
        <v>1</v>
      </c>
      <c r="AF36" s="125"/>
      <c r="AG36" s="104">
        <v>2.3326500000000001</v>
      </c>
      <c r="AH36" s="103"/>
      <c r="AI36" s="111">
        <f t="shared" ca="1" si="11"/>
        <v>37711</v>
      </c>
      <c r="AJ36" s="40">
        <v>0.43455286467417492</v>
      </c>
      <c r="AK36" s="50">
        <v>0.192</v>
      </c>
      <c r="AM36" s="40"/>
      <c r="AN36" s="131"/>
      <c r="AQ36" s="36"/>
      <c r="AR36" s="129"/>
      <c r="AT36" s="39">
        <f t="shared" si="12"/>
        <v>0</v>
      </c>
      <c r="AU36" s="130"/>
      <c r="AV36" s="6"/>
      <c r="BA36" s="134">
        <v>37469</v>
      </c>
      <c r="BB36" s="1">
        <v>83.5</v>
      </c>
      <c r="BC36" s="1">
        <v>50.927896551724146</v>
      </c>
      <c r="BD36" s="1">
        <v>2.0499999999999998</v>
      </c>
      <c r="BE36" s="1">
        <v>7.2215256859611013E-2</v>
      </c>
      <c r="BF36" s="1">
        <v>41730</v>
      </c>
      <c r="BG36" s="1">
        <v>66433</v>
      </c>
      <c r="BH36" s="1">
        <v>41730</v>
      </c>
      <c r="BI36" s="1">
        <v>1815.2</v>
      </c>
      <c r="BJ36" s="1">
        <v>1.0592903416132387</v>
      </c>
      <c r="BL36" s="1">
        <v>2.3326488706365502</v>
      </c>
      <c r="BN36" s="1">
        <v>37469</v>
      </c>
      <c r="BO36" s="1">
        <v>0.28050000000000003</v>
      </c>
      <c r="BP36" s="1">
        <v>0.218</v>
      </c>
    </row>
    <row r="37" spans="1:68" ht="12.75">
      <c r="A37" s="120">
        <f t="shared" ca="1" si="1"/>
        <v>37741</v>
      </c>
      <c r="B37" s="36">
        <f t="shared" si="2"/>
        <v>38</v>
      </c>
      <c r="C37" s="48"/>
      <c r="D37" s="121">
        <f t="shared" si="3"/>
        <v>55</v>
      </c>
      <c r="E37" s="38">
        <f t="shared" si="4"/>
        <v>6.6475821694886014E-2</v>
      </c>
      <c r="F37" s="118">
        <v>30</v>
      </c>
      <c r="G37" s="108">
        <f t="shared" si="5"/>
        <v>0</v>
      </c>
      <c r="H37" s="119">
        <f t="shared" si="6"/>
        <v>30</v>
      </c>
      <c r="I37" s="108"/>
      <c r="J37" s="117"/>
      <c r="K37" s="171"/>
      <c r="L37" s="8">
        <f ca="1">(A37-Calculation!$C$5)/365.25</f>
        <v>2.4914442162902124</v>
      </c>
      <c r="M37" s="1">
        <v>6</v>
      </c>
      <c r="N37" s="123">
        <f t="shared" ca="1" si="0"/>
        <v>37741</v>
      </c>
      <c r="O37" s="40">
        <f t="shared" si="7"/>
        <v>0.4246039583946139</v>
      </c>
      <c r="P37" s="124"/>
      <c r="Q37" s="49"/>
      <c r="V37" s="109">
        <f t="shared" ca="1" si="8"/>
        <v>37741</v>
      </c>
      <c r="W37" s="36">
        <v>38</v>
      </c>
      <c r="X37" s="117">
        <v>0</v>
      </c>
      <c r="Y37" s="183">
        <v>55</v>
      </c>
      <c r="Z37" s="110">
        <v>6.6475821694886014E-2</v>
      </c>
      <c r="AA37" s="35">
        <f t="shared" ca="1" si="9"/>
        <v>37741</v>
      </c>
      <c r="AB37" s="139">
        <v>0</v>
      </c>
      <c r="AC37" s="35">
        <f t="shared" ca="1" si="10"/>
        <v>37741</v>
      </c>
      <c r="AD37" s="139">
        <v>0</v>
      </c>
      <c r="AE37" s="125">
        <v>1</v>
      </c>
      <c r="AF37" s="125"/>
      <c r="AG37" s="104">
        <v>2.4175200000000001</v>
      </c>
      <c r="AH37" s="103"/>
      <c r="AI37" s="111">
        <f t="shared" ca="1" si="11"/>
        <v>37741</v>
      </c>
      <c r="AJ37" s="40">
        <v>0.4246039583946139</v>
      </c>
      <c r="AK37" s="50">
        <v>0.191</v>
      </c>
      <c r="AM37" s="40"/>
      <c r="AN37" s="131"/>
      <c r="AQ37" s="36"/>
      <c r="AR37" s="129"/>
      <c r="AT37" s="39">
        <f t="shared" si="12"/>
        <v>0</v>
      </c>
      <c r="AU37" s="130"/>
      <c r="AV37" s="6"/>
      <c r="BA37" s="134">
        <v>37500</v>
      </c>
      <c r="BB37" s="1">
        <v>34.15</v>
      </c>
      <c r="BC37" s="1">
        <v>51.474827586206906</v>
      </c>
      <c r="BD37" s="1">
        <v>2.0499999999999998</v>
      </c>
      <c r="BE37" s="1">
        <v>7.2288587735296006E-2</v>
      </c>
      <c r="BF37" s="1">
        <v>41913</v>
      </c>
      <c r="BG37" s="1">
        <v>59214</v>
      </c>
      <c r="BH37" s="1">
        <v>41913</v>
      </c>
      <c r="BI37" s="1">
        <v>1815.2</v>
      </c>
      <c r="BJ37" s="1">
        <v>1.0615126723307322</v>
      </c>
      <c r="BL37" s="1">
        <v>2.4175222450376452</v>
      </c>
      <c r="BN37" s="1">
        <v>37500</v>
      </c>
      <c r="BO37" s="1">
        <v>0.28050000000000003</v>
      </c>
      <c r="BP37" s="1">
        <v>0.217</v>
      </c>
    </row>
    <row r="38" spans="1:68" ht="12.75">
      <c r="A38" s="120">
        <f t="shared" ca="1" si="1"/>
        <v>37772</v>
      </c>
      <c r="B38" s="36">
        <f t="shared" si="2"/>
        <v>48</v>
      </c>
      <c r="C38" s="48"/>
      <c r="D38" s="121">
        <f t="shared" si="3"/>
        <v>55</v>
      </c>
      <c r="E38" s="38">
        <f t="shared" si="4"/>
        <v>6.6479708557240003E-2</v>
      </c>
      <c r="F38" s="118">
        <v>31</v>
      </c>
      <c r="G38" s="108">
        <f t="shared" si="5"/>
        <v>0</v>
      </c>
      <c r="H38" s="119">
        <f t="shared" si="6"/>
        <v>31</v>
      </c>
      <c r="I38" s="108"/>
      <c r="J38" s="117"/>
      <c r="K38" s="171"/>
      <c r="L38" s="8">
        <f ca="1">(A38-Calculation!$C$5)/365.25</f>
        <v>2.5763175906913074</v>
      </c>
      <c r="M38" s="1">
        <v>1</v>
      </c>
      <c r="N38" s="123">
        <f t="shared" ca="1" si="0"/>
        <v>37772</v>
      </c>
      <c r="O38" s="40">
        <f t="shared" si="7"/>
        <v>0.43938630104303028</v>
      </c>
      <c r="P38" s="124"/>
      <c r="Q38" s="49"/>
      <c r="V38" s="109">
        <f t="shared" ca="1" si="8"/>
        <v>37772</v>
      </c>
      <c r="W38" s="36">
        <v>48</v>
      </c>
      <c r="X38" s="117">
        <v>0</v>
      </c>
      <c r="Y38" s="183">
        <v>55</v>
      </c>
      <c r="Z38" s="110">
        <v>6.6479708557240003E-2</v>
      </c>
      <c r="AA38" s="35">
        <f t="shared" ca="1" si="9"/>
        <v>37772</v>
      </c>
      <c r="AB38" s="139">
        <v>0</v>
      </c>
      <c r="AC38" s="35">
        <f t="shared" ca="1" si="10"/>
        <v>37772</v>
      </c>
      <c r="AD38" s="139">
        <v>0</v>
      </c>
      <c r="AE38" s="125">
        <v>1</v>
      </c>
      <c r="AF38" s="125"/>
      <c r="AG38" s="104">
        <v>2.49966</v>
      </c>
      <c r="AH38" s="103"/>
      <c r="AI38" s="111">
        <f t="shared" ca="1" si="11"/>
        <v>37772</v>
      </c>
      <c r="AJ38" s="40">
        <v>0.43938630104303028</v>
      </c>
      <c r="AK38" s="50">
        <v>0.191</v>
      </c>
      <c r="AM38" s="40"/>
      <c r="AN38" s="131"/>
      <c r="AQ38" s="36"/>
      <c r="AR38" s="129"/>
      <c r="AT38" s="39">
        <f t="shared" si="12"/>
        <v>0</v>
      </c>
      <c r="AU38" s="130"/>
      <c r="AV38" s="6"/>
      <c r="BA38" s="134">
        <v>37530</v>
      </c>
      <c r="BB38" s="1">
        <v>26.4</v>
      </c>
      <c r="BC38" s="1">
        <v>52.294344827586201</v>
      </c>
      <c r="BD38" s="1">
        <v>2.0499999999999998</v>
      </c>
      <c r="BE38" s="1">
        <v>7.2350259825661012E-2</v>
      </c>
      <c r="BF38" s="1">
        <v>42095</v>
      </c>
      <c r="BG38" s="1">
        <v>59214</v>
      </c>
      <c r="BH38" s="1">
        <v>42095</v>
      </c>
      <c r="BI38" s="1">
        <v>1873.09</v>
      </c>
      <c r="BJ38" s="1">
        <v>1.0636677540130552</v>
      </c>
      <c r="BL38" s="1">
        <v>2.4996577686516086</v>
      </c>
      <c r="BN38" s="1">
        <v>37530</v>
      </c>
      <c r="BO38" s="1">
        <v>0.17499999999999999</v>
      </c>
      <c r="BP38" s="1">
        <v>0.217</v>
      </c>
    </row>
    <row r="39" spans="1:68" ht="12.75">
      <c r="A39" s="120">
        <f t="shared" ca="1" si="1"/>
        <v>37802</v>
      </c>
      <c r="B39" s="36">
        <f t="shared" si="2"/>
        <v>80</v>
      </c>
      <c r="C39" s="48"/>
      <c r="D39" s="121">
        <f t="shared" si="3"/>
        <v>55</v>
      </c>
      <c r="E39" s="38">
        <f t="shared" si="4"/>
        <v>6.6483724981679024E-2</v>
      </c>
      <c r="F39" s="118">
        <v>32</v>
      </c>
      <c r="G39" s="108">
        <f t="shared" si="5"/>
        <v>0</v>
      </c>
      <c r="H39" s="119">
        <f t="shared" si="6"/>
        <v>32</v>
      </c>
      <c r="I39" s="108"/>
      <c r="J39" s="117"/>
      <c r="K39" s="171"/>
      <c r="L39" s="8">
        <f ca="1">(A39-Calculation!$C$5)/365.25</f>
        <v>2.6584531143052703</v>
      </c>
      <c r="M39" s="1">
        <v>2</v>
      </c>
      <c r="N39" s="123">
        <f t="shared" ca="1" si="0"/>
        <v>37802</v>
      </c>
      <c r="O39" s="40">
        <f t="shared" si="7"/>
        <v>0.71041201013069244</v>
      </c>
      <c r="P39" s="124"/>
      <c r="Q39" s="49"/>
      <c r="V39" s="109">
        <f t="shared" ca="1" si="8"/>
        <v>37802</v>
      </c>
      <c r="W39" s="36">
        <v>80</v>
      </c>
      <c r="X39" s="117">
        <v>0</v>
      </c>
      <c r="Y39" s="183">
        <v>55</v>
      </c>
      <c r="Z39" s="110">
        <v>6.6483724981679024E-2</v>
      </c>
      <c r="AA39" s="35">
        <f t="shared" ca="1" si="9"/>
        <v>37802</v>
      </c>
      <c r="AB39" s="139">
        <v>0</v>
      </c>
      <c r="AC39" s="35">
        <f t="shared" ca="1" si="10"/>
        <v>37802</v>
      </c>
      <c r="AD39" s="139">
        <v>0</v>
      </c>
      <c r="AE39" s="125">
        <v>1</v>
      </c>
      <c r="AF39" s="125"/>
      <c r="AG39" s="104">
        <v>2.58453</v>
      </c>
      <c r="AH39" s="103"/>
      <c r="AI39" s="111">
        <f t="shared" ca="1" si="11"/>
        <v>37802</v>
      </c>
      <c r="AJ39" s="40">
        <v>0.71041201013069244</v>
      </c>
      <c r="AK39" s="50">
        <v>0.19</v>
      </c>
      <c r="AM39" s="40"/>
      <c r="AN39" s="131"/>
      <c r="AQ39" s="36"/>
      <c r="AR39" s="129"/>
      <c r="AT39" s="39">
        <f t="shared" si="12"/>
        <v>0</v>
      </c>
      <c r="AU39" s="130"/>
      <c r="AV39" s="6"/>
      <c r="BA39" s="134">
        <v>37561</v>
      </c>
      <c r="BB39" s="1">
        <v>26.4</v>
      </c>
      <c r="BC39" s="1">
        <v>53.062862068965529</v>
      </c>
      <c r="BD39" s="1">
        <v>2.0499999999999998</v>
      </c>
      <c r="BE39" s="1">
        <v>7.2400635400517013E-2</v>
      </c>
      <c r="BF39" s="1">
        <v>42278</v>
      </c>
      <c r="BG39" s="1">
        <v>51345</v>
      </c>
      <c r="BH39" s="1">
        <v>42278</v>
      </c>
      <c r="BI39" s="1">
        <v>1873.09</v>
      </c>
      <c r="BJ39" s="1">
        <v>1.0658992682920871</v>
      </c>
      <c r="BL39" s="1">
        <v>2.5845311430527036</v>
      </c>
      <c r="BN39" s="1">
        <v>37561</v>
      </c>
      <c r="BO39" s="1">
        <v>0.13200000000000001</v>
      </c>
      <c r="BP39" s="1">
        <v>0.21600000000000003</v>
      </c>
    </row>
    <row r="40" spans="1:68" ht="12.75">
      <c r="A40" s="120">
        <f t="shared" ca="1" si="1"/>
        <v>37833</v>
      </c>
      <c r="B40" s="36">
        <f t="shared" si="2"/>
        <v>116</v>
      </c>
      <c r="C40" s="48"/>
      <c r="D40" s="121">
        <f t="shared" si="3"/>
        <v>55</v>
      </c>
      <c r="E40" s="38">
        <f t="shared" si="4"/>
        <v>6.6491289683252019E-2</v>
      </c>
      <c r="F40" s="118">
        <v>33</v>
      </c>
      <c r="G40" s="108">
        <f t="shared" si="5"/>
        <v>0</v>
      </c>
      <c r="H40" s="119">
        <f t="shared" si="6"/>
        <v>33</v>
      </c>
      <c r="I40" s="108"/>
      <c r="J40" s="117"/>
      <c r="K40" s="171"/>
      <c r="L40" s="8">
        <f ca="1">(A40-Calculation!$C$5)/365.25</f>
        <v>2.7433264887063653</v>
      </c>
      <c r="M40" s="1">
        <v>3</v>
      </c>
      <c r="N40" s="123">
        <f t="shared" ca="1" si="0"/>
        <v>37833</v>
      </c>
      <c r="O40" s="40">
        <f t="shared" si="7"/>
        <v>0.88123066934326877</v>
      </c>
      <c r="P40" s="124"/>
      <c r="Q40" s="49"/>
      <c r="V40" s="109">
        <f t="shared" ca="1" si="8"/>
        <v>37833</v>
      </c>
      <c r="W40" s="36">
        <v>116</v>
      </c>
      <c r="X40" s="117">
        <v>0</v>
      </c>
      <c r="Y40" s="183">
        <v>55</v>
      </c>
      <c r="Z40" s="110">
        <v>6.6491289683252019E-2</v>
      </c>
      <c r="AA40" s="35">
        <f t="shared" ca="1" si="9"/>
        <v>37833</v>
      </c>
      <c r="AB40" s="139">
        <v>0</v>
      </c>
      <c r="AC40" s="35">
        <f t="shared" ca="1" si="10"/>
        <v>37833</v>
      </c>
      <c r="AD40" s="139">
        <v>0</v>
      </c>
      <c r="AE40" s="125">
        <v>1</v>
      </c>
      <c r="AF40" s="125"/>
      <c r="AG40" s="104">
        <v>2.6666699999999999</v>
      </c>
      <c r="AH40" s="103"/>
      <c r="AI40" s="111">
        <f t="shared" ca="1" si="11"/>
        <v>37833</v>
      </c>
      <c r="AJ40" s="40">
        <v>0.88123066934326877</v>
      </c>
      <c r="AK40" s="50">
        <v>0.187</v>
      </c>
      <c r="AM40" s="40"/>
      <c r="AN40" s="131"/>
      <c r="AQ40" s="36"/>
      <c r="AR40" s="129"/>
      <c r="AT40" s="39">
        <f t="shared" si="12"/>
        <v>0</v>
      </c>
      <c r="AU40" s="130"/>
      <c r="AV40" s="6"/>
      <c r="BA40" s="134">
        <v>37591</v>
      </c>
      <c r="BB40" s="1">
        <v>26.4</v>
      </c>
      <c r="BC40" s="1">
        <v>53.476137931034494</v>
      </c>
      <c r="BD40" s="1">
        <v>2.0499999999999998</v>
      </c>
      <c r="BE40" s="1">
        <v>7.244938595762801E-2</v>
      </c>
      <c r="BF40" s="1">
        <v>42461</v>
      </c>
      <c r="BG40" s="1">
        <v>51345</v>
      </c>
      <c r="BH40" s="1">
        <v>42461</v>
      </c>
      <c r="BI40" s="1">
        <v>1932.29</v>
      </c>
      <c r="BJ40" s="1">
        <v>1.0680632556359728</v>
      </c>
      <c r="BL40" s="1">
        <v>2.6666666666666665</v>
      </c>
      <c r="BN40" s="1">
        <v>37591</v>
      </c>
      <c r="BO40" s="1">
        <v>0.13200000000000001</v>
      </c>
      <c r="BP40" s="1">
        <v>0.21300000000000002</v>
      </c>
    </row>
    <row r="41" spans="1:68" ht="12.75">
      <c r="A41" s="120">
        <f t="shared" ca="1" si="1"/>
        <v>37864</v>
      </c>
      <c r="B41" s="36">
        <f t="shared" si="2"/>
        <v>109</v>
      </c>
      <c r="C41" s="48"/>
      <c r="D41" s="121">
        <f t="shared" si="3"/>
        <v>55</v>
      </c>
      <c r="E41" s="38">
        <f t="shared" si="4"/>
        <v>6.6504392596807016E-2</v>
      </c>
      <c r="F41" s="118">
        <v>34</v>
      </c>
      <c r="G41" s="108">
        <f t="shared" si="5"/>
        <v>0</v>
      </c>
      <c r="H41" s="119">
        <f t="shared" si="6"/>
        <v>34</v>
      </c>
      <c r="I41" s="108"/>
      <c r="J41" s="117"/>
      <c r="K41" s="171"/>
      <c r="L41" s="8">
        <f ca="1">(A41-Calculation!$C$5)/365.25</f>
        <v>2.8281998631074607</v>
      </c>
      <c r="M41" s="1">
        <v>4</v>
      </c>
      <c r="N41" s="123">
        <f t="shared" ca="1" si="0"/>
        <v>37864</v>
      </c>
      <c r="O41" s="40">
        <f t="shared" si="7"/>
        <v>0.87055807283477626</v>
      </c>
      <c r="P41" s="124"/>
      <c r="Q41" s="49"/>
      <c r="V41" s="109">
        <f t="shared" ca="1" si="8"/>
        <v>37864</v>
      </c>
      <c r="W41" s="36">
        <v>109</v>
      </c>
      <c r="X41" s="117">
        <v>0</v>
      </c>
      <c r="Y41" s="183">
        <v>55</v>
      </c>
      <c r="Z41" s="110">
        <v>6.6504392596807016E-2</v>
      </c>
      <c r="AA41" s="35">
        <f t="shared" ca="1" si="9"/>
        <v>37864</v>
      </c>
      <c r="AB41" s="139">
        <v>0</v>
      </c>
      <c r="AC41" s="35">
        <f t="shared" ca="1" si="10"/>
        <v>37864</v>
      </c>
      <c r="AD41" s="139">
        <v>0</v>
      </c>
      <c r="AE41" s="125">
        <v>1</v>
      </c>
      <c r="AF41" s="125"/>
      <c r="AG41" s="104">
        <v>2.7515399999999999</v>
      </c>
      <c r="AH41" s="103"/>
      <c r="AI41" s="111">
        <f t="shared" ca="1" si="11"/>
        <v>37864</v>
      </c>
      <c r="AJ41" s="40">
        <v>0.87055807283477626</v>
      </c>
      <c r="AK41" s="50">
        <v>0.186</v>
      </c>
      <c r="AM41" s="40"/>
      <c r="AN41" s="131"/>
      <c r="AQ41" s="36"/>
      <c r="AR41" s="129"/>
      <c r="AT41" s="39">
        <f t="shared" si="12"/>
        <v>0</v>
      </c>
      <c r="AU41" s="130"/>
      <c r="AV41" s="6"/>
      <c r="BA41" s="134">
        <v>37622</v>
      </c>
      <c r="BB41" s="1">
        <v>33.299999999999997</v>
      </c>
      <c r="BC41" s="1">
        <v>52.633758620689662</v>
      </c>
      <c r="BD41" s="1">
        <v>2.0499999999999998</v>
      </c>
      <c r="BE41" s="1">
        <v>7.2498635937456007E-2</v>
      </c>
      <c r="BF41" s="1">
        <v>42644</v>
      </c>
      <c r="BG41" s="1">
        <v>42768</v>
      </c>
      <c r="BH41" s="1">
        <v>42644</v>
      </c>
      <c r="BI41" s="1">
        <v>1932.29</v>
      </c>
      <c r="BJ41" s="1">
        <v>1.0703039914267016</v>
      </c>
      <c r="BL41" s="1">
        <v>2.751540041067762</v>
      </c>
      <c r="BN41" s="1">
        <v>37622</v>
      </c>
      <c r="BO41" s="1">
        <v>0.13200000000000001</v>
      </c>
      <c r="BP41" s="1">
        <v>0.21199999999999999</v>
      </c>
    </row>
    <row r="42" spans="1:68" ht="12.75">
      <c r="A42" s="120">
        <f t="shared" ca="1" si="1"/>
        <v>37894</v>
      </c>
      <c r="B42" s="36">
        <f t="shared" si="2"/>
        <v>43.5</v>
      </c>
      <c r="C42" s="48"/>
      <c r="D42" s="121">
        <f t="shared" si="3"/>
        <v>55</v>
      </c>
      <c r="E42" s="38">
        <f t="shared" si="4"/>
        <v>6.6517495510419022E-2</v>
      </c>
      <c r="F42" s="118">
        <v>35</v>
      </c>
      <c r="G42" s="108">
        <f t="shared" si="5"/>
        <v>0</v>
      </c>
      <c r="H42" s="119">
        <f t="shared" si="6"/>
        <v>35</v>
      </c>
      <c r="I42" s="108"/>
      <c r="J42" s="117"/>
      <c r="K42" s="171"/>
      <c r="L42" s="8">
        <f ca="1">(A42-Calculation!$C$5)/365.25</f>
        <v>2.9103353867214237</v>
      </c>
      <c r="M42" s="1">
        <v>5</v>
      </c>
      <c r="N42" s="123">
        <f t="shared" ca="1" si="0"/>
        <v>37894</v>
      </c>
      <c r="O42" s="40">
        <f t="shared" si="7"/>
        <v>0.5030019205511741</v>
      </c>
      <c r="P42" s="124"/>
      <c r="Q42" s="49"/>
      <c r="V42" s="109">
        <f t="shared" ca="1" si="8"/>
        <v>37894</v>
      </c>
      <c r="W42" s="36">
        <v>43.5</v>
      </c>
      <c r="X42" s="117">
        <v>0</v>
      </c>
      <c r="Y42" s="183">
        <v>55</v>
      </c>
      <c r="Z42" s="110">
        <v>6.6517495510419022E-2</v>
      </c>
      <c r="AA42" s="35">
        <f t="shared" ca="1" si="9"/>
        <v>37894</v>
      </c>
      <c r="AB42" s="139">
        <v>0</v>
      </c>
      <c r="AC42" s="35">
        <f t="shared" ca="1" si="10"/>
        <v>37894</v>
      </c>
      <c r="AD42" s="139">
        <v>0</v>
      </c>
      <c r="AE42" s="125">
        <v>1</v>
      </c>
      <c r="AF42" s="125"/>
      <c r="AG42" s="104">
        <v>2.8364099999999999</v>
      </c>
      <c r="AH42" s="103"/>
      <c r="AI42" s="111">
        <f t="shared" ca="1" si="11"/>
        <v>37894</v>
      </c>
      <c r="AJ42" s="40">
        <v>0.5030019205511741</v>
      </c>
      <c r="AK42" s="50">
        <v>0.185</v>
      </c>
      <c r="AM42" s="40"/>
      <c r="AN42" s="131"/>
      <c r="AQ42" s="36"/>
      <c r="AR42" s="129"/>
      <c r="AT42" s="39">
        <f t="shared" si="12"/>
        <v>0</v>
      </c>
      <c r="AU42" s="130"/>
      <c r="AV42" s="6"/>
      <c r="BA42" s="134">
        <v>37653</v>
      </c>
      <c r="BB42" s="1">
        <v>33.299999999999997</v>
      </c>
      <c r="BC42" s="1">
        <v>51.474827586206906</v>
      </c>
      <c r="BD42" s="1">
        <v>2.0499999999999998</v>
      </c>
      <c r="BE42" s="1">
        <v>7.2546519122101014E-2</v>
      </c>
      <c r="BF42" s="1">
        <v>42826</v>
      </c>
      <c r="BG42" s="1">
        <v>42768</v>
      </c>
      <c r="BH42" s="1">
        <v>42826</v>
      </c>
      <c r="BI42" s="1">
        <v>1977.1</v>
      </c>
      <c r="BJ42" s="1">
        <v>1.0725494281533134</v>
      </c>
      <c r="BL42" s="1">
        <v>2.8364134154688569</v>
      </c>
      <c r="BN42" s="1">
        <v>37653</v>
      </c>
      <c r="BO42" s="1">
        <v>0.19387499999999999</v>
      </c>
      <c r="BP42" s="1">
        <v>0.21300000000000002</v>
      </c>
    </row>
    <row r="43" spans="1:68" ht="12.75">
      <c r="A43" s="120">
        <f t="shared" ca="1" si="1"/>
        <v>37925</v>
      </c>
      <c r="B43" s="36">
        <f t="shared" si="2"/>
        <v>34.5</v>
      </c>
      <c r="C43" s="48"/>
      <c r="D43" s="121">
        <f t="shared" si="3"/>
        <v>55</v>
      </c>
      <c r="E43" s="38">
        <f t="shared" si="4"/>
        <v>6.653030369320001E-2</v>
      </c>
      <c r="F43" s="118">
        <v>36</v>
      </c>
      <c r="G43" s="108">
        <f t="shared" si="5"/>
        <v>0</v>
      </c>
      <c r="H43" s="119">
        <f t="shared" si="6"/>
        <v>36</v>
      </c>
      <c r="I43" s="108"/>
      <c r="J43" s="117"/>
      <c r="K43" s="171"/>
      <c r="L43" s="8">
        <f ca="1">(A43-Calculation!$C$5)/365.25</f>
        <v>2.9952087611225187</v>
      </c>
      <c r="M43" s="1">
        <v>6</v>
      </c>
      <c r="N43" s="123">
        <f t="shared" ca="1" si="0"/>
        <v>37925</v>
      </c>
      <c r="O43" s="40">
        <f t="shared" si="7"/>
        <v>0.40561184004193679</v>
      </c>
      <c r="P43" s="124"/>
      <c r="Q43" s="49"/>
      <c r="V43" s="109">
        <f t="shared" ca="1" si="8"/>
        <v>37925</v>
      </c>
      <c r="W43" s="36">
        <v>34.5</v>
      </c>
      <c r="X43" s="117">
        <v>0</v>
      </c>
      <c r="Y43" s="183">
        <v>55</v>
      </c>
      <c r="Z43" s="110">
        <v>6.653030369320001E-2</v>
      </c>
      <c r="AA43" s="35">
        <f t="shared" ca="1" si="9"/>
        <v>37925</v>
      </c>
      <c r="AB43" s="139">
        <v>0</v>
      </c>
      <c r="AC43" s="35">
        <f t="shared" ca="1" si="10"/>
        <v>37925</v>
      </c>
      <c r="AD43" s="139">
        <v>0</v>
      </c>
      <c r="AE43" s="125">
        <v>1</v>
      </c>
      <c r="AF43" s="125"/>
      <c r="AG43" s="104">
        <v>2.9130699999999998</v>
      </c>
      <c r="AH43" s="103"/>
      <c r="AI43" s="111">
        <f t="shared" ca="1" si="11"/>
        <v>37925</v>
      </c>
      <c r="AJ43" s="40">
        <v>0.40561184004193679</v>
      </c>
      <c r="AK43" s="50">
        <v>0.186</v>
      </c>
      <c r="AM43" s="40"/>
      <c r="AN43" s="131"/>
      <c r="AQ43" s="36"/>
      <c r="AR43" s="129"/>
      <c r="AT43" s="39">
        <f t="shared" si="12"/>
        <v>0</v>
      </c>
      <c r="AU43" s="130"/>
      <c r="AV43" s="6"/>
      <c r="BA43" s="134">
        <v>37681</v>
      </c>
      <c r="BB43" s="1">
        <v>25.675000000000001</v>
      </c>
      <c r="BC43" s="1">
        <v>50.152344827586219</v>
      </c>
      <c r="BD43" s="1">
        <v>2.0499999999999998</v>
      </c>
      <c r="BE43" s="1">
        <v>7.2589768450817008E-2</v>
      </c>
      <c r="BF43" s="1">
        <v>43009</v>
      </c>
      <c r="BG43" s="1">
        <v>33419</v>
      </c>
      <c r="BH43" s="1">
        <v>43009</v>
      </c>
      <c r="BI43" s="1">
        <v>1977.1</v>
      </c>
      <c r="BJ43" s="1">
        <v>1.0745816133092052</v>
      </c>
      <c r="BL43" s="1">
        <v>2.9130732375085557</v>
      </c>
      <c r="BN43" s="1">
        <v>37681</v>
      </c>
      <c r="BO43" s="1">
        <v>0.19387499999999999</v>
      </c>
      <c r="BP43" s="1">
        <v>0.21300000000000002</v>
      </c>
    </row>
    <row r="44" spans="1:68" ht="12.75">
      <c r="A44" s="175">
        <f t="shared" ca="1" si="1"/>
        <v>37955</v>
      </c>
      <c r="B44" s="36">
        <f t="shared" si="2"/>
        <v>34.5</v>
      </c>
      <c r="C44" s="48"/>
      <c r="D44" s="121">
        <f t="shared" si="3"/>
        <v>55</v>
      </c>
      <c r="E44" s="38">
        <f t="shared" si="4"/>
        <v>6.6543699474644016E-2</v>
      </c>
      <c r="F44" s="118">
        <v>37</v>
      </c>
      <c r="G44" s="108">
        <f t="shared" si="5"/>
        <v>0</v>
      </c>
      <c r="H44" s="119">
        <f t="shared" si="6"/>
        <v>37</v>
      </c>
      <c r="I44" s="108"/>
      <c r="J44" s="117"/>
      <c r="K44" s="171"/>
      <c r="L44" s="8">
        <f ca="1">(A44-Calculation!$C$5)/365.25</f>
        <v>3.077344284736482</v>
      </c>
      <c r="M44" s="1">
        <v>1</v>
      </c>
      <c r="N44" s="123">
        <f t="shared" ca="1" si="0"/>
        <v>37955</v>
      </c>
      <c r="O44" s="40">
        <f t="shared" si="7"/>
        <v>0.41303717275940316</v>
      </c>
      <c r="P44" s="124"/>
      <c r="Q44" s="49"/>
      <c r="V44" s="109">
        <f t="shared" ca="1" si="8"/>
        <v>37955</v>
      </c>
      <c r="W44" s="36">
        <v>34.5</v>
      </c>
      <c r="X44" s="117">
        <v>0</v>
      </c>
      <c r="Y44" s="183">
        <v>55</v>
      </c>
      <c r="Z44" s="110">
        <v>6.6543699474644016E-2</v>
      </c>
      <c r="AA44" s="35">
        <f t="shared" ca="1" si="9"/>
        <v>37955</v>
      </c>
      <c r="AB44" s="139">
        <v>0</v>
      </c>
      <c r="AC44" s="35">
        <f t="shared" ca="1" si="10"/>
        <v>37955</v>
      </c>
      <c r="AD44" s="139">
        <v>0</v>
      </c>
      <c r="AE44" s="125">
        <v>1</v>
      </c>
      <c r="AF44" s="125"/>
      <c r="AG44" s="104">
        <v>2.9979499999999999</v>
      </c>
      <c r="AH44" s="103"/>
      <c r="AI44" s="111">
        <f t="shared" ca="1" si="11"/>
        <v>37955</v>
      </c>
      <c r="AJ44" s="40">
        <v>0.41303717275940316</v>
      </c>
      <c r="AK44" s="50">
        <v>0.185</v>
      </c>
      <c r="AM44" s="40"/>
      <c r="AN44" s="131"/>
      <c r="AQ44" s="36"/>
      <c r="AR44" s="129"/>
      <c r="AT44" s="39">
        <f t="shared" si="12"/>
        <v>0</v>
      </c>
      <c r="AU44" s="130"/>
      <c r="AV44" s="6"/>
      <c r="BA44" s="134">
        <v>37712</v>
      </c>
      <c r="BB44" s="1">
        <v>26.55</v>
      </c>
      <c r="BC44" s="1">
        <v>49.162241379310352</v>
      </c>
      <c r="BD44" s="1">
        <v>2.0499999999999998</v>
      </c>
      <c r="BE44" s="1">
        <v>7.2626180668000015E-2</v>
      </c>
      <c r="BF44" s="1">
        <v>43191</v>
      </c>
      <c r="BG44" s="1">
        <v>33419</v>
      </c>
      <c r="BH44" s="1">
        <v>43191</v>
      </c>
      <c r="BI44" s="1">
        <v>2027.68</v>
      </c>
      <c r="BJ44" s="1">
        <v>1.0768360242425419</v>
      </c>
      <c r="BL44" s="1">
        <v>2.9979466119096507</v>
      </c>
      <c r="BN44" s="1">
        <v>37712</v>
      </c>
      <c r="BO44" s="1">
        <v>0.15509999999999999</v>
      </c>
      <c r="BP44" s="1">
        <v>0.21100000000000002</v>
      </c>
    </row>
    <row r="45" spans="1:68" ht="12.75">
      <c r="A45" s="120">
        <f t="shared" ca="1" si="1"/>
        <v>37986</v>
      </c>
      <c r="B45" s="36">
        <f t="shared" si="2"/>
        <v>34.5</v>
      </c>
      <c r="C45" s="48"/>
      <c r="D45" s="121">
        <f t="shared" si="3"/>
        <v>55</v>
      </c>
      <c r="E45" s="38">
        <f t="shared" si="4"/>
        <v>6.6556663134162017E-2</v>
      </c>
      <c r="F45" s="118">
        <v>38</v>
      </c>
      <c r="G45" s="108">
        <f t="shared" si="5"/>
        <v>0</v>
      </c>
      <c r="H45" s="119">
        <f t="shared" si="6"/>
        <v>38</v>
      </c>
      <c r="I45" s="108"/>
      <c r="J45" s="117"/>
      <c r="K45" s="171"/>
      <c r="L45" s="8">
        <f ca="1">(A45-Calculation!$C$5)/365.25</f>
        <v>3.162217659137577</v>
      </c>
      <c r="M45" s="1">
        <v>2</v>
      </c>
      <c r="N45" s="123">
        <f t="shared" ca="1" si="0"/>
        <v>37986</v>
      </c>
      <c r="O45" s="40">
        <f t="shared" si="7"/>
        <v>0.41037561020042163</v>
      </c>
      <c r="P45" s="124"/>
      <c r="Q45" s="49"/>
      <c r="V45" s="109">
        <f t="shared" ca="1" si="8"/>
        <v>37986</v>
      </c>
      <c r="W45" s="36">
        <v>34.5</v>
      </c>
      <c r="X45" s="117">
        <v>0</v>
      </c>
      <c r="Y45" s="183">
        <v>55</v>
      </c>
      <c r="Z45" s="110">
        <v>6.6556663134162017E-2</v>
      </c>
      <c r="AA45" s="35">
        <f t="shared" ca="1" si="9"/>
        <v>37986</v>
      </c>
      <c r="AB45" s="139">
        <v>0</v>
      </c>
      <c r="AC45" s="35">
        <f t="shared" ca="1" si="10"/>
        <v>37986</v>
      </c>
      <c r="AD45" s="139">
        <v>0</v>
      </c>
      <c r="AE45" s="125">
        <v>1</v>
      </c>
      <c r="AF45" s="125"/>
      <c r="AG45" s="104">
        <v>3.0800800000000002</v>
      </c>
      <c r="AH45" s="103"/>
      <c r="AI45" s="111">
        <f t="shared" ca="1" si="11"/>
        <v>37986</v>
      </c>
      <c r="AJ45" s="40">
        <v>0.41037561020042163</v>
      </c>
      <c r="AK45" s="50">
        <v>0.184</v>
      </c>
      <c r="AM45" s="40"/>
      <c r="AN45" s="131"/>
      <c r="AQ45" s="36"/>
      <c r="AR45" s="129"/>
      <c r="AT45" s="39">
        <f t="shared" si="12"/>
        <v>0</v>
      </c>
      <c r="AU45" s="130"/>
      <c r="AV45" s="6"/>
      <c r="BA45" s="134">
        <v>37742</v>
      </c>
      <c r="BB45" s="1">
        <v>31.85</v>
      </c>
      <c r="BC45" s="1">
        <v>48.446482758620704</v>
      </c>
      <c r="BD45" s="1">
        <v>2.0499999999999998</v>
      </c>
      <c r="BE45" s="1">
        <v>7.2646494459124009E-2</v>
      </c>
      <c r="BF45" s="1">
        <v>43374</v>
      </c>
      <c r="BG45" s="1">
        <v>23228</v>
      </c>
      <c r="BH45" s="1">
        <v>43374</v>
      </c>
      <c r="BI45" s="1">
        <v>2027.68</v>
      </c>
      <c r="BJ45" s="1">
        <v>1.0790222153745002</v>
      </c>
      <c r="BL45" s="1">
        <v>3.0800821355236141</v>
      </c>
      <c r="BN45" s="1">
        <v>37742</v>
      </c>
      <c r="BO45" s="1">
        <v>0.15122249999999998</v>
      </c>
      <c r="BP45" s="1">
        <v>0.21</v>
      </c>
    </row>
    <row r="46" spans="1:68" ht="12.75">
      <c r="A46" s="120">
        <f t="shared" ca="1" si="1"/>
        <v>38017</v>
      </c>
      <c r="B46" s="36">
        <f t="shared" si="2"/>
        <v>55</v>
      </c>
      <c r="C46" s="48"/>
      <c r="D46" s="121">
        <f t="shared" si="3"/>
        <v>55</v>
      </c>
      <c r="E46" s="38">
        <f t="shared" si="4"/>
        <v>6.6579358381704007E-2</v>
      </c>
      <c r="F46" s="118">
        <v>39</v>
      </c>
      <c r="G46" s="108">
        <f t="shared" si="5"/>
        <v>0</v>
      </c>
      <c r="H46" s="119">
        <f t="shared" si="6"/>
        <v>39</v>
      </c>
      <c r="I46" s="108"/>
      <c r="J46" s="117"/>
      <c r="K46" s="171"/>
      <c r="L46" s="8">
        <f ca="1">(A46-Calculation!$C$5)/365.25</f>
        <v>3.247091033538672</v>
      </c>
      <c r="M46" s="1">
        <v>3</v>
      </c>
      <c r="N46" s="123">
        <f t="shared" ca="1" si="0"/>
        <v>38017</v>
      </c>
      <c r="O46" s="40">
        <f t="shared" si="7"/>
        <v>0.23888000000000001</v>
      </c>
      <c r="P46" s="124"/>
      <c r="Q46" s="49"/>
      <c r="V46" s="109">
        <f t="shared" ca="1" si="8"/>
        <v>38017</v>
      </c>
      <c r="W46" s="36">
        <v>55</v>
      </c>
      <c r="X46" s="117">
        <v>0</v>
      </c>
      <c r="Y46" s="183">
        <v>55</v>
      </c>
      <c r="Z46" s="110">
        <v>6.6579358381704007E-2</v>
      </c>
      <c r="AA46" s="35">
        <f t="shared" ca="1" si="9"/>
        <v>38017</v>
      </c>
      <c r="AB46" s="139">
        <v>0</v>
      </c>
      <c r="AC46" s="35">
        <f t="shared" ca="1" si="10"/>
        <v>38017</v>
      </c>
      <c r="AD46" s="139">
        <v>0</v>
      </c>
      <c r="AE46" s="125">
        <v>1</v>
      </c>
      <c r="AF46" s="125"/>
      <c r="AG46" s="104">
        <v>3.1649600000000002</v>
      </c>
      <c r="AH46" s="103"/>
      <c r="AI46" s="111">
        <f t="shared" ca="1" si="11"/>
        <v>38017</v>
      </c>
      <c r="AJ46" s="40">
        <v>0.23888000000000001</v>
      </c>
      <c r="AK46" s="50">
        <v>0.183</v>
      </c>
      <c r="AM46" s="40"/>
      <c r="AN46" s="131"/>
      <c r="AQ46" s="36"/>
      <c r="AR46" s="129"/>
      <c r="AT46" s="39">
        <f t="shared" si="12"/>
        <v>0</v>
      </c>
      <c r="AU46" s="130"/>
      <c r="AV46" s="6"/>
      <c r="BA46" s="134">
        <v>37773</v>
      </c>
      <c r="BB46" s="1">
        <v>57.25</v>
      </c>
      <c r="BC46" s="1">
        <v>48.513310344827595</v>
      </c>
      <c r="BD46" s="1">
        <v>2.0499999999999998</v>
      </c>
      <c r="BE46" s="1">
        <v>7.2667485376764013E-2</v>
      </c>
      <c r="BF46" s="1">
        <v>43556</v>
      </c>
      <c r="BG46" s="1">
        <v>23228</v>
      </c>
      <c r="BH46" s="1">
        <v>43556</v>
      </c>
      <c r="BI46" s="1">
        <v>2047.26</v>
      </c>
      <c r="BJ46" s="1">
        <v>1.0812859424376893</v>
      </c>
      <c r="BL46" s="1">
        <v>3.1649555099247091</v>
      </c>
      <c r="BN46" s="1">
        <v>37773</v>
      </c>
      <c r="BO46" s="1">
        <v>0.17060999999999998</v>
      </c>
      <c r="BP46" s="1">
        <v>0.20900000000000002</v>
      </c>
    </row>
    <row r="47" spans="1:68" ht="12.75">
      <c r="A47" s="120">
        <f t="shared" ca="1" si="1"/>
        <v>38046</v>
      </c>
      <c r="B47" s="36">
        <f t="shared" si="2"/>
        <v>86.25</v>
      </c>
      <c r="C47" s="48"/>
      <c r="D47" s="121">
        <f t="shared" si="3"/>
        <v>55</v>
      </c>
      <c r="E47" s="38">
        <f t="shared" si="4"/>
        <v>6.6611973059902019E-2</v>
      </c>
      <c r="F47" s="118">
        <v>40</v>
      </c>
      <c r="G47" s="108">
        <f t="shared" si="5"/>
        <v>0</v>
      </c>
      <c r="H47" s="119">
        <f t="shared" si="6"/>
        <v>40</v>
      </c>
      <c r="I47" s="108"/>
      <c r="J47" s="117"/>
      <c r="K47" s="171"/>
      <c r="L47" s="8">
        <f ca="1">(A47-Calculation!$C$5)/365.25</f>
        <v>3.3264887063655029</v>
      </c>
      <c r="M47" s="1">
        <v>4</v>
      </c>
      <c r="N47" s="123">
        <f t="shared" ca="1" si="0"/>
        <v>38046</v>
      </c>
      <c r="O47" s="40">
        <f t="shared" si="7"/>
        <v>0.29547000000000001</v>
      </c>
      <c r="P47" s="124"/>
      <c r="Q47" s="49"/>
      <c r="V47" s="109">
        <f t="shared" ca="1" si="8"/>
        <v>38046</v>
      </c>
      <c r="W47" s="36">
        <v>86.25</v>
      </c>
      <c r="X47" s="117">
        <v>0</v>
      </c>
      <c r="Y47" s="183">
        <v>55</v>
      </c>
      <c r="Z47" s="110">
        <v>6.6611973059902019E-2</v>
      </c>
      <c r="AA47" s="35">
        <f t="shared" ca="1" si="9"/>
        <v>38046</v>
      </c>
      <c r="AB47" s="139">
        <v>0</v>
      </c>
      <c r="AC47" s="35">
        <f t="shared" ca="1" si="10"/>
        <v>38046</v>
      </c>
      <c r="AD47" s="139">
        <v>0</v>
      </c>
      <c r="AE47" s="125">
        <v>1</v>
      </c>
      <c r="AF47" s="125"/>
      <c r="AG47" s="104">
        <v>3.24709</v>
      </c>
      <c r="AH47" s="103"/>
      <c r="AI47" s="111">
        <f t="shared" ca="1" si="11"/>
        <v>38046</v>
      </c>
      <c r="AJ47" s="40">
        <v>0.29547000000000001</v>
      </c>
      <c r="AK47" s="50">
        <v>0.182</v>
      </c>
      <c r="AM47" s="40"/>
      <c r="AN47" s="131"/>
      <c r="AQ47" s="36"/>
      <c r="AR47" s="129"/>
      <c r="AT47" s="39">
        <f t="shared" si="12"/>
        <v>0</v>
      </c>
      <c r="AU47" s="130"/>
      <c r="AV47" s="6"/>
      <c r="BA47" s="134">
        <v>37803</v>
      </c>
      <c r="BB47" s="1">
        <v>88.75</v>
      </c>
      <c r="BC47" s="1">
        <v>48.919551724137932</v>
      </c>
      <c r="BD47" s="1">
        <v>2.0499999999999998</v>
      </c>
      <c r="BE47" s="1">
        <v>7.268523768425901E-2</v>
      </c>
      <c r="BF47" s="1">
        <v>43739</v>
      </c>
      <c r="BG47" s="1">
        <v>12120</v>
      </c>
      <c r="BH47" s="1">
        <v>43739</v>
      </c>
      <c r="BI47" s="1">
        <v>2047.26</v>
      </c>
      <c r="BJ47" s="1">
        <v>1.0834811677879288</v>
      </c>
      <c r="BL47" s="1">
        <v>3.247091033538672</v>
      </c>
      <c r="BN47" s="1">
        <v>37803</v>
      </c>
      <c r="BO47" s="1">
        <v>0.21714</v>
      </c>
      <c r="BP47" s="1">
        <v>0.20800000000000002</v>
      </c>
    </row>
    <row r="48" spans="1:68" ht="12.75">
      <c r="A48" s="120">
        <f t="shared" ca="1" si="1"/>
        <v>38077</v>
      </c>
      <c r="B48" s="36">
        <f t="shared" si="2"/>
        <v>83.25</v>
      </c>
      <c r="C48" s="48"/>
      <c r="D48" s="121">
        <f t="shared" si="3"/>
        <v>55</v>
      </c>
      <c r="E48" s="38">
        <f t="shared" si="4"/>
        <v>6.6642483565632016E-2</v>
      </c>
      <c r="F48" s="118">
        <v>41</v>
      </c>
      <c r="G48" s="108">
        <f t="shared" si="5"/>
        <v>0</v>
      </c>
      <c r="H48" s="119">
        <f t="shared" si="6"/>
        <v>41</v>
      </c>
      <c r="I48" s="108"/>
      <c r="J48" s="117"/>
      <c r="K48" s="171"/>
      <c r="L48" s="8">
        <f ca="1">(A48-Calculation!$C$5)/365.25</f>
        <v>3.4113620807665983</v>
      </c>
      <c r="M48" s="1">
        <v>5</v>
      </c>
      <c r="N48" s="123">
        <f t="shared" ca="1" si="0"/>
        <v>38077</v>
      </c>
      <c r="O48" s="40">
        <f t="shared" si="7"/>
        <v>0.29547000000000001</v>
      </c>
      <c r="P48" s="124"/>
      <c r="Q48" s="49"/>
      <c r="V48" s="109">
        <f t="shared" ca="1" si="8"/>
        <v>38077</v>
      </c>
      <c r="W48" s="36">
        <v>83.25</v>
      </c>
      <c r="X48" s="117">
        <v>0</v>
      </c>
      <c r="Y48" s="183">
        <v>55</v>
      </c>
      <c r="Z48" s="110">
        <v>6.6642483565632016E-2</v>
      </c>
      <c r="AA48" s="35">
        <f t="shared" ca="1" si="9"/>
        <v>38077</v>
      </c>
      <c r="AB48" s="139">
        <v>0</v>
      </c>
      <c r="AC48" s="35">
        <f t="shared" ca="1" si="10"/>
        <v>38077</v>
      </c>
      <c r="AD48" s="139">
        <v>0</v>
      </c>
      <c r="AE48" s="125">
        <v>1</v>
      </c>
      <c r="AF48" s="125"/>
      <c r="AG48" s="104">
        <v>3.33196</v>
      </c>
      <c r="AH48" s="103"/>
      <c r="AI48" s="111">
        <f t="shared" ca="1" si="11"/>
        <v>38077</v>
      </c>
      <c r="AJ48" s="40">
        <v>0.29547000000000001</v>
      </c>
      <c r="AK48" s="50">
        <v>0.18099999999999999</v>
      </c>
      <c r="AM48" s="40"/>
      <c r="AN48" s="131"/>
      <c r="AQ48" s="36"/>
      <c r="AR48" s="129"/>
      <c r="AT48" s="39">
        <f t="shared" si="12"/>
        <v>0</v>
      </c>
      <c r="AU48" s="130"/>
      <c r="AV48" s="6"/>
      <c r="BA48" s="134">
        <v>37834</v>
      </c>
      <c r="BB48" s="1">
        <v>82.75</v>
      </c>
      <c r="BC48" s="1">
        <v>49.501655172413798</v>
      </c>
      <c r="BD48" s="1">
        <v>2.0499999999999998</v>
      </c>
      <c r="BE48" s="1">
        <v>7.2699897310553013E-2</v>
      </c>
      <c r="BF48" s="1">
        <v>43922</v>
      </c>
      <c r="BG48" s="1">
        <v>12120</v>
      </c>
      <c r="BH48" s="1">
        <v>43922</v>
      </c>
      <c r="BI48" s="1">
        <v>0</v>
      </c>
      <c r="BJ48" s="1">
        <v>1.085754249478954</v>
      </c>
      <c r="BL48" s="1">
        <v>3.3319644079397674</v>
      </c>
      <c r="BN48" s="1">
        <v>37834</v>
      </c>
      <c r="BO48" s="1">
        <v>0.26367000000000002</v>
      </c>
      <c r="BP48" s="1">
        <v>0.20800000000000002</v>
      </c>
    </row>
    <row r="49" spans="1:68" ht="12.75">
      <c r="A49" s="120">
        <f t="shared" ca="1" si="1"/>
        <v>38107</v>
      </c>
      <c r="B49" s="36">
        <f t="shared" si="2"/>
        <v>34.1</v>
      </c>
      <c r="C49" s="48"/>
      <c r="D49" s="121">
        <f t="shared" si="3"/>
        <v>55</v>
      </c>
      <c r="E49" s="38">
        <f t="shared" si="4"/>
        <v>6.6667277965561017E-2</v>
      </c>
      <c r="F49" s="118">
        <v>42</v>
      </c>
      <c r="G49" s="108">
        <f t="shared" si="5"/>
        <v>0</v>
      </c>
      <c r="H49" s="119">
        <f t="shared" si="6"/>
        <v>42</v>
      </c>
      <c r="I49" s="108"/>
      <c r="J49" s="117"/>
      <c r="K49" s="171"/>
      <c r="L49" s="8">
        <f ca="1">(A49-Calculation!$C$5)/365.25</f>
        <v>3.4934976043805612</v>
      </c>
      <c r="M49" s="1">
        <v>6</v>
      </c>
      <c r="N49" s="123">
        <f t="shared" ca="1" si="0"/>
        <v>38107</v>
      </c>
      <c r="O49" s="40">
        <f t="shared" si="7"/>
        <v>0.19442000000000001</v>
      </c>
      <c r="P49" s="124"/>
      <c r="Q49" s="49"/>
      <c r="V49" s="109">
        <f t="shared" ca="1" si="8"/>
        <v>38107</v>
      </c>
      <c r="W49" s="36">
        <v>34.1</v>
      </c>
      <c r="X49" s="117">
        <v>0</v>
      </c>
      <c r="Y49" s="183">
        <v>55</v>
      </c>
      <c r="Z49" s="110">
        <v>6.6667277965561017E-2</v>
      </c>
      <c r="AA49" s="35">
        <f t="shared" ca="1" si="9"/>
        <v>38107</v>
      </c>
      <c r="AB49" s="139">
        <v>0</v>
      </c>
      <c r="AC49" s="35">
        <f t="shared" ca="1" si="10"/>
        <v>38107</v>
      </c>
      <c r="AD49" s="139">
        <v>0</v>
      </c>
      <c r="AE49" s="125">
        <v>1</v>
      </c>
      <c r="AF49" s="125"/>
      <c r="AG49" s="104">
        <v>3.4168400000000001</v>
      </c>
      <c r="AH49" s="103"/>
      <c r="AI49" s="111">
        <f t="shared" ca="1" si="11"/>
        <v>38107</v>
      </c>
      <c r="AJ49" s="40">
        <v>0.19442000000000001</v>
      </c>
      <c r="AK49" s="50">
        <v>0.18099999999999999</v>
      </c>
      <c r="AM49" s="40"/>
      <c r="AN49" s="131"/>
      <c r="AQ49" s="36"/>
      <c r="AR49" s="129"/>
      <c r="AT49" s="39">
        <f t="shared" si="12"/>
        <v>0</v>
      </c>
      <c r="AU49" s="130"/>
      <c r="AV49" s="6"/>
      <c r="BA49" s="134">
        <v>37865</v>
      </c>
      <c r="BB49" s="1">
        <v>34.15</v>
      </c>
      <c r="BC49" s="1">
        <v>50.115413793103457</v>
      </c>
      <c r="BD49" s="1">
        <v>2.0499999999999998</v>
      </c>
      <c r="BE49" s="1">
        <v>7.2714556936918015E-2</v>
      </c>
      <c r="BF49" s="1">
        <v>44105</v>
      </c>
      <c r="BG49" s="1">
        <v>12</v>
      </c>
      <c r="BH49" s="1">
        <v>44105</v>
      </c>
      <c r="BI49" s="1">
        <v>0</v>
      </c>
      <c r="BJ49" s="1">
        <v>1.0880320999657163</v>
      </c>
      <c r="BL49" s="1">
        <v>3.4168377823408624</v>
      </c>
      <c r="BN49" s="1">
        <v>37865</v>
      </c>
      <c r="BO49" s="1">
        <v>0.26367000000000002</v>
      </c>
      <c r="BP49" s="1">
        <v>0.20699999999999999</v>
      </c>
    </row>
    <row r="50" spans="1:68" ht="12.75">
      <c r="A50" s="120">
        <f t="shared" ca="1" si="1"/>
        <v>38138</v>
      </c>
      <c r="B50" s="36">
        <f t="shared" si="2"/>
        <v>27.2</v>
      </c>
      <c r="C50" s="48"/>
      <c r="D50" s="121">
        <f t="shared" si="3"/>
        <v>55</v>
      </c>
      <c r="E50" s="38">
        <f t="shared" si="4"/>
        <v>6.6683200000272017E-2</v>
      </c>
      <c r="H50" s="41"/>
      <c r="I50" s="37"/>
      <c r="J50" s="117">
        <f t="shared" ref="J50:J72" si="13">X50</f>
        <v>0</v>
      </c>
      <c r="K50" s="171">
        <f t="shared" ref="K50:K72" si="14">J50-C50</f>
        <v>0</v>
      </c>
      <c r="L50" s="8">
        <f ca="1">(A50-Calculation!$C$5)/365.25</f>
        <v>3.5783709787816562</v>
      </c>
      <c r="M50" s="1">
        <v>1</v>
      </c>
      <c r="N50" s="123">
        <f t="shared" ca="1" si="0"/>
        <v>38138</v>
      </c>
      <c r="O50" s="40">
        <f t="shared" si="7"/>
        <v>0.15601999999999999</v>
      </c>
      <c r="P50" s="124"/>
      <c r="Q50" s="49"/>
      <c r="V50" s="109">
        <f t="shared" ca="1" si="8"/>
        <v>38138</v>
      </c>
      <c r="W50" s="36">
        <v>27.2</v>
      </c>
      <c r="X50" s="117">
        <v>0</v>
      </c>
      <c r="Y50" s="183">
        <v>55</v>
      </c>
      <c r="Z50" s="110">
        <v>6.6683200000272017E-2</v>
      </c>
      <c r="AA50" s="41"/>
      <c r="AB50" s="37"/>
      <c r="AC50" s="41"/>
      <c r="AD50" s="37"/>
      <c r="AE50" s="125">
        <v>1</v>
      </c>
      <c r="AF50" s="125"/>
      <c r="AG50" s="104">
        <v>3.4989699999999999</v>
      </c>
      <c r="AH50" s="103"/>
      <c r="AI50" s="111">
        <f t="shared" si="11"/>
        <v>0</v>
      </c>
      <c r="AJ50" s="40">
        <v>0.15601999999999999</v>
      </c>
      <c r="AK50" s="50">
        <v>0.18</v>
      </c>
      <c r="AM50" s="40"/>
      <c r="AN50" s="131"/>
      <c r="AQ50" s="36"/>
      <c r="AR50" s="129"/>
      <c r="AT50" s="39">
        <f t="shared" si="12"/>
        <v>0</v>
      </c>
      <c r="AU50" s="130"/>
      <c r="AV50" s="6"/>
      <c r="BA50" s="134">
        <v>37895</v>
      </c>
      <c r="BB50" s="1">
        <v>26.4</v>
      </c>
      <c r="BC50" s="1">
        <v>50.964827586206901</v>
      </c>
      <c r="BD50" s="1">
        <v>2.0499999999999998</v>
      </c>
      <c r="BE50" s="1">
        <v>7.2726196581726008E-2</v>
      </c>
      <c r="BJ50" s="1">
        <v>1.0902410213564211</v>
      </c>
      <c r="BL50" s="1">
        <v>3.4989733059548254</v>
      </c>
      <c r="BN50" s="1">
        <v>37895</v>
      </c>
      <c r="BO50" s="1">
        <v>0.16449999999999998</v>
      </c>
      <c r="BP50" s="1">
        <v>0.20600000000000002</v>
      </c>
    </row>
    <row r="51" spans="1:68" ht="12.75">
      <c r="A51" s="120">
        <f t="shared" ca="1" si="1"/>
        <v>38168</v>
      </c>
      <c r="B51" s="36">
        <f t="shared" si="2"/>
        <v>27.2</v>
      </c>
      <c r="C51" s="48"/>
      <c r="D51" s="121">
        <f t="shared" si="3"/>
        <v>55</v>
      </c>
      <c r="E51" s="38">
        <f t="shared" si="4"/>
        <v>6.6699652769562995E-2</v>
      </c>
      <c r="H51" s="41"/>
      <c r="I51" s="37"/>
      <c r="J51" s="117">
        <f t="shared" si="13"/>
        <v>0</v>
      </c>
      <c r="K51" s="171">
        <f t="shared" si="14"/>
        <v>0</v>
      </c>
      <c r="L51" s="8">
        <f ca="1">(A51-Calculation!$C$5)/365.25</f>
        <v>3.6605065023956196</v>
      </c>
      <c r="M51" s="1">
        <v>2</v>
      </c>
      <c r="N51" s="123">
        <f t="shared" ca="1" si="0"/>
        <v>38168</v>
      </c>
      <c r="O51" s="40">
        <f t="shared" si="7"/>
        <v>0.15601999999999999</v>
      </c>
      <c r="P51" s="124"/>
      <c r="Q51" s="49"/>
      <c r="V51" s="109">
        <f t="shared" ca="1" si="8"/>
        <v>38168</v>
      </c>
      <c r="W51" s="36">
        <v>27.2</v>
      </c>
      <c r="X51" s="117">
        <v>0</v>
      </c>
      <c r="Y51" s="183">
        <v>55</v>
      </c>
      <c r="Z51" s="110">
        <v>6.6699652769562995E-2</v>
      </c>
      <c r="AA51" s="41"/>
      <c r="AB51" s="37"/>
      <c r="AC51" s="41"/>
      <c r="AD51" s="37"/>
      <c r="AE51" s="125">
        <v>1</v>
      </c>
      <c r="AF51" s="125"/>
      <c r="AG51" s="104">
        <v>3.58385</v>
      </c>
      <c r="AH51" s="103"/>
      <c r="AI51" s="111">
        <f t="shared" si="11"/>
        <v>0</v>
      </c>
      <c r="AJ51" s="40">
        <v>0.15601999999999999</v>
      </c>
      <c r="AK51" s="50">
        <v>0.17899999999999999</v>
      </c>
      <c r="AM51" s="40"/>
      <c r="AN51" s="131"/>
      <c r="AQ51" s="36"/>
      <c r="AR51" s="129"/>
      <c r="AT51" s="39">
        <f t="shared" si="12"/>
        <v>0</v>
      </c>
      <c r="AU51" s="130"/>
      <c r="AV51" s="6"/>
      <c r="BA51" s="134">
        <v>37926</v>
      </c>
      <c r="BB51" s="1">
        <v>26.4</v>
      </c>
      <c r="BC51" s="1">
        <v>51.814241379310346</v>
      </c>
      <c r="BD51" s="1">
        <v>2.0499999999999998</v>
      </c>
      <c r="BE51" s="1">
        <v>7.2735022769275015E-2</v>
      </c>
      <c r="BJ51" s="1">
        <v>1.0925282848346682</v>
      </c>
      <c r="BL51" s="1">
        <v>3.5838466803559208</v>
      </c>
      <c r="BN51" s="1">
        <v>37926</v>
      </c>
      <c r="BO51" s="1">
        <v>0.12408</v>
      </c>
      <c r="BP51" s="1">
        <v>0.20600000000000002</v>
      </c>
    </row>
    <row r="52" spans="1:68" ht="12.75">
      <c r="A52" s="120">
        <f t="shared" ca="1" si="1"/>
        <v>38199</v>
      </c>
      <c r="B52" s="36">
        <f t="shared" si="2"/>
        <v>27.2</v>
      </c>
      <c r="C52" s="48"/>
      <c r="D52" s="121">
        <f t="shared" si="3"/>
        <v>55</v>
      </c>
      <c r="E52" s="38">
        <f t="shared" si="4"/>
        <v>6.6714130454711015E-2</v>
      </c>
      <c r="H52" s="41"/>
      <c r="I52" s="37"/>
      <c r="J52" s="117">
        <f t="shared" si="13"/>
        <v>0</v>
      </c>
      <c r="K52" s="171">
        <f t="shared" si="14"/>
        <v>0</v>
      </c>
      <c r="L52" s="8">
        <f ca="1">(A52-Calculation!$C$5)/365.25</f>
        <v>3.7453798767967146</v>
      </c>
      <c r="M52" s="1">
        <v>3</v>
      </c>
      <c r="N52" s="123">
        <f t="shared" ca="1" si="0"/>
        <v>38199</v>
      </c>
      <c r="O52" s="40">
        <f t="shared" si="7"/>
        <v>0.15643000000000001</v>
      </c>
      <c r="P52" s="124"/>
      <c r="Q52" s="49"/>
      <c r="V52" s="109">
        <f t="shared" ca="1" si="8"/>
        <v>38199</v>
      </c>
      <c r="W52" s="36">
        <v>27.2</v>
      </c>
      <c r="X52" s="117">
        <v>0</v>
      </c>
      <c r="Y52" s="183">
        <v>55</v>
      </c>
      <c r="Z52" s="110">
        <v>6.6714130454711015E-2</v>
      </c>
      <c r="AA52" s="41"/>
      <c r="AB52" s="37"/>
      <c r="AC52" s="41"/>
      <c r="AD52" s="37"/>
      <c r="AE52" s="125">
        <v>1</v>
      </c>
      <c r="AF52" s="125"/>
      <c r="AG52" s="104">
        <v>3.6659799999999998</v>
      </c>
      <c r="AH52" s="103"/>
      <c r="AI52" s="111">
        <f t="shared" si="11"/>
        <v>0</v>
      </c>
      <c r="AJ52" s="40">
        <v>0.15643000000000001</v>
      </c>
      <c r="AK52" s="50">
        <v>0.17799999999999999</v>
      </c>
      <c r="AM52" s="40"/>
      <c r="AN52" s="131"/>
      <c r="AQ52" s="36"/>
      <c r="AR52" s="129"/>
      <c r="AT52" s="39">
        <f t="shared" si="12"/>
        <v>0</v>
      </c>
      <c r="AU52" s="130"/>
      <c r="AV52" s="6"/>
      <c r="BA52" s="134">
        <v>37956</v>
      </c>
      <c r="BB52" s="1">
        <v>26.4</v>
      </c>
      <c r="BC52" s="1">
        <v>52.331275862068978</v>
      </c>
      <c r="BD52" s="1">
        <v>2.0499999999999998</v>
      </c>
      <c r="BE52" s="1">
        <v>7.2743564241122008E-2</v>
      </c>
      <c r="BJ52" s="1">
        <v>1.094746334374197</v>
      </c>
      <c r="BL52" s="1">
        <v>3.6659822039698837</v>
      </c>
      <c r="BN52" s="1">
        <v>37956</v>
      </c>
      <c r="BO52" s="1">
        <v>0.12408</v>
      </c>
      <c r="BP52" s="1">
        <v>0.20400000000000001</v>
      </c>
    </row>
    <row r="53" spans="1:68" ht="12.75">
      <c r="A53" s="120">
        <f t="shared" ca="1" si="1"/>
        <v>38230</v>
      </c>
      <c r="B53" s="36">
        <f t="shared" si="2"/>
        <v>33.549999999999997</v>
      </c>
      <c r="C53" s="48"/>
      <c r="D53" s="121">
        <f t="shared" si="3"/>
        <v>55</v>
      </c>
      <c r="E53" s="38">
        <f t="shared" si="4"/>
        <v>6.6727501097054012E-2</v>
      </c>
      <c r="H53" s="41"/>
      <c r="I53" s="37"/>
      <c r="J53" s="117">
        <f t="shared" si="13"/>
        <v>0</v>
      </c>
      <c r="K53" s="171">
        <f t="shared" si="14"/>
        <v>0</v>
      </c>
      <c r="L53" s="8">
        <f ca="1">(A53-Calculation!$C$5)/365.25</f>
        <v>3.8302532511978096</v>
      </c>
      <c r="M53" s="1">
        <v>4</v>
      </c>
      <c r="N53" s="123">
        <f t="shared" ca="1" si="0"/>
        <v>38230</v>
      </c>
      <c r="O53" s="40">
        <f t="shared" si="7"/>
        <v>0.22153999999999999</v>
      </c>
      <c r="P53" s="124"/>
      <c r="Q53" s="49"/>
      <c r="V53" s="109">
        <f t="shared" ca="1" si="8"/>
        <v>38230</v>
      </c>
      <c r="W53" s="36">
        <v>33.549999999999997</v>
      </c>
      <c r="X53" s="117">
        <v>0</v>
      </c>
      <c r="Y53" s="183">
        <v>55</v>
      </c>
      <c r="Z53" s="110">
        <v>6.6727501097054012E-2</v>
      </c>
      <c r="AA53" s="41"/>
      <c r="AB53" s="37"/>
      <c r="AC53" s="41"/>
      <c r="AD53" s="37"/>
      <c r="AE53" s="125">
        <v>1</v>
      </c>
      <c r="AF53" s="125"/>
      <c r="AG53" s="104">
        <v>3.7508599999999999</v>
      </c>
      <c r="AH53" s="103"/>
      <c r="AI53" s="111">
        <f t="shared" si="11"/>
        <v>0</v>
      </c>
      <c r="AJ53" s="40">
        <v>0.22153999999999999</v>
      </c>
      <c r="AK53" s="50">
        <v>0.17599999999999999</v>
      </c>
      <c r="AM53" s="40"/>
      <c r="AN53" s="131"/>
      <c r="AQ53" s="36"/>
      <c r="AR53" s="129"/>
      <c r="AT53" s="39">
        <f t="shared" si="12"/>
        <v>0</v>
      </c>
      <c r="AU53" s="130"/>
      <c r="AV53" s="6"/>
      <c r="BA53" s="134">
        <v>37987</v>
      </c>
      <c r="BB53" s="1">
        <v>33.549999999999997</v>
      </c>
      <c r="BC53" s="1">
        <v>51.659482758620697</v>
      </c>
      <c r="BD53" s="1">
        <v>2.0499999999999998</v>
      </c>
      <c r="BE53" s="1">
        <v>7.2757429682416011E-2</v>
      </c>
      <c r="BJ53" s="1">
        <v>1.0970430497421839</v>
      </c>
      <c r="BL53" s="1">
        <v>3.7508555783709787</v>
      </c>
      <c r="BN53" s="1">
        <v>37987</v>
      </c>
      <c r="BO53" s="1">
        <v>0.12408</v>
      </c>
      <c r="BP53" s="1">
        <v>0.20300000000000001</v>
      </c>
    </row>
    <row r="54" spans="1:68" ht="12.75">
      <c r="A54" s="120">
        <f t="shared" ca="1" si="1"/>
        <v>38260</v>
      </c>
      <c r="B54" s="36">
        <f t="shared" si="2"/>
        <v>33.549999999999997</v>
      </c>
      <c r="C54" s="48"/>
      <c r="D54" s="121">
        <f t="shared" si="3"/>
        <v>55</v>
      </c>
      <c r="E54" s="38">
        <f t="shared" si="4"/>
        <v>6.6740871739456017E-2</v>
      </c>
      <c r="H54" s="41"/>
      <c r="I54" s="37"/>
      <c r="J54" s="117">
        <f t="shared" si="13"/>
        <v>0</v>
      </c>
      <c r="K54" s="171">
        <f t="shared" si="14"/>
        <v>0</v>
      </c>
      <c r="L54" s="8">
        <f ca="1">(A54-Calculation!$C$5)/365.25</f>
        <v>3.9123887748117729</v>
      </c>
      <c r="M54" s="1">
        <v>5</v>
      </c>
      <c r="N54" s="123">
        <f t="shared" ca="1" si="0"/>
        <v>38260</v>
      </c>
      <c r="O54" s="40">
        <f t="shared" si="7"/>
        <v>0.22153999999999999</v>
      </c>
      <c r="P54" s="124"/>
      <c r="Q54" s="49"/>
      <c r="V54" s="109">
        <f t="shared" ca="1" si="8"/>
        <v>38260</v>
      </c>
      <c r="W54" s="36">
        <v>33.549999999999997</v>
      </c>
      <c r="X54" s="117">
        <v>0</v>
      </c>
      <c r="Y54" s="183">
        <v>55</v>
      </c>
      <c r="Z54" s="110">
        <v>6.6740871739456017E-2</v>
      </c>
      <c r="AA54" s="41"/>
      <c r="AB54" s="37"/>
      <c r="AC54" s="41"/>
      <c r="AD54" s="37"/>
      <c r="AE54" s="125">
        <v>1</v>
      </c>
      <c r="AF54" s="125"/>
      <c r="AG54" s="104">
        <v>3.8357299999999999</v>
      </c>
      <c r="AH54" s="103"/>
      <c r="AI54" s="111">
        <f t="shared" si="11"/>
        <v>0</v>
      </c>
      <c r="AJ54" s="40">
        <v>0.22153999999999999</v>
      </c>
      <c r="AK54" s="50">
        <v>0.17599999999999999</v>
      </c>
      <c r="AM54" s="40"/>
      <c r="AN54" s="131"/>
      <c r="AQ54" s="36"/>
      <c r="AR54" s="129"/>
      <c r="AT54" s="39">
        <f t="shared" si="12"/>
        <v>0</v>
      </c>
      <c r="AU54" s="130"/>
      <c r="AV54" s="6"/>
      <c r="BA54" s="134">
        <v>38018</v>
      </c>
      <c r="BB54" s="1">
        <v>33.549999999999997</v>
      </c>
      <c r="BC54" s="1">
        <v>50.572655172413803</v>
      </c>
      <c r="BD54" s="1">
        <v>2.0499999999999998</v>
      </c>
      <c r="BE54" s="1">
        <v>7.277667032774901E-2</v>
      </c>
      <c r="BJ54" s="1">
        <v>1.0993445834880142</v>
      </c>
      <c r="BL54" s="1">
        <v>3.8357289527720737</v>
      </c>
      <c r="BN54" s="1">
        <v>38018</v>
      </c>
      <c r="BO54" s="1">
        <v>0.18611999999999998</v>
      </c>
      <c r="BP54" s="1">
        <v>0.20400000000000001</v>
      </c>
    </row>
    <row r="55" spans="1:68" ht="12.75">
      <c r="A55" s="120">
        <f t="shared" ca="1" si="1"/>
        <v>38291</v>
      </c>
      <c r="B55" s="36">
        <f t="shared" si="2"/>
        <v>25.774999999999999</v>
      </c>
      <c r="C55" s="48"/>
      <c r="D55" s="121">
        <f t="shared" si="3"/>
        <v>55</v>
      </c>
      <c r="E55" s="38">
        <f t="shared" si="4"/>
        <v>6.6757359164784008E-2</v>
      </c>
      <c r="H55" s="41"/>
      <c r="I55" s="37"/>
      <c r="J55" s="117">
        <f t="shared" si="13"/>
        <v>0</v>
      </c>
      <c r="K55" s="171">
        <f t="shared" si="14"/>
        <v>0</v>
      </c>
      <c r="L55" s="8">
        <f ca="1">(A55-Calculation!$C$5)/365.25</f>
        <v>3.9972621492128679</v>
      </c>
      <c r="M55" s="1">
        <v>6</v>
      </c>
      <c r="N55" s="123">
        <f t="shared" ca="1" si="0"/>
        <v>38291</v>
      </c>
      <c r="O55" s="40">
        <f t="shared" si="7"/>
        <v>0.16763</v>
      </c>
      <c r="P55" s="124"/>
      <c r="Q55" s="49"/>
      <c r="V55" s="109">
        <f t="shared" ca="1" si="8"/>
        <v>38291</v>
      </c>
      <c r="W55" s="36">
        <v>25.774999999999999</v>
      </c>
      <c r="X55" s="117">
        <v>0</v>
      </c>
      <c r="Y55" s="183">
        <v>55</v>
      </c>
      <c r="Z55" s="110">
        <v>6.6757359164784008E-2</v>
      </c>
      <c r="AA55" s="41"/>
      <c r="AB55" s="37"/>
      <c r="AC55" s="41"/>
      <c r="AD55" s="37"/>
      <c r="AE55" s="125">
        <v>1</v>
      </c>
      <c r="AF55" s="125"/>
      <c r="AG55" s="104">
        <v>3.91513</v>
      </c>
      <c r="AH55" s="103"/>
      <c r="AI55" s="111">
        <f t="shared" si="11"/>
        <v>0</v>
      </c>
      <c r="AJ55" s="40">
        <v>0.16763</v>
      </c>
      <c r="AK55" s="50">
        <v>0.17699999999999999</v>
      </c>
      <c r="AM55" s="40"/>
      <c r="AN55" s="131"/>
      <c r="AQ55" s="36"/>
      <c r="AR55" s="129"/>
      <c r="AT55" s="39">
        <f t="shared" si="12"/>
        <v>0</v>
      </c>
      <c r="AU55" s="130"/>
      <c r="AV55" s="6"/>
      <c r="BA55" s="134">
        <v>38047</v>
      </c>
      <c r="BB55" s="1">
        <v>25.774999999999999</v>
      </c>
      <c r="BC55" s="1">
        <v>49.317000000000007</v>
      </c>
      <c r="BD55" s="1">
        <v>2.0499999999999998</v>
      </c>
      <c r="BE55" s="1">
        <v>7.2794669641237014E-2</v>
      </c>
      <c r="BJ55" s="1">
        <v>1.1015020022511328</v>
      </c>
      <c r="BL55" s="1">
        <v>3.915126625598905</v>
      </c>
      <c r="BN55" s="1">
        <v>38047</v>
      </c>
      <c r="BO55" s="1">
        <v>0.18611999999999998</v>
      </c>
      <c r="BP55" s="1">
        <v>0.20400000000000001</v>
      </c>
    </row>
    <row r="56" spans="1:68" ht="12.75">
      <c r="A56" s="175">
        <f t="shared" ca="1" si="1"/>
        <v>38321</v>
      </c>
      <c r="B56" s="36">
        <f t="shared" si="2"/>
        <v>26.65</v>
      </c>
      <c r="C56" s="48"/>
      <c r="D56" s="121">
        <f t="shared" si="3"/>
        <v>55</v>
      </c>
      <c r="E56" s="38">
        <f t="shared" si="4"/>
        <v>6.6777811437382012E-2</v>
      </c>
      <c r="H56" s="41"/>
      <c r="I56" s="37"/>
      <c r="J56" s="117">
        <f t="shared" si="13"/>
        <v>0</v>
      </c>
      <c r="K56" s="171">
        <f t="shared" si="14"/>
        <v>0</v>
      </c>
      <c r="L56" s="8">
        <f ca="1">(A56-Calculation!$C$5)/365.25</f>
        <v>4.0793976728268309</v>
      </c>
      <c r="M56" s="1">
        <v>1</v>
      </c>
      <c r="N56" s="123">
        <f t="shared" ca="1" si="0"/>
        <v>38321</v>
      </c>
      <c r="O56" s="40">
        <f t="shared" si="7"/>
        <v>0.15987000000000001</v>
      </c>
      <c r="P56" s="124"/>
      <c r="Q56" s="49"/>
      <c r="V56" s="109">
        <f t="shared" ca="1" si="8"/>
        <v>38321</v>
      </c>
      <c r="W56" s="36">
        <v>26.65</v>
      </c>
      <c r="X56" s="117">
        <v>0</v>
      </c>
      <c r="Y56" s="183">
        <v>55</v>
      </c>
      <c r="Z56" s="110">
        <v>6.6777811437382012E-2</v>
      </c>
      <c r="AA56" s="41"/>
      <c r="AB56" s="37"/>
      <c r="AC56" s="41"/>
      <c r="AD56" s="37"/>
      <c r="AE56" s="125">
        <v>1</v>
      </c>
      <c r="AF56" s="125"/>
      <c r="AG56" s="104">
        <v>4</v>
      </c>
      <c r="AH56" s="103"/>
      <c r="AI56" s="111">
        <f t="shared" si="11"/>
        <v>0</v>
      </c>
      <c r="AJ56" s="40">
        <v>0.15987000000000001</v>
      </c>
      <c r="AK56" s="50">
        <v>0.17599999999999999</v>
      </c>
      <c r="AM56" s="40"/>
      <c r="AN56" s="131"/>
      <c r="AQ56" s="36"/>
      <c r="AR56" s="129"/>
      <c r="AT56" s="39">
        <f t="shared" si="12"/>
        <v>0</v>
      </c>
      <c r="AU56" s="130"/>
      <c r="AV56" s="6"/>
      <c r="BA56" s="134">
        <v>38078</v>
      </c>
      <c r="BB56" s="1">
        <v>26.65</v>
      </c>
      <c r="BC56" s="1">
        <v>48.402517241379321</v>
      </c>
      <c r="BD56" s="1">
        <v>2.0499999999999998</v>
      </c>
      <c r="BE56" s="1">
        <v>7.2812459610033006E-2</v>
      </c>
      <c r="BJ56" s="1">
        <v>1.1038128906249998</v>
      </c>
      <c r="BL56" s="1">
        <v>4</v>
      </c>
      <c r="BN56" s="1">
        <v>38078</v>
      </c>
      <c r="BO56" s="1">
        <v>0.14889599999999997</v>
      </c>
      <c r="BP56" s="1">
        <v>0.20400000000000001</v>
      </c>
    </row>
    <row r="57" spans="1:68" ht="12.75">
      <c r="A57" s="120">
        <f t="shared" ca="1" si="1"/>
        <v>38352</v>
      </c>
      <c r="B57" s="36">
        <f t="shared" si="2"/>
        <v>32.4</v>
      </c>
      <c r="C57" s="48"/>
      <c r="D57" s="121">
        <f t="shared" si="3"/>
        <v>55</v>
      </c>
      <c r="E57" s="38">
        <f t="shared" si="4"/>
        <v>6.6797603959382987E-2</v>
      </c>
      <c r="H57" s="41"/>
      <c r="I57" s="37"/>
      <c r="J57" s="117">
        <f t="shared" si="13"/>
        <v>0</v>
      </c>
      <c r="K57" s="171">
        <f t="shared" si="14"/>
        <v>0</v>
      </c>
      <c r="L57" s="8">
        <f ca="1">(A57-Calculation!$C$5)/365.25</f>
        <v>4.1642710472279258</v>
      </c>
      <c r="M57" s="1">
        <v>2</v>
      </c>
      <c r="N57" s="123">
        <f t="shared" ca="1" si="0"/>
        <v>38352</v>
      </c>
      <c r="O57" s="40">
        <f t="shared" si="7"/>
        <v>0.18664</v>
      </c>
      <c r="P57" s="124"/>
      <c r="Q57" s="49"/>
      <c r="V57" s="109">
        <f t="shared" ca="1" si="8"/>
        <v>38352</v>
      </c>
      <c r="W57" s="36">
        <v>32.4</v>
      </c>
      <c r="X57" s="117">
        <v>0</v>
      </c>
      <c r="Y57" s="183">
        <v>55</v>
      </c>
      <c r="Z57" s="110">
        <v>6.6797603959382987E-2</v>
      </c>
      <c r="AA57" s="41"/>
      <c r="AB57" s="37"/>
      <c r="AC57" s="41"/>
      <c r="AD57" s="37"/>
      <c r="AE57" s="125">
        <v>1</v>
      </c>
      <c r="AF57" s="125"/>
      <c r="AG57" s="104">
        <v>4.0821399999999999</v>
      </c>
      <c r="AH57" s="103"/>
      <c r="AI57" s="111">
        <f t="shared" si="11"/>
        <v>0</v>
      </c>
      <c r="AJ57" s="40">
        <v>0.18664</v>
      </c>
      <c r="AK57" s="50">
        <v>0.17599999999999999</v>
      </c>
      <c r="AM57" s="40"/>
      <c r="AN57" s="131"/>
      <c r="AQ57" s="36"/>
      <c r="AR57" s="129"/>
      <c r="AT57" s="39">
        <f t="shared" si="12"/>
        <v>0</v>
      </c>
      <c r="AU57" s="130"/>
      <c r="AV57" s="6"/>
      <c r="BA57" s="134">
        <v>38108</v>
      </c>
      <c r="BB57" s="1">
        <v>31.95</v>
      </c>
      <c r="BC57" s="1">
        <v>47.75886206896552</v>
      </c>
      <c r="BD57" s="1">
        <v>2.0499999999999998</v>
      </c>
      <c r="BE57" s="1">
        <v>7.2828178236159016E-2</v>
      </c>
      <c r="BJ57" s="1">
        <v>1.106053850156905</v>
      </c>
      <c r="BL57" s="1">
        <v>4.0821355236139629</v>
      </c>
      <c r="BN57" s="1">
        <v>38108</v>
      </c>
      <c r="BO57" s="1">
        <v>0.14517359999999999</v>
      </c>
      <c r="BP57" s="1">
        <v>0.20300000000000001</v>
      </c>
    </row>
    <row r="58" spans="1:68" ht="12.75">
      <c r="A58" s="120">
        <f t="shared" ca="1" si="1"/>
        <v>38383</v>
      </c>
      <c r="B58" s="36">
        <f t="shared" si="2"/>
        <v>55.25</v>
      </c>
      <c r="C58" s="48"/>
      <c r="D58" s="121">
        <f t="shared" si="3"/>
        <v>55</v>
      </c>
      <c r="E58" s="38">
        <f t="shared" si="4"/>
        <v>6.6846392054821999E-2</v>
      </c>
      <c r="H58" s="41"/>
      <c r="I58" s="37"/>
      <c r="J58" s="117">
        <f t="shared" si="13"/>
        <v>0</v>
      </c>
      <c r="K58" s="171">
        <f t="shared" si="14"/>
        <v>0</v>
      </c>
      <c r="L58" s="8">
        <f ca="1">(A58-Calculation!$C$5)/365.25</f>
        <v>4.2491444216290208</v>
      </c>
      <c r="M58" s="1">
        <v>3</v>
      </c>
      <c r="N58" s="123">
        <f t="shared" ca="1" si="0"/>
        <v>38383</v>
      </c>
      <c r="O58" s="40">
        <f t="shared" si="7"/>
        <v>0.22933000000000001</v>
      </c>
      <c r="P58" s="124"/>
      <c r="Q58" s="49"/>
      <c r="V58" s="109">
        <f t="shared" ca="1" si="8"/>
        <v>38383</v>
      </c>
      <c r="W58" s="36">
        <v>55.25</v>
      </c>
      <c r="X58" s="117">
        <v>0</v>
      </c>
      <c r="Y58" s="183">
        <v>55</v>
      </c>
      <c r="Z58" s="110">
        <v>6.6846392054821999E-2</v>
      </c>
      <c r="AA58" s="41"/>
      <c r="AB58" s="37"/>
      <c r="AC58" s="41"/>
      <c r="AD58" s="37"/>
      <c r="AE58" s="125">
        <v>1</v>
      </c>
      <c r="AF58" s="125"/>
      <c r="AG58" s="104">
        <v>4.1670100000000003</v>
      </c>
      <c r="AH58" s="103"/>
      <c r="AI58" s="111">
        <f t="shared" si="11"/>
        <v>0</v>
      </c>
      <c r="AJ58" s="40">
        <v>0.22933000000000001</v>
      </c>
      <c r="AK58" s="50">
        <v>0.17399999999999999</v>
      </c>
      <c r="AM58" s="40"/>
      <c r="AN58" s="131"/>
      <c r="AQ58" s="36"/>
      <c r="AR58" s="129"/>
      <c r="AT58" s="39">
        <f t="shared" si="12"/>
        <v>0</v>
      </c>
      <c r="AU58" s="130"/>
      <c r="AV58" s="6"/>
      <c r="BA58" s="134">
        <v>38139</v>
      </c>
      <c r="BB58" s="1">
        <v>57.5</v>
      </c>
      <c r="BC58" s="1">
        <v>47.885482758620697</v>
      </c>
      <c r="BD58" s="1">
        <v>2.0499999999999998</v>
      </c>
      <c r="BE58" s="1">
        <v>7.2844420816576008E-2</v>
      </c>
      <c r="BJ58" s="1">
        <v>1.1083742880480525</v>
      </c>
      <c r="BL58" s="1">
        <v>4.1670088980150579</v>
      </c>
      <c r="BN58" s="1">
        <v>38139</v>
      </c>
      <c r="BO58" s="1">
        <v>0.16378559999999998</v>
      </c>
      <c r="BP58" s="1">
        <v>0.20199999999999999</v>
      </c>
    </row>
    <row r="59" spans="1:68" ht="12.75">
      <c r="A59" s="120">
        <f t="shared" ca="1" si="1"/>
        <v>38411</v>
      </c>
      <c r="B59" s="36">
        <f t="shared" si="2"/>
        <v>86.25</v>
      </c>
      <c r="C59" s="48"/>
      <c r="D59" s="121">
        <f t="shared" si="3"/>
        <v>55</v>
      </c>
      <c r="E59" s="38">
        <f t="shared" si="4"/>
        <v>6.6918515534918011E-2</v>
      </c>
      <c r="F59" s="41"/>
      <c r="G59" s="37"/>
      <c r="H59" s="41"/>
      <c r="I59" s="37"/>
      <c r="J59" s="117">
        <f t="shared" si="13"/>
        <v>0</v>
      </c>
      <c r="K59" s="171">
        <f t="shared" si="14"/>
        <v>0</v>
      </c>
      <c r="L59" s="8">
        <f ca="1">(A59-Calculation!$C$5)/365.25</f>
        <v>4.3258042436687196</v>
      </c>
      <c r="M59" s="1">
        <v>4</v>
      </c>
      <c r="N59" s="123">
        <f t="shared" ca="1" si="0"/>
        <v>38411</v>
      </c>
      <c r="O59" s="40">
        <f t="shared" si="7"/>
        <v>0.28365000000000001</v>
      </c>
      <c r="P59" s="124"/>
      <c r="Q59" s="49"/>
      <c r="V59" s="109">
        <f t="shared" ca="1" si="8"/>
        <v>38411</v>
      </c>
      <c r="W59" s="36">
        <v>86.25</v>
      </c>
      <c r="X59" s="117">
        <v>0</v>
      </c>
      <c r="Y59" s="183">
        <v>55</v>
      </c>
      <c r="Z59" s="110">
        <v>6.6918515534918011E-2</v>
      </c>
      <c r="AA59" s="41"/>
      <c r="AB59" s="37"/>
      <c r="AC59" s="41"/>
      <c r="AD59" s="37"/>
      <c r="AE59" s="125">
        <v>1</v>
      </c>
      <c r="AF59" s="125"/>
      <c r="AG59" s="104">
        <v>4.2491399999999997</v>
      </c>
      <c r="AH59" s="103"/>
      <c r="AI59" s="111">
        <f t="shared" si="11"/>
        <v>0</v>
      </c>
      <c r="AJ59" s="40">
        <v>0.28365000000000001</v>
      </c>
      <c r="AK59" s="50">
        <v>0.17399999999999999</v>
      </c>
      <c r="AM59" s="40"/>
      <c r="AN59" s="131"/>
      <c r="AQ59" s="36"/>
      <c r="AR59" s="129"/>
      <c r="AT59" s="39">
        <f t="shared" si="12"/>
        <v>0</v>
      </c>
      <c r="AU59" s="130"/>
      <c r="AV59" s="6"/>
      <c r="BA59" s="134">
        <v>38169</v>
      </c>
      <c r="BB59" s="1">
        <v>88.75</v>
      </c>
      <c r="BC59" s="1">
        <v>48.379655172413798</v>
      </c>
      <c r="BD59" s="1">
        <v>2.0499999999999998</v>
      </c>
      <c r="BE59" s="1">
        <v>7.286013944286901E-2</v>
      </c>
      <c r="BJ59" s="1">
        <v>1.1106245081232264</v>
      </c>
      <c r="BL59" s="1">
        <v>4.2491444216290208</v>
      </c>
      <c r="BN59" s="1">
        <v>38169</v>
      </c>
      <c r="BO59" s="1">
        <v>0.20845439999999998</v>
      </c>
      <c r="BP59" s="1">
        <v>0.20100000000000001</v>
      </c>
    </row>
    <row r="60" spans="1:68" ht="12.75">
      <c r="A60" s="120">
        <f t="shared" ca="1" si="1"/>
        <v>38442</v>
      </c>
      <c r="B60" s="36">
        <f t="shared" si="2"/>
        <v>83.25</v>
      </c>
      <c r="C60" s="48"/>
      <c r="D60" s="121">
        <f t="shared" si="3"/>
        <v>55</v>
      </c>
      <c r="E60" s="38">
        <f t="shared" si="4"/>
        <v>6.6983659324873004E-2</v>
      </c>
      <c r="F60" s="41"/>
      <c r="G60" s="37"/>
      <c r="H60" s="41"/>
      <c r="I60" s="37"/>
      <c r="J60" s="117">
        <f t="shared" si="13"/>
        <v>0</v>
      </c>
      <c r="K60" s="171">
        <f t="shared" si="14"/>
        <v>0</v>
      </c>
      <c r="L60" s="8">
        <f ca="1">(A60-Calculation!$C$5)/365.25</f>
        <v>4.4106776180698155</v>
      </c>
      <c r="M60" s="1">
        <v>5</v>
      </c>
      <c r="N60" s="123">
        <f t="shared" ca="1" si="0"/>
        <v>38442</v>
      </c>
      <c r="O60" s="40">
        <f t="shared" si="7"/>
        <v>0.28365000000000001</v>
      </c>
      <c r="P60" s="124"/>
      <c r="Q60" s="49"/>
      <c r="V60" s="109">
        <f t="shared" ca="1" si="8"/>
        <v>38442</v>
      </c>
      <c r="W60" s="36">
        <v>83.25</v>
      </c>
      <c r="X60" s="117">
        <v>0</v>
      </c>
      <c r="Y60" s="183">
        <v>55</v>
      </c>
      <c r="Z60" s="110">
        <v>6.6983659324873004E-2</v>
      </c>
      <c r="AA60" s="41"/>
      <c r="AB60" s="37"/>
      <c r="AC60" s="41"/>
      <c r="AD60" s="37"/>
      <c r="AE60" s="125">
        <v>1</v>
      </c>
      <c r="AF60" s="125"/>
      <c r="AG60" s="104">
        <v>4.3340199999999998</v>
      </c>
      <c r="AH60" s="103"/>
      <c r="AI60" s="111">
        <f t="shared" si="11"/>
        <v>0</v>
      </c>
      <c r="AJ60" s="40">
        <v>0.28365000000000001</v>
      </c>
      <c r="AK60" s="50">
        <v>0.17399999999999999</v>
      </c>
      <c r="AM60" s="40"/>
      <c r="AN60" s="131"/>
      <c r="AQ60" s="36"/>
      <c r="AR60" s="129"/>
      <c r="AT60" s="39">
        <f t="shared" si="12"/>
        <v>0</v>
      </c>
      <c r="AU60" s="130"/>
      <c r="AV60" s="6"/>
      <c r="BA60" s="134">
        <v>38200</v>
      </c>
      <c r="BB60" s="1">
        <v>82.75</v>
      </c>
      <c r="BC60" s="1">
        <v>49.030344827586212</v>
      </c>
      <c r="BD60" s="1">
        <v>2.0499999999999998</v>
      </c>
      <c r="BE60" s="1">
        <v>7.2876382023456018E-2</v>
      </c>
      <c r="BJ60" s="1">
        <v>1.1129545349940886</v>
      </c>
      <c r="BL60" s="1">
        <v>4.3340177960301167</v>
      </c>
      <c r="BN60" s="1">
        <v>38200</v>
      </c>
      <c r="BO60" s="1">
        <v>0.25312319999999999</v>
      </c>
      <c r="BP60" s="1">
        <v>0.20100000000000001</v>
      </c>
    </row>
    <row r="61" spans="1:68" ht="12.75">
      <c r="A61" s="120">
        <f t="shared" ca="1" si="1"/>
        <v>38472</v>
      </c>
      <c r="B61" s="36">
        <f t="shared" si="2"/>
        <v>34.200000000000003</v>
      </c>
      <c r="C61" s="48"/>
      <c r="D61" s="121">
        <f t="shared" si="3"/>
        <v>55</v>
      </c>
      <c r="E61" s="38">
        <f t="shared" si="4"/>
        <v>6.7055782808248018E-2</v>
      </c>
      <c r="F61" s="41"/>
      <c r="G61" s="37"/>
      <c r="H61" s="41"/>
      <c r="I61" s="37"/>
      <c r="J61" s="117">
        <f t="shared" si="13"/>
        <v>0</v>
      </c>
      <c r="K61" s="171">
        <f t="shared" si="14"/>
        <v>0</v>
      </c>
      <c r="L61" s="8">
        <f ca="1">(A61-Calculation!$C$5)/365.25</f>
        <v>4.4928131416837784</v>
      </c>
      <c r="M61" s="1">
        <v>6</v>
      </c>
      <c r="N61" s="123">
        <f t="shared" ca="1" si="0"/>
        <v>38472</v>
      </c>
      <c r="O61" s="40">
        <f t="shared" si="7"/>
        <v>0.18664</v>
      </c>
      <c r="P61" s="124"/>
      <c r="Q61" s="49"/>
      <c r="V61" s="109">
        <f t="shared" ca="1" si="8"/>
        <v>38472</v>
      </c>
      <c r="W61" s="36">
        <v>34.200000000000003</v>
      </c>
      <c r="X61" s="117">
        <v>0</v>
      </c>
      <c r="Y61" s="183">
        <v>55</v>
      </c>
      <c r="Z61" s="110">
        <v>6.7055782808248018E-2</v>
      </c>
      <c r="AA61" s="41"/>
      <c r="AB61" s="37"/>
      <c r="AC61" s="41"/>
      <c r="AD61" s="37"/>
      <c r="AE61" s="125">
        <v>1</v>
      </c>
      <c r="AF61" s="125"/>
      <c r="AG61" s="104">
        <v>4.4188900000000002</v>
      </c>
      <c r="AH61" s="103"/>
      <c r="AI61" s="111">
        <f t="shared" si="11"/>
        <v>0</v>
      </c>
      <c r="AJ61" s="40">
        <v>0.18664</v>
      </c>
      <c r="AK61" s="50">
        <v>0.17299999999999999</v>
      </c>
      <c r="AM61" s="40"/>
      <c r="AN61" s="131"/>
      <c r="AQ61" s="36"/>
      <c r="AR61" s="129"/>
      <c r="AT61" s="39">
        <f t="shared" si="12"/>
        <v>0</v>
      </c>
      <c r="AU61" s="130"/>
      <c r="AV61" s="6"/>
      <c r="BA61" s="134">
        <v>38231</v>
      </c>
      <c r="BB61" s="1">
        <v>34.25</v>
      </c>
      <c r="BC61" s="1">
        <v>49.716206896551732</v>
      </c>
      <c r="BD61" s="1">
        <v>2.0499999999999998</v>
      </c>
      <c r="BE61" s="1">
        <v>7.2892624604132011E-2</v>
      </c>
      <c r="BJ61" s="1">
        <v>1.1152894501284267</v>
      </c>
      <c r="BL61" s="1">
        <v>4.4188911704312117</v>
      </c>
      <c r="BN61" s="1">
        <v>38231</v>
      </c>
      <c r="BO61" s="1">
        <v>0.25312319999999999</v>
      </c>
      <c r="BP61" s="1">
        <v>0.2</v>
      </c>
    </row>
    <row r="62" spans="1:68" ht="12.75">
      <c r="A62" s="120">
        <f t="shared" ca="1" si="1"/>
        <v>38503</v>
      </c>
      <c r="B62" s="36">
        <f t="shared" si="2"/>
        <v>27.3</v>
      </c>
      <c r="C62" s="48"/>
      <c r="D62" s="121">
        <f t="shared" si="3"/>
        <v>55</v>
      </c>
      <c r="E62" s="38">
        <f t="shared" si="4"/>
        <v>6.7125579729283014E-2</v>
      </c>
      <c r="F62" s="41"/>
      <c r="G62" s="37"/>
      <c r="H62" s="41"/>
      <c r="I62" s="37"/>
      <c r="J62" s="117">
        <f t="shared" si="13"/>
        <v>0</v>
      </c>
      <c r="K62" s="171">
        <f t="shared" si="14"/>
        <v>0</v>
      </c>
      <c r="L62" s="8">
        <f ca="1">(A62-Calculation!$C$5)/365.25</f>
        <v>4.5776865160848734</v>
      </c>
      <c r="M62" s="1">
        <v>1</v>
      </c>
      <c r="N62" s="123">
        <f t="shared" ca="1" si="0"/>
        <v>38503</v>
      </c>
      <c r="O62" s="40">
        <f t="shared" si="7"/>
        <v>0.14978</v>
      </c>
      <c r="P62" s="124"/>
      <c r="Q62" s="49"/>
      <c r="V62" s="109">
        <f t="shared" ca="1" si="8"/>
        <v>38503</v>
      </c>
      <c r="W62" s="36">
        <v>27.3</v>
      </c>
      <c r="X62" s="117">
        <v>0</v>
      </c>
      <c r="Y62" s="183">
        <v>55</v>
      </c>
      <c r="Z62" s="110">
        <v>6.7125579729283014E-2</v>
      </c>
      <c r="AA62" s="41"/>
      <c r="AB62" s="37"/>
      <c r="AC62" s="41"/>
      <c r="AD62" s="37"/>
      <c r="AE62" s="125">
        <v>1</v>
      </c>
      <c r="AF62" s="125"/>
      <c r="AG62" s="104">
        <v>4.5010300000000001</v>
      </c>
      <c r="AH62" s="103"/>
      <c r="AI62" s="111">
        <f t="shared" si="11"/>
        <v>0</v>
      </c>
      <c r="AJ62" s="40">
        <v>0.14978</v>
      </c>
      <c r="AK62" s="50">
        <v>0.17199999999999999</v>
      </c>
      <c r="AM62" s="40"/>
      <c r="AN62" s="131"/>
      <c r="AQ62" s="36"/>
      <c r="AR62" s="129"/>
      <c r="AT62" s="39">
        <f t="shared" si="12"/>
        <v>0</v>
      </c>
      <c r="AU62" s="130"/>
      <c r="AV62" s="6"/>
      <c r="BA62" s="134">
        <v>38261</v>
      </c>
      <c r="BB62" s="1">
        <v>26.5</v>
      </c>
      <c r="BC62" s="1">
        <v>50.639482758620694</v>
      </c>
      <c r="BD62" s="1">
        <v>2.0499999999999998</v>
      </c>
      <c r="BE62" s="1">
        <v>7.2908343230674008E-2</v>
      </c>
      <c r="BJ62" s="1">
        <v>1.1175537093568941</v>
      </c>
      <c r="BL62" s="1">
        <v>4.5010266940451746</v>
      </c>
      <c r="BN62" s="1">
        <v>38261</v>
      </c>
      <c r="BO62" s="1">
        <v>0.15791999999999998</v>
      </c>
      <c r="BP62" s="1">
        <v>0.19900000000000004</v>
      </c>
    </row>
    <row r="63" spans="1:68" ht="12.75">
      <c r="A63" s="120">
        <f t="shared" ca="1" si="1"/>
        <v>38533</v>
      </c>
      <c r="B63" s="36">
        <f t="shared" si="2"/>
        <v>27.3</v>
      </c>
      <c r="C63" s="48"/>
      <c r="D63" s="121">
        <f t="shared" si="3"/>
        <v>55</v>
      </c>
      <c r="E63" s="38">
        <f t="shared" si="4"/>
        <v>7.1040000000000006E-2</v>
      </c>
      <c r="F63" s="41"/>
      <c r="G63" s="37"/>
      <c r="H63" s="41"/>
      <c r="I63" s="37"/>
      <c r="J63" s="117">
        <f t="shared" si="13"/>
        <v>0</v>
      </c>
      <c r="K63" s="171">
        <f t="shared" si="14"/>
        <v>0</v>
      </c>
      <c r="L63" s="8">
        <f ca="1">(A63-Calculation!$C$5)/365.25</f>
        <v>4.6598220396988363</v>
      </c>
      <c r="M63" s="1">
        <v>2</v>
      </c>
      <c r="N63" s="123">
        <f t="shared" ca="1" si="0"/>
        <v>38533</v>
      </c>
      <c r="O63" s="40">
        <f t="shared" si="7"/>
        <v>0.14978</v>
      </c>
      <c r="P63" s="124"/>
      <c r="Q63" s="49"/>
      <c r="V63" s="109">
        <f t="shared" ca="1" si="8"/>
        <v>38533</v>
      </c>
      <c r="W63" s="36">
        <v>27.3</v>
      </c>
      <c r="X63" s="117">
        <v>0</v>
      </c>
      <c r="Y63" s="183">
        <v>55</v>
      </c>
      <c r="Z63" s="110">
        <v>7.1040000000000006E-2</v>
      </c>
      <c r="AA63" s="41"/>
      <c r="AB63" s="37"/>
      <c r="AC63" s="41"/>
      <c r="AD63" s="37"/>
      <c r="AE63" s="125">
        <v>1</v>
      </c>
      <c r="AF63" s="125"/>
      <c r="AG63" s="104">
        <v>4.5858999999999996</v>
      </c>
      <c r="AH63" s="103"/>
      <c r="AI63" s="111">
        <f t="shared" si="11"/>
        <v>0</v>
      </c>
      <c r="AJ63" s="40">
        <v>0.14978</v>
      </c>
      <c r="AK63" s="50">
        <v>0.17199999999999999</v>
      </c>
      <c r="AM63" s="40"/>
      <c r="AN63" s="131"/>
      <c r="AQ63" s="36"/>
      <c r="AR63" s="129"/>
      <c r="AT63" s="39">
        <f t="shared" si="12"/>
        <v>0</v>
      </c>
      <c r="AU63" s="130"/>
      <c r="AV63" s="6"/>
      <c r="BA63" s="134">
        <v>38292</v>
      </c>
      <c r="BB63" s="1">
        <v>26.5</v>
      </c>
      <c r="BC63" s="1">
        <v>51.541655172413797</v>
      </c>
      <c r="BD63" s="1">
        <v>2.0499999999999998</v>
      </c>
      <c r="BE63" s="1">
        <v>7.2924585811522016E-2</v>
      </c>
      <c r="BJ63" s="1">
        <v>1.1198982732967206</v>
      </c>
      <c r="BL63" s="1">
        <v>4.5859000684462696</v>
      </c>
      <c r="BN63" s="1">
        <v>38292</v>
      </c>
      <c r="BO63" s="1">
        <v>0.11911679999999999</v>
      </c>
      <c r="BP63" s="1">
        <v>0.19900000000000004</v>
      </c>
    </row>
    <row r="64" spans="1:68" ht="12.75">
      <c r="A64" s="120">
        <f t="shared" ca="1" si="1"/>
        <v>38564</v>
      </c>
      <c r="B64" s="36">
        <f t="shared" si="2"/>
        <v>27.3</v>
      </c>
      <c r="C64" s="48"/>
      <c r="D64" s="121">
        <f t="shared" si="3"/>
        <v>55</v>
      </c>
      <c r="E64" s="38">
        <f t="shared" si="4"/>
        <v>7.1080000000000004E-2</v>
      </c>
      <c r="F64" s="41"/>
      <c r="G64" s="37"/>
      <c r="H64" s="41"/>
      <c r="I64" s="37"/>
      <c r="J64" s="117">
        <f t="shared" si="13"/>
        <v>0</v>
      </c>
      <c r="K64" s="171">
        <f t="shared" si="14"/>
        <v>0</v>
      </c>
      <c r="L64" s="8">
        <f ca="1">(A64-Calculation!$C$5)/365.25</f>
        <v>4.7446954140999313</v>
      </c>
      <c r="M64" s="1">
        <v>3</v>
      </c>
      <c r="N64" s="123">
        <f t="shared" ca="1" si="0"/>
        <v>38564</v>
      </c>
      <c r="O64" s="40">
        <f t="shared" si="7"/>
        <v>0.15017</v>
      </c>
      <c r="P64" s="124"/>
      <c r="Q64" s="49"/>
      <c r="V64" s="109">
        <f t="shared" ca="1" si="8"/>
        <v>38564</v>
      </c>
      <c r="W64" s="36">
        <v>27.3</v>
      </c>
      <c r="X64" s="117">
        <v>0</v>
      </c>
      <c r="Y64" s="183">
        <v>55</v>
      </c>
      <c r="Z64" s="110">
        <v>7.1080000000000004E-2</v>
      </c>
      <c r="AA64" s="41"/>
      <c r="AB64" s="37"/>
      <c r="AC64" s="41"/>
      <c r="AD64" s="37"/>
      <c r="AE64" s="125">
        <v>1</v>
      </c>
      <c r="AF64" s="125"/>
      <c r="AG64" s="104">
        <v>4.6680400000000004</v>
      </c>
      <c r="AH64" s="103"/>
      <c r="AI64" s="111">
        <f t="shared" si="11"/>
        <v>0</v>
      </c>
      <c r="AJ64" s="40">
        <v>0.15017</v>
      </c>
      <c r="AK64" s="50">
        <v>0.17199999999999999</v>
      </c>
      <c r="AM64" s="40"/>
      <c r="AN64" s="131"/>
      <c r="AQ64" s="36"/>
      <c r="AR64" s="129"/>
      <c r="AT64" s="39">
        <f t="shared" si="12"/>
        <v>0</v>
      </c>
      <c r="AU64" s="130"/>
      <c r="AV64" s="6"/>
      <c r="BA64" s="134">
        <v>38322</v>
      </c>
      <c r="BB64" s="1">
        <v>26.5</v>
      </c>
      <c r="BC64" s="1">
        <v>52.072758620689669</v>
      </c>
      <c r="BD64" s="1">
        <v>2.0499999999999998</v>
      </c>
      <c r="BE64" s="1">
        <v>7.2940304438230005E-2</v>
      </c>
      <c r="BJ64" s="1">
        <v>1.1221718893521444</v>
      </c>
      <c r="BL64" s="1">
        <v>4.6680355920602326</v>
      </c>
      <c r="BN64" s="1">
        <v>38322</v>
      </c>
      <c r="BO64" s="1">
        <v>0.11911679999999999</v>
      </c>
      <c r="BP64" s="1">
        <v>0.19900000000000004</v>
      </c>
    </row>
    <row r="65" spans="1:68" ht="12.75">
      <c r="A65" s="120">
        <f t="shared" ca="1" si="1"/>
        <v>38595</v>
      </c>
      <c r="B65" s="36">
        <f t="shared" si="2"/>
        <v>33.799999999999997</v>
      </c>
      <c r="C65" s="48"/>
      <c r="D65" s="121">
        <f t="shared" si="3"/>
        <v>55</v>
      </c>
      <c r="E65" s="38">
        <f t="shared" si="4"/>
        <v>7.1129999999999999E-2</v>
      </c>
      <c r="F65" s="41"/>
      <c r="G65" s="37"/>
      <c r="H65" s="41"/>
      <c r="I65" s="37"/>
      <c r="J65" s="117">
        <f t="shared" si="13"/>
        <v>0</v>
      </c>
      <c r="K65" s="171">
        <f t="shared" si="14"/>
        <v>0</v>
      </c>
      <c r="L65" s="8">
        <f ca="1">(A65-Calculation!$C$5)/365.25</f>
        <v>4.8295687885010263</v>
      </c>
      <c r="M65" s="1">
        <v>4</v>
      </c>
      <c r="N65" s="123">
        <f t="shared" ca="1" si="0"/>
        <v>38595</v>
      </c>
      <c r="O65" s="40">
        <f t="shared" si="7"/>
        <v>0.21268000000000001</v>
      </c>
      <c r="P65" s="124"/>
      <c r="Q65" s="49"/>
      <c r="V65" s="109">
        <f t="shared" ca="1" si="8"/>
        <v>38595</v>
      </c>
      <c r="W65" s="36">
        <v>33.799999999999997</v>
      </c>
      <c r="X65" s="117">
        <v>0</v>
      </c>
      <c r="Y65" s="183">
        <v>55</v>
      </c>
      <c r="Z65" s="110">
        <v>7.1129999999999999E-2</v>
      </c>
      <c r="AA65" s="41"/>
      <c r="AB65" s="37"/>
      <c r="AC65" s="41"/>
      <c r="AD65" s="37"/>
      <c r="AE65" s="125">
        <v>1</v>
      </c>
      <c r="AF65" s="125"/>
      <c r="AG65" s="104">
        <v>4.75291</v>
      </c>
      <c r="AH65" s="103"/>
      <c r="AI65" s="111">
        <f t="shared" si="11"/>
        <v>0</v>
      </c>
      <c r="AJ65" s="40">
        <v>0.21268000000000001</v>
      </c>
      <c r="AK65" s="50">
        <v>0.17199999999999999</v>
      </c>
      <c r="AM65" s="40"/>
      <c r="AN65" s="131"/>
      <c r="AQ65" s="36"/>
      <c r="AR65" s="129"/>
      <c r="AT65" s="39">
        <f t="shared" si="12"/>
        <v>0</v>
      </c>
      <c r="AU65" s="130"/>
      <c r="AV65" s="6"/>
      <c r="BA65" s="134">
        <v>38353</v>
      </c>
      <c r="BB65" s="1">
        <v>33.799999999999997</v>
      </c>
      <c r="BC65" s="1">
        <v>51.422068965517248</v>
      </c>
      <c r="BD65" s="1">
        <v>2.0499999999999998</v>
      </c>
      <c r="BE65" s="1">
        <v>7.2956547019249016E-2</v>
      </c>
      <c r="BJ65" s="1">
        <v>1.1245261419701915</v>
      </c>
      <c r="BL65" s="1">
        <v>4.7529089664613275</v>
      </c>
      <c r="BN65" s="1">
        <v>38353</v>
      </c>
      <c r="BO65" s="1">
        <v>0.11911679999999999</v>
      </c>
      <c r="BP65" s="1">
        <v>0.19900000000000004</v>
      </c>
    </row>
    <row r="66" spans="1:68" ht="12.75">
      <c r="A66" s="120">
        <f t="shared" ca="1" si="1"/>
        <v>38625</v>
      </c>
      <c r="B66" s="36">
        <f t="shared" si="2"/>
        <v>33.799999999999997</v>
      </c>
      <c r="C66" s="48"/>
      <c r="D66" s="121">
        <f t="shared" si="3"/>
        <v>55</v>
      </c>
      <c r="E66" s="38">
        <f t="shared" si="4"/>
        <v>7.1179999999999993E-2</v>
      </c>
      <c r="F66" s="41"/>
      <c r="G66" s="37"/>
      <c r="H66" s="41"/>
      <c r="I66" s="37"/>
      <c r="J66" s="117">
        <f t="shared" si="13"/>
        <v>0</v>
      </c>
      <c r="K66" s="171">
        <f t="shared" si="14"/>
        <v>0</v>
      </c>
      <c r="L66" s="8">
        <f ca="1">(A66-Calculation!$C$5)/365.25</f>
        <v>4.9117043121149901</v>
      </c>
      <c r="M66" s="1">
        <v>5</v>
      </c>
      <c r="N66" s="123">
        <f t="shared" ca="1" si="0"/>
        <v>38625</v>
      </c>
      <c r="O66" s="40">
        <f t="shared" si="7"/>
        <v>0.21268000000000001</v>
      </c>
      <c r="P66" s="124"/>
      <c r="Q66" s="49"/>
      <c r="V66" s="109">
        <f t="shared" ca="1" si="8"/>
        <v>38625</v>
      </c>
      <c r="W66" s="36">
        <v>33.799999999999997</v>
      </c>
      <c r="X66" s="117">
        <v>0</v>
      </c>
      <c r="Y66" s="183">
        <v>55</v>
      </c>
      <c r="Z66" s="110">
        <v>7.1179999999999993E-2</v>
      </c>
      <c r="AA66" s="41"/>
      <c r="AB66" s="37"/>
      <c r="AC66" s="41"/>
      <c r="AD66" s="37"/>
      <c r="AE66" s="125">
        <v>1</v>
      </c>
      <c r="AF66" s="125"/>
      <c r="AG66" s="104">
        <v>4.8377800000000004</v>
      </c>
      <c r="AH66" s="103"/>
      <c r="AI66" s="111">
        <f t="shared" si="11"/>
        <v>0</v>
      </c>
      <c r="AJ66" s="40">
        <v>0.21268000000000001</v>
      </c>
      <c r="AK66" s="50">
        <v>0.17199999999999999</v>
      </c>
      <c r="AM66" s="40"/>
      <c r="AN66" s="131"/>
      <c r="AQ66" s="36"/>
      <c r="AR66" s="129"/>
      <c r="AT66" s="39">
        <f t="shared" si="12"/>
        <v>0</v>
      </c>
      <c r="AU66" s="130"/>
      <c r="AV66" s="6"/>
      <c r="BA66" s="134">
        <v>38384</v>
      </c>
      <c r="BB66" s="1">
        <v>33.799999999999997</v>
      </c>
      <c r="BC66" s="1">
        <v>50.34403448275863</v>
      </c>
      <c r="BD66" s="1">
        <v>2.0499999999999998</v>
      </c>
      <c r="BE66" s="1">
        <v>7.2972789600354013E-2</v>
      </c>
      <c r="BJ66" s="1">
        <v>1.126885333675951</v>
      </c>
      <c r="BL66" s="1">
        <v>4.8377823408624234</v>
      </c>
      <c r="BN66" s="1">
        <v>38384</v>
      </c>
      <c r="BO66" s="1">
        <v>0.17867519999999998</v>
      </c>
      <c r="BP66" s="1">
        <v>0.19800000000000001</v>
      </c>
    </row>
    <row r="67" spans="1:68" ht="12.75">
      <c r="A67" s="120">
        <f t="shared" ca="1" si="1"/>
        <v>38656</v>
      </c>
      <c r="B67" s="36">
        <f t="shared" si="2"/>
        <v>26.024999999999999</v>
      </c>
      <c r="C67" s="48"/>
      <c r="D67" s="121">
        <f t="shared" si="3"/>
        <v>55</v>
      </c>
      <c r="E67" s="38">
        <f t="shared" si="4"/>
        <v>7.1220000000000006E-2</v>
      </c>
      <c r="F67" s="41"/>
      <c r="G67" s="37"/>
      <c r="H67" s="41"/>
      <c r="I67" s="37"/>
      <c r="J67" s="117">
        <f t="shared" si="13"/>
        <v>0</v>
      </c>
      <c r="K67" s="171">
        <f t="shared" si="14"/>
        <v>0</v>
      </c>
      <c r="L67" s="8">
        <f ca="1">(A67-Calculation!$C$5)/365.25</f>
        <v>4.9965776865160851</v>
      </c>
      <c r="M67" s="1">
        <v>6</v>
      </c>
      <c r="N67" s="123">
        <f t="shared" ca="1" si="0"/>
        <v>38656</v>
      </c>
      <c r="O67" s="40">
        <f t="shared" si="7"/>
        <v>0.16092000000000001</v>
      </c>
      <c r="P67" s="124"/>
      <c r="Q67" s="49"/>
      <c r="V67" s="109">
        <f t="shared" ca="1" si="8"/>
        <v>38656</v>
      </c>
      <c r="W67" s="36">
        <v>26.024999999999999</v>
      </c>
      <c r="X67" s="117">
        <v>0</v>
      </c>
      <c r="Y67" s="183">
        <v>55</v>
      </c>
      <c r="Z67" s="110">
        <v>7.1220000000000006E-2</v>
      </c>
      <c r="AA67" s="41"/>
      <c r="AB67" s="37"/>
      <c r="AC67" s="41"/>
      <c r="AD67" s="37"/>
      <c r="AE67" s="125">
        <v>1</v>
      </c>
      <c r="AF67" s="125"/>
      <c r="AG67" s="104">
        <v>4.9144399999999999</v>
      </c>
      <c r="AH67" s="103"/>
      <c r="AI67" s="111">
        <f t="shared" si="11"/>
        <v>0</v>
      </c>
      <c r="AJ67" s="40">
        <v>0.16092000000000001</v>
      </c>
      <c r="AK67" s="50">
        <v>0.17199999999999999</v>
      </c>
      <c r="AM67" s="40"/>
      <c r="AN67" s="131"/>
      <c r="AQ67" s="36"/>
      <c r="AR67" s="129"/>
      <c r="AT67" s="39">
        <f t="shared" si="12"/>
        <v>0</v>
      </c>
      <c r="AU67" s="130"/>
      <c r="AV67" s="6"/>
      <c r="BA67" s="134">
        <v>38412</v>
      </c>
      <c r="BB67" s="1">
        <v>26.024999999999999</v>
      </c>
      <c r="BC67" s="1">
        <v>49.11827586206897</v>
      </c>
      <c r="BD67" s="1">
        <v>2.0499999999999998</v>
      </c>
      <c r="BE67" s="1">
        <v>7.2987460318846009E-2</v>
      </c>
      <c r="BJ67" s="1">
        <v>1.1290204703767661</v>
      </c>
      <c r="BL67" s="1">
        <v>4.9144421629021222</v>
      </c>
      <c r="BN67" s="1">
        <v>38412</v>
      </c>
      <c r="BO67" s="1">
        <v>0.17867519999999998</v>
      </c>
      <c r="BP67" s="1">
        <v>0.19800000000000001</v>
      </c>
    </row>
    <row r="68" spans="1:68" ht="12.75">
      <c r="A68" s="175">
        <f t="shared" ca="1" si="1"/>
        <v>38686</v>
      </c>
      <c r="B68" s="36">
        <f t="shared" si="2"/>
        <v>26.9</v>
      </c>
      <c r="C68" s="48"/>
      <c r="D68" s="121">
        <f t="shared" si="3"/>
        <v>55</v>
      </c>
      <c r="E68" s="38">
        <f t="shared" si="4"/>
        <v>7.127E-2</v>
      </c>
      <c r="F68" s="41"/>
      <c r="G68" s="37"/>
      <c r="H68" s="41"/>
      <c r="I68" s="37"/>
      <c r="J68" s="117">
        <f t="shared" si="13"/>
        <v>0</v>
      </c>
      <c r="K68" s="171">
        <f t="shared" si="14"/>
        <v>0</v>
      </c>
      <c r="L68" s="8">
        <f ca="1">(A68-Calculation!$C$5)/365.25</f>
        <v>5.0787132101300481</v>
      </c>
      <c r="M68" s="1">
        <v>1</v>
      </c>
      <c r="N68" s="123">
        <f t="shared" ca="1" si="0"/>
        <v>38686</v>
      </c>
      <c r="O68" s="40">
        <f t="shared" si="7"/>
        <v>0.15347</v>
      </c>
      <c r="P68" s="124"/>
      <c r="Q68" s="49"/>
      <c r="V68" s="109">
        <f t="shared" ca="1" si="8"/>
        <v>38686</v>
      </c>
      <c r="W68" s="36">
        <v>26.9</v>
      </c>
      <c r="X68" s="117">
        <v>0</v>
      </c>
      <c r="Y68" s="183">
        <v>55</v>
      </c>
      <c r="Z68" s="110">
        <v>7.127E-2</v>
      </c>
      <c r="AA68" s="41"/>
      <c r="AB68" s="37"/>
      <c r="AC68" s="41"/>
      <c r="AD68" s="37"/>
      <c r="AE68" s="125">
        <v>1</v>
      </c>
      <c r="AF68" s="125"/>
      <c r="AG68" s="104">
        <v>4.99932</v>
      </c>
      <c r="AH68" s="103"/>
      <c r="AI68" s="111">
        <f t="shared" si="11"/>
        <v>0</v>
      </c>
      <c r="AJ68" s="40">
        <v>0.15347</v>
      </c>
      <c r="AK68" s="50">
        <v>0.17199999999999999</v>
      </c>
      <c r="AM68" s="40"/>
      <c r="AN68" s="131"/>
      <c r="AQ68" s="36"/>
      <c r="AR68" s="129"/>
      <c r="AT68" s="39">
        <f t="shared" si="12"/>
        <v>0</v>
      </c>
      <c r="AU68" s="130"/>
      <c r="AV68" s="6"/>
      <c r="BA68" s="134">
        <v>38443</v>
      </c>
      <c r="BB68" s="1">
        <v>26.9</v>
      </c>
      <c r="BC68" s="1">
        <v>48.217862068965523</v>
      </c>
      <c r="BD68" s="1">
        <v>2.0499999999999998</v>
      </c>
      <c r="BE68" s="1">
        <v>7.3003702900117012E-2</v>
      </c>
      <c r="BJ68" s="1">
        <v>1.1313890909271775</v>
      </c>
      <c r="BL68" s="1">
        <v>4.9993155373032172</v>
      </c>
      <c r="BN68" s="1">
        <v>38443</v>
      </c>
      <c r="BO68" s="1">
        <v>0.14294015999999996</v>
      </c>
      <c r="BP68" s="1">
        <v>0.19800000000000001</v>
      </c>
    </row>
    <row r="69" spans="1:68" ht="12.75">
      <c r="A69" s="120">
        <f t="shared" ca="1" si="1"/>
        <v>38717</v>
      </c>
      <c r="B69" s="36">
        <f t="shared" si="2"/>
        <v>32.65</v>
      </c>
      <c r="C69" s="48"/>
      <c r="D69" s="121">
        <f t="shared" si="3"/>
        <v>55</v>
      </c>
      <c r="E69" s="38">
        <f t="shared" si="4"/>
        <v>7.1309999999999998E-2</v>
      </c>
      <c r="F69" s="41"/>
      <c r="G69" s="37"/>
      <c r="H69" s="41"/>
      <c r="I69" s="37"/>
      <c r="J69" s="117">
        <f t="shared" si="13"/>
        <v>0</v>
      </c>
      <c r="K69" s="171">
        <f t="shared" si="14"/>
        <v>0</v>
      </c>
      <c r="L69" s="8">
        <f ca="1">(A69-Calculation!$C$5)/365.25</f>
        <v>5.1635865845311431</v>
      </c>
      <c r="M69" s="1">
        <v>2</v>
      </c>
      <c r="N69" s="123">
        <f t="shared" ca="1" si="0"/>
        <v>38717</v>
      </c>
      <c r="O69" s="40">
        <f t="shared" si="7"/>
        <v>0.17918000000000001</v>
      </c>
      <c r="P69" s="124"/>
      <c r="Q69" s="49"/>
      <c r="V69" s="109">
        <f t="shared" ca="1" si="8"/>
        <v>38717</v>
      </c>
      <c r="W69" s="36">
        <v>32.65</v>
      </c>
      <c r="X69" s="117">
        <v>0</v>
      </c>
      <c r="Y69" s="183">
        <v>55</v>
      </c>
      <c r="Z69" s="110">
        <v>7.1309999999999998E-2</v>
      </c>
      <c r="AA69" s="41"/>
      <c r="AB69" s="37"/>
      <c r="AC69" s="41"/>
      <c r="AD69" s="37"/>
      <c r="AE69" s="125">
        <v>1</v>
      </c>
      <c r="AF69" s="125"/>
      <c r="AG69" s="104">
        <v>5.0814500000000002</v>
      </c>
      <c r="AH69" s="103"/>
      <c r="AI69" s="111">
        <f t="shared" si="11"/>
        <v>0</v>
      </c>
      <c r="AJ69" s="40">
        <v>0.17918000000000001</v>
      </c>
      <c r="AK69" s="50">
        <v>0.17100000000000001</v>
      </c>
      <c r="AM69" s="40"/>
      <c r="AN69" s="131"/>
      <c r="AQ69" s="36"/>
      <c r="AR69" s="129"/>
      <c r="AT69" s="39">
        <f t="shared" si="12"/>
        <v>0</v>
      </c>
      <c r="AU69" s="130"/>
      <c r="AV69" s="6"/>
      <c r="BA69" s="134">
        <v>38473</v>
      </c>
      <c r="BB69" s="1">
        <v>32.200000000000003</v>
      </c>
      <c r="BC69" s="1">
        <v>47.590034482758618</v>
      </c>
      <c r="BD69" s="1">
        <v>2.0499999999999998</v>
      </c>
      <c r="BE69" s="1">
        <v>7.3019880704505005E-2</v>
      </c>
      <c r="BJ69" s="1">
        <v>1.1336860356259946</v>
      </c>
      <c r="BL69" s="1">
        <v>5.0814510609171801</v>
      </c>
      <c r="BN69" s="1">
        <v>38473</v>
      </c>
      <c r="BO69" s="1">
        <v>0.13936665599999998</v>
      </c>
      <c r="BP69" s="1">
        <v>0.19700000000000001</v>
      </c>
    </row>
    <row r="70" spans="1:68" ht="12.75">
      <c r="A70" s="120">
        <f t="shared" ca="1" si="1"/>
        <v>38748</v>
      </c>
      <c r="B70" s="36">
        <f t="shared" si="2"/>
        <v>55.75</v>
      </c>
      <c r="C70" s="48"/>
      <c r="D70" s="121">
        <f t="shared" si="3"/>
        <v>55</v>
      </c>
      <c r="E70" s="38">
        <f t="shared" si="4"/>
        <v>7.1330000000000005E-2</v>
      </c>
      <c r="F70" s="41"/>
      <c r="G70" s="37"/>
      <c r="H70" s="41"/>
      <c r="I70" s="37"/>
      <c r="J70" s="117">
        <f t="shared" si="13"/>
        <v>0</v>
      </c>
      <c r="K70" s="171">
        <f t="shared" si="14"/>
        <v>0</v>
      </c>
      <c r="L70" s="8">
        <f ca="1">(A70-Calculation!$C$5)/365.25</f>
        <v>5.248459958932238</v>
      </c>
      <c r="M70" s="1">
        <v>3</v>
      </c>
      <c r="N70" s="123">
        <f t="shared" ca="1" si="0"/>
        <v>38748</v>
      </c>
      <c r="O70" s="40">
        <f t="shared" si="7"/>
        <v>0.22015000000000001</v>
      </c>
      <c r="P70" s="124"/>
      <c r="Q70" s="49"/>
      <c r="V70" s="109">
        <f t="shared" ca="1" si="8"/>
        <v>38748</v>
      </c>
      <c r="W70" s="36">
        <v>55.75</v>
      </c>
      <c r="X70" s="117">
        <v>0</v>
      </c>
      <c r="Y70" s="183">
        <v>55</v>
      </c>
      <c r="Z70" s="110">
        <v>7.1330000000000005E-2</v>
      </c>
      <c r="AA70" s="41"/>
      <c r="AB70" s="37"/>
      <c r="AC70" s="41"/>
      <c r="AD70" s="37"/>
      <c r="AE70" s="125">
        <v>1</v>
      </c>
      <c r="AF70" s="125"/>
      <c r="AG70" s="104">
        <v>5.1663199999999998</v>
      </c>
      <c r="AH70" s="103"/>
      <c r="AI70" s="111">
        <f t="shared" si="11"/>
        <v>0</v>
      </c>
      <c r="AJ70" s="40">
        <v>0.22015000000000001</v>
      </c>
      <c r="AK70" s="50">
        <v>0.17100000000000001</v>
      </c>
      <c r="AM70" s="40"/>
      <c r="AN70" s="131"/>
      <c r="AQ70" s="36"/>
      <c r="AR70" s="129"/>
      <c r="AT70" s="39">
        <f t="shared" si="12"/>
        <v>0</v>
      </c>
      <c r="AU70" s="130"/>
      <c r="AV70" s="6"/>
      <c r="BA70" s="134">
        <v>38504</v>
      </c>
      <c r="BB70" s="1">
        <v>58</v>
      </c>
      <c r="BC70" s="1">
        <v>47.737758620689668</v>
      </c>
      <c r="BD70" s="1">
        <v>2.0499999999999998</v>
      </c>
      <c r="BE70" s="1">
        <v>7.3036650489483018E-2</v>
      </c>
      <c r="BJ70" s="1">
        <v>1.1360644442661869</v>
      </c>
      <c r="BL70" s="1">
        <v>5.1663244353182751</v>
      </c>
      <c r="BN70" s="1">
        <v>38504</v>
      </c>
      <c r="BO70" s="1">
        <v>0.15723417599999998</v>
      </c>
      <c r="BP70" s="1">
        <v>0.19700000000000001</v>
      </c>
    </row>
    <row r="71" spans="1:68" ht="12.75">
      <c r="A71" s="120">
        <f t="shared" ca="1" si="1"/>
        <v>38776</v>
      </c>
      <c r="B71" s="36">
        <f t="shared" si="2"/>
        <v>87.25</v>
      </c>
      <c r="C71" s="48"/>
      <c r="D71" s="121">
        <f t="shared" si="3"/>
        <v>55</v>
      </c>
      <c r="E71" s="38">
        <f t="shared" si="4"/>
        <v>7.1360000000000007E-2</v>
      </c>
      <c r="F71" s="41"/>
      <c r="G71" s="37"/>
      <c r="H71" s="41"/>
      <c r="I71" s="37"/>
      <c r="J71" s="117">
        <f t="shared" si="13"/>
        <v>0</v>
      </c>
      <c r="K71" s="171">
        <f t="shared" si="14"/>
        <v>0</v>
      </c>
      <c r="L71" s="8">
        <f ca="1">(A71-Calculation!$C$5)/365.25</f>
        <v>5.3251197809719368</v>
      </c>
      <c r="M71" s="1">
        <v>4</v>
      </c>
      <c r="N71" s="123">
        <f t="shared" ca="1" si="0"/>
        <v>38776</v>
      </c>
      <c r="O71" s="40">
        <f t="shared" si="7"/>
        <v>0.27231</v>
      </c>
      <c r="P71" s="124"/>
      <c r="Q71" s="49"/>
      <c r="V71" s="109">
        <f t="shared" ca="1" si="8"/>
        <v>38776</v>
      </c>
      <c r="W71" s="36">
        <v>87.25</v>
      </c>
      <c r="X71" s="117">
        <v>0</v>
      </c>
      <c r="Y71" s="183">
        <v>55</v>
      </c>
      <c r="Z71" s="110">
        <v>7.1360000000000007E-2</v>
      </c>
      <c r="AA71" s="41"/>
      <c r="AB71" s="37"/>
      <c r="AC71" s="41"/>
      <c r="AD71" s="37"/>
      <c r="AE71" s="125">
        <v>1</v>
      </c>
      <c r="AF71" s="125"/>
      <c r="AG71" s="104">
        <v>5.2484599999999997</v>
      </c>
      <c r="AH71" s="103"/>
      <c r="AI71" s="111">
        <f t="shared" si="11"/>
        <v>0</v>
      </c>
      <c r="AJ71" s="40">
        <v>0.27231</v>
      </c>
      <c r="AK71" s="50">
        <v>0.17100000000000001</v>
      </c>
      <c r="AM71" s="40"/>
      <c r="AN71" s="131"/>
      <c r="AQ71" s="36"/>
      <c r="AR71" s="129"/>
      <c r="AT71" s="39">
        <f t="shared" si="12"/>
        <v>0</v>
      </c>
      <c r="AU71" s="130"/>
      <c r="AV71" s="6"/>
      <c r="BA71" s="134">
        <v>38534</v>
      </c>
      <c r="BB71" s="1">
        <v>89.75</v>
      </c>
      <c r="BC71" s="1">
        <v>48.246000000000016</v>
      </c>
      <c r="BD71" s="1">
        <v>2.0499999999999998</v>
      </c>
      <c r="BE71" s="1">
        <v>7.3052879313744018E-2</v>
      </c>
      <c r="BJ71" s="1">
        <v>1.1383708808614288</v>
      </c>
      <c r="BL71" s="1">
        <v>5.248459958932238</v>
      </c>
      <c r="BN71" s="1">
        <v>38534</v>
      </c>
      <c r="BO71" s="1">
        <v>0.20011622399999998</v>
      </c>
      <c r="BP71" s="1">
        <v>0.19600000000000001</v>
      </c>
    </row>
    <row r="72" spans="1:68" ht="12.75">
      <c r="A72" s="120">
        <f t="shared" ca="1" si="1"/>
        <v>38807</v>
      </c>
      <c r="B72" s="36">
        <f t="shared" si="2"/>
        <v>84.25</v>
      </c>
      <c r="C72" s="48"/>
      <c r="D72" s="121">
        <f t="shared" si="3"/>
        <v>55</v>
      </c>
      <c r="E72" s="38">
        <f t="shared" si="4"/>
        <v>7.1379999999999999E-2</v>
      </c>
      <c r="F72" s="41"/>
      <c r="G72" s="37"/>
      <c r="H72" s="41"/>
      <c r="I72" s="37"/>
      <c r="J72" s="117">
        <f t="shared" si="13"/>
        <v>0</v>
      </c>
      <c r="K72" s="171">
        <f t="shared" si="14"/>
        <v>0</v>
      </c>
      <c r="L72" s="8">
        <f ca="1">(A72-Calculation!$C$5)/365.25</f>
        <v>5.4099931553730318</v>
      </c>
      <c r="M72" s="1">
        <v>5</v>
      </c>
      <c r="N72" s="123">
        <f t="shared" ref="N72:N135" ca="1" si="15">A72</f>
        <v>38807</v>
      </c>
      <c r="O72" s="40">
        <f t="shared" si="7"/>
        <v>0.27231</v>
      </c>
      <c r="P72" s="124"/>
      <c r="Q72" s="49"/>
      <c r="V72" s="109">
        <f t="shared" ca="1" si="8"/>
        <v>38807</v>
      </c>
      <c r="W72" s="36">
        <v>84.25</v>
      </c>
      <c r="X72" s="117">
        <v>0</v>
      </c>
      <c r="Y72" s="183">
        <v>55</v>
      </c>
      <c r="Z72" s="110">
        <v>7.1379999999999999E-2</v>
      </c>
      <c r="AA72" s="41"/>
      <c r="AB72" s="37"/>
      <c r="AC72" s="41"/>
      <c r="AD72" s="37"/>
      <c r="AE72" s="125">
        <v>1</v>
      </c>
      <c r="AF72" s="125"/>
      <c r="AG72" s="104">
        <v>5.3333300000000001</v>
      </c>
      <c r="AH72" s="103"/>
      <c r="AI72" s="111">
        <f t="shared" si="11"/>
        <v>0</v>
      </c>
      <c r="AJ72" s="40">
        <v>0.27231</v>
      </c>
      <c r="AK72" s="50">
        <v>0.17100000000000001</v>
      </c>
      <c r="AM72" s="40"/>
      <c r="AN72" s="131"/>
      <c r="AQ72" s="36"/>
      <c r="AR72" s="129"/>
      <c r="AT72" s="39">
        <f t="shared" si="12"/>
        <v>0</v>
      </c>
      <c r="AU72" s="130"/>
      <c r="AV72" s="6"/>
      <c r="BA72" s="134">
        <v>38565</v>
      </c>
      <c r="BB72" s="1">
        <v>83.75</v>
      </c>
      <c r="BC72" s="1">
        <v>48.91075862068967</v>
      </c>
      <c r="BD72" s="1">
        <v>2.0499999999999998</v>
      </c>
      <c r="BE72" s="1">
        <v>7.306964909890501E-2</v>
      </c>
      <c r="BJ72" s="1">
        <v>1.1407591180397134</v>
      </c>
      <c r="BL72" s="1">
        <v>5.333333333333333</v>
      </c>
      <c r="BN72" s="1">
        <v>38565</v>
      </c>
      <c r="BO72" s="1">
        <v>0.24299827199999999</v>
      </c>
      <c r="BP72" s="1">
        <v>0.19600000000000001</v>
      </c>
    </row>
    <row r="73" spans="1:68" ht="12.75">
      <c r="A73" s="120">
        <f t="shared" ref="A73:A136" ca="1" si="16">V73</f>
        <v>38837</v>
      </c>
      <c r="B73" s="36">
        <f t="shared" ref="B73:B136" si="17">W73+PPadd</f>
        <v>34.450000000000003</v>
      </c>
      <c r="C73" s="48"/>
      <c r="D73" s="121">
        <f t="shared" ref="D73:D136" si="18">Y73*AE73</f>
        <v>55</v>
      </c>
      <c r="E73" s="38">
        <f t="shared" ref="E73:E136" si="19">Z73</f>
        <v>7.1410000000000001E-2</v>
      </c>
      <c r="F73" s="41"/>
      <c r="G73" s="37"/>
      <c r="H73" s="41"/>
      <c r="I73" s="37"/>
      <c r="J73" s="117">
        <f t="shared" ref="J73:J136" si="20">X73</f>
        <v>0</v>
      </c>
      <c r="K73" s="171">
        <f t="shared" ref="K73:K136" si="21">J73-C73</f>
        <v>0</v>
      </c>
      <c r="L73" s="8">
        <f ca="1">(A73-Calculation!$C$5)/365.25</f>
        <v>5.4921286789869956</v>
      </c>
      <c r="M73" s="1">
        <v>6</v>
      </c>
      <c r="N73" s="123">
        <f t="shared" ca="1" si="15"/>
        <v>38837</v>
      </c>
      <c r="O73" s="40">
        <f t="shared" ref="O73:O136" si="22">AJ73</f>
        <v>0.17918000000000001</v>
      </c>
      <c r="P73" s="124"/>
      <c r="Q73" s="49"/>
      <c r="V73" s="109">
        <f t="shared" ref="V73:V136" ca="1" si="23">EOMONTH(V72,1)</f>
        <v>38837</v>
      </c>
      <c r="W73" s="36">
        <v>34.450000000000003</v>
      </c>
      <c r="X73" s="117">
        <v>0</v>
      </c>
      <c r="Y73" s="183">
        <v>55</v>
      </c>
      <c r="Z73" s="110">
        <v>7.1410000000000001E-2</v>
      </c>
      <c r="AA73" s="41"/>
      <c r="AB73" s="37"/>
      <c r="AC73" s="41"/>
      <c r="AD73" s="37"/>
      <c r="AE73" s="125">
        <v>1</v>
      </c>
      <c r="AF73" s="125"/>
      <c r="AG73" s="104">
        <v>5.4182100000000002</v>
      </c>
      <c r="AH73" s="103"/>
      <c r="AI73" s="111">
        <f t="shared" ref="AI73:AI136" si="24">+AC73</f>
        <v>0</v>
      </c>
      <c r="AJ73" s="40">
        <v>0.17918000000000001</v>
      </c>
      <c r="AK73" s="50">
        <v>0.17</v>
      </c>
      <c r="AM73" s="40"/>
      <c r="AN73" s="131"/>
      <c r="AQ73" s="36"/>
      <c r="AR73" s="129"/>
      <c r="AT73" s="39">
        <f t="shared" ref="AT73:AT136" si="25">X73/12000*9600</f>
        <v>0</v>
      </c>
      <c r="AU73" s="130"/>
      <c r="AV73" s="6"/>
      <c r="BA73" s="134">
        <v>38596</v>
      </c>
      <c r="BB73" s="1">
        <v>34.5</v>
      </c>
      <c r="BC73" s="1">
        <v>49.612448275862072</v>
      </c>
      <c r="BD73" s="1">
        <v>2.0499999999999998</v>
      </c>
      <c r="BE73" s="1">
        <v>7.3086418884157012E-2</v>
      </c>
      <c r="BJ73" s="1">
        <v>1.1431523656033793</v>
      </c>
      <c r="BL73" s="1">
        <v>5.4182067077344289</v>
      </c>
      <c r="BN73" s="1">
        <v>38596</v>
      </c>
      <c r="BO73" s="1">
        <v>0.24299827199999999</v>
      </c>
      <c r="BP73" s="1">
        <v>0.19600000000000001</v>
      </c>
    </row>
    <row r="74" spans="1:68" ht="12.75">
      <c r="A74" s="120">
        <f t="shared" ca="1" si="16"/>
        <v>38868</v>
      </c>
      <c r="B74" s="36">
        <f t="shared" si="17"/>
        <v>27.55</v>
      </c>
      <c r="C74" s="48"/>
      <c r="D74" s="121">
        <f t="shared" si="18"/>
        <v>55</v>
      </c>
      <c r="E74" s="38">
        <f t="shared" si="19"/>
        <v>7.1429999999999993E-2</v>
      </c>
      <c r="F74" s="41"/>
      <c r="G74" s="37"/>
      <c r="H74" s="41"/>
      <c r="I74" s="37"/>
      <c r="J74" s="117">
        <f t="shared" si="20"/>
        <v>0</v>
      </c>
      <c r="K74" s="171">
        <f t="shared" si="21"/>
        <v>0</v>
      </c>
      <c r="L74" s="8">
        <f ca="1">(A74-Calculation!$C$5)/365.25</f>
        <v>5.5770020533880906</v>
      </c>
      <c r="M74" s="1">
        <v>1</v>
      </c>
      <c r="N74" s="123">
        <f t="shared" ca="1" si="15"/>
        <v>38868</v>
      </c>
      <c r="O74" s="40">
        <f t="shared" si="22"/>
        <v>0.14379</v>
      </c>
      <c r="P74" s="124"/>
      <c r="Q74" s="49"/>
      <c r="V74" s="109">
        <f t="shared" ca="1" si="23"/>
        <v>38868</v>
      </c>
      <c r="W74" s="36">
        <v>27.55</v>
      </c>
      <c r="X74" s="117">
        <v>0</v>
      </c>
      <c r="Y74" s="183">
        <v>55</v>
      </c>
      <c r="Z74" s="110">
        <v>7.1429999999999993E-2</v>
      </c>
      <c r="AA74" s="41"/>
      <c r="AB74" s="37"/>
      <c r="AC74" s="41"/>
      <c r="AD74" s="37"/>
      <c r="AE74" s="125">
        <v>1</v>
      </c>
      <c r="AF74" s="125"/>
      <c r="AG74" s="104">
        <v>5.5003399999999996</v>
      </c>
      <c r="AH74" s="103"/>
      <c r="AI74" s="111">
        <f t="shared" si="24"/>
        <v>0</v>
      </c>
      <c r="AJ74" s="40">
        <v>0.14379</v>
      </c>
      <c r="AK74" s="50">
        <v>0.17</v>
      </c>
      <c r="AM74" s="40"/>
      <c r="AN74" s="131"/>
      <c r="AQ74" s="36"/>
      <c r="AR74" s="129"/>
      <c r="AT74" s="39">
        <f t="shared" si="25"/>
        <v>0</v>
      </c>
      <c r="AU74" s="130"/>
      <c r="AV74" s="6"/>
      <c r="BA74" s="134">
        <v>38626</v>
      </c>
      <c r="BB74" s="1">
        <v>26.75</v>
      </c>
      <c r="BC74" s="1">
        <v>50.558586206896557</v>
      </c>
      <c r="BD74" s="1">
        <v>2.0499999999999998</v>
      </c>
      <c r="BE74" s="1">
        <v>7.3102647708685006E-2</v>
      </c>
      <c r="BJ74" s="1">
        <v>1.1454731920875387</v>
      </c>
      <c r="BL74" s="1">
        <v>5.5003422313483918</v>
      </c>
      <c r="BN74" s="1">
        <v>38626</v>
      </c>
      <c r="BO74" s="1">
        <v>0.15160319999999997</v>
      </c>
      <c r="BP74" s="1">
        <v>0.19500000000000001</v>
      </c>
    </row>
    <row r="75" spans="1:68" ht="12.75">
      <c r="A75" s="120">
        <f t="shared" ca="1" si="16"/>
        <v>38898</v>
      </c>
      <c r="B75" s="36">
        <f t="shared" si="17"/>
        <v>27.55</v>
      </c>
      <c r="C75" s="48"/>
      <c r="D75" s="121">
        <f t="shared" si="18"/>
        <v>55</v>
      </c>
      <c r="E75" s="38">
        <f t="shared" si="19"/>
        <v>7.1459999999999996E-2</v>
      </c>
      <c r="F75" s="41"/>
      <c r="G75" s="37"/>
      <c r="H75" s="41"/>
      <c r="I75" s="37"/>
      <c r="J75" s="117">
        <f t="shared" si="20"/>
        <v>0</v>
      </c>
      <c r="K75" s="171">
        <f t="shared" si="21"/>
        <v>0</v>
      </c>
      <c r="L75" s="8">
        <f ca="1">(A75-Calculation!$C$5)/365.25</f>
        <v>5.6591375770020536</v>
      </c>
      <c r="M75" s="1">
        <v>2</v>
      </c>
      <c r="N75" s="123">
        <f t="shared" ca="1" si="15"/>
        <v>38898</v>
      </c>
      <c r="O75" s="40">
        <f t="shared" si="22"/>
        <v>0.14379</v>
      </c>
      <c r="P75" s="124"/>
      <c r="Q75" s="49"/>
      <c r="V75" s="109">
        <f t="shared" ca="1" si="23"/>
        <v>38898</v>
      </c>
      <c r="W75" s="36">
        <v>27.55</v>
      </c>
      <c r="X75" s="117">
        <v>0</v>
      </c>
      <c r="Y75" s="183">
        <v>55</v>
      </c>
      <c r="Z75" s="110">
        <v>7.1459999999999996E-2</v>
      </c>
      <c r="AA75" s="41"/>
      <c r="AB75" s="37"/>
      <c r="AC75" s="41"/>
      <c r="AD75" s="37"/>
      <c r="AE75" s="125">
        <v>1</v>
      </c>
      <c r="AF75" s="125"/>
      <c r="AG75" s="104">
        <v>5.5852199999999996</v>
      </c>
      <c r="AH75" s="103"/>
      <c r="AI75" s="111">
        <f t="shared" si="24"/>
        <v>0</v>
      </c>
      <c r="AJ75" s="40">
        <v>0.14379</v>
      </c>
      <c r="AK75" s="50">
        <v>0.17</v>
      </c>
      <c r="AM75" s="40"/>
      <c r="AN75" s="131"/>
      <c r="AQ75" s="36"/>
      <c r="AR75" s="129"/>
      <c r="AT75" s="39">
        <f t="shared" si="25"/>
        <v>0</v>
      </c>
      <c r="AU75" s="130"/>
      <c r="AV75" s="6"/>
      <c r="BA75" s="134">
        <v>38657</v>
      </c>
      <c r="BB75" s="1">
        <v>26.75</v>
      </c>
      <c r="BC75" s="1">
        <v>51.467793103448273</v>
      </c>
      <c r="BD75" s="1">
        <v>2.0499999999999998</v>
      </c>
      <c r="BE75" s="1">
        <v>7.3119417494122013E-2</v>
      </c>
      <c r="BJ75" s="1">
        <v>1.1478763295096781</v>
      </c>
      <c r="BL75" s="1">
        <v>5.5852156057494868</v>
      </c>
      <c r="BN75" s="1">
        <v>38657</v>
      </c>
      <c r="BO75" s="1">
        <v>0.114352128</v>
      </c>
      <c r="BP75" s="1">
        <v>0.19500000000000001</v>
      </c>
    </row>
    <row r="76" spans="1:68" ht="12.75">
      <c r="A76" s="120">
        <f t="shared" ca="1" si="16"/>
        <v>38929</v>
      </c>
      <c r="B76" s="36">
        <f t="shared" si="17"/>
        <v>27.55</v>
      </c>
      <c r="C76" s="48"/>
      <c r="D76" s="121">
        <f t="shared" si="18"/>
        <v>55</v>
      </c>
      <c r="E76" s="38">
        <f t="shared" si="19"/>
        <v>7.1480000000000002E-2</v>
      </c>
      <c r="F76" s="41"/>
      <c r="G76" s="37"/>
      <c r="H76" s="41"/>
      <c r="I76" s="37"/>
      <c r="J76" s="117">
        <f t="shared" si="20"/>
        <v>0</v>
      </c>
      <c r="K76" s="171">
        <f t="shared" si="21"/>
        <v>0</v>
      </c>
      <c r="L76" s="8">
        <f ca="1">(A76-Calculation!$C$5)/365.25</f>
        <v>5.7440109514031485</v>
      </c>
      <c r="M76" s="1">
        <v>3</v>
      </c>
      <c r="N76" s="123">
        <f t="shared" ca="1" si="15"/>
        <v>38929</v>
      </c>
      <c r="O76" s="40">
        <f t="shared" si="22"/>
        <v>0.14416000000000001</v>
      </c>
      <c r="P76" s="124"/>
      <c r="Q76" s="49"/>
      <c r="V76" s="109">
        <f t="shared" ca="1" si="23"/>
        <v>38929</v>
      </c>
      <c r="W76" s="36">
        <v>27.55</v>
      </c>
      <c r="X76" s="117">
        <v>0</v>
      </c>
      <c r="Y76" s="183">
        <v>55</v>
      </c>
      <c r="Z76" s="110">
        <v>7.1480000000000002E-2</v>
      </c>
      <c r="AA76" s="41"/>
      <c r="AB76" s="37"/>
      <c r="AC76" s="41"/>
      <c r="AD76" s="37"/>
      <c r="AE76" s="125">
        <v>1</v>
      </c>
      <c r="AF76" s="125"/>
      <c r="AG76" s="104">
        <v>5.6673499999999999</v>
      </c>
      <c r="AH76" s="103"/>
      <c r="AI76" s="111">
        <f t="shared" si="24"/>
        <v>0</v>
      </c>
      <c r="AJ76" s="40">
        <v>0.14416000000000001</v>
      </c>
      <c r="AK76" s="50">
        <v>0.16900000000000001</v>
      </c>
      <c r="AM76" s="40"/>
      <c r="AN76" s="131"/>
      <c r="AQ76" s="36"/>
      <c r="AR76" s="129"/>
      <c r="AT76" s="39">
        <f t="shared" si="25"/>
        <v>0</v>
      </c>
      <c r="AU76" s="130"/>
      <c r="AV76" s="6"/>
      <c r="BA76" s="134">
        <v>38687</v>
      </c>
      <c r="BB76" s="1">
        <v>26.75</v>
      </c>
      <c r="BC76" s="1">
        <v>52.012965517241376</v>
      </c>
      <c r="BD76" s="1">
        <v>2.0499999999999998</v>
      </c>
      <c r="BE76" s="1">
        <v>7.3135646318826006E-2</v>
      </c>
      <c r="BJ76" s="1">
        <v>1.1502067465793746</v>
      </c>
      <c r="BL76" s="1">
        <v>5.6673511293634498</v>
      </c>
      <c r="BN76" s="1">
        <v>38687</v>
      </c>
      <c r="BO76" s="1">
        <v>0.114352128</v>
      </c>
      <c r="BP76" s="1">
        <v>0.19400000000000003</v>
      </c>
    </row>
    <row r="77" spans="1:68" ht="12.75">
      <c r="A77" s="120">
        <f t="shared" ca="1" si="16"/>
        <v>38960</v>
      </c>
      <c r="B77" s="36">
        <f t="shared" si="17"/>
        <v>34.049999999999997</v>
      </c>
      <c r="C77" s="48"/>
      <c r="D77" s="121">
        <f t="shared" si="18"/>
        <v>55</v>
      </c>
      <c r="E77" s="38">
        <f t="shared" si="19"/>
        <v>7.1499999999999994E-2</v>
      </c>
      <c r="F77" s="41"/>
      <c r="G77" s="37"/>
      <c r="H77" s="41"/>
      <c r="I77" s="37"/>
      <c r="J77" s="117">
        <f t="shared" si="20"/>
        <v>0</v>
      </c>
      <c r="K77" s="171">
        <f t="shared" si="21"/>
        <v>0</v>
      </c>
      <c r="L77" s="8">
        <f ca="1">(A77-Calculation!$C$5)/365.25</f>
        <v>5.8288843258042435</v>
      </c>
      <c r="M77" s="1">
        <v>4</v>
      </c>
      <c r="N77" s="123">
        <f t="shared" ca="1" si="15"/>
        <v>38960</v>
      </c>
      <c r="O77" s="40">
        <f t="shared" si="22"/>
        <v>0.20416999999999999</v>
      </c>
      <c r="P77" s="124"/>
      <c r="Q77" s="49"/>
      <c r="V77" s="109">
        <f t="shared" ca="1" si="23"/>
        <v>38960</v>
      </c>
      <c r="W77" s="36">
        <v>34.049999999999997</v>
      </c>
      <c r="X77" s="117">
        <v>0</v>
      </c>
      <c r="Y77" s="183">
        <v>55</v>
      </c>
      <c r="Z77" s="110">
        <v>7.1499999999999994E-2</v>
      </c>
      <c r="AA77" s="41"/>
      <c r="AB77" s="37"/>
      <c r="AC77" s="41"/>
      <c r="AD77" s="37"/>
      <c r="AE77" s="125">
        <v>1</v>
      </c>
      <c r="AF77" s="125"/>
      <c r="AG77" s="104">
        <v>5.7522200000000003</v>
      </c>
      <c r="AH77" s="103"/>
      <c r="AI77" s="111">
        <f t="shared" si="24"/>
        <v>0</v>
      </c>
      <c r="AJ77" s="40">
        <v>0.20416999999999999</v>
      </c>
      <c r="AK77" s="50">
        <v>0.16900000000000001</v>
      </c>
      <c r="AM77" s="40"/>
      <c r="AN77" s="131"/>
      <c r="AQ77" s="36"/>
      <c r="AR77" s="129"/>
      <c r="AT77" s="39">
        <f t="shared" si="25"/>
        <v>0</v>
      </c>
      <c r="AU77" s="130"/>
      <c r="AV77" s="6"/>
      <c r="BA77" s="134">
        <v>38718</v>
      </c>
      <c r="BB77" s="1">
        <v>34.049999999999997</v>
      </c>
      <c r="BC77" s="1">
        <v>51.364034482758633</v>
      </c>
      <c r="BD77" s="1">
        <v>2.0499999999999998</v>
      </c>
      <c r="BE77" s="1">
        <v>7.3152416104445006E-2</v>
      </c>
      <c r="BJ77" s="1">
        <v>1.152619814728848</v>
      </c>
      <c r="BL77" s="1">
        <v>5.7522245037645447</v>
      </c>
      <c r="BN77" s="1">
        <v>38718</v>
      </c>
      <c r="BO77" s="1">
        <v>0.114352128</v>
      </c>
      <c r="BP77" s="1">
        <v>0.19400000000000003</v>
      </c>
    </row>
    <row r="78" spans="1:68" ht="12.75">
      <c r="A78" s="120">
        <f t="shared" ca="1" si="16"/>
        <v>38990</v>
      </c>
      <c r="B78" s="36">
        <f t="shared" si="17"/>
        <v>34.049999999999997</v>
      </c>
      <c r="C78" s="48"/>
      <c r="D78" s="121">
        <f t="shared" si="18"/>
        <v>55</v>
      </c>
      <c r="E78" s="38">
        <f t="shared" si="19"/>
        <v>7.1529999999999996E-2</v>
      </c>
      <c r="F78" s="41"/>
      <c r="G78" s="37"/>
      <c r="H78" s="41"/>
      <c r="I78" s="37"/>
      <c r="J78" s="117">
        <f t="shared" si="20"/>
        <v>0</v>
      </c>
      <c r="K78" s="171">
        <f t="shared" si="21"/>
        <v>0</v>
      </c>
      <c r="L78" s="8">
        <f ca="1">(A78-Calculation!$C$5)/365.25</f>
        <v>5.9110198494182065</v>
      </c>
      <c r="M78" s="1">
        <v>5</v>
      </c>
      <c r="N78" s="123">
        <f t="shared" ca="1" si="15"/>
        <v>38990</v>
      </c>
      <c r="O78" s="40">
        <f t="shared" si="22"/>
        <v>0.20416999999999999</v>
      </c>
      <c r="P78" s="124"/>
      <c r="Q78" s="49"/>
      <c r="V78" s="109">
        <f t="shared" ca="1" si="23"/>
        <v>38990</v>
      </c>
      <c r="W78" s="36">
        <v>34.049999999999997</v>
      </c>
      <c r="X78" s="117">
        <v>0</v>
      </c>
      <c r="Y78" s="183">
        <v>55</v>
      </c>
      <c r="Z78" s="110">
        <v>7.1529999999999996E-2</v>
      </c>
      <c r="AA78" s="41"/>
      <c r="AB78" s="37"/>
      <c r="AC78" s="41"/>
      <c r="AD78" s="37"/>
      <c r="AE78" s="125">
        <v>1</v>
      </c>
      <c r="AF78" s="125"/>
      <c r="AG78" s="104">
        <v>5.8371000000000004</v>
      </c>
      <c r="AH78" s="103"/>
      <c r="AI78" s="111">
        <f t="shared" si="24"/>
        <v>0</v>
      </c>
      <c r="AJ78" s="40">
        <v>0.20416999999999999</v>
      </c>
      <c r="AK78" s="50">
        <v>0.16900000000000001</v>
      </c>
      <c r="AM78" s="40"/>
      <c r="AN78" s="131"/>
      <c r="AQ78" s="36"/>
      <c r="AR78" s="129"/>
      <c r="AT78" s="39">
        <f t="shared" si="25"/>
        <v>0</v>
      </c>
      <c r="AU78" s="130"/>
      <c r="AV78" s="6"/>
      <c r="BA78" s="134">
        <v>38749</v>
      </c>
      <c r="BB78" s="1">
        <v>34.049999999999997</v>
      </c>
      <c r="BC78" s="1">
        <v>50.293034482758621</v>
      </c>
      <c r="BD78" s="1">
        <v>2.0499999999999998</v>
      </c>
      <c r="BE78" s="1">
        <v>7.3169185890157015E-2</v>
      </c>
      <c r="BJ78" s="1">
        <v>1.1550379453576636</v>
      </c>
      <c r="BL78" s="1">
        <v>5.8370978781656397</v>
      </c>
      <c r="BN78" s="1">
        <v>38749</v>
      </c>
      <c r="BO78" s="1">
        <v>0.17152819199999997</v>
      </c>
      <c r="BP78" s="1">
        <v>0.193</v>
      </c>
    </row>
    <row r="79" spans="1:68" ht="12.75">
      <c r="A79" s="120">
        <f t="shared" ca="1" si="16"/>
        <v>39021</v>
      </c>
      <c r="B79" s="36">
        <f t="shared" si="17"/>
        <v>26.274999999999999</v>
      </c>
      <c r="C79" s="48"/>
      <c r="D79" s="121">
        <f t="shared" si="18"/>
        <v>55</v>
      </c>
      <c r="E79" s="38">
        <f t="shared" si="19"/>
        <v>7.1550000000000002E-2</v>
      </c>
      <c r="F79" s="41"/>
      <c r="G79" s="37"/>
      <c r="H79" s="41"/>
      <c r="I79" s="37"/>
      <c r="J79" s="117">
        <f t="shared" si="20"/>
        <v>0</v>
      </c>
      <c r="K79" s="171">
        <f t="shared" si="21"/>
        <v>0</v>
      </c>
      <c r="L79" s="8">
        <f ca="1">(A79-Calculation!$C$5)/365.25</f>
        <v>5.9958932238193015</v>
      </c>
      <c r="M79" s="1">
        <v>6</v>
      </c>
      <c r="N79" s="123">
        <f t="shared" ca="1" si="15"/>
        <v>39021</v>
      </c>
      <c r="O79" s="40">
        <f t="shared" si="22"/>
        <v>0.15448999999999999</v>
      </c>
      <c r="P79" s="124"/>
      <c r="Q79" s="49"/>
      <c r="V79" s="109">
        <f t="shared" ca="1" si="23"/>
        <v>39021</v>
      </c>
      <c r="W79" s="36">
        <v>26.274999999999999</v>
      </c>
      <c r="X79" s="117">
        <v>0</v>
      </c>
      <c r="Y79" s="183">
        <v>55</v>
      </c>
      <c r="Z79" s="110">
        <v>7.1550000000000002E-2</v>
      </c>
      <c r="AA79" s="41"/>
      <c r="AB79" s="37"/>
      <c r="AC79" s="41"/>
      <c r="AD79" s="37"/>
      <c r="AE79" s="125">
        <v>1</v>
      </c>
      <c r="AF79" s="125"/>
      <c r="AG79" s="104">
        <v>5.9137599999999999</v>
      </c>
      <c r="AH79" s="103"/>
      <c r="AI79" s="111">
        <f t="shared" si="24"/>
        <v>0</v>
      </c>
      <c r="AJ79" s="40">
        <v>0.15448999999999999</v>
      </c>
      <c r="AK79" s="50">
        <v>0.16800000000000001</v>
      </c>
      <c r="AM79" s="40"/>
      <c r="AN79" s="131"/>
      <c r="AQ79" s="36"/>
      <c r="AR79" s="129"/>
      <c r="AT79" s="39">
        <f t="shared" si="25"/>
        <v>0</v>
      </c>
      <c r="AU79" s="130"/>
      <c r="AV79" s="6"/>
      <c r="BA79" s="134">
        <v>38777</v>
      </c>
      <c r="BB79" s="1">
        <v>26.274999999999999</v>
      </c>
      <c r="BC79" s="1">
        <v>49.074310344827595</v>
      </c>
      <c r="BD79" s="1">
        <v>2.0499999999999998</v>
      </c>
      <c r="BE79" s="1">
        <v>7.3184332793460011E-2</v>
      </c>
      <c r="BJ79" s="1">
        <v>1.1572264234878409</v>
      </c>
      <c r="BL79" s="1">
        <v>5.9137577002053385</v>
      </c>
      <c r="BN79" s="1">
        <v>38777</v>
      </c>
      <c r="BO79" s="1">
        <v>0.17152819199999997</v>
      </c>
      <c r="BP79" s="1">
        <v>0.18900000000000003</v>
      </c>
    </row>
    <row r="80" spans="1:68" ht="12.75">
      <c r="A80" s="175">
        <f t="shared" ca="1" si="16"/>
        <v>39051</v>
      </c>
      <c r="B80" s="36">
        <f t="shared" si="17"/>
        <v>27.15</v>
      </c>
      <c r="C80" s="48"/>
      <c r="D80" s="121">
        <f t="shared" si="18"/>
        <v>55</v>
      </c>
      <c r="E80" s="38">
        <f t="shared" si="19"/>
        <v>7.1580000000000005E-2</v>
      </c>
      <c r="F80" s="41"/>
      <c r="G80" s="37"/>
      <c r="H80" s="41"/>
      <c r="I80" s="37"/>
      <c r="J80" s="117">
        <f t="shared" si="20"/>
        <v>0</v>
      </c>
      <c r="K80" s="171">
        <f t="shared" si="21"/>
        <v>0</v>
      </c>
      <c r="L80" s="8">
        <f ca="1">(A80-Calculation!$C$5)/365.25</f>
        <v>6.0780287474332653</v>
      </c>
      <c r="M80" s="1">
        <v>1</v>
      </c>
      <c r="N80" s="123">
        <f t="shared" ca="1" si="15"/>
        <v>39051</v>
      </c>
      <c r="O80" s="40">
        <f t="shared" si="22"/>
        <v>0.14734</v>
      </c>
      <c r="P80" s="124"/>
      <c r="Q80" s="49"/>
      <c r="V80" s="109">
        <f t="shared" ca="1" si="23"/>
        <v>39051</v>
      </c>
      <c r="W80" s="36">
        <v>27.15</v>
      </c>
      <c r="X80" s="117">
        <v>0</v>
      </c>
      <c r="Y80" s="183">
        <v>55</v>
      </c>
      <c r="Z80" s="110">
        <v>7.1580000000000005E-2</v>
      </c>
      <c r="AA80" s="41"/>
      <c r="AB80" s="37"/>
      <c r="AC80" s="41"/>
      <c r="AD80" s="37"/>
      <c r="AE80" s="125">
        <v>1</v>
      </c>
      <c r="AF80" s="125"/>
      <c r="AG80" s="104">
        <v>5.9986300000000004</v>
      </c>
      <c r="AH80" s="103"/>
      <c r="AI80" s="111">
        <f t="shared" si="24"/>
        <v>0</v>
      </c>
      <c r="AJ80" s="40">
        <v>0.14734</v>
      </c>
      <c r="AK80" s="50">
        <v>0.16800000000000001</v>
      </c>
      <c r="AM80" s="40"/>
      <c r="AN80" s="131"/>
      <c r="AQ80" s="36"/>
      <c r="AR80" s="129"/>
      <c r="AT80" s="39">
        <f t="shared" si="25"/>
        <v>0</v>
      </c>
      <c r="AU80" s="130"/>
      <c r="AV80" s="6"/>
      <c r="BA80" s="134">
        <v>38808</v>
      </c>
      <c r="BB80" s="1">
        <v>27.15</v>
      </c>
      <c r="BC80" s="1">
        <v>48.172137931034499</v>
      </c>
      <c r="BD80" s="1">
        <v>2.0499999999999998</v>
      </c>
      <c r="BE80" s="1">
        <v>7.3201102579349017E-2</v>
      </c>
      <c r="BJ80" s="1">
        <v>1.1596542185190839</v>
      </c>
      <c r="BL80" s="1">
        <v>5.9986310746064335</v>
      </c>
      <c r="BN80" s="1">
        <v>38808</v>
      </c>
      <c r="BO80" s="1">
        <v>0.13722255359999996</v>
      </c>
      <c r="BP80" s="1">
        <v>0.188</v>
      </c>
    </row>
    <row r="81" spans="1:68" ht="12.75">
      <c r="A81" s="120">
        <f t="shared" ca="1" si="16"/>
        <v>39082</v>
      </c>
      <c r="B81" s="36">
        <f t="shared" si="17"/>
        <v>33.15</v>
      </c>
      <c r="C81" s="48"/>
      <c r="D81" s="121">
        <f t="shared" si="18"/>
        <v>55</v>
      </c>
      <c r="E81" s="38">
        <f t="shared" si="19"/>
        <v>7.1599999999999997E-2</v>
      </c>
      <c r="F81" s="41"/>
      <c r="G81" s="37"/>
      <c r="H81" s="41"/>
      <c r="I81" s="37"/>
      <c r="J81" s="117">
        <f t="shared" si="20"/>
        <v>0</v>
      </c>
      <c r="K81" s="171">
        <f t="shared" si="21"/>
        <v>0</v>
      </c>
      <c r="L81" s="8">
        <f ca="1">(A81-Calculation!$C$5)/365.25</f>
        <v>6.1629021218343603</v>
      </c>
      <c r="M81" s="1">
        <v>2</v>
      </c>
      <c r="N81" s="123">
        <f t="shared" ca="1" si="15"/>
        <v>39082</v>
      </c>
      <c r="O81" s="40">
        <f t="shared" si="22"/>
        <v>0.17201</v>
      </c>
      <c r="P81" s="124"/>
      <c r="Q81" s="49"/>
      <c r="V81" s="109">
        <f t="shared" ca="1" si="23"/>
        <v>39082</v>
      </c>
      <c r="W81" s="36">
        <v>33.15</v>
      </c>
      <c r="X81" s="117">
        <v>0</v>
      </c>
      <c r="Y81" s="183">
        <v>55</v>
      </c>
      <c r="Z81" s="110">
        <v>7.1599999999999997E-2</v>
      </c>
      <c r="AA81" s="41"/>
      <c r="AB81" s="37"/>
      <c r="AC81" s="41"/>
      <c r="AD81" s="37"/>
      <c r="AE81" s="125">
        <v>1</v>
      </c>
      <c r="AF81" s="125"/>
      <c r="AG81" s="104">
        <v>6.0807700000000002</v>
      </c>
      <c r="AH81" s="103"/>
      <c r="AI81" s="111">
        <f t="shared" si="24"/>
        <v>0</v>
      </c>
      <c r="AJ81" s="40">
        <v>0.17201</v>
      </c>
      <c r="AK81" s="50">
        <v>0.16800000000000001</v>
      </c>
      <c r="AM81" s="40"/>
      <c r="AN81" s="131"/>
      <c r="AQ81" s="36"/>
      <c r="AR81" s="129"/>
      <c r="AT81" s="39">
        <f t="shared" si="25"/>
        <v>0</v>
      </c>
      <c r="AU81" s="130"/>
      <c r="AV81" s="6"/>
      <c r="BA81" s="134">
        <v>38838</v>
      </c>
      <c r="BB81" s="1">
        <v>32.700000000000003</v>
      </c>
      <c r="BC81" s="1">
        <v>47.55310344827587</v>
      </c>
      <c r="BD81" s="1">
        <v>2.0499999999999998</v>
      </c>
      <c r="BE81" s="1">
        <v>7.3217331404491007E-2</v>
      </c>
      <c r="BJ81" s="1">
        <v>1.1620085470441235</v>
      </c>
      <c r="BL81" s="1">
        <v>6.0807665982203973</v>
      </c>
      <c r="BN81" s="1">
        <v>38838</v>
      </c>
      <c r="BO81" s="1">
        <v>0.13379198975999998</v>
      </c>
      <c r="BP81" s="1">
        <v>0.19</v>
      </c>
    </row>
    <row r="82" spans="1:68" ht="12.75">
      <c r="A82" s="120">
        <f t="shared" ca="1" si="16"/>
        <v>39113</v>
      </c>
      <c r="B82" s="36">
        <f t="shared" si="17"/>
        <v>56.5</v>
      </c>
      <c r="C82" s="48"/>
      <c r="D82" s="121">
        <f t="shared" si="18"/>
        <v>55</v>
      </c>
      <c r="E82" s="38">
        <f t="shared" si="19"/>
        <v>7.1629999999999999E-2</v>
      </c>
      <c r="F82" s="41"/>
      <c r="G82" s="37"/>
      <c r="H82" s="41"/>
      <c r="I82" s="37"/>
      <c r="J82" s="117">
        <f t="shared" si="20"/>
        <v>0</v>
      </c>
      <c r="K82" s="171">
        <f t="shared" si="21"/>
        <v>0</v>
      </c>
      <c r="L82" s="8">
        <f ca="1">(A82-Calculation!$C$5)/365.25</f>
        <v>6.2477754962354553</v>
      </c>
      <c r="M82" s="1">
        <v>3</v>
      </c>
      <c r="N82" s="123">
        <f t="shared" ca="1" si="15"/>
        <v>39113</v>
      </c>
      <c r="O82" s="40">
        <f t="shared" si="22"/>
        <v>0.21135000000000001</v>
      </c>
      <c r="P82" s="124"/>
      <c r="Q82" s="49"/>
      <c r="V82" s="109">
        <f t="shared" ca="1" si="23"/>
        <v>39113</v>
      </c>
      <c r="W82" s="36">
        <v>56.5</v>
      </c>
      <c r="X82" s="117">
        <v>0</v>
      </c>
      <c r="Y82" s="183">
        <v>55</v>
      </c>
      <c r="Z82" s="110">
        <v>7.1629999999999999E-2</v>
      </c>
      <c r="AA82" s="41"/>
      <c r="AB82" s="37"/>
      <c r="AC82" s="41"/>
      <c r="AD82" s="37"/>
      <c r="AE82" s="125">
        <v>1</v>
      </c>
      <c r="AF82" s="125"/>
      <c r="AG82" s="104">
        <v>6.1656399999999998</v>
      </c>
      <c r="AH82" s="103"/>
      <c r="AI82" s="111">
        <f t="shared" si="24"/>
        <v>0</v>
      </c>
      <c r="AJ82" s="40">
        <v>0.21135000000000001</v>
      </c>
      <c r="AK82" s="50">
        <v>0.16800000000000001</v>
      </c>
      <c r="AM82" s="40"/>
      <c r="AN82" s="131"/>
      <c r="AQ82" s="36"/>
      <c r="AR82" s="129"/>
      <c r="AT82" s="39">
        <f t="shared" si="25"/>
        <v>0</v>
      </c>
      <c r="AU82" s="130"/>
      <c r="AV82" s="6"/>
      <c r="BA82" s="134">
        <v>38869</v>
      </c>
      <c r="BB82" s="1">
        <v>58.75</v>
      </c>
      <c r="BC82" s="1">
        <v>47.707862068965525</v>
      </c>
      <c r="BD82" s="1">
        <v>2.0499999999999998</v>
      </c>
      <c r="BE82" s="1">
        <v>7.3234101190562007E-2</v>
      </c>
      <c r="BJ82" s="1">
        <v>1.1644463746978273</v>
      </c>
      <c r="BL82" s="1">
        <v>6.1656399726214923</v>
      </c>
      <c r="BN82" s="1">
        <v>38869</v>
      </c>
      <c r="BO82" s="1">
        <v>0.15094480895999998</v>
      </c>
      <c r="BP82" s="1">
        <v>0.18900000000000003</v>
      </c>
    </row>
    <row r="83" spans="1:68" ht="12.75">
      <c r="A83" s="120">
        <f t="shared" ca="1" si="16"/>
        <v>39141</v>
      </c>
      <c r="B83" s="36">
        <f t="shared" si="17"/>
        <v>89.25</v>
      </c>
      <c r="C83" s="48"/>
      <c r="D83" s="121">
        <f t="shared" si="18"/>
        <v>55</v>
      </c>
      <c r="E83" s="38">
        <f t="shared" si="19"/>
        <v>7.1650000000000005E-2</v>
      </c>
      <c r="F83" s="41"/>
      <c r="G83" s="37"/>
      <c r="H83" s="41"/>
      <c r="I83" s="37"/>
      <c r="J83" s="117">
        <f t="shared" si="20"/>
        <v>0</v>
      </c>
      <c r="K83" s="171">
        <f t="shared" si="21"/>
        <v>0</v>
      </c>
      <c r="L83" s="8">
        <f ca="1">(A83-Calculation!$C$5)/365.25</f>
        <v>6.324435318275154</v>
      </c>
      <c r="M83" s="1">
        <v>4</v>
      </c>
      <c r="N83" s="123">
        <f t="shared" ca="1" si="15"/>
        <v>39141</v>
      </c>
      <c r="O83" s="40">
        <f t="shared" si="22"/>
        <v>0.26140999999999998</v>
      </c>
      <c r="P83" s="124"/>
      <c r="Q83" s="49"/>
      <c r="V83" s="109">
        <f t="shared" ca="1" si="23"/>
        <v>39141</v>
      </c>
      <c r="W83" s="36">
        <v>89.25</v>
      </c>
      <c r="X83" s="117">
        <v>0</v>
      </c>
      <c r="Y83" s="183">
        <v>55</v>
      </c>
      <c r="Z83" s="110">
        <v>7.1650000000000005E-2</v>
      </c>
      <c r="AA83" s="41"/>
      <c r="AB83" s="37"/>
      <c r="AC83" s="41"/>
      <c r="AD83" s="37"/>
      <c r="AE83" s="125">
        <v>1</v>
      </c>
      <c r="AF83" s="125"/>
      <c r="AG83" s="104">
        <v>6.2477799999999997</v>
      </c>
      <c r="AH83" s="103"/>
      <c r="AI83" s="111">
        <f t="shared" si="24"/>
        <v>0</v>
      </c>
      <c r="AJ83" s="40">
        <v>0.26140999999999998</v>
      </c>
      <c r="AK83" s="50">
        <v>0.16800000000000001</v>
      </c>
      <c r="AM83" s="40"/>
      <c r="AN83" s="131"/>
      <c r="AQ83" s="36"/>
      <c r="AR83" s="129"/>
      <c r="AT83" s="39">
        <f t="shared" si="25"/>
        <v>0</v>
      </c>
      <c r="AU83" s="130"/>
      <c r="AV83" s="6"/>
      <c r="BA83" s="134">
        <v>38899</v>
      </c>
      <c r="BB83" s="1">
        <v>91.75</v>
      </c>
      <c r="BC83" s="1">
        <v>48.224896551724143</v>
      </c>
      <c r="BD83" s="1">
        <v>2.0499999999999998</v>
      </c>
      <c r="BE83" s="1">
        <v>7.3250330015881007E-2</v>
      </c>
      <c r="BJ83" s="1">
        <v>1.1668104322522688</v>
      </c>
      <c r="BL83" s="1">
        <v>6.2477754962354553</v>
      </c>
      <c r="BN83" s="1">
        <v>38899</v>
      </c>
      <c r="BO83" s="1">
        <v>0.19211157503999998</v>
      </c>
      <c r="BP83" s="1">
        <v>0.188</v>
      </c>
    </row>
    <row r="84" spans="1:68" ht="12.75">
      <c r="A84" s="120">
        <f t="shared" ca="1" si="16"/>
        <v>39172</v>
      </c>
      <c r="B84" s="36">
        <f t="shared" si="17"/>
        <v>86.25</v>
      </c>
      <c r="C84" s="48"/>
      <c r="D84" s="121">
        <f t="shared" si="18"/>
        <v>55</v>
      </c>
      <c r="E84" s="38">
        <f t="shared" si="19"/>
        <v>7.1679999999999994E-2</v>
      </c>
      <c r="F84" s="41"/>
      <c r="G84" s="37"/>
      <c r="H84" s="41"/>
      <c r="I84" s="37"/>
      <c r="J84" s="117">
        <f t="shared" si="20"/>
        <v>0</v>
      </c>
      <c r="K84" s="171">
        <f t="shared" si="21"/>
        <v>0</v>
      </c>
      <c r="L84" s="8">
        <f ca="1">(A84-Calculation!$C$5)/365.25</f>
        <v>6.409308692676249</v>
      </c>
      <c r="M84" s="1">
        <v>5</v>
      </c>
      <c r="N84" s="123">
        <f t="shared" ca="1" si="15"/>
        <v>39172</v>
      </c>
      <c r="O84" s="40">
        <f t="shared" si="22"/>
        <v>0.26140999999999998</v>
      </c>
      <c r="P84" s="124"/>
      <c r="Q84" s="49"/>
      <c r="V84" s="109">
        <f t="shared" ca="1" si="23"/>
        <v>39172</v>
      </c>
      <c r="W84" s="36">
        <v>86.25</v>
      </c>
      <c r="X84" s="117">
        <v>0</v>
      </c>
      <c r="Y84" s="183">
        <v>55</v>
      </c>
      <c r="Z84" s="110">
        <v>7.1679999999999994E-2</v>
      </c>
      <c r="AA84" s="41"/>
      <c r="AB84" s="37"/>
      <c r="AC84" s="41"/>
      <c r="AD84" s="37"/>
      <c r="AE84" s="125">
        <v>1</v>
      </c>
      <c r="AF84" s="125"/>
      <c r="AG84" s="104">
        <v>6.3326500000000001</v>
      </c>
      <c r="AH84" s="103"/>
      <c r="AI84" s="111">
        <f t="shared" si="24"/>
        <v>0</v>
      </c>
      <c r="AJ84" s="40">
        <v>0.26140999999999998</v>
      </c>
      <c r="AK84" s="50">
        <v>0.16800000000000001</v>
      </c>
      <c r="AM84" s="40"/>
      <c r="AN84" s="131"/>
      <c r="AQ84" s="36"/>
      <c r="AR84" s="129"/>
      <c r="AT84" s="39">
        <f t="shared" si="25"/>
        <v>0</v>
      </c>
      <c r="AU84" s="130"/>
      <c r="AV84" s="6"/>
      <c r="BA84" s="134">
        <v>38930</v>
      </c>
      <c r="BB84" s="1">
        <v>85.75</v>
      </c>
      <c r="BC84" s="1">
        <v>48.896689655172423</v>
      </c>
      <c r="BD84" s="1">
        <v>2.0499999999999998</v>
      </c>
      <c r="BE84" s="1">
        <v>7.3267099802134014E-2</v>
      </c>
      <c r="BJ84" s="1">
        <v>1.1692583339872522</v>
      </c>
      <c r="BL84" s="1">
        <v>6.3326488706365502</v>
      </c>
      <c r="BN84" s="1">
        <v>38930</v>
      </c>
      <c r="BO84" s="1">
        <v>0.23327834111999998</v>
      </c>
      <c r="BP84" s="1">
        <v>0.18600000000000003</v>
      </c>
    </row>
    <row r="85" spans="1:68" ht="12.75">
      <c r="A85" s="120">
        <f t="shared" ca="1" si="16"/>
        <v>39202</v>
      </c>
      <c r="B85" s="36">
        <f t="shared" si="17"/>
        <v>34.700000000000003</v>
      </c>
      <c r="C85" s="48"/>
      <c r="D85" s="121">
        <f t="shared" si="18"/>
        <v>55</v>
      </c>
      <c r="E85" s="38">
        <f t="shared" si="19"/>
        <v>7.17E-2</v>
      </c>
      <c r="F85" s="41"/>
      <c r="G85" s="37"/>
      <c r="H85" s="41"/>
      <c r="I85" s="37"/>
      <c r="J85" s="117">
        <f t="shared" si="20"/>
        <v>0</v>
      </c>
      <c r="K85" s="171">
        <f t="shared" si="21"/>
        <v>0</v>
      </c>
      <c r="L85" s="8">
        <f ca="1">(A85-Calculation!$C$5)/365.25</f>
        <v>6.491444216290212</v>
      </c>
      <c r="M85" s="1">
        <v>6</v>
      </c>
      <c r="N85" s="123">
        <f t="shared" ca="1" si="15"/>
        <v>39202</v>
      </c>
      <c r="O85" s="40">
        <f t="shared" si="22"/>
        <v>0.17201</v>
      </c>
      <c r="P85" s="124"/>
      <c r="Q85" s="49"/>
      <c r="V85" s="109">
        <f t="shared" ca="1" si="23"/>
        <v>39202</v>
      </c>
      <c r="W85" s="36">
        <v>34.700000000000003</v>
      </c>
      <c r="X85" s="117">
        <v>0</v>
      </c>
      <c r="Y85" s="183">
        <v>55</v>
      </c>
      <c r="Z85" s="110">
        <v>7.17E-2</v>
      </c>
      <c r="AA85" s="41"/>
      <c r="AB85" s="37"/>
      <c r="AC85" s="41"/>
      <c r="AD85" s="37"/>
      <c r="AE85" s="125">
        <v>1</v>
      </c>
      <c r="AF85" s="125"/>
      <c r="AG85" s="104">
        <v>6.4175199999999997</v>
      </c>
      <c r="AH85" s="103"/>
      <c r="AI85" s="111">
        <f t="shared" si="24"/>
        <v>0</v>
      </c>
      <c r="AJ85" s="40">
        <v>0.17201</v>
      </c>
      <c r="AK85" s="50">
        <v>0.16800000000000001</v>
      </c>
      <c r="AM85" s="40"/>
      <c r="AN85" s="131"/>
      <c r="AQ85" s="36"/>
      <c r="AR85" s="129"/>
      <c r="AT85" s="39">
        <f t="shared" si="25"/>
        <v>0</v>
      </c>
      <c r="AU85" s="130"/>
      <c r="AV85" s="6"/>
      <c r="BA85" s="134">
        <v>38961</v>
      </c>
      <c r="BB85" s="1">
        <v>34.75</v>
      </c>
      <c r="BC85" s="1">
        <v>49.605413793103459</v>
      </c>
      <c r="BD85" s="1">
        <v>2.0499999999999998</v>
      </c>
      <c r="BE85" s="1">
        <v>7.3283869588481015E-2</v>
      </c>
      <c r="BJ85" s="1">
        <v>1.1717113712804534</v>
      </c>
      <c r="BL85" s="1">
        <v>6.4175222450376452</v>
      </c>
      <c r="BN85" s="1">
        <v>38961</v>
      </c>
      <c r="BO85" s="1">
        <v>0.23327834111999998</v>
      </c>
      <c r="BP85" s="1">
        <v>0.185</v>
      </c>
    </row>
    <row r="86" spans="1:68" ht="12.75">
      <c r="A86" s="120">
        <f t="shared" ca="1" si="16"/>
        <v>39233</v>
      </c>
      <c r="B86" s="36">
        <f t="shared" si="17"/>
        <v>27.8</v>
      </c>
      <c r="C86" s="48"/>
      <c r="D86" s="121">
        <f t="shared" si="18"/>
        <v>55</v>
      </c>
      <c r="E86" s="38">
        <f t="shared" si="19"/>
        <v>7.1730000000000002E-2</v>
      </c>
      <c r="F86" s="41"/>
      <c r="G86" s="37"/>
      <c r="H86" s="41"/>
      <c r="I86" s="37"/>
      <c r="J86" s="117">
        <f t="shared" si="20"/>
        <v>0</v>
      </c>
      <c r="K86" s="171">
        <f t="shared" si="21"/>
        <v>0</v>
      </c>
      <c r="L86" s="8">
        <f ca="1">(A86-Calculation!$C$5)/365.25</f>
        <v>6.5763175906913069</v>
      </c>
      <c r="M86" s="1">
        <v>1</v>
      </c>
      <c r="N86" s="123">
        <f t="shared" ca="1" si="15"/>
        <v>39233</v>
      </c>
      <c r="O86" s="40">
        <f t="shared" si="22"/>
        <v>0.13804</v>
      </c>
      <c r="P86" s="124"/>
      <c r="Q86" s="49"/>
      <c r="V86" s="109">
        <f t="shared" ca="1" si="23"/>
        <v>39233</v>
      </c>
      <c r="W86" s="36">
        <v>27.8</v>
      </c>
      <c r="X86" s="117">
        <v>0</v>
      </c>
      <c r="Y86" s="183">
        <v>55</v>
      </c>
      <c r="Z86" s="110">
        <v>7.1730000000000002E-2</v>
      </c>
      <c r="AA86" s="41"/>
      <c r="AB86" s="37"/>
      <c r="AC86" s="41"/>
      <c r="AD86" s="37"/>
      <c r="AE86" s="125">
        <v>1</v>
      </c>
      <c r="AF86" s="125"/>
      <c r="AG86" s="104">
        <v>6.4996600000000004</v>
      </c>
      <c r="AH86" s="103"/>
      <c r="AI86" s="111">
        <f t="shared" si="24"/>
        <v>0</v>
      </c>
      <c r="AJ86" s="40">
        <v>0.13804</v>
      </c>
      <c r="AK86" s="50">
        <v>0.16800000000000001</v>
      </c>
      <c r="AM86" s="40"/>
      <c r="AN86" s="131"/>
      <c r="AQ86" s="36"/>
      <c r="AR86" s="129"/>
      <c r="AT86" s="39">
        <f t="shared" si="25"/>
        <v>0</v>
      </c>
      <c r="AU86" s="130"/>
      <c r="AV86" s="6"/>
      <c r="BA86" s="134">
        <v>38991</v>
      </c>
      <c r="BB86" s="1">
        <v>27</v>
      </c>
      <c r="BC86" s="1">
        <v>50.558586206896557</v>
      </c>
      <c r="BD86" s="1">
        <v>2.0499999999999998</v>
      </c>
      <c r="BE86" s="1">
        <v>7.3300098414066012E-2</v>
      </c>
      <c r="BJ86" s="1">
        <v>1.1740901782217517</v>
      </c>
      <c r="BL86" s="1">
        <v>6.4996577686516082</v>
      </c>
      <c r="BN86" s="1">
        <v>38991</v>
      </c>
      <c r="BO86" s="1">
        <v>0.14553907199999996</v>
      </c>
      <c r="BP86" s="1">
        <v>0.185</v>
      </c>
    </row>
    <row r="87" spans="1:68" ht="12.75">
      <c r="A87" s="120">
        <f t="shared" ca="1" si="16"/>
        <v>39263</v>
      </c>
      <c r="B87" s="36">
        <f t="shared" si="17"/>
        <v>27.8</v>
      </c>
      <c r="C87" s="48"/>
      <c r="D87" s="121">
        <f t="shared" si="18"/>
        <v>55</v>
      </c>
      <c r="E87" s="38">
        <f t="shared" si="19"/>
        <v>7.1749999999999994E-2</v>
      </c>
      <c r="F87" s="41"/>
      <c r="G87" s="37"/>
      <c r="H87" s="41"/>
      <c r="I87" s="37"/>
      <c r="J87" s="117">
        <f t="shared" si="20"/>
        <v>0</v>
      </c>
      <c r="K87" s="171">
        <f t="shared" si="21"/>
        <v>0</v>
      </c>
      <c r="L87" s="8">
        <f ca="1">(A87-Calculation!$C$5)/365.25</f>
        <v>6.6584531143052708</v>
      </c>
      <c r="M87" s="1">
        <v>2</v>
      </c>
      <c r="N87" s="123">
        <f t="shared" ca="1" si="15"/>
        <v>39263</v>
      </c>
      <c r="O87" s="40">
        <f t="shared" si="22"/>
        <v>0.13804</v>
      </c>
      <c r="P87" s="124"/>
      <c r="Q87" s="49"/>
      <c r="V87" s="109">
        <f t="shared" ca="1" si="23"/>
        <v>39263</v>
      </c>
      <c r="W87" s="36">
        <v>27.8</v>
      </c>
      <c r="X87" s="117">
        <v>0</v>
      </c>
      <c r="Y87" s="183">
        <v>55</v>
      </c>
      <c r="Z87" s="110">
        <v>7.1749999999999994E-2</v>
      </c>
      <c r="AA87" s="41"/>
      <c r="AB87" s="37"/>
      <c r="AC87" s="41"/>
      <c r="AD87" s="37"/>
      <c r="AE87" s="125">
        <v>1</v>
      </c>
      <c r="AF87" s="125"/>
      <c r="AG87" s="104">
        <v>6.58453</v>
      </c>
      <c r="AH87" s="103"/>
      <c r="AI87" s="111">
        <f t="shared" si="24"/>
        <v>0</v>
      </c>
      <c r="AJ87" s="40">
        <v>0.13804</v>
      </c>
      <c r="AK87" s="50">
        <v>0.16800000000000001</v>
      </c>
      <c r="AM87" s="40"/>
      <c r="AN87" s="131"/>
      <c r="AQ87" s="36"/>
      <c r="AR87" s="129"/>
      <c r="AT87" s="39">
        <f t="shared" si="25"/>
        <v>0</v>
      </c>
      <c r="AU87" s="130"/>
      <c r="AV87" s="6"/>
      <c r="BA87" s="134">
        <v>39022</v>
      </c>
      <c r="BB87" s="1">
        <v>27</v>
      </c>
      <c r="BC87" s="1">
        <v>51.504724137931049</v>
      </c>
      <c r="BD87" s="1">
        <v>2.0499999999999998</v>
      </c>
      <c r="BE87" s="1">
        <v>7.3316868200596005E-2</v>
      </c>
      <c r="BJ87" s="1">
        <v>1.1765533524485607</v>
      </c>
      <c r="BL87" s="1">
        <v>6.584531143052704</v>
      </c>
      <c r="BN87" s="1">
        <v>39022</v>
      </c>
      <c r="BO87" s="1">
        <v>0.10977804288</v>
      </c>
      <c r="BP87" s="1">
        <v>0.18600000000000003</v>
      </c>
    </row>
    <row r="88" spans="1:68" ht="12.75">
      <c r="A88" s="120">
        <f t="shared" ca="1" si="16"/>
        <v>39294</v>
      </c>
      <c r="B88" s="36">
        <f t="shared" si="17"/>
        <v>27.8</v>
      </c>
      <c r="C88" s="48"/>
      <c r="D88" s="121">
        <f t="shared" si="18"/>
        <v>55</v>
      </c>
      <c r="E88" s="38">
        <f t="shared" si="19"/>
        <v>7.1779999999999997E-2</v>
      </c>
      <c r="F88" s="41"/>
      <c r="G88" s="37"/>
      <c r="H88" s="41"/>
      <c r="I88" s="37"/>
      <c r="J88" s="117">
        <f t="shared" si="20"/>
        <v>0</v>
      </c>
      <c r="K88" s="171">
        <f t="shared" si="21"/>
        <v>0</v>
      </c>
      <c r="L88" s="8">
        <f ca="1">(A88-Calculation!$C$5)/365.25</f>
        <v>6.7433264887063658</v>
      </c>
      <c r="M88" s="1">
        <v>3</v>
      </c>
      <c r="N88" s="123">
        <f t="shared" ca="1" si="15"/>
        <v>39294</v>
      </c>
      <c r="O88" s="40">
        <f t="shared" si="22"/>
        <v>0.1384</v>
      </c>
      <c r="P88" s="124"/>
      <c r="Q88" s="49"/>
      <c r="V88" s="109">
        <f t="shared" ca="1" si="23"/>
        <v>39294</v>
      </c>
      <c r="W88" s="36">
        <v>27.8</v>
      </c>
      <c r="X88" s="117">
        <v>0</v>
      </c>
      <c r="Y88" s="183">
        <v>55</v>
      </c>
      <c r="Z88" s="110">
        <v>7.1779999999999997E-2</v>
      </c>
      <c r="AA88" s="41"/>
      <c r="AB88" s="37"/>
      <c r="AC88" s="41"/>
      <c r="AD88" s="37"/>
      <c r="AE88" s="125">
        <v>1</v>
      </c>
      <c r="AF88" s="125"/>
      <c r="AG88" s="104">
        <v>6.6666699999999999</v>
      </c>
      <c r="AH88" s="103"/>
      <c r="AI88" s="111">
        <f t="shared" si="24"/>
        <v>0</v>
      </c>
      <c r="AJ88" s="40">
        <v>0.1384</v>
      </c>
      <c r="AK88" s="50">
        <v>0.16800000000000001</v>
      </c>
      <c r="AM88" s="40"/>
      <c r="AN88" s="131"/>
      <c r="AQ88" s="36"/>
      <c r="AR88" s="129"/>
      <c r="AT88" s="39">
        <f t="shared" si="25"/>
        <v>0</v>
      </c>
      <c r="AU88" s="130"/>
      <c r="AV88" s="6"/>
      <c r="BA88" s="134">
        <v>39052</v>
      </c>
      <c r="BB88" s="1">
        <v>27</v>
      </c>
      <c r="BC88" s="1">
        <v>52.123758620689657</v>
      </c>
      <c r="BD88" s="1">
        <v>2.0499999999999998</v>
      </c>
      <c r="BE88" s="1">
        <v>7.3333097026358013E-2</v>
      </c>
      <c r="BJ88" s="1">
        <v>1.1789419895738911</v>
      </c>
      <c r="BL88" s="1">
        <v>6.666666666666667</v>
      </c>
      <c r="BN88" s="1">
        <v>39052</v>
      </c>
      <c r="BO88" s="1">
        <v>0.10977804288</v>
      </c>
      <c r="BP88" s="1">
        <v>0.185</v>
      </c>
    </row>
    <row r="89" spans="1:68" ht="12.75">
      <c r="A89" s="120">
        <f t="shared" ca="1" si="16"/>
        <v>39325</v>
      </c>
      <c r="B89" s="36">
        <f t="shared" si="17"/>
        <v>34.299999999999997</v>
      </c>
      <c r="C89" s="48"/>
      <c r="D89" s="121">
        <f t="shared" si="18"/>
        <v>55</v>
      </c>
      <c r="E89" s="38">
        <f t="shared" si="19"/>
        <v>7.1800000000000003E-2</v>
      </c>
      <c r="F89" s="41"/>
      <c r="G89" s="37"/>
      <c r="H89" s="41"/>
      <c r="I89" s="37"/>
      <c r="J89" s="117">
        <f t="shared" si="20"/>
        <v>0</v>
      </c>
      <c r="K89" s="171">
        <f t="shared" si="21"/>
        <v>0</v>
      </c>
      <c r="L89" s="8">
        <f ca="1">(A89-Calculation!$C$5)/365.25</f>
        <v>6.8281998631074607</v>
      </c>
      <c r="M89" s="1">
        <v>4</v>
      </c>
      <c r="N89" s="123">
        <f t="shared" ca="1" si="15"/>
        <v>39325</v>
      </c>
      <c r="O89" s="40">
        <f t="shared" si="22"/>
        <v>0.19600000000000001</v>
      </c>
      <c r="P89" s="124"/>
      <c r="Q89" s="49"/>
      <c r="V89" s="109">
        <f t="shared" ca="1" si="23"/>
        <v>39325</v>
      </c>
      <c r="W89" s="36">
        <v>34.299999999999997</v>
      </c>
      <c r="X89" s="117">
        <v>0</v>
      </c>
      <c r="Y89" s="183">
        <v>55</v>
      </c>
      <c r="Z89" s="110">
        <v>7.1800000000000003E-2</v>
      </c>
      <c r="AA89" s="41"/>
      <c r="AB89" s="37"/>
      <c r="AC89" s="41"/>
      <c r="AD89" s="37"/>
      <c r="AE89" s="125">
        <v>1</v>
      </c>
      <c r="AF89" s="125"/>
      <c r="AG89" s="104">
        <v>6.7515400000000003</v>
      </c>
      <c r="AH89" s="103"/>
      <c r="AI89" s="111">
        <f t="shared" si="24"/>
        <v>0</v>
      </c>
      <c r="AJ89" s="40">
        <v>0.19600000000000001</v>
      </c>
      <c r="AK89" s="50">
        <v>0.16800000000000001</v>
      </c>
      <c r="AM89" s="40"/>
      <c r="AN89" s="131"/>
      <c r="AQ89" s="36"/>
      <c r="AR89" s="129"/>
      <c r="AT89" s="39">
        <f t="shared" si="25"/>
        <v>0</v>
      </c>
      <c r="AU89" s="130"/>
      <c r="AV89" s="6"/>
      <c r="BA89" s="134">
        <v>39083</v>
      </c>
      <c r="BB89" s="1">
        <v>34.299999999999997</v>
      </c>
      <c r="BC89" s="1">
        <v>51.569793103448283</v>
      </c>
      <c r="BD89" s="1">
        <v>2.0499999999999998</v>
      </c>
      <c r="BE89" s="1">
        <v>7.3349866813070014E-2</v>
      </c>
      <c r="BJ89" s="1">
        <v>1.1814153426241822</v>
      </c>
      <c r="BL89" s="1">
        <v>6.751540041067762</v>
      </c>
      <c r="BN89" s="1">
        <v>39083</v>
      </c>
      <c r="BO89" s="1">
        <v>0.10977804288</v>
      </c>
      <c r="BP89" s="1">
        <v>0.185</v>
      </c>
    </row>
    <row r="90" spans="1:68" ht="12.75">
      <c r="A90" s="120">
        <f t="shared" ca="1" si="16"/>
        <v>39355</v>
      </c>
      <c r="B90" s="36">
        <f t="shared" si="17"/>
        <v>34.299999999999997</v>
      </c>
      <c r="C90" s="48"/>
      <c r="D90" s="121">
        <f t="shared" si="18"/>
        <v>55</v>
      </c>
      <c r="E90" s="38">
        <f t="shared" si="19"/>
        <v>7.1830000000000005E-2</v>
      </c>
      <c r="F90" s="41"/>
      <c r="G90" s="37"/>
      <c r="H90" s="41"/>
      <c r="I90" s="37"/>
      <c r="J90" s="117">
        <f t="shared" si="20"/>
        <v>0</v>
      </c>
      <c r="K90" s="171">
        <f t="shared" si="21"/>
        <v>0</v>
      </c>
      <c r="L90" s="8">
        <f ca="1">(A90-Calculation!$C$5)/365.25</f>
        <v>6.9103353867214237</v>
      </c>
      <c r="M90" s="1">
        <v>5</v>
      </c>
      <c r="N90" s="123">
        <f t="shared" ca="1" si="15"/>
        <v>39355</v>
      </c>
      <c r="O90" s="40">
        <f t="shared" si="22"/>
        <v>0.19600000000000001</v>
      </c>
      <c r="P90" s="124"/>
      <c r="Q90" s="49"/>
      <c r="V90" s="109">
        <f t="shared" ca="1" si="23"/>
        <v>39355</v>
      </c>
      <c r="W90" s="36">
        <v>34.299999999999997</v>
      </c>
      <c r="X90" s="117">
        <v>0</v>
      </c>
      <c r="Y90" s="183">
        <v>55</v>
      </c>
      <c r="Z90" s="110">
        <v>7.1830000000000005E-2</v>
      </c>
      <c r="AA90" s="41"/>
      <c r="AB90" s="37"/>
      <c r="AC90" s="41"/>
      <c r="AD90" s="37"/>
      <c r="AE90" s="125">
        <v>1</v>
      </c>
      <c r="AF90" s="125"/>
      <c r="AG90" s="104">
        <v>6.8364099999999999</v>
      </c>
      <c r="AH90" s="103"/>
      <c r="AI90" s="111">
        <f t="shared" si="24"/>
        <v>0</v>
      </c>
      <c r="AJ90" s="40">
        <v>0.19600000000000001</v>
      </c>
      <c r="AK90" s="50">
        <v>0.16800000000000001</v>
      </c>
      <c r="AM90" s="40"/>
      <c r="AN90" s="131"/>
      <c r="AQ90" s="36"/>
      <c r="AR90" s="129"/>
      <c r="AT90" s="39">
        <f t="shared" si="25"/>
        <v>0</v>
      </c>
      <c r="AU90" s="130"/>
      <c r="AV90" s="6"/>
      <c r="BA90" s="134">
        <v>39114</v>
      </c>
      <c r="BB90" s="1">
        <v>34.299999999999997</v>
      </c>
      <c r="BC90" s="1">
        <v>50.588482758620685</v>
      </c>
      <c r="BD90" s="1">
        <v>2.0499999999999998</v>
      </c>
      <c r="BE90" s="1">
        <v>7.336663659987501E-2</v>
      </c>
      <c r="BJ90" s="1">
        <v>1.1838938846280991</v>
      </c>
      <c r="BL90" s="1">
        <v>6.8364134154688569</v>
      </c>
      <c r="BN90" s="1">
        <v>39114</v>
      </c>
      <c r="BO90" s="1">
        <v>0.16466706431999997</v>
      </c>
      <c r="BP90" s="1">
        <v>0.18400000000000002</v>
      </c>
    </row>
    <row r="91" spans="1:68" ht="12.75">
      <c r="A91" s="120">
        <f t="shared" ca="1" si="16"/>
        <v>39386</v>
      </c>
      <c r="B91" s="36">
        <f t="shared" si="17"/>
        <v>26.524999999999999</v>
      </c>
      <c r="C91" s="48"/>
      <c r="D91" s="121">
        <f t="shared" si="18"/>
        <v>55</v>
      </c>
      <c r="E91" s="38">
        <f t="shared" si="19"/>
        <v>7.1849999999999997E-2</v>
      </c>
      <c r="F91" s="41"/>
      <c r="G91" s="37"/>
      <c r="H91" s="41"/>
      <c r="I91" s="37"/>
      <c r="J91" s="117">
        <f t="shared" si="20"/>
        <v>0</v>
      </c>
      <c r="K91" s="171">
        <f t="shared" si="21"/>
        <v>0</v>
      </c>
      <c r="L91" s="8">
        <f ca="1">(A91-Calculation!$C$5)/365.25</f>
        <v>6.9952087611225187</v>
      </c>
      <c r="M91" s="1">
        <v>6</v>
      </c>
      <c r="N91" s="123">
        <f t="shared" ca="1" si="15"/>
        <v>39386</v>
      </c>
      <c r="O91" s="40">
        <f t="shared" si="22"/>
        <v>0.14831</v>
      </c>
      <c r="P91" s="124"/>
      <c r="Q91" s="49"/>
      <c r="V91" s="109">
        <f t="shared" ca="1" si="23"/>
        <v>39386</v>
      </c>
      <c r="W91" s="36">
        <v>26.524999999999999</v>
      </c>
      <c r="X91" s="117">
        <v>0</v>
      </c>
      <c r="Y91" s="183">
        <v>55</v>
      </c>
      <c r="Z91" s="110">
        <v>7.1849999999999997E-2</v>
      </c>
      <c r="AA91" s="41"/>
      <c r="AB91" s="37"/>
      <c r="AC91" s="41"/>
      <c r="AD91" s="37"/>
      <c r="AE91" s="125">
        <v>1</v>
      </c>
      <c r="AF91" s="125"/>
      <c r="AG91" s="104">
        <v>6.9130700000000003</v>
      </c>
      <c r="AH91" s="103"/>
      <c r="AI91" s="111">
        <f t="shared" si="24"/>
        <v>0</v>
      </c>
      <c r="AJ91" s="40">
        <v>0.14831</v>
      </c>
      <c r="AK91" s="50">
        <v>0.16800000000000001</v>
      </c>
      <c r="AM91" s="40"/>
      <c r="AN91" s="131"/>
      <c r="AQ91" s="36"/>
      <c r="AR91" s="129"/>
      <c r="AT91" s="39">
        <f t="shared" si="25"/>
        <v>0</v>
      </c>
      <c r="AU91" s="130"/>
      <c r="AV91" s="6"/>
      <c r="BA91" s="134">
        <v>39142</v>
      </c>
      <c r="BB91" s="1">
        <v>26.524999999999999</v>
      </c>
      <c r="BC91" s="1">
        <v>49.45768965517243</v>
      </c>
      <c r="BD91" s="1">
        <v>2.0499999999999998</v>
      </c>
      <c r="BE91" s="1">
        <v>7.3381783504166007E-2</v>
      </c>
      <c r="BJ91" s="1">
        <v>1.1861370367993094</v>
      </c>
      <c r="BL91" s="1">
        <v>6.9130732375085557</v>
      </c>
      <c r="BN91" s="1">
        <v>39142</v>
      </c>
      <c r="BO91" s="1">
        <v>0.16466706431999997</v>
      </c>
      <c r="BP91" s="1">
        <v>0.18400000000000002</v>
      </c>
    </row>
    <row r="92" spans="1:68" ht="12.75">
      <c r="A92" s="175">
        <f t="shared" ca="1" si="16"/>
        <v>39416</v>
      </c>
      <c r="B92" s="36">
        <f t="shared" si="17"/>
        <v>27.4</v>
      </c>
      <c r="C92" s="48"/>
      <c r="D92" s="121">
        <f t="shared" si="18"/>
        <v>55</v>
      </c>
      <c r="E92" s="38">
        <f t="shared" si="19"/>
        <v>7.1879999999999999E-2</v>
      </c>
      <c r="F92" s="41"/>
      <c r="G92" s="37"/>
      <c r="H92" s="41"/>
      <c r="I92" s="37"/>
      <c r="J92" s="117">
        <f t="shared" si="20"/>
        <v>0</v>
      </c>
      <c r="K92" s="171">
        <f t="shared" si="21"/>
        <v>0</v>
      </c>
      <c r="L92" s="8">
        <f ca="1">(A92-Calculation!$C$5)/365.25</f>
        <v>7.0773442847364816</v>
      </c>
      <c r="M92" s="1">
        <v>1</v>
      </c>
      <c r="N92" s="123">
        <f t="shared" ca="1" si="15"/>
        <v>39416</v>
      </c>
      <c r="O92" s="40">
        <f t="shared" si="22"/>
        <v>0.14144000000000001</v>
      </c>
      <c r="P92" s="124"/>
      <c r="Q92" s="49"/>
      <c r="V92" s="109">
        <f t="shared" ca="1" si="23"/>
        <v>39416</v>
      </c>
      <c r="W92" s="36">
        <v>27.4</v>
      </c>
      <c r="X92" s="117">
        <v>0</v>
      </c>
      <c r="Y92" s="183">
        <v>55</v>
      </c>
      <c r="Z92" s="110">
        <v>7.1879999999999999E-2</v>
      </c>
      <c r="AA92" s="41"/>
      <c r="AB92" s="37"/>
      <c r="AC92" s="41"/>
      <c r="AD92" s="37"/>
      <c r="AE92" s="125">
        <v>1</v>
      </c>
      <c r="AF92" s="125"/>
      <c r="AG92" s="104">
        <v>6.9979500000000003</v>
      </c>
      <c r="AH92" s="103"/>
      <c r="AI92" s="111">
        <f t="shared" si="24"/>
        <v>0</v>
      </c>
      <c r="AJ92" s="40">
        <v>0.14144000000000001</v>
      </c>
      <c r="AK92" s="50">
        <v>0.16800000000000001</v>
      </c>
      <c r="AM92" s="40"/>
      <c r="AN92" s="131"/>
      <c r="AQ92" s="36"/>
      <c r="AR92" s="129"/>
      <c r="AT92" s="39">
        <f t="shared" si="25"/>
        <v>0</v>
      </c>
      <c r="AU92" s="130"/>
      <c r="AV92" s="6"/>
      <c r="BA92" s="134">
        <v>39173</v>
      </c>
      <c r="BB92" s="1">
        <v>27.4</v>
      </c>
      <c r="BC92" s="1">
        <v>48.638172413793107</v>
      </c>
      <c r="BD92" s="1">
        <v>2.0499999999999998</v>
      </c>
      <c r="BE92" s="1">
        <v>7.3398553291148014E-2</v>
      </c>
      <c r="BJ92" s="1">
        <v>1.1886254846482924</v>
      </c>
      <c r="BL92" s="1">
        <v>6.9979466119096507</v>
      </c>
      <c r="BN92" s="1">
        <v>39173</v>
      </c>
      <c r="BO92" s="1">
        <v>0.13173365145599997</v>
      </c>
      <c r="BP92" s="1">
        <v>0.18600000000000003</v>
      </c>
    </row>
    <row r="93" spans="1:68" ht="12.75">
      <c r="A93" s="120">
        <f t="shared" ca="1" si="16"/>
        <v>39447</v>
      </c>
      <c r="B93" s="36">
        <f t="shared" si="17"/>
        <v>33.9</v>
      </c>
      <c r="C93" s="48"/>
      <c r="D93" s="121">
        <f t="shared" si="18"/>
        <v>55</v>
      </c>
      <c r="E93" s="38">
        <f t="shared" si="19"/>
        <v>7.1900000000000006E-2</v>
      </c>
      <c r="F93" s="41"/>
      <c r="G93" s="37"/>
      <c r="H93" s="41"/>
      <c r="I93" s="37"/>
      <c r="J93" s="117">
        <f t="shared" si="20"/>
        <v>0</v>
      </c>
      <c r="K93" s="171">
        <f t="shared" si="21"/>
        <v>0</v>
      </c>
      <c r="L93" s="8">
        <f ca="1">(A93-Calculation!$C$5)/365.25</f>
        <v>7.1622176591375766</v>
      </c>
      <c r="M93" s="1">
        <v>2</v>
      </c>
      <c r="N93" s="123">
        <f t="shared" ca="1" si="15"/>
        <v>39447</v>
      </c>
      <c r="O93" s="40">
        <f t="shared" si="22"/>
        <v>0.16513</v>
      </c>
      <c r="P93" s="124"/>
      <c r="Q93" s="49"/>
      <c r="V93" s="109">
        <f t="shared" ca="1" si="23"/>
        <v>39447</v>
      </c>
      <c r="W93" s="36">
        <v>33.9</v>
      </c>
      <c r="X93" s="117">
        <v>0</v>
      </c>
      <c r="Y93" s="183">
        <v>55</v>
      </c>
      <c r="Z93" s="110">
        <v>7.1900000000000006E-2</v>
      </c>
      <c r="AA93" s="41"/>
      <c r="AB93" s="37"/>
      <c r="AC93" s="41"/>
      <c r="AD93" s="37"/>
      <c r="AE93" s="125">
        <v>1</v>
      </c>
      <c r="AF93" s="125"/>
      <c r="AG93" s="104">
        <v>7.0800799999999997</v>
      </c>
      <c r="AH93" s="103"/>
      <c r="AI93" s="111">
        <f t="shared" si="24"/>
        <v>0</v>
      </c>
      <c r="AJ93" s="40">
        <v>0.16513</v>
      </c>
      <c r="AK93" s="50">
        <v>0.16800000000000001</v>
      </c>
      <c r="AM93" s="40"/>
      <c r="AN93" s="131"/>
      <c r="AQ93" s="36"/>
      <c r="AR93" s="129"/>
      <c r="AT93" s="39">
        <f t="shared" si="25"/>
        <v>0</v>
      </c>
      <c r="AU93" s="130"/>
      <c r="AV93" s="6"/>
      <c r="BA93" s="134">
        <v>39203</v>
      </c>
      <c r="BB93" s="1">
        <v>33.450000000000003</v>
      </c>
      <c r="BC93" s="1">
        <v>48.12113793103449</v>
      </c>
      <c r="BD93" s="1">
        <v>2.0499999999999998</v>
      </c>
      <c r="BE93" s="1">
        <v>7.3406083754187015E-2</v>
      </c>
      <c r="BJ93" s="1">
        <v>1.1910386306011178</v>
      </c>
      <c r="BL93" s="1">
        <v>7.0800821355236137</v>
      </c>
      <c r="BN93" s="1">
        <v>39203</v>
      </c>
      <c r="BO93" s="1">
        <v>0.12844031016959997</v>
      </c>
      <c r="BP93" s="1">
        <v>0.185</v>
      </c>
    </row>
    <row r="94" spans="1:68" ht="12.75">
      <c r="A94" s="120">
        <f t="shared" ca="1" si="16"/>
        <v>39478</v>
      </c>
      <c r="B94" s="36">
        <f t="shared" si="17"/>
        <v>57.5</v>
      </c>
      <c r="C94" s="48"/>
      <c r="D94" s="121">
        <f t="shared" si="18"/>
        <v>55</v>
      </c>
      <c r="E94" s="38">
        <f t="shared" si="19"/>
        <v>7.1910000000000002E-2</v>
      </c>
      <c r="F94" s="41"/>
      <c r="G94" s="37"/>
      <c r="H94" s="41"/>
      <c r="I94" s="37"/>
      <c r="J94" s="117">
        <f t="shared" si="20"/>
        <v>0</v>
      </c>
      <c r="K94" s="171">
        <f t="shared" si="21"/>
        <v>0</v>
      </c>
      <c r="L94" s="8">
        <f ca="1">(A94-Calculation!$C$5)/365.25</f>
        <v>7.2470910335386725</v>
      </c>
      <c r="M94" s="1">
        <v>3</v>
      </c>
      <c r="N94" s="123">
        <f t="shared" ca="1" si="15"/>
        <v>39478</v>
      </c>
      <c r="O94" s="40">
        <f t="shared" si="22"/>
        <v>0.20288999999999999</v>
      </c>
      <c r="P94" s="124"/>
      <c r="Q94" s="49"/>
      <c r="V94" s="109">
        <f t="shared" ca="1" si="23"/>
        <v>39478</v>
      </c>
      <c r="W94" s="36">
        <v>57.5</v>
      </c>
      <c r="X94" s="117">
        <v>0</v>
      </c>
      <c r="Y94" s="183">
        <v>55</v>
      </c>
      <c r="Z94" s="110">
        <v>7.1910000000000002E-2</v>
      </c>
      <c r="AA94" s="41"/>
      <c r="AB94" s="37"/>
      <c r="AC94" s="41"/>
      <c r="AD94" s="37"/>
      <c r="AE94" s="125">
        <v>1</v>
      </c>
      <c r="AF94" s="125"/>
      <c r="AG94" s="104">
        <v>7.1649599999999998</v>
      </c>
      <c r="AH94" s="103"/>
      <c r="AI94" s="111">
        <f t="shared" si="24"/>
        <v>0</v>
      </c>
      <c r="AJ94" s="40">
        <v>0.20288999999999999</v>
      </c>
      <c r="AK94" s="50">
        <v>0.16800000000000001</v>
      </c>
      <c r="AM94" s="40"/>
      <c r="AN94" s="131"/>
      <c r="AQ94" s="36"/>
      <c r="AR94" s="129"/>
      <c r="AT94" s="39">
        <f t="shared" si="25"/>
        <v>0</v>
      </c>
      <c r="AU94" s="130"/>
      <c r="AV94" s="6"/>
      <c r="BA94" s="134">
        <v>39234</v>
      </c>
      <c r="BB94" s="1">
        <v>59.75</v>
      </c>
      <c r="BC94" s="1">
        <v>48.349758620689677</v>
      </c>
      <c r="BD94" s="1">
        <v>2.0499999999999998</v>
      </c>
      <c r="BE94" s="1">
        <v>7.3413223210638007E-2</v>
      </c>
      <c r="BJ94" s="1">
        <v>1.1935373617143228</v>
      </c>
      <c r="BL94" s="1">
        <v>7.1649555099247095</v>
      </c>
      <c r="BN94" s="1">
        <v>39234</v>
      </c>
      <c r="BO94" s="1">
        <v>0.14490701660159996</v>
      </c>
      <c r="BP94" s="1">
        <v>0.18400000000000002</v>
      </c>
    </row>
    <row r="95" spans="1:68" ht="12.75">
      <c r="A95" s="120">
        <f t="shared" ca="1" si="16"/>
        <v>39507</v>
      </c>
      <c r="B95" s="36">
        <f t="shared" si="17"/>
        <v>91.25</v>
      </c>
      <c r="C95" s="48"/>
      <c r="D95" s="121">
        <f t="shared" si="18"/>
        <v>55</v>
      </c>
      <c r="E95" s="38">
        <f t="shared" si="19"/>
        <v>7.1929999999999994E-2</v>
      </c>
      <c r="F95" s="41"/>
      <c r="G95" s="37"/>
      <c r="H95" s="41"/>
      <c r="I95" s="37"/>
      <c r="J95" s="117">
        <f t="shared" si="20"/>
        <v>0</v>
      </c>
      <c r="K95" s="171">
        <f t="shared" si="21"/>
        <v>0</v>
      </c>
      <c r="L95" s="8">
        <f ca="1">(A95-Calculation!$C$5)/365.25</f>
        <v>7.3264887063655033</v>
      </c>
      <c r="M95" s="1">
        <v>4</v>
      </c>
      <c r="N95" s="123">
        <f t="shared" ca="1" si="15"/>
        <v>39507</v>
      </c>
      <c r="O95" s="40">
        <f t="shared" si="22"/>
        <v>0.25096000000000002</v>
      </c>
      <c r="P95" s="124"/>
      <c r="Q95" s="49"/>
      <c r="V95" s="109">
        <f t="shared" ca="1" si="23"/>
        <v>39507</v>
      </c>
      <c r="W95" s="36">
        <v>91.25</v>
      </c>
      <c r="X95" s="117">
        <v>0</v>
      </c>
      <c r="Y95" s="183">
        <v>55</v>
      </c>
      <c r="Z95" s="110">
        <v>7.1929999999999994E-2</v>
      </c>
      <c r="AA95" s="41"/>
      <c r="AB95" s="37"/>
      <c r="AC95" s="41"/>
      <c r="AD95" s="37"/>
      <c r="AE95" s="125">
        <v>1</v>
      </c>
      <c r="AF95" s="125"/>
      <c r="AG95" s="104">
        <v>7.24709</v>
      </c>
      <c r="AH95" s="103"/>
      <c r="AI95" s="111">
        <f t="shared" si="24"/>
        <v>0</v>
      </c>
      <c r="AJ95" s="40">
        <v>0.25096000000000002</v>
      </c>
      <c r="AK95" s="50">
        <v>0.16800000000000001</v>
      </c>
      <c r="AM95" s="40"/>
      <c r="AN95" s="131"/>
      <c r="AQ95" s="36"/>
      <c r="AR95" s="129"/>
      <c r="AT95" s="39">
        <f t="shared" si="25"/>
        <v>0</v>
      </c>
      <c r="AU95" s="130"/>
      <c r="AV95" s="6"/>
      <c r="BA95" s="134">
        <v>39264</v>
      </c>
      <c r="BB95" s="1">
        <v>93.75</v>
      </c>
      <c r="BC95" s="1">
        <v>48.963517241379328</v>
      </c>
      <c r="BD95" s="1">
        <v>2.0499999999999998</v>
      </c>
      <c r="BE95" s="1">
        <v>7.3420132362057008E-2</v>
      </c>
      <c r="BJ95" s="1">
        <v>1.195960479753744</v>
      </c>
      <c r="BL95" s="1">
        <v>7.2470910335386725</v>
      </c>
      <c r="BN95" s="1">
        <v>39264</v>
      </c>
      <c r="BO95" s="1">
        <v>0.18442711203839998</v>
      </c>
      <c r="BP95" s="1">
        <v>0.18400000000000002</v>
      </c>
    </row>
    <row r="96" spans="1:68" ht="12.75">
      <c r="A96" s="120">
        <f t="shared" ca="1" si="16"/>
        <v>39538</v>
      </c>
      <c r="B96" s="36">
        <f t="shared" si="17"/>
        <v>88.25</v>
      </c>
      <c r="C96" s="48"/>
      <c r="D96" s="121">
        <f t="shared" si="18"/>
        <v>55</v>
      </c>
      <c r="E96" s="38">
        <f t="shared" si="19"/>
        <v>7.195E-2</v>
      </c>
      <c r="F96" s="41"/>
      <c r="G96" s="37"/>
      <c r="H96" s="41"/>
      <c r="I96" s="37"/>
      <c r="J96" s="117">
        <f t="shared" si="20"/>
        <v>0</v>
      </c>
      <c r="K96" s="171">
        <f t="shared" si="21"/>
        <v>0</v>
      </c>
      <c r="L96" s="8">
        <f ca="1">(A96-Calculation!$C$5)/365.25</f>
        <v>7.4113620807665983</v>
      </c>
      <c r="M96" s="1">
        <v>5</v>
      </c>
      <c r="N96" s="123">
        <f t="shared" ca="1" si="15"/>
        <v>39538</v>
      </c>
      <c r="O96" s="40">
        <f t="shared" si="22"/>
        <v>0.25096000000000002</v>
      </c>
      <c r="P96" s="124"/>
      <c r="Q96" s="49"/>
      <c r="V96" s="109">
        <f t="shared" ca="1" si="23"/>
        <v>39538</v>
      </c>
      <c r="W96" s="36">
        <v>88.25</v>
      </c>
      <c r="X96" s="117">
        <v>0</v>
      </c>
      <c r="Y96" s="183">
        <v>55</v>
      </c>
      <c r="Z96" s="110">
        <v>7.195E-2</v>
      </c>
      <c r="AA96" s="41"/>
      <c r="AB96" s="37"/>
      <c r="AC96" s="41"/>
      <c r="AD96" s="37"/>
      <c r="AE96" s="125">
        <v>1</v>
      </c>
      <c r="AF96" s="125"/>
      <c r="AG96" s="104">
        <v>7.3319599999999996</v>
      </c>
      <c r="AH96" s="103"/>
      <c r="AI96" s="111">
        <f t="shared" si="24"/>
        <v>0</v>
      </c>
      <c r="AJ96" s="40">
        <v>0.25096000000000002</v>
      </c>
      <c r="AK96" s="50">
        <v>0.16800000000000001</v>
      </c>
      <c r="AM96" s="40"/>
      <c r="AN96" s="131"/>
      <c r="AQ96" s="36"/>
      <c r="AR96" s="129"/>
      <c r="AT96" s="39">
        <f t="shared" si="25"/>
        <v>0</v>
      </c>
      <c r="AU96" s="130"/>
      <c r="AV96" s="6"/>
      <c r="BA96" s="134">
        <v>39295</v>
      </c>
      <c r="BB96" s="1">
        <v>87.75</v>
      </c>
      <c r="BC96" s="1">
        <v>49.716206896551732</v>
      </c>
      <c r="BD96" s="1">
        <v>2.0499999999999998</v>
      </c>
      <c r="BE96" s="1">
        <v>7.3427271818541015E-2</v>
      </c>
      <c r="BJ96" s="1">
        <v>1.1984695366257412</v>
      </c>
      <c r="BL96" s="1">
        <v>7.3319644079397674</v>
      </c>
      <c r="BN96" s="1">
        <v>39295</v>
      </c>
      <c r="BO96" s="1">
        <v>0.22394720747519997</v>
      </c>
      <c r="BP96" s="1">
        <v>0.18300000000000002</v>
      </c>
    </row>
    <row r="97" spans="1:68" ht="12.75">
      <c r="A97" s="120">
        <f t="shared" ca="1" si="16"/>
        <v>39568</v>
      </c>
      <c r="B97" s="36">
        <f t="shared" si="17"/>
        <v>34.950000000000003</v>
      </c>
      <c r="C97" s="48"/>
      <c r="D97" s="121">
        <f t="shared" si="18"/>
        <v>55</v>
      </c>
      <c r="E97" s="38">
        <f t="shared" si="19"/>
        <v>7.1959999999999996E-2</v>
      </c>
      <c r="F97" s="41"/>
      <c r="G97" s="37"/>
      <c r="H97" s="41"/>
      <c r="I97" s="37"/>
      <c r="J97" s="117">
        <f t="shared" si="20"/>
        <v>0</v>
      </c>
      <c r="K97" s="171">
        <f t="shared" si="21"/>
        <v>0</v>
      </c>
      <c r="L97" s="8">
        <f ca="1">(A97-Calculation!$C$5)/365.25</f>
        <v>7.4934976043805612</v>
      </c>
      <c r="M97" s="1">
        <v>6</v>
      </c>
      <c r="N97" s="123">
        <f t="shared" ca="1" si="15"/>
        <v>39568</v>
      </c>
      <c r="O97" s="40">
        <f t="shared" si="22"/>
        <v>0.16513</v>
      </c>
      <c r="P97" s="124"/>
      <c r="Q97" s="49"/>
      <c r="V97" s="109">
        <f t="shared" ca="1" si="23"/>
        <v>39568</v>
      </c>
      <c r="W97" s="36">
        <v>34.950000000000003</v>
      </c>
      <c r="X97" s="117">
        <v>0</v>
      </c>
      <c r="Y97" s="183">
        <v>55</v>
      </c>
      <c r="Z97" s="110">
        <v>7.1959999999999996E-2</v>
      </c>
      <c r="AA97" s="41"/>
      <c r="AB97" s="37"/>
      <c r="AC97" s="41"/>
      <c r="AD97" s="37"/>
      <c r="AE97" s="125">
        <v>1</v>
      </c>
      <c r="AF97" s="125"/>
      <c r="AG97" s="104">
        <v>7.4168399999999997</v>
      </c>
      <c r="AH97" s="103"/>
      <c r="AI97" s="111">
        <f t="shared" si="24"/>
        <v>0</v>
      </c>
      <c r="AJ97" s="40">
        <v>0.16513</v>
      </c>
      <c r="AK97" s="50">
        <v>0.16800000000000001</v>
      </c>
      <c r="AM97" s="40"/>
      <c r="AN97" s="131"/>
      <c r="AQ97" s="36"/>
      <c r="AR97" s="129"/>
      <c r="AT97" s="39">
        <f t="shared" si="25"/>
        <v>0</v>
      </c>
      <c r="AU97" s="130"/>
      <c r="AV97" s="6"/>
      <c r="BA97" s="134">
        <v>39326</v>
      </c>
      <c r="BB97" s="1">
        <v>35</v>
      </c>
      <c r="BC97" s="1">
        <v>50.514620689655175</v>
      </c>
      <c r="BD97" s="1">
        <v>2.0499999999999998</v>
      </c>
      <c r="BE97" s="1">
        <v>7.3434411275041009E-2</v>
      </c>
      <c r="BJ97" s="1">
        <v>1.2009838573559459</v>
      </c>
      <c r="BL97" s="1">
        <v>7.4168377823408624</v>
      </c>
      <c r="BN97" s="1">
        <v>39326</v>
      </c>
      <c r="BO97" s="1">
        <v>0.22394720747519997</v>
      </c>
      <c r="BP97" s="1">
        <v>0.18300000000000002</v>
      </c>
    </row>
    <row r="98" spans="1:68" ht="12.75">
      <c r="A98" s="120">
        <f t="shared" ca="1" si="16"/>
        <v>39599</v>
      </c>
      <c r="B98" s="36">
        <f t="shared" si="17"/>
        <v>28.05</v>
      </c>
      <c r="C98" s="48"/>
      <c r="D98" s="121">
        <f t="shared" si="18"/>
        <v>55</v>
      </c>
      <c r="E98" s="38">
        <f t="shared" si="19"/>
        <v>7.1980000000000002E-2</v>
      </c>
      <c r="F98" s="41"/>
      <c r="G98" s="37"/>
      <c r="H98" s="41"/>
      <c r="I98" s="37"/>
      <c r="J98" s="117">
        <f t="shared" si="20"/>
        <v>0</v>
      </c>
      <c r="K98" s="171">
        <f t="shared" si="21"/>
        <v>0</v>
      </c>
      <c r="L98" s="8">
        <f ca="1">(A98-Calculation!$C$5)/365.25</f>
        <v>7.5783709787816562</v>
      </c>
      <c r="M98" s="1">
        <v>1</v>
      </c>
      <c r="N98" s="123">
        <f t="shared" ca="1" si="15"/>
        <v>39599</v>
      </c>
      <c r="O98" s="40">
        <f t="shared" si="22"/>
        <v>0.13252</v>
      </c>
      <c r="P98" s="124"/>
      <c r="Q98" s="49"/>
      <c r="V98" s="109">
        <f t="shared" ca="1" si="23"/>
        <v>39599</v>
      </c>
      <c r="W98" s="36">
        <v>28.05</v>
      </c>
      <c r="X98" s="117">
        <v>0</v>
      </c>
      <c r="Y98" s="183">
        <v>55</v>
      </c>
      <c r="Z98" s="110">
        <v>7.1980000000000002E-2</v>
      </c>
      <c r="AA98" s="41"/>
      <c r="AB98" s="37"/>
      <c r="AC98" s="41"/>
      <c r="AD98" s="37"/>
      <c r="AE98" s="125">
        <v>1</v>
      </c>
      <c r="AF98" s="125"/>
      <c r="AG98" s="104">
        <v>7.4989699999999999</v>
      </c>
      <c r="AH98" s="103"/>
      <c r="AI98" s="111">
        <f t="shared" si="24"/>
        <v>0</v>
      </c>
      <c r="AJ98" s="40">
        <v>0.13252</v>
      </c>
      <c r="AK98" s="50">
        <v>0.16800000000000001</v>
      </c>
      <c r="AM98" s="40"/>
      <c r="AN98" s="131"/>
      <c r="AQ98" s="36"/>
      <c r="AR98" s="129"/>
      <c r="AT98" s="39">
        <f t="shared" si="25"/>
        <v>0</v>
      </c>
      <c r="AU98" s="130"/>
      <c r="AV98" s="6"/>
      <c r="BA98" s="134">
        <v>39356</v>
      </c>
      <c r="BB98" s="1">
        <v>27.25</v>
      </c>
      <c r="BC98" s="1">
        <v>51.555724137931037</v>
      </c>
      <c r="BD98" s="1">
        <v>2.0499999999999998</v>
      </c>
      <c r="BE98" s="1">
        <v>7.3441320426509013E-2</v>
      </c>
      <c r="BJ98" s="1">
        <v>1.2034220932613831</v>
      </c>
      <c r="BL98" s="1">
        <v>7.4989733059548254</v>
      </c>
      <c r="BN98" s="1">
        <v>39356</v>
      </c>
      <c r="BO98" s="1">
        <v>0.13971750911999997</v>
      </c>
      <c r="BP98" s="1">
        <v>0.182</v>
      </c>
    </row>
    <row r="99" spans="1:68" ht="12.75">
      <c r="A99" s="120">
        <f t="shared" ca="1" si="16"/>
        <v>39629</v>
      </c>
      <c r="B99" s="36">
        <f t="shared" si="17"/>
        <v>28.05</v>
      </c>
      <c r="C99" s="48"/>
      <c r="D99" s="121">
        <f t="shared" si="18"/>
        <v>55</v>
      </c>
      <c r="E99" s="38">
        <f t="shared" si="19"/>
        <v>7.1989999999999998E-2</v>
      </c>
      <c r="F99" s="41"/>
      <c r="G99" s="37"/>
      <c r="H99" s="41"/>
      <c r="I99" s="37"/>
      <c r="J99" s="117">
        <f t="shared" si="20"/>
        <v>0</v>
      </c>
      <c r="K99" s="171">
        <f t="shared" si="21"/>
        <v>0</v>
      </c>
      <c r="L99" s="8">
        <f ca="1">(A99-Calculation!$C$5)/365.25</f>
        <v>7.6605065023956191</v>
      </c>
      <c r="M99" s="1">
        <v>2</v>
      </c>
      <c r="N99" s="123">
        <f t="shared" ca="1" si="15"/>
        <v>39629</v>
      </c>
      <c r="O99" s="40">
        <f t="shared" si="22"/>
        <v>0.13252</v>
      </c>
      <c r="P99" s="124"/>
      <c r="Q99" s="49"/>
      <c r="V99" s="109">
        <f t="shared" ca="1" si="23"/>
        <v>39629</v>
      </c>
      <c r="W99" s="36">
        <v>28.05</v>
      </c>
      <c r="X99" s="117">
        <v>0</v>
      </c>
      <c r="Y99" s="183">
        <v>55</v>
      </c>
      <c r="Z99" s="110">
        <v>7.1989999999999998E-2</v>
      </c>
      <c r="AA99" s="41"/>
      <c r="AB99" s="37"/>
      <c r="AC99" s="41"/>
      <c r="AD99" s="37"/>
      <c r="AE99" s="125">
        <v>1</v>
      </c>
      <c r="AF99" s="125"/>
      <c r="AG99" s="104">
        <v>7.58385</v>
      </c>
      <c r="AH99" s="103"/>
      <c r="AI99" s="111">
        <f t="shared" si="24"/>
        <v>0</v>
      </c>
      <c r="AJ99" s="40">
        <v>0.13252</v>
      </c>
      <c r="AK99" s="50">
        <v>0.16800000000000001</v>
      </c>
      <c r="AM99" s="40"/>
      <c r="AN99" s="131"/>
      <c r="AQ99" s="36"/>
      <c r="AR99" s="129"/>
      <c r="AT99" s="39">
        <f t="shared" si="25"/>
        <v>0</v>
      </c>
      <c r="AU99" s="130"/>
      <c r="AV99" s="6"/>
      <c r="BA99" s="134">
        <v>39387</v>
      </c>
      <c r="BB99" s="1">
        <v>27.25</v>
      </c>
      <c r="BC99" s="1">
        <v>52.559896551724144</v>
      </c>
      <c r="BD99" s="1">
        <v>2.0499999999999998</v>
      </c>
      <c r="BE99" s="1">
        <v>7.3448459883043007E-2</v>
      </c>
      <c r="BJ99" s="1">
        <v>1.2059468041729282</v>
      </c>
      <c r="BL99" s="1">
        <v>7.5838466803559204</v>
      </c>
      <c r="BN99" s="1">
        <v>39387</v>
      </c>
      <c r="BO99" s="1">
        <v>0.10538692116479999</v>
      </c>
      <c r="BP99" s="1">
        <v>0.18100000000000002</v>
      </c>
    </row>
    <row r="100" spans="1:68" ht="12.75">
      <c r="A100" s="120">
        <f t="shared" ca="1" si="16"/>
        <v>39660</v>
      </c>
      <c r="B100" s="36">
        <f t="shared" si="17"/>
        <v>28.05</v>
      </c>
      <c r="C100" s="48"/>
      <c r="D100" s="121">
        <f t="shared" si="18"/>
        <v>55</v>
      </c>
      <c r="E100" s="38">
        <f t="shared" si="19"/>
        <v>7.2010000000000005E-2</v>
      </c>
      <c r="F100" s="41"/>
      <c r="G100" s="37"/>
      <c r="H100" s="41"/>
      <c r="I100" s="37"/>
      <c r="J100" s="117">
        <f t="shared" si="20"/>
        <v>0</v>
      </c>
      <c r="K100" s="171">
        <f t="shared" si="21"/>
        <v>0</v>
      </c>
      <c r="L100" s="8">
        <f ca="1">(A100-Calculation!$C$5)/365.25</f>
        <v>7.7453798767967141</v>
      </c>
      <c r="M100" s="1">
        <v>3</v>
      </c>
      <c r="N100" s="123">
        <f t="shared" ca="1" si="15"/>
        <v>39660</v>
      </c>
      <c r="O100" s="40">
        <f t="shared" si="22"/>
        <v>0.13286000000000001</v>
      </c>
      <c r="P100" s="124"/>
      <c r="Q100" s="49"/>
      <c r="V100" s="109">
        <f t="shared" ca="1" si="23"/>
        <v>39660</v>
      </c>
      <c r="W100" s="36">
        <v>28.05</v>
      </c>
      <c r="X100" s="117">
        <v>0</v>
      </c>
      <c r="Y100" s="183">
        <v>55</v>
      </c>
      <c r="Z100" s="110">
        <v>7.2010000000000005E-2</v>
      </c>
      <c r="AA100" s="41"/>
      <c r="AB100" s="37"/>
      <c r="AC100" s="41"/>
      <c r="AD100" s="37"/>
      <c r="AE100" s="125">
        <v>1</v>
      </c>
      <c r="AF100" s="125"/>
      <c r="AG100" s="104">
        <v>7.6659800000000002</v>
      </c>
      <c r="AH100" s="103"/>
      <c r="AI100" s="111">
        <f t="shared" si="24"/>
        <v>0</v>
      </c>
      <c r="AJ100" s="40">
        <v>0.13286000000000001</v>
      </c>
      <c r="AK100" s="50">
        <v>0.16800000000000001</v>
      </c>
      <c r="AM100" s="40"/>
      <c r="AN100" s="131"/>
      <c r="AQ100" s="36"/>
      <c r="AR100" s="129"/>
      <c r="AT100" s="39">
        <f t="shared" si="25"/>
        <v>0</v>
      </c>
      <c r="AU100" s="130"/>
      <c r="AV100" s="6"/>
      <c r="BA100" s="134">
        <v>39417</v>
      </c>
      <c r="BB100" s="1">
        <v>27.25</v>
      </c>
      <c r="BC100" s="1">
        <v>53.180689655172422</v>
      </c>
      <c r="BD100" s="1">
        <v>2.0499999999999998</v>
      </c>
      <c r="BE100" s="1">
        <v>7.3455369034542015E-2</v>
      </c>
      <c r="BJ100" s="1">
        <v>1.2083951158467048</v>
      </c>
      <c r="BL100" s="1">
        <v>7.6659822039698833</v>
      </c>
      <c r="BN100" s="1">
        <v>39417</v>
      </c>
      <c r="BO100" s="1">
        <v>0.10538692116479999</v>
      </c>
      <c r="BP100" s="1">
        <v>0.18100000000000002</v>
      </c>
    </row>
    <row r="101" spans="1:68" ht="12.75">
      <c r="A101" s="120">
        <f t="shared" ca="1" si="16"/>
        <v>39691</v>
      </c>
      <c r="B101" s="36">
        <f t="shared" si="17"/>
        <v>34.549999999999997</v>
      </c>
      <c r="C101" s="48"/>
      <c r="D101" s="121">
        <f t="shared" si="18"/>
        <v>55</v>
      </c>
      <c r="E101" s="38">
        <f t="shared" si="19"/>
        <v>7.2029999999999997E-2</v>
      </c>
      <c r="F101" s="41"/>
      <c r="G101" s="37"/>
      <c r="H101" s="41"/>
      <c r="I101" s="37"/>
      <c r="J101" s="117">
        <f t="shared" si="20"/>
        <v>0</v>
      </c>
      <c r="K101" s="171">
        <f t="shared" si="21"/>
        <v>0</v>
      </c>
      <c r="L101" s="8">
        <f ca="1">(A101-Calculation!$C$5)/365.25</f>
        <v>7.83025325119781</v>
      </c>
      <c r="M101" s="1">
        <v>4</v>
      </c>
      <c r="N101" s="123">
        <f t="shared" ca="1" si="15"/>
        <v>39691</v>
      </c>
      <c r="O101" s="40">
        <f t="shared" si="22"/>
        <v>0.18815999999999999</v>
      </c>
      <c r="P101" s="124"/>
      <c r="Q101" s="49"/>
      <c r="V101" s="109">
        <f t="shared" ca="1" si="23"/>
        <v>39691</v>
      </c>
      <c r="W101" s="36">
        <v>34.549999999999997</v>
      </c>
      <c r="X101" s="117">
        <v>0</v>
      </c>
      <c r="Y101" s="183">
        <v>55</v>
      </c>
      <c r="Z101" s="110">
        <v>7.2029999999999997E-2</v>
      </c>
      <c r="AA101" s="41"/>
      <c r="AB101" s="37"/>
      <c r="AC101" s="41"/>
      <c r="AD101" s="37"/>
      <c r="AE101" s="125">
        <v>1</v>
      </c>
      <c r="AF101" s="125"/>
      <c r="AG101" s="104">
        <v>7.7508600000000003</v>
      </c>
      <c r="AH101" s="103"/>
      <c r="AI101" s="111">
        <f t="shared" si="24"/>
        <v>0</v>
      </c>
      <c r="AJ101" s="40">
        <v>0.18815999999999999</v>
      </c>
      <c r="AK101" s="50">
        <v>0.16800000000000001</v>
      </c>
      <c r="AM101" s="40"/>
      <c r="AN101" s="131"/>
      <c r="AQ101" s="36"/>
      <c r="AR101" s="129"/>
      <c r="AT101" s="39">
        <f t="shared" si="25"/>
        <v>0</v>
      </c>
      <c r="AU101" s="130"/>
      <c r="AV101" s="6"/>
      <c r="BA101" s="134">
        <v>39448</v>
      </c>
      <c r="BB101" s="1">
        <v>34.549999999999997</v>
      </c>
      <c r="BC101" s="1">
        <v>52.633758620689662</v>
      </c>
      <c r="BD101" s="1">
        <v>2.0499999999999998</v>
      </c>
      <c r="BE101" s="1">
        <v>7.346250849110901E-2</v>
      </c>
      <c r="BJ101" s="1">
        <v>1.2109302598759855</v>
      </c>
      <c r="BL101" s="1">
        <v>7.7508555783709792</v>
      </c>
      <c r="BN101" s="1">
        <v>39448</v>
      </c>
      <c r="BO101" s="1">
        <v>0.10538692116479999</v>
      </c>
      <c r="BP101" s="1">
        <v>0.18</v>
      </c>
    </row>
    <row r="102" spans="1:68" ht="12.75">
      <c r="A102" s="120">
        <f t="shared" ca="1" si="16"/>
        <v>39721</v>
      </c>
      <c r="B102" s="36">
        <f t="shared" si="17"/>
        <v>34.549999999999997</v>
      </c>
      <c r="C102" s="48"/>
      <c r="D102" s="121">
        <f t="shared" si="18"/>
        <v>55</v>
      </c>
      <c r="E102" s="38">
        <f t="shared" si="19"/>
        <v>7.2040000000000007E-2</v>
      </c>
      <c r="F102" s="41"/>
      <c r="G102" s="37"/>
      <c r="H102" s="41"/>
      <c r="I102" s="37"/>
      <c r="J102" s="117">
        <f t="shared" si="20"/>
        <v>0</v>
      </c>
      <c r="K102" s="171">
        <f t="shared" si="21"/>
        <v>0</v>
      </c>
      <c r="L102" s="8">
        <f ca="1">(A102-Calculation!$C$5)/365.25</f>
        <v>7.9123887748117729</v>
      </c>
      <c r="M102" s="1">
        <v>5</v>
      </c>
      <c r="N102" s="123">
        <f t="shared" ca="1" si="15"/>
        <v>39721</v>
      </c>
      <c r="O102" s="40">
        <f t="shared" si="22"/>
        <v>0.18815999999999999</v>
      </c>
      <c r="P102" s="124"/>
      <c r="Q102" s="49"/>
      <c r="V102" s="109">
        <f t="shared" ca="1" si="23"/>
        <v>39721</v>
      </c>
      <c r="W102" s="36">
        <v>34.549999999999997</v>
      </c>
      <c r="X102" s="117">
        <v>0</v>
      </c>
      <c r="Y102" s="183">
        <v>55</v>
      </c>
      <c r="Z102" s="110">
        <v>7.2040000000000007E-2</v>
      </c>
      <c r="AA102" s="41"/>
      <c r="AB102" s="37"/>
      <c r="AC102" s="41"/>
      <c r="AD102" s="37"/>
      <c r="AE102" s="125">
        <v>1</v>
      </c>
      <c r="AF102" s="125"/>
      <c r="AG102" s="104">
        <v>7.8357299999999999</v>
      </c>
      <c r="AH102" s="103"/>
      <c r="AI102" s="111">
        <f t="shared" si="24"/>
        <v>0</v>
      </c>
      <c r="AJ102" s="40">
        <v>0.18815999999999999</v>
      </c>
      <c r="AK102" s="50">
        <v>0.16800000000000001</v>
      </c>
      <c r="AM102" s="40"/>
      <c r="AN102" s="131"/>
      <c r="AQ102" s="36"/>
      <c r="AR102" s="129"/>
      <c r="AT102" s="39">
        <f t="shared" si="25"/>
        <v>0</v>
      </c>
      <c r="AU102" s="130"/>
      <c r="AV102" s="6"/>
      <c r="BA102" s="134">
        <v>39479</v>
      </c>
      <c r="BB102" s="1">
        <v>34.549999999999997</v>
      </c>
      <c r="BC102" s="1">
        <v>51.643655172413794</v>
      </c>
      <c r="BD102" s="1">
        <v>2.0499999999999998</v>
      </c>
      <c r="BE102" s="1">
        <v>7.3469647947693006E-2</v>
      </c>
      <c r="BJ102" s="1">
        <v>1.2134707224928412</v>
      </c>
      <c r="BL102" s="1">
        <v>7.8357289527720742</v>
      </c>
      <c r="BN102" s="1">
        <v>39479</v>
      </c>
      <c r="BO102" s="1">
        <v>0.15808038174719996</v>
      </c>
      <c r="BP102" s="1">
        <v>0.18</v>
      </c>
    </row>
    <row r="103" spans="1:68" ht="12.75">
      <c r="A103" s="120">
        <f t="shared" ca="1" si="16"/>
        <v>39752</v>
      </c>
      <c r="B103" s="36">
        <f t="shared" si="17"/>
        <v>26.774999999999999</v>
      </c>
      <c r="C103" s="48"/>
      <c r="D103" s="121">
        <f t="shared" si="18"/>
        <v>55</v>
      </c>
      <c r="E103" s="38">
        <f t="shared" si="19"/>
        <v>7.2059999999999999E-2</v>
      </c>
      <c r="F103" s="41"/>
      <c r="G103" s="37"/>
      <c r="H103" s="41"/>
      <c r="I103" s="37"/>
      <c r="J103" s="117">
        <f t="shared" si="20"/>
        <v>0</v>
      </c>
      <c r="K103" s="171">
        <f t="shared" si="21"/>
        <v>0</v>
      </c>
      <c r="L103" s="8">
        <f ca="1">(A103-Calculation!$C$5)/365.25</f>
        <v>7.9972621492128679</v>
      </c>
      <c r="M103" s="1">
        <v>6</v>
      </c>
      <c r="N103" s="123">
        <f t="shared" ca="1" si="15"/>
        <v>39752</v>
      </c>
      <c r="O103" s="40">
        <f t="shared" si="22"/>
        <v>0.14238000000000001</v>
      </c>
      <c r="P103" s="124"/>
      <c r="Q103" s="49"/>
      <c r="V103" s="109">
        <f t="shared" ca="1" si="23"/>
        <v>39752</v>
      </c>
      <c r="W103" s="36">
        <v>26.774999999999999</v>
      </c>
      <c r="X103" s="117">
        <v>0</v>
      </c>
      <c r="Y103" s="183">
        <v>55</v>
      </c>
      <c r="Z103" s="110">
        <v>7.2059999999999999E-2</v>
      </c>
      <c r="AA103" s="41"/>
      <c r="AB103" s="37"/>
      <c r="AC103" s="41"/>
      <c r="AD103" s="37"/>
      <c r="AE103" s="125">
        <v>1</v>
      </c>
      <c r="AF103" s="125"/>
      <c r="AG103" s="104">
        <v>7.9151300000000004</v>
      </c>
      <c r="AH103" s="103"/>
      <c r="AI103" s="111">
        <f t="shared" si="24"/>
        <v>0</v>
      </c>
      <c r="AJ103" s="40">
        <v>0.14238000000000001</v>
      </c>
      <c r="AK103" s="50">
        <v>0.16800000000000001</v>
      </c>
      <c r="AM103" s="40"/>
      <c r="AN103" s="131"/>
      <c r="AQ103" s="36"/>
      <c r="AR103" s="129"/>
      <c r="AT103" s="39">
        <f t="shared" si="25"/>
        <v>0</v>
      </c>
      <c r="AU103" s="130"/>
      <c r="AV103" s="6"/>
      <c r="BA103" s="134">
        <v>39508</v>
      </c>
      <c r="BB103" s="1">
        <v>26.774999999999999</v>
      </c>
      <c r="BC103" s="1">
        <v>50.507586206896555</v>
      </c>
      <c r="BD103" s="1">
        <v>2.0499999999999998</v>
      </c>
      <c r="BE103" s="1">
        <v>7.3476326794189015E-2</v>
      </c>
      <c r="BJ103" s="1">
        <v>1.2158521091340477</v>
      </c>
      <c r="BL103" s="1">
        <v>7.915126625598905</v>
      </c>
      <c r="BN103" s="1">
        <v>39508</v>
      </c>
      <c r="BO103" s="1">
        <v>0.15808038174719996</v>
      </c>
      <c r="BP103" s="1">
        <v>0.17900000000000002</v>
      </c>
    </row>
    <row r="104" spans="1:68" ht="12.75">
      <c r="A104" s="175">
        <f t="shared" ca="1" si="16"/>
        <v>39782</v>
      </c>
      <c r="B104" s="36">
        <f t="shared" si="17"/>
        <v>27.65</v>
      </c>
      <c r="C104" s="48"/>
      <c r="D104" s="121">
        <f t="shared" si="18"/>
        <v>55</v>
      </c>
      <c r="E104" s="38">
        <f t="shared" si="19"/>
        <v>7.2080000000000005E-2</v>
      </c>
      <c r="F104" s="41"/>
      <c r="G104" s="37"/>
      <c r="H104" s="41"/>
      <c r="I104" s="37"/>
      <c r="J104" s="117">
        <f t="shared" si="20"/>
        <v>0</v>
      </c>
      <c r="K104" s="171">
        <f t="shared" si="21"/>
        <v>0</v>
      </c>
      <c r="L104" s="8">
        <f ca="1">(A104-Calculation!$C$5)/365.25</f>
        <v>8.0793976728268309</v>
      </c>
      <c r="M104" s="1">
        <v>1</v>
      </c>
      <c r="N104" s="123">
        <f t="shared" ca="1" si="15"/>
        <v>39782</v>
      </c>
      <c r="O104" s="40">
        <f t="shared" si="22"/>
        <v>0.13578000000000001</v>
      </c>
      <c r="P104" s="124"/>
      <c r="Q104" s="49"/>
      <c r="V104" s="109">
        <f t="shared" ca="1" si="23"/>
        <v>39782</v>
      </c>
      <c r="W104" s="36">
        <v>27.65</v>
      </c>
      <c r="X104" s="117">
        <v>0</v>
      </c>
      <c r="Y104" s="183">
        <v>55</v>
      </c>
      <c r="Z104" s="110">
        <v>7.2080000000000005E-2</v>
      </c>
      <c r="AA104" s="41"/>
      <c r="AB104" s="37"/>
      <c r="AC104" s="41"/>
      <c r="AD104" s="37"/>
      <c r="AE104" s="125">
        <v>1</v>
      </c>
      <c r="AF104" s="125"/>
      <c r="AG104" s="104">
        <v>8</v>
      </c>
      <c r="AH104" s="103"/>
      <c r="AI104" s="111">
        <f t="shared" si="24"/>
        <v>0</v>
      </c>
      <c r="AJ104" s="40">
        <v>0.13578000000000001</v>
      </c>
      <c r="AK104" s="50">
        <v>0.16800000000000001</v>
      </c>
      <c r="AM104" s="40"/>
      <c r="AN104" s="131"/>
      <c r="AQ104" s="36"/>
      <c r="AR104" s="129"/>
      <c r="AT104" s="39">
        <f t="shared" si="25"/>
        <v>0</v>
      </c>
      <c r="AU104" s="130"/>
      <c r="AV104" s="6"/>
      <c r="BA104" s="134">
        <v>39539</v>
      </c>
      <c r="BB104" s="1">
        <v>27.65</v>
      </c>
      <c r="BC104" s="1">
        <v>49.702137931034493</v>
      </c>
      <c r="BD104" s="1">
        <v>2.0499999999999998</v>
      </c>
      <c r="BE104" s="1">
        <v>7.3483466250805013E-2</v>
      </c>
      <c r="BJ104" s="1">
        <v>1.2184028975099177</v>
      </c>
      <c r="BL104" s="1">
        <v>8</v>
      </c>
      <c r="BN104" s="1">
        <v>39539</v>
      </c>
      <c r="BO104" s="1">
        <v>0.12646430539775996</v>
      </c>
      <c r="BP104" s="1">
        <v>0.17900000000000002</v>
      </c>
    </row>
    <row r="105" spans="1:68" ht="12.75">
      <c r="A105" s="120">
        <f t="shared" ca="1" si="16"/>
        <v>39813</v>
      </c>
      <c r="B105" s="36">
        <f t="shared" si="17"/>
        <v>34.9</v>
      </c>
      <c r="C105" s="48"/>
      <c r="D105" s="121">
        <f t="shared" si="18"/>
        <v>55</v>
      </c>
      <c r="E105" s="38">
        <f t="shared" si="19"/>
        <v>7.2090000000000001E-2</v>
      </c>
      <c r="F105" s="41"/>
      <c r="G105" s="37"/>
      <c r="H105" s="41"/>
      <c r="I105" s="37"/>
      <c r="J105" s="117">
        <f t="shared" si="20"/>
        <v>0</v>
      </c>
      <c r="K105" s="171">
        <f t="shared" si="21"/>
        <v>0</v>
      </c>
      <c r="L105" s="8">
        <f ca="1">(A105-Calculation!$C$5)/365.25</f>
        <v>8.1642710472279258</v>
      </c>
      <c r="M105" s="1">
        <v>2</v>
      </c>
      <c r="N105" s="123">
        <f t="shared" ca="1" si="15"/>
        <v>39813</v>
      </c>
      <c r="O105" s="40">
        <f t="shared" si="22"/>
        <v>0.15851999999999999</v>
      </c>
      <c r="P105" s="124"/>
      <c r="Q105" s="49"/>
      <c r="V105" s="109">
        <f t="shared" ca="1" si="23"/>
        <v>39813</v>
      </c>
      <c r="W105" s="36">
        <v>34.9</v>
      </c>
      <c r="X105" s="117">
        <v>0</v>
      </c>
      <c r="Y105" s="183">
        <v>55</v>
      </c>
      <c r="Z105" s="110">
        <v>7.2090000000000001E-2</v>
      </c>
      <c r="AA105" s="41"/>
      <c r="AB105" s="37"/>
      <c r="AC105" s="41"/>
      <c r="AD105" s="37"/>
      <c r="AE105" s="125">
        <v>1</v>
      </c>
      <c r="AF105" s="125"/>
      <c r="AG105" s="104">
        <v>8.0821400000000008</v>
      </c>
      <c r="AH105" s="103"/>
      <c r="AI105" s="111">
        <f t="shared" si="24"/>
        <v>0</v>
      </c>
      <c r="AJ105" s="40">
        <v>0.15851999999999999</v>
      </c>
      <c r="AK105" s="50">
        <v>0.16800000000000001</v>
      </c>
      <c r="AM105" s="40"/>
      <c r="AN105" s="131"/>
      <c r="AQ105" s="36"/>
      <c r="AR105" s="129"/>
      <c r="AT105" s="39">
        <f t="shared" si="25"/>
        <v>0</v>
      </c>
      <c r="AU105" s="130"/>
      <c r="AV105" s="6"/>
      <c r="BA105" s="134">
        <v>39569</v>
      </c>
      <c r="BB105" s="1">
        <v>34.450000000000003</v>
      </c>
      <c r="BC105" s="1">
        <v>49.169275862068972</v>
      </c>
      <c r="BD105" s="1">
        <v>2.0499999999999998</v>
      </c>
      <c r="BE105" s="1">
        <v>7.3490375402385011E-2</v>
      </c>
      <c r="BJ105" s="1">
        <v>1.2208764975286037</v>
      </c>
      <c r="BL105" s="1">
        <v>8.0821355236139638</v>
      </c>
      <c r="BN105" s="1">
        <v>39569</v>
      </c>
      <c r="BO105" s="1">
        <v>0.12330269776281597</v>
      </c>
      <c r="BP105" s="1">
        <v>0.17900000000000002</v>
      </c>
    </row>
    <row r="106" spans="1:68" ht="12.75">
      <c r="A106" s="120">
        <f t="shared" ca="1" si="16"/>
        <v>39844</v>
      </c>
      <c r="B106" s="36">
        <f t="shared" si="17"/>
        <v>58.5</v>
      </c>
      <c r="C106" s="48"/>
      <c r="D106" s="121">
        <f t="shared" si="18"/>
        <v>55</v>
      </c>
      <c r="E106" s="38">
        <f t="shared" si="19"/>
        <v>7.2109999999999994E-2</v>
      </c>
      <c r="F106" s="41"/>
      <c r="G106" s="37"/>
      <c r="H106" s="41"/>
      <c r="I106" s="37"/>
      <c r="J106" s="117">
        <f t="shared" si="20"/>
        <v>0</v>
      </c>
      <c r="K106" s="171">
        <f t="shared" si="21"/>
        <v>0</v>
      </c>
      <c r="L106" s="8">
        <f ca="1">(A106-Calculation!$C$5)/365.25</f>
        <v>8.2491444216290208</v>
      </c>
      <c r="M106" s="1">
        <v>3</v>
      </c>
      <c r="N106" s="123">
        <f t="shared" ca="1" si="15"/>
        <v>39844</v>
      </c>
      <c r="O106" s="40">
        <f t="shared" si="22"/>
        <v>0.19478000000000001</v>
      </c>
      <c r="P106" s="124"/>
      <c r="Q106" s="49"/>
      <c r="V106" s="109">
        <f t="shared" ca="1" si="23"/>
        <v>39844</v>
      </c>
      <c r="W106" s="36">
        <v>58.5</v>
      </c>
      <c r="X106" s="117">
        <v>0</v>
      </c>
      <c r="Y106" s="183">
        <v>55</v>
      </c>
      <c r="Z106" s="110">
        <v>7.2109999999999994E-2</v>
      </c>
      <c r="AA106" s="41"/>
      <c r="AB106" s="37"/>
      <c r="AC106" s="41"/>
      <c r="AD106" s="37"/>
      <c r="AE106" s="125">
        <v>1</v>
      </c>
      <c r="AF106" s="125"/>
      <c r="AG106" s="104">
        <v>8.1670099999999994</v>
      </c>
      <c r="AH106" s="103"/>
      <c r="AI106" s="111">
        <f t="shared" si="24"/>
        <v>0</v>
      </c>
      <c r="AJ106" s="40">
        <v>0.19478000000000001</v>
      </c>
      <c r="AK106" s="50">
        <v>0.16800000000000001</v>
      </c>
      <c r="AM106" s="40"/>
      <c r="AN106" s="131"/>
      <c r="AQ106" s="36"/>
      <c r="AR106" s="129"/>
      <c r="AT106" s="39">
        <f t="shared" si="25"/>
        <v>0</v>
      </c>
      <c r="AU106" s="130"/>
      <c r="AV106" s="6"/>
      <c r="BA106" s="134">
        <v>39600</v>
      </c>
      <c r="BB106" s="1">
        <v>60.75</v>
      </c>
      <c r="BC106" s="1">
        <v>49.406689655172421</v>
      </c>
      <c r="BD106" s="1">
        <v>2.0499999999999998</v>
      </c>
      <c r="BE106" s="1">
        <v>7.3497514859033011E-2</v>
      </c>
      <c r="BJ106" s="1">
        <v>1.2234378267847468</v>
      </c>
      <c r="BL106" s="1">
        <v>8.1670088980150588</v>
      </c>
      <c r="BN106" s="1">
        <v>39600</v>
      </c>
      <c r="BO106" s="1">
        <v>0.13911073593753595</v>
      </c>
      <c r="BP106" s="1">
        <v>0.17800000000000002</v>
      </c>
    </row>
    <row r="107" spans="1:68" ht="12.75">
      <c r="A107" s="120">
        <f t="shared" ca="1" si="16"/>
        <v>39872</v>
      </c>
      <c r="B107" s="36">
        <f t="shared" si="17"/>
        <v>93.25</v>
      </c>
      <c r="C107" s="48"/>
      <c r="D107" s="121">
        <f t="shared" si="18"/>
        <v>55</v>
      </c>
      <c r="E107" s="38">
        <f t="shared" si="19"/>
        <v>7.2120000000000004E-2</v>
      </c>
      <c r="F107" s="41"/>
      <c r="G107" s="37"/>
      <c r="H107" s="41"/>
      <c r="I107" s="37"/>
      <c r="J107" s="117">
        <f t="shared" si="20"/>
        <v>0</v>
      </c>
      <c r="K107" s="171">
        <f t="shared" si="21"/>
        <v>0</v>
      </c>
      <c r="L107" s="8">
        <f ca="1">(A107-Calculation!$C$5)/365.25</f>
        <v>8.3258042436687205</v>
      </c>
      <c r="M107" s="1">
        <v>4</v>
      </c>
      <c r="N107" s="123">
        <f t="shared" ca="1" si="15"/>
        <v>39872</v>
      </c>
      <c r="O107" s="40">
        <f t="shared" si="22"/>
        <v>0.24092</v>
      </c>
      <c r="P107" s="124"/>
      <c r="Q107" s="49"/>
      <c r="V107" s="109">
        <f t="shared" ca="1" si="23"/>
        <v>39872</v>
      </c>
      <c r="W107" s="36">
        <v>93.25</v>
      </c>
      <c r="X107" s="117">
        <v>0</v>
      </c>
      <c r="Y107" s="183">
        <v>55</v>
      </c>
      <c r="Z107" s="110">
        <v>7.2120000000000004E-2</v>
      </c>
      <c r="AA107" s="41"/>
      <c r="AB107" s="37"/>
      <c r="AC107" s="41"/>
      <c r="AD107" s="37"/>
      <c r="AE107" s="125">
        <v>1</v>
      </c>
      <c r="AF107" s="125"/>
      <c r="AG107" s="104">
        <v>8.2491400000000006</v>
      </c>
      <c r="AH107" s="103"/>
      <c r="AI107" s="111">
        <f t="shared" si="24"/>
        <v>0</v>
      </c>
      <c r="AJ107" s="40">
        <v>0.24092</v>
      </c>
      <c r="AK107" s="50">
        <v>0.16800000000000001</v>
      </c>
      <c r="AM107" s="40"/>
      <c r="AN107" s="131"/>
      <c r="AQ107" s="36"/>
      <c r="AR107" s="129"/>
      <c r="AT107" s="39">
        <f t="shared" si="25"/>
        <v>0</v>
      </c>
      <c r="AU107" s="130"/>
      <c r="AV107" s="6"/>
      <c r="BA107" s="134">
        <v>39630</v>
      </c>
      <c r="BB107" s="1">
        <v>95.75</v>
      </c>
      <c r="BC107" s="1">
        <v>50.01868965517243</v>
      </c>
      <c r="BD107" s="1">
        <v>2.0499999999999998</v>
      </c>
      <c r="BE107" s="1">
        <v>7.3504424010645011E-2</v>
      </c>
      <c r="BJ107" s="1">
        <v>1.2259216487104669</v>
      </c>
      <c r="BL107" s="1">
        <v>8.2491444216290208</v>
      </c>
      <c r="BN107" s="1">
        <v>39630</v>
      </c>
      <c r="BO107" s="1">
        <v>0.17705002755686397</v>
      </c>
      <c r="BP107" s="1">
        <v>0.17800000000000002</v>
      </c>
    </row>
    <row r="108" spans="1:68" ht="12.75">
      <c r="A108" s="120">
        <f t="shared" ca="1" si="16"/>
        <v>39903</v>
      </c>
      <c r="B108" s="36">
        <f t="shared" si="17"/>
        <v>90.25</v>
      </c>
      <c r="C108" s="48"/>
      <c r="D108" s="121">
        <f t="shared" si="18"/>
        <v>55</v>
      </c>
      <c r="E108" s="38">
        <f t="shared" si="19"/>
        <v>7.2139999999999996E-2</v>
      </c>
      <c r="F108" s="41"/>
      <c r="G108" s="37"/>
      <c r="H108" s="41"/>
      <c r="I108" s="37"/>
      <c r="J108" s="117">
        <f t="shared" si="20"/>
        <v>0</v>
      </c>
      <c r="K108" s="171">
        <f t="shared" si="21"/>
        <v>0</v>
      </c>
      <c r="L108" s="8">
        <f ca="1">(A108-Calculation!$C$5)/365.25</f>
        <v>8.4106776180698155</v>
      </c>
      <c r="M108" s="1">
        <v>5</v>
      </c>
      <c r="N108" s="123">
        <f t="shared" ca="1" si="15"/>
        <v>39903</v>
      </c>
      <c r="O108" s="40">
        <f t="shared" si="22"/>
        <v>0.24092</v>
      </c>
      <c r="P108" s="124"/>
      <c r="Q108" s="49"/>
      <c r="V108" s="109">
        <f t="shared" ca="1" si="23"/>
        <v>39903</v>
      </c>
      <c r="W108" s="36">
        <v>90.25</v>
      </c>
      <c r="X108" s="117">
        <v>0</v>
      </c>
      <c r="Y108" s="183">
        <v>55</v>
      </c>
      <c r="Z108" s="110">
        <v>7.2139999999999996E-2</v>
      </c>
      <c r="AA108" s="41"/>
      <c r="AB108" s="37"/>
      <c r="AC108" s="41"/>
      <c r="AD108" s="37"/>
      <c r="AE108" s="125">
        <v>1</v>
      </c>
      <c r="AF108" s="125"/>
      <c r="AG108" s="104">
        <v>8.3340200000000006</v>
      </c>
      <c r="AH108" s="103"/>
      <c r="AI108" s="111">
        <f t="shared" si="24"/>
        <v>0</v>
      </c>
      <c r="AJ108" s="40">
        <v>0.24092</v>
      </c>
      <c r="AK108" s="50">
        <v>0.16800000000000001</v>
      </c>
      <c r="AM108" s="40"/>
      <c r="AN108" s="131"/>
      <c r="AQ108" s="36"/>
      <c r="AR108" s="129"/>
      <c r="AT108" s="39">
        <f t="shared" si="25"/>
        <v>0</v>
      </c>
      <c r="AU108" s="130"/>
      <c r="AV108" s="6"/>
      <c r="BA108" s="134">
        <v>39661</v>
      </c>
      <c r="BB108" s="1">
        <v>89.75</v>
      </c>
      <c r="BC108" s="1">
        <v>50.773137931034491</v>
      </c>
      <c r="BD108" s="1">
        <v>2.0499999999999998</v>
      </c>
      <c r="BE108" s="1">
        <v>7.3511563467328012E-2</v>
      </c>
      <c r="BJ108" s="1">
        <v>1.2284935624060271</v>
      </c>
      <c r="BL108" s="1">
        <v>8.3340177960301158</v>
      </c>
      <c r="BN108" s="1">
        <v>39661</v>
      </c>
      <c r="BO108" s="1">
        <v>0.21498931917619196</v>
      </c>
      <c r="BP108" s="1">
        <v>0.17699999999999999</v>
      </c>
    </row>
    <row r="109" spans="1:68" ht="12.75">
      <c r="A109" s="120">
        <f t="shared" ca="1" si="16"/>
        <v>39933</v>
      </c>
      <c r="B109" s="36">
        <f t="shared" si="17"/>
        <v>35.200000000000003</v>
      </c>
      <c r="C109" s="48"/>
      <c r="D109" s="121">
        <f t="shared" si="18"/>
        <v>55</v>
      </c>
      <c r="E109" s="38">
        <f t="shared" si="19"/>
        <v>7.2160000000000002E-2</v>
      </c>
      <c r="F109" s="41"/>
      <c r="G109" s="37"/>
      <c r="H109" s="41"/>
      <c r="I109" s="37"/>
      <c r="J109" s="117">
        <f t="shared" si="20"/>
        <v>0</v>
      </c>
      <c r="K109" s="171">
        <f t="shared" si="21"/>
        <v>0</v>
      </c>
      <c r="L109" s="8">
        <f ca="1">(A109-Calculation!$C$5)/365.25</f>
        <v>8.4928131416837775</v>
      </c>
      <c r="M109" s="1">
        <v>6</v>
      </c>
      <c r="N109" s="123">
        <f t="shared" ca="1" si="15"/>
        <v>39933</v>
      </c>
      <c r="O109" s="40">
        <f t="shared" si="22"/>
        <v>0.15851999999999999</v>
      </c>
      <c r="P109" s="124"/>
      <c r="Q109" s="49"/>
      <c r="V109" s="109">
        <f t="shared" ca="1" si="23"/>
        <v>39933</v>
      </c>
      <c r="W109" s="36">
        <v>35.200000000000003</v>
      </c>
      <c r="X109" s="117">
        <v>0</v>
      </c>
      <c r="Y109" s="183">
        <v>55</v>
      </c>
      <c r="Z109" s="110">
        <v>7.2160000000000002E-2</v>
      </c>
      <c r="AA109" s="41"/>
      <c r="AB109" s="37"/>
      <c r="AC109" s="41"/>
      <c r="AD109" s="37"/>
      <c r="AE109" s="125">
        <v>1</v>
      </c>
      <c r="AF109" s="125"/>
      <c r="AG109" s="104">
        <v>8.4188899999999993</v>
      </c>
      <c r="AH109" s="103"/>
      <c r="AI109" s="111">
        <f t="shared" si="24"/>
        <v>0</v>
      </c>
      <c r="AJ109" s="40">
        <v>0.15851999999999999</v>
      </c>
      <c r="AK109" s="50">
        <v>0.16800000000000001</v>
      </c>
      <c r="AM109" s="40"/>
      <c r="AN109" s="131"/>
      <c r="AQ109" s="36"/>
      <c r="AR109" s="129"/>
      <c r="AT109" s="39">
        <f t="shared" si="25"/>
        <v>0</v>
      </c>
      <c r="AU109" s="130"/>
      <c r="AV109" s="6"/>
      <c r="BA109" s="134">
        <v>39692</v>
      </c>
      <c r="BB109" s="1">
        <v>35.25</v>
      </c>
      <c r="BC109" s="1">
        <v>51.569793103448283</v>
      </c>
      <c r="BD109" s="1">
        <v>2.0499999999999998</v>
      </c>
      <c r="BE109" s="1">
        <v>7.3518702924027013E-2</v>
      </c>
      <c r="BJ109" s="1">
        <v>1.2310708718298251</v>
      </c>
      <c r="BL109" s="1">
        <v>8.4188911704312108</v>
      </c>
      <c r="BN109" s="1">
        <v>39692</v>
      </c>
      <c r="BO109" s="1">
        <v>0.21498931917619196</v>
      </c>
      <c r="BP109" s="1">
        <v>0.17699999999999999</v>
      </c>
    </row>
    <row r="110" spans="1:68" ht="12.75">
      <c r="A110" s="120">
        <f t="shared" ca="1" si="16"/>
        <v>39964</v>
      </c>
      <c r="B110" s="36">
        <f t="shared" si="17"/>
        <v>28.3</v>
      </c>
      <c r="C110" s="48"/>
      <c r="D110" s="121">
        <f t="shared" si="18"/>
        <v>55</v>
      </c>
      <c r="E110" s="38">
        <f t="shared" si="19"/>
        <v>7.2169999999999998E-2</v>
      </c>
      <c r="F110" s="41"/>
      <c r="G110" s="37"/>
      <c r="H110" s="41"/>
      <c r="I110" s="37"/>
      <c r="J110" s="117">
        <f t="shared" si="20"/>
        <v>0</v>
      </c>
      <c r="K110" s="171">
        <f t="shared" si="21"/>
        <v>0</v>
      </c>
      <c r="L110" s="8">
        <f ca="1">(A110-Calculation!$C$5)/365.25</f>
        <v>8.5776865160848725</v>
      </c>
      <c r="M110" s="1">
        <v>1</v>
      </c>
      <c r="N110" s="123">
        <f t="shared" ca="1" si="15"/>
        <v>39964</v>
      </c>
      <c r="O110" s="40">
        <f t="shared" si="22"/>
        <v>0.12722</v>
      </c>
      <c r="P110" s="124"/>
      <c r="Q110" s="49"/>
      <c r="V110" s="109">
        <f t="shared" ca="1" si="23"/>
        <v>39964</v>
      </c>
      <c r="W110" s="36">
        <v>28.3</v>
      </c>
      <c r="X110" s="117">
        <v>0</v>
      </c>
      <c r="Y110" s="183">
        <v>55</v>
      </c>
      <c r="Z110" s="110">
        <v>7.2169999999999998E-2</v>
      </c>
      <c r="AA110" s="41"/>
      <c r="AB110" s="37"/>
      <c r="AC110" s="41"/>
      <c r="AD110" s="37"/>
      <c r="AE110" s="125">
        <v>1</v>
      </c>
      <c r="AF110" s="125"/>
      <c r="AG110" s="104">
        <v>8.5010300000000001</v>
      </c>
      <c r="AH110" s="103"/>
      <c r="AI110" s="111">
        <f t="shared" si="24"/>
        <v>0</v>
      </c>
      <c r="AJ110" s="40">
        <v>0.12722</v>
      </c>
      <c r="AK110" s="50">
        <v>0.16800000000000001</v>
      </c>
      <c r="AM110" s="40"/>
      <c r="AN110" s="131"/>
      <c r="AQ110" s="36"/>
      <c r="AR110" s="129"/>
      <c r="AT110" s="39">
        <f t="shared" si="25"/>
        <v>0</v>
      </c>
      <c r="AU110" s="130"/>
      <c r="AV110" s="6"/>
      <c r="BA110" s="134">
        <v>39722</v>
      </c>
      <c r="BB110" s="1">
        <v>27.5</v>
      </c>
      <c r="BC110" s="1">
        <v>52.612655172413803</v>
      </c>
      <c r="BD110" s="1">
        <v>2.0499999999999998</v>
      </c>
      <c r="BE110" s="1">
        <v>7.3525612075687016E-2</v>
      </c>
      <c r="BJ110" s="1">
        <v>1.233570190353924</v>
      </c>
      <c r="BL110" s="1">
        <v>8.5010266940451746</v>
      </c>
      <c r="BN110" s="1">
        <v>39722</v>
      </c>
      <c r="BO110" s="1">
        <v>0.13412880875519997</v>
      </c>
      <c r="BP110" s="1">
        <v>0.17600000000000002</v>
      </c>
    </row>
    <row r="111" spans="1:68" ht="12.75">
      <c r="A111" s="120">
        <f t="shared" ca="1" si="16"/>
        <v>39994</v>
      </c>
      <c r="B111" s="36">
        <f t="shared" si="17"/>
        <v>28.3</v>
      </c>
      <c r="C111" s="48"/>
      <c r="D111" s="121">
        <f t="shared" si="18"/>
        <v>55</v>
      </c>
      <c r="E111" s="38">
        <f t="shared" si="19"/>
        <v>7.2190000000000004E-2</v>
      </c>
      <c r="F111" s="41"/>
      <c r="G111" s="37"/>
      <c r="H111" s="41"/>
      <c r="I111" s="37"/>
      <c r="J111" s="117">
        <f t="shared" si="20"/>
        <v>0</v>
      </c>
      <c r="K111" s="171">
        <f t="shared" si="21"/>
        <v>0</v>
      </c>
      <c r="L111" s="8">
        <f ca="1">(A111-Calculation!$C$5)/365.25</f>
        <v>8.6598220396988363</v>
      </c>
      <c r="M111" s="1">
        <v>2</v>
      </c>
      <c r="N111" s="123">
        <f t="shared" ca="1" si="15"/>
        <v>39994</v>
      </c>
      <c r="O111" s="40">
        <f t="shared" si="22"/>
        <v>0.12722</v>
      </c>
      <c r="P111" s="124"/>
      <c r="Q111" s="49"/>
      <c r="V111" s="109">
        <f t="shared" ca="1" si="23"/>
        <v>39994</v>
      </c>
      <c r="W111" s="36">
        <v>28.3</v>
      </c>
      <c r="X111" s="117">
        <v>0</v>
      </c>
      <c r="Y111" s="183">
        <v>55</v>
      </c>
      <c r="Z111" s="110">
        <v>7.2190000000000004E-2</v>
      </c>
      <c r="AA111" s="41"/>
      <c r="AB111" s="37"/>
      <c r="AC111" s="41"/>
      <c r="AD111" s="37"/>
      <c r="AE111" s="125">
        <v>1</v>
      </c>
      <c r="AF111" s="125"/>
      <c r="AG111" s="104">
        <v>8.5859000000000005</v>
      </c>
      <c r="AH111" s="103"/>
      <c r="AI111" s="111">
        <f t="shared" si="24"/>
        <v>0</v>
      </c>
      <c r="AJ111" s="40">
        <v>0.12722</v>
      </c>
      <c r="AK111" s="137">
        <v>0.16800000000000001</v>
      </c>
      <c r="AM111" s="40"/>
      <c r="AN111" s="131"/>
      <c r="AQ111" s="36"/>
      <c r="AR111" s="129"/>
      <c r="AT111" s="39">
        <f t="shared" si="25"/>
        <v>0</v>
      </c>
      <c r="AU111" s="130"/>
      <c r="AV111" s="6"/>
      <c r="BA111" s="134">
        <v>39753</v>
      </c>
      <c r="BB111" s="1">
        <v>27.5</v>
      </c>
      <c r="BC111" s="1">
        <v>53.609793103448276</v>
      </c>
      <c r="BD111" s="1">
        <v>2.0499999999999998</v>
      </c>
      <c r="BE111" s="1">
        <v>7.3532751532419019E-2</v>
      </c>
      <c r="BJ111" s="1">
        <v>1.236158150253599</v>
      </c>
      <c r="BL111" s="1">
        <v>8.5859000684462696</v>
      </c>
      <c r="BN111" s="1">
        <v>39753</v>
      </c>
      <c r="BO111" s="1">
        <v>0.10117144431820799</v>
      </c>
      <c r="BP111" s="1">
        <v>0.17600000000000002</v>
      </c>
    </row>
    <row r="112" spans="1:68" ht="12.75">
      <c r="A112" s="120">
        <f t="shared" ca="1" si="16"/>
        <v>40025</v>
      </c>
      <c r="B112" s="36">
        <f t="shared" si="17"/>
        <v>28.3</v>
      </c>
      <c r="C112" s="48"/>
      <c r="D112" s="121">
        <f t="shared" si="18"/>
        <v>55</v>
      </c>
      <c r="E112" s="38">
        <f t="shared" si="19"/>
        <v>7.2209999999999996E-2</v>
      </c>
      <c r="F112" s="41"/>
      <c r="G112" s="37"/>
      <c r="H112" s="41"/>
      <c r="I112" s="37"/>
      <c r="J112" s="117">
        <f t="shared" si="20"/>
        <v>0</v>
      </c>
      <c r="K112" s="171">
        <f t="shared" si="21"/>
        <v>0</v>
      </c>
      <c r="L112" s="8">
        <f ca="1">(A112-Calculation!$C$5)/365.25</f>
        <v>8.7446954140999313</v>
      </c>
      <c r="M112" s="1">
        <v>3</v>
      </c>
      <c r="N112" s="123">
        <f t="shared" ca="1" si="15"/>
        <v>40025</v>
      </c>
      <c r="O112" s="40">
        <f t="shared" si="22"/>
        <v>0.12755</v>
      </c>
      <c r="P112" s="124"/>
      <c r="Q112" s="49"/>
      <c r="V112" s="109">
        <f t="shared" ca="1" si="23"/>
        <v>40025</v>
      </c>
      <c r="W112" s="36">
        <v>28.3</v>
      </c>
      <c r="X112" s="117">
        <v>0</v>
      </c>
      <c r="Y112" s="183">
        <v>55</v>
      </c>
      <c r="Z112" s="110">
        <v>7.2209999999999996E-2</v>
      </c>
      <c r="AA112" s="41"/>
      <c r="AB112" s="37"/>
      <c r="AC112" s="41"/>
      <c r="AD112" s="37"/>
      <c r="AE112" s="125">
        <v>1</v>
      </c>
      <c r="AF112" s="125"/>
      <c r="AG112" s="104">
        <v>8.6680399999999995</v>
      </c>
      <c r="AH112" s="103"/>
      <c r="AI112" s="111">
        <f t="shared" si="24"/>
        <v>0</v>
      </c>
      <c r="AJ112" s="40">
        <v>0.12755</v>
      </c>
      <c r="AK112" s="137">
        <v>0.16800000000000001</v>
      </c>
      <c r="AM112" s="40"/>
      <c r="AN112" s="131"/>
      <c r="AQ112" s="36"/>
      <c r="AR112" s="129"/>
      <c r="AT112" s="39">
        <f t="shared" si="25"/>
        <v>0</v>
      </c>
      <c r="AU112" s="130"/>
      <c r="AV112" s="6"/>
      <c r="BA112" s="134">
        <v>39783</v>
      </c>
      <c r="BB112" s="1">
        <v>27.5</v>
      </c>
      <c r="BC112" s="1">
        <v>54.237620689655181</v>
      </c>
      <c r="BD112" s="1">
        <v>2.0499999999999998</v>
      </c>
      <c r="BE112" s="1">
        <v>7.3539660684111011E-2</v>
      </c>
      <c r="BJ112" s="1">
        <v>1.2386677969639077</v>
      </c>
      <c r="BL112" s="1">
        <v>8.6680355920602334</v>
      </c>
      <c r="BN112" s="1">
        <v>39783</v>
      </c>
      <c r="BO112" s="1">
        <v>0.10117144431820799</v>
      </c>
      <c r="BP112" s="1">
        <v>0.17600000000000002</v>
      </c>
    </row>
    <row r="113" spans="1:68" ht="12.75">
      <c r="A113" s="120">
        <f t="shared" ca="1" si="16"/>
        <v>40056</v>
      </c>
      <c r="B113" s="36">
        <f t="shared" si="17"/>
        <v>34.799999999999997</v>
      </c>
      <c r="C113" s="48"/>
      <c r="D113" s="121">
        <f t="shared" si="18"/>
        <v>55</v>
      </c>
      <c r="E113" s="38">
        <f t="shared" si="19"/>
        <v>7.2220000000000006E-2</v>
      </c>
      <c r="F113" s="41"/>
      <c r="G113" s="37"/>
      <c r="H113" s="41"/>
      <c r="I113" s="37"/>
      <c r="J113" s="117">
        <f t="shared" si="20"/>
        <v>0</v>
      </c>
      <c r="K113" s="171">
        <f t="shared" si="21"/>
        <v>0</v>
      </c>
      <c r="L113" s="8">
        <f ca="1">(A113-Calculation!$C$5)/365.25</f>
        <v>8.8295687885010263</v>
      </c>
      <c r="M113" s="1">
        <v>4</v>
      </c>
      <c r="N113" s="123">
        <f t="shared" ca="1" si="15"/>
        <v>40056</v>
      </c>
      <c r="O113" s="40">
        <f t="shared" si="22"/>
        <v>0.18064</v>
      </c>
      <c r="P113" s="124"/>
      <c r="Q113" s="49"/>
      <c r="V113" s="109">
        <f t="shared" ca="1" si="23"/>
        <v>40056</v>
      </c>
      <c r="W113" s="36">
        <v>34.799999999999997</v>
      </c>
      <c r="X113" s="117">
        <v>0</v>
      </c>
      <c r="Y113" s="183">
        <v>55</v>
      </c>
      <c r="Z113" s="110">
        <v>7.2220000000000006E-2</v>
      </c>
      <c r="AA113" s="41"/>
      <c r="AB113" s="37"/>
      <c r="AC113" s="41"/>
      <c r="AD113" s="37"/>
      <c r="AE113" s="125">
        <v>1</v>
      </c>
      <c r="AF113" s="125"/>
      <c r="AG113" s="104">
        <v>8.75291</v>
      </c>
      <c r="AH113" s="103"/>
      <c r="AI113" s="111">
        <f t="shared" si="24"/>
        <v>0</v>
      </c>
      <c r="AJ113" s="40">
        <v>0.18064</v>
      </c>
      <c r="AK113" s="50">
        <v>0.16800000000000001</v>
      </c>
      <c r="AM113" s="40"/>
      <c r="AN113" s="131"/>
      <c r="AQ113" s="36"/>
      <c r="AR113" s="129"/>
      <c r="AT113" s="39">
        <f t="shared" si="25"/>
        <v>0</v>
      </c>
      <c r="AU113" s="130"/>
      <c r="AV113" s="6"/>
      <c r="BA113" s="134">
        <v>39814</v>
      </c>
      <c r="BB113" s="1">
        <v>34.799999999999997</v>
      </c>
      <c r="BC113" s="1">
        <v>52.633758620689662</v>
      </c>
      <c r="BD113" s="1">
        <v>2.0499999999999998</v>
      </c>
      <c r="BE113" s="1">
        <v>7.3546800140877014E-2</v>
      </c>
      <c r="BJ113" s="1">
        <v>1.2412664513514959</v>
      </c>
      <c r="BL113" s="1">
        <v>8.7529089664613284</v>
      </c>
      <c r="BN113" s="1">
        <v>39814</v>
      </c>
      <c r="BO113" s="1">
        <v>0.10117144431820799</v>
      </c>
      <c r="BP113" s="1">
        <v>0.18</v>
      </c>
    </row>
    <row r="114" spans="1:68" ht="12.75">
      <c r="A114" s="120">
        <f t="shared" ca="1" si="16"/>
        <v>40086</v>
      </c>
      <c r="B114" s="36">
        <f t="shared" si="17"/>
        <v>34.799999999999997</v>
      </c>
      <c r="C114" s="48"/>
      <c r="D114" s="121">
        <f t="shared" si="18"/>
        <v>55</v>
      </c>
      <c r="E114" s="38">
        <f t="shared" si="19"/>
        <v>7.2239999999999999E-2</v>
      </c>
      <c r="F114" s="41"/>
      <c r="G114" s="37"/>
      <c r="H114" s="41"/>
      <c r="I114" s="37"/>
      <c r="J114" s="117">
        <f t="shared" si="20"/>
        <v>0</v>
      </c>
      <c r="K114" s="171">
        <f t="shared" si="21"/>
        <v>0</v>
      </c>
      <c r="L114" s="8">
        <f ca="1">(A114-Calculation!$C$5)/365.25</f>
        <v>8.9117043121149901</v>
      </c>
      <c r="M114" s="1">
        <v>5</v>
      </c>
      <c r="N114" s="123">
        <f t="shared" ca="1" si="15"/>
        <v>40086</v>
      </c>
      <c r="O114" s="40">
        <f t="shared" si="22"/>
        <v>0.18064</v>
      </c>
      <c r="P114" s="124"/>
      <c r="Q114" s="49"/>
      <c r="V114" s="109">
        <f t="shared" ca="1" si="23"/>
        <v>40086</v>
      </c>
      <c r="W114" s="36">
        <v>34.799999999999997</v>
      </c>
      <c r="X114" s="117">
        <v>0</v>
      </c>
      <c r="Y114" s="183">
        <v>55</v>
      </c>
      <c r="Z114" s="110">
        <v>7.2239999999999999E-2</v>
      </c>
      <c r="AA114" s="41"/>
      <c r="AB114" s="37"/>
      <c r="AC114" s="41"/>
      <c r="AD114" s="37"/>
      <c r="AE114" s="125">
        <v>1</v>
      </c>
      <c r="AF114" s="125"/>
      <c r="AG114" s="104">
        <v>8.8377800000000004</v>
      </c>
      <c r="AH114" s="103"/>
      <c r="AI114" s="111">
        <f t="shared" si="24"/>
        <v>0</v>
      </c>
      <c r="AJ114" s="40">
        <v>0.18064</v>
      </c>
      <c r="AK114" s="50">
        <v>0.16800000000000001</v>
      </c>
      <c r="AM114" s="40"/>
      <c r="AN114" s="131"/>
      <c r="AQ114" s="36"/>
      <c r="AR114" s="129"/>
      <c r="AT114" s="39">
        <f t="shared" si="25"/>
        <v>0</v>
      </c>
      <c r="AU114" s="130"/>
      <c r="AV114" s="6"/>
      <c r="BA114" s="134">
        <v>39845</v>
      </c>
      <c r="BB114" s="1">
        <v>34.799999999999997</v>
      </c>
      <c r="BC114" s="1">
        <v>51.643655172413794</v>
      </c>
      <c r="BD114" s="1">
        <v>2.0499999999999998</v>
      </c>
      <c r="BE114" s="1">
        <v>7.3553939597659018E-2</v>
      </c>
      <c r="BJ114" s="1">
        <v>1.2438705575677687</v>
      </c>
      <c r="BL114" s="1">
        <v>8.8377823408624234</v>
      </c>
      <c r="BN114" s="1">
        <v>39845</v>
      </c>
      <c r="BO114" s="1">
        <v>0.15175716647731197</v>
      </c>
      <c r="BP114" s="1">
        <v>0.18</v>
      </c>
    </row>
    <row r="115" spans="1:68" ht="12.75">
      <c r="A115" s="120">
        <f t="shared" ca="1" si="16"/>
        <v>40117</v>
      </c>
      <c r="B115" s="36">
        <f t="shared" si="17"/>
        <v>27.024999999999999</v>
      </c>
      <c r="C115" s="48"/>
      <c r="D115" s="121">
        <f t="shared" si="18"/>
        <v>55</v>
      </c>
      <c r="E115" s="38">
        <f t="shared" si="19"/>
        <v>7.2249999999999995E-2</v>
      </c>
      <c r="F115" s="41"/>
      <c r="G115" s="37"/>
      <c r="H115" s="41"/>
      <c r="I115" s="37"/>
      <c r="J115" s="117">
        <f t="shared" si="20"/>
        <v>0</v>
      </c>
      <c r="K115" s="171">
        <f t="shared" si="21"/>
        <v>0</v>
      </c>
      <c r="L115" s="8">
        <f ca="1">(A115-Calculation!$C$5)/365.25</f>
        <v>8.9965776865160851</v>
      </c>
      <c r="M115" s="1">
        <v>6</v>
      </c>
      <c r="N115" s="123">
        <f t="shared" ca="1" si="15"/>
        <v>40117</v>
      </c>
      <c r="O115" s="40">
        <f t="shared" si="22"/>
        <v>0.13668</v>
      </c>
      <c r="P115" s="124"/>
      <c r="Q115" s="49"/>
      <c r="V115" s="109">
        <f t="shared" ca="1" si="23"/>
        <v>40117</v>
      </c>
      <c r="W115" s="36">
        <v>27.024999999999999</v>
      </c>
      <c r="X115" s="117">
        <v>0</v>
      </c>
      <c r="Y115" s="183">
        <v>55</v>
      </c>
      <c r="Z115" s="110">
        <v>7.2249999999999995E-2</v>
      </c>
      <c r="AA115" s="41"/>
      <c r="AB115" s="37"/>
      <c r="AC115" s="41"/>
      <c r="AD115" s="37"/>
      <c r="AE115" s="125">
        <v>1</v>
      </c>
      <c r="AF115" s="125"/>
      <c r="AG115" s="104">
        <v>8.9144400000000008</v>
      </c>
      <c r="AH115" s="103"/>
      <c r="AI115" s="111">
        <f t="shared" si="24"/>
        <v>0</v>
      </c>
      <c r="AJ115" s="40">
        <v>0.13668</v>
      </c>
      <c r="AK115" s="50">
        <v>0.16800000000000001</v>
      </c>
      <c r="AM115" s="40"/>
      <c r="AN115" s="131"/>
      <c r="AQ115" s="36"/>
      <c r="AR115" s="129"/>
      <c r="AT115" s="39">
        <f t="shared" si="25"/>
        <v>0</v>
      </c>
      <c r="AU115" s="130"/>
      <c r="AV115" s="6"/>
      <c r="BA115" s="134">
        <v>39873</v>
      </c>
      <c r="BB115" s="1">
        <v>27.024999999999999</v>
      </c>
      <c r="BC115" s="1">
        <v>50.507586206896555</v>
      </c>
      <c r="BD115" s="1">
        <v>2.0499999999999998</v>
      </c>
      <c r="BE115" s="1">
        <v>7.3560388139283006E-2</v>
      </c>
      <c r="BJ115" s="1">
        <v>1.2462273489813749</v>
      </c>
      <c r="BL115" s="1">
        <v>8.9144421629021213</v>
      </c>
      <c r="BN115" s="1">
        <v>39873</v>
      </c>
      <c r="BO115" s="1">
        <v>0.15175716647731197</v>
      </c>
      <c r="BP115" s="1">
        <v>0.17900000000000002</v>
      </c>
    </row>
    <row r="116" spans="1:68" ht="12.75">
      <c r="A116" s="175">
        <f t="shared" ca="1" si="16"/>
        <v>40147</v>
      </c>
      <c r="B116" s="36">
        <f t="shared" si="17"/>
        <v>27.9</v>
      </c>
      <c r="C116" s="48"/>
      <c r="D116" s="121">
        <f t="shared" si="18"/>
        <v>55</v>
      </c>
      <c r="E116" s="38">
        <f t="shared" si="19"/>
        <v>7.2270000000000001E-2</v>
      </c>
      <c r="F116" s="41"/>
      <c r="G116" s="37"/>
      <c r="H116" s="41"/>
      <c r="I116" s="37"/>
      <c r="J116" s="117">
        <f t="shared" si="20"/>
        <v>0</v>
      </c>
      <c r="K116" s="171">
        <f t="shared" si="21"/>
        <v>0</v>
      </c>
      <c r="L116" s="8">
        <f ca="1">(A116-Calculation!$C$5)/365.25</f>
        <v>9.0787132101300472</v>
      </c>
      <c r="M116" s="1">
        <v>1</v>
      </c>
      <c r="N116" s="123">
        <f t="shared" ca="1" si="15"/>
        <v>40147</v>
      </c>
      <c r="O116" s="40">
        <f t="shared" si="22"/>
        <v>0.13034999999999999</v>
      </c>
      <c r="P116" s="124"/>
      <c r="Q116" s="49"/>
      <c r="V116" s="109">
        <f t="shared" ca="1" si="23"/>
        <v>40147</v>
      </c>
      <c r="W116" s="36">
        <v>27.9</v>
      </c>
      <c r="X116" s="117">
        <v>0</v>
      </c>
      <c r="Y116" s="183">
        <v>55</v>
      </c>
      <c r="Z116" s="110">
        <v>7.2270000000000001E-2</v>
      </c>
      <c r="AA116" s="41"/>
      <c r="AB116" s="37"/>
      <c r="AC116" s="41"/>
      <c r="AD116" s="37"/>
      <c r="AE116" s="125">
        <v>1</v>
      </c>
      <c r="AF116" s="125"/>
      <c r="AG116" s="104">
        <v>8.9993200000000009</v>
      </c>
      <c r="AH116" s="103"/>
      <c r="AI116" s="111">
        <f t="shared" si="24"/>
        <v>0</v>
      </c>
      <c r="AJ116" s="40">
        <v>0.13034999999999999</v>
      </c>
      <c r="AK116" s="50">
        <v>0.16800000000000001</v>
      </c>
      <c r="AM116" s="40"/>
      <c r="AN116" s="131"/>
      <c r="AQ116" s="36"/>
      <c r="AR116" s="129"/>
      <c r="AT116" s="39">
        <f t="shared" si="25"/>
        <v>0</v>
      </c>
      <c r="AU116" s="130"/>
      <c r="AV116" s="6"/>
      <c r="BA116" s="134">
        <v>39904</v>
      </c>
      <c r="BB116" s="1">
        <v>27.9</v>
      </c>
      <c r="BC116" s="1">
        <v>49.702137931034493</v>
      </c>
      <c r="BD116" s="1">
        <v>2.0499999999999998</v>
      </c>
      <c r="BE116" s="1">
        <v>7.3567527596096013E-2</v>
      </c>
      <c r="BJ116" s="1">
        <v>1.2488418628779183</v>
      </c>
      <c r="BL116" s="1">
        <v>8.9993155373032163</v>
      </c>
      <c r="BN116" s="1">
        <v>39904</v>
      </c>
      <c r="BO116" s="1">
        <v>0.12140573318184956</v>
      </c>
      <c r="BP116" s="1">
        <v>0.17900000000000002</v>
      </c>
    </row>
    <row r="117" spans="1:68" ht="12.75">
      <c r="A117" s="120">
        <f t="shared" ca="1" si="16"/>
        <v>40178</v>
      </c>
      <c r="B117" s="36">
        <f t="shared" si="17"/>
        <v>35.9</v>
      </c>
      <c r="C117" s="48"/>
      <c r="D117" s="121">
        <f t="shared" si="18"/>
        <v>55</v>
      </c>
      <c r="E117" s="38">
        <f t="shared" si="19"/>
        <v>7.2289999999999993E-2</v>
      </c>
      <c r="F117" s="41"/>
      <c r="G117" s="37"/>
      <c r="H117" s="41"/>
      <c r="I117" s="37"/>
      <c r="J117" s="117">
        <f t="shared" si="20"/>
        <v>0</v>
      </c>
      <c r="K117" s="171">
        <f t="shared" si="21"/>
        <v>0</v>
      </c>
      <c r="L117" s="8">
        <f ca="1">(A117-Calculation!$C$5)/365.25</f>
        <v>9.1635865845311422</v>
      </c>
      <c r="M117" s="1">
        <v>2</v>
      </c>
      <c r="N117" s="123">
        <f t="shared" ca="1" si="15"/>
        <v>40178</v>
      </c>
      <c r="O117" s="40">
        <f t="shared" si="22"/>
        <v>0.15218000000000001</v>
      </c>
      <c r="P117" s="124"/>
      <c r="Q117" s="49"/>
      <c r="V117" s="109">
        <f t="shared" ca="1" si="23"/>
        <v>40178</v>
      </c>
      <c r="W117" s="36">
        <v>35.9</v>
      </c>
      <c r="X117" s="117">
        <v>0</v>
      </c>
      <c r="Y117" s="183">
        <v>55</v>
      </c>
      <c r="Z117" s="110">
        <v>7.2289999999999993E-2</v>
      </c>
      <c r="AA117" s="41"/>
      <c r="AB117" s="37"/>
      <c r="AC117" s="41"/>
      <c r="AD117" s="37"/>
      <c r="AE117" s="125">
        <v>1</v>
      </c>
      <c r="AF117" s="125"/>
      <c r="AG117" s="104">
        <v>9.0814500000000002</v>
      </c>
      <c r="AH117" s="103"/>
      <c r="AI117" s="111">
        <f t="shared" si="24"/>
        <v>0</v>
      </c>
      <c r="AJ117" s="40">
        <v>0.15218000000000001</v>
      </c>
      <c r="AK117" s="50">
        <v>0.16800000000000001</v>
      </c>
      <c r="AM117" s="40"/>
      <c r="AN117" s="131"/>
      <c r="AQ117" s="36"/>
      <c r="AR117" s="129"/>
      <c r="AT117" s="39">
        <f t="shared" si="25"/>
        <v>0</v>
      </c>
      <c r="AU117" s="130"/>
      <c r="AV117" s="6"/>
      <c r="BA117" s="134">
        <v>39934</v>
      </c>
      <c r="BB117" s="1">
        <v>35.450000000000003</v>
      </c>
      <c r="BC117" s="1">
        <v>49.169275862068972</v>
      </c>
      <c r="BD117" s="1">
        <v>2.0499999999999998</v>
      </c>
      <c r="BE117" s="1">
        <v>7.3574436747868011E-2</v>
      </c>
      <c r="BJ117" s="1">
        <v>1.2513772600455255</v>
      </c>
      <c r="BL117" s="1">
        <v>9.0814510609171801</v>
      </c>
      <c r="BN117" s="1">
        <v>39934</v>
      </c>
      <c r="BO117" s="1">
        <v>0.11837058985230332</v>
      </c>
      <c r="BP117" s="1">
        <v>0.17900000000000002</v>
      </c>
    </row>
    <row r="118" spans="1:68" ht="12.75">
      <c r="A118" s="120">
        <f t="shared" ca="1" si="16"/>
        <v>40209</v>
      </c>
      <c r="B118" s="36">
        <f t="shared" si="17"/>
        <v>59.5</v>
      </c>
      <c r="C118" s="48"/>
      <c r="D118" s="121">
        <f t="shared" si="18"/>
        <v>55</v>
      </c>
      <c r="E118" s="38">
        <f t="shared" si="19"/>
        <v>7.2300000000000003E-2</v>
      </c>
      <c r="F118" s="41"/>
      <c r="G118" s="37"/>
      <c r="H118" s="41"/>
      <c r="I118" s="37"/>
      <c r="J118" s="117">
        <f t="shared" si="20"/>
        <v>0</v>
      </c>
      <c r="K118" s="171">
        <f t="shared" si="21"/>
        <v>0</v>
      </c>
      <c r="L118" s="8">
        <f ca="1">(A118-Calculation!$C$5)/365.25</f>
        <v>9.2484599589322389</v>
      </c>
      <c r="M118" s="1">
        <v>3</v>
      </c>
      <c r="N118" s="123">
        <f t="shared" ca="1" si="15"/>
        <v>40209</v>
      </c>
      <c r="O118" s="40">
        <f t="shared" si="22"/>
        <v>0.18698999999999999</v>
      </c>
      <c r="P118" s="124"/>
      <c r="Q118" s="49"/>
      <c r="V118" s="109">
        <f t="shared" ca="1" si="23"/>
        <v>40209</v>
      </c>
      <c r="W118" s="36">
        <v>59.5</v>
      </c>
      <c r="X118" s="117">
        <v>0</v>
      </c>
      <c r="Y118" s="183">
        <v>55</v>
      </c>
      <c r="Z118" s="110">
        <v>7.2300000000000003E-2</v>
      </c>
      <c r="AA118" s="41"/>
      <c r="AB118" s="37"/>
      <c r="AC118" s="41"/>
      <c r="AD118" s="37"/>
      <c r="AE118" s="125">
        <v>1</v>
      </c>
      <c r="AF118" s="125"/>
      <c r="AG118" s="104">
        <v>9.1663200000000007</v>
      </c>
      <c r="AH118" s="103"/>
      <c r="AI118" s="111">
        <f t="shared" si="24"/>
        <v>0</v>
      </c>
      <c r="AJ118" s="40">
        <v>0.18698999999999999</v>
      </c>
      <c r="AK118" s="50">
        <v>0.16800000000000001</v>
      </c>
      <c r="AM118" s="40"/>
      <c r="AN118" s="131"/>
      <c r="AQ118" s="36"/>
      <c r="AR118" s="129"/>
      <c r="AT118" s="39">
        <f t="shared" si="25"/>
        <v>0</v>
      </c>
      <c r="AU118" s="130"/>
      <c r="AV118" s="6"/>
      <c r="BA118" s="134">
        <v>39965</v>
      </c>
      <c r="BB118" s="1">
        <v>61.75</v>
      </c>
      <c r="BC118" s="1">
        <v>49.406689655172421</v>
      </c>
      <c r="BD118" s="1">
        <v>2.0499999999999998</v>
      </c>
      <c r="BE118" s="1">
        <v>7.3581576204715018E-2</v>
      </c>
      <c r="BJ118" s="1">
        <v>1.2540025781617434</v>
      </c>
      <c r="BL118" s="1">
        <v>9.1663244353182751</v>
      </c>
      <c r="BN118" s="1">
        <v>39965</v>
      </c>
      <c r="BO118" s="1">
        <v>0.13354630650003452</v>
      </c>
      <c r="BP118" s="1">
        <v>0.17800000000000002</v>
      </c>
    </row>
    <row r="119" spans="1:68" ht="12.75">
      <c r="A119" s="120">
        <f t="shared" ca="1" si="16"/>
        <v>40237</v>
      </c>
      <c r="B119" s="36">
        <f t="shared" si="17"/>
        <v>95.25</v>
      </c>
      <c r="C119" s="48"/>
      <c r="D119" s="121">
        <f t="shared" si="18"/>
        <v>55</v>
      </c>
      <c r="E119" s="38">
        <f t="shared" si="19"/>
        <v>7.2319999999999995E-2</v>
      </c>
      <c r="F119" s="41"/>
      <c r="G119" s="37"/>
      <c r="H119" s="41"/>
      <c r="I119" s="37"/>
      <c r="J119" s="117">
        <f t="shared" si="20"/>
        <v>0</v>
      </c>
      <c r="K119" s="171">
        <f t="shared" si="21"/>
        <v>0</v>
      </c>
      <c r="L119" s="8">
        <f ca="1">(A119-Calculation!$C$5)/365.25</f>
        <v>9.3251197809719368</v>
      </c>
      <c r="M119" s="1">
        <v>4</v>
      </c>
      <c r="N119" s="123">
        <f t="shared" ca="1" si="15"/>
        <v>40237</v>
      </c>
      <c r="O119" s="40">
        <f t="shared" si="22"/>
        <v>0.23128000000000001</v>
      </c>
      <c r="P119" s="124"/>
      <c r="Q119" s="49"/>
      <c r="V119" s="109">
        <f t="shared" ca="1" si="23"/>
        <v>40237</v>
      </c>
      <c r="W119" s="36">
        <v>95.25</v>
      </c>
      <c r="X119" s="117">
        <v>0</v>
      </c>
      <c r="Y119" s="183">
        <v>55</v>
      </c>
      <c r="Z119" s="110">
        <v>7.2319999999999995E-2</v>
      </c>
      <c r="AA119" s="41"/>
      <c r="AB119" s="37"/>
      <c r="AC119" s="41"/>
      <c r="AD119" s="37"/>
      <c r="AE119" s="125">
        <v>1</v>
      </c>
      <c r="AF119" s="125"/>
      <c r="AG119" s="104">
        <v>9.2484599999999997</v>
      </c>
      <c r="AH119" s="103"/>
      <c r="AI119" s="111">
        <f t="shared" si="24"/>
        <v>0</v>
      </c>
      <c r="AJ119" s="40">
        <v>0.23128000000000001</v>
      </c>
      <c r="AK119" s="50">
        <v>0.16800000000000001</v>
      </c>
      <c r="AM119" s="40"/>
      <c r="AN119" s="131"/>
      <c r="AQ119" s="36"/>
      <c r="AR119" s="129"/>
      <c r="AT119" s="39">
        <f t="shared" si="25"/>
        <v>0</v>
      </c>
      <c r="AU119" s="130"/>
      <c r="AV119" s="6"/>
      <c r="BA119" s="134">
        <v>39995</v>
      </c>
      <c r="BB119" s="1">
        <v>97.75</v>
      </c>
      <c r="BC119" s="1">
        <v>50.01868965517243</v>
      </c>
      <c r="BD119" s="1">
        <v>2.0499999999999998</v>
      </c>
      <c r="BE119" s="1">
        <v>7.3588485356519018E-2</v>
      </c>
      <c r="BJ119" s="1">
        <v>1.2565484526069808</v>
      </c>
      <c r="BL119" s="1">
        <v>9.2484599589322389</v>
      </c>
      <c r="BN119" s="1">
        <v>39995</v>
      </c>
      <c r="BO119" s="1">
        <v>0.16996802645458942</v>
      </c>
      <c r="BP119" s="1">
        <v>0.17800000000000002</v>
      </c>
    </row>
    <row r="120" spans="1:68" ht="12.75">
      <c r="A120" s="120">
        <f t="shared" ca="1" si="16"/>
        <v>40268</v>
      </c>
      <c r="B120" s="36">
        <f t="shared" si="17"/>
        <v>92.25</v>
      </c>
      <c r="C120" s="48"/>
      <c r="D120" s="121">
        <f t="shared" si="18"/>
        <v>55</v>
      </c>
      <c r="E120" s="38">
        <f t="shared" si="19"/>
        <v>7.2330000000000005E-2</v>
      </c>
      <c r="F120" s="41"/>
      <c r="G120" s="37"/>
      <c r="H120" s="41"/>
      <c r="I120" s="37"/>
      <c r="J120" s="117">
        <f t="shared" si="20"/>
        <v>0</v>
      </c>
      <c r="K120" s="171">
        <f t="shared" si="21"/>
        <v>0</v>
      </c>
      <c r="L120" s="8">
        <f ca="1">(A120-Calculation!$C$5)/365.25</f>
        <v>9.4099931553730318</v>
      </c>
      <c r="M120" s="1">
        <v>5</v>
      </c>
      <c r="N120" s="123">
        <f t="shared" ca="1" si="15"/>
        <v>40268</v>
      </c>
      <c r="O120" s="40">
        <f t="shared" si="22"/>
        <v>0.23128000000000001</v>
      </c>
      <c r="P120" s="124"/>
      <c r="Q120" s="49"/>
      <c r="V120" s="109">
        <f t="shared" ca="1" si="23"/>
        <v>40268</v>
      </c>
      <c r="W120" s="36">
        <v>92.25</v>
      </c>
      <c r="X120" s="117">
        <v>0</v>
      </c>
      <c r="Y120" s="183">
        <v>55</v>
      </c>
      <c r="Z120" s="110">
        <v>7.2330000000000005E-2</v>
      </c>
      <c r="AA120" s="41"/>
      <c r="AB120" s="37"/>
      <c r="AC120" s="41"/>
      <c r="AD120" s="37"/>
      <c r="AE120" s="125">
        <v>1</v>
      </c>
      <c r="AF120" s="125"/>
      <c r="AG120" s="104">
        <v>9.3333300000000001</v>
      </c>
      <c r="AH120" s="103"/>
      <c r="AI120" s="111">
        <f t="shared" si="24"/>
        <v>0</v>
      </c>
      <c r="AJ120" s="40">
        <v>0.23128000000000001</v>
      </c>
      <c r="AK120" s="50">
        <v>0.16800000000000001</v>
      </c>
      <c r="AM120" s="40"/>
      <c r="AN120" s="131"/>
      <c r="AQ120" s="36"/>
      <c r="AR120" s="129"/>
      <c r="AT120" s="39">
        <f t="shared" si="25"/>
        <v>0</v>
      </c>
      <c r="AU120" s="130"/>
      <c r="AV120" s="6"/>
      <c r="BA120" s="134">
        <v>40026</v>
      </c>
      <c r="BB120" s="1">
        <v>91.75</v>
      </c>
      <c r="BC120" s="1">
        <v>50.773137931034491</v>
      </c>
      <c r="BD120" s="1">
        <v>2.0499999999999998</v>
      </c>
      <c r="BE120" s="1">
        <v>7.3595624813399013E-2</v>
      </c>
      <c r="BJ120" s="1">
        <v>1.2591846195902412</v>
      </c>
      <c r="BL120" s="1">
        <v>9.3333333333333339</v>
      </c>
      <c r="BN120" s="1">
        <v>40026</v>
      </c>
      <c r="BO120" s="1">
        <v>0.20638974640914429</v>
      </c>
      <c r="BP120" s="1">
        <v>0.17699999999999999</v>
      </c>
    </row>
    <row r="121" spans="1:68" ht="12.75">
      <c r="A121" s="120">
        <f t="shared" ca="1" si="16"/>
        <v>40298</v>
      </c>
      <c r="B121" s="36">
        <f t="shared" si="17"/>
        <v>35.450000000000003</v>
      </c>
      <c r="C121" s="48"/>
      <c r="D121" s="121">
        <f t="shared" si="18"/>
        <v>55</v>
      </c>
      <c r="E121" s="38">
        <f t="shared" si="19"/>
        <v>7.2349999999999998E-2</v>
      </c>
      <c r="F121" s="41"/>
      <c r="G121" s="37"/>
      <c r="H121" s="41"/>
      <c r="I121" s="37"/>
      <c r="J121" s="117">
        <f t="shared" si="20"/>
        <v>0</v>
      </c>
      <c r="K121" s="171">
        <f t="shared" si="21"/>
        <v>0</v>
      </c>
      <c r="L121" s="8">
        <f ca="1">(A121-Calculation!$C$5)/365.25</f>
        <v>9.4921286789869956</v>
      </c>
      <c r="M121" s="1">
        <v>6</v>
      </c>
      <c r="N121" s="123">
        <f t="shared" ca="1" si="15"/>
        <v>40298</v>
      </c>
      <c r="O121" s="40">
        <f t="shared" si="22"/>
        <v>0.15218000000000001</v>
      </c>
      <c r="P121" s="124"/>
      <c r="Q121" s="49"/>
      <c r="V121" s="109">
        <f t="shared" ca="1" si="23"/>
        <v>40298</v>
      </c>
      <c r="W121" s="36">
        <v>35.450000000000003</v>
      </c>
      <c r="X121" s="117">
        <v>0</v>
      </c>
      <c r="Y121" s="183">
        <v>55</v>
      </c>
      <c r="Z121" s="110">
        <v>7.2349999999999998E-2</v>
      </c>
      <c r="AA121" s="41"/>
      <c r="AB121" s="37"/>
      <c r="AC121" s="41"/>
      <c r="AD121" s="37"/>
      <c r="AE121" s="125">
        <v>1</v>
      </c>
      <c r="AF121" s="125"/>
      <c r="AG121" s="104">
        <v>9.4182100000000002</v>
      </c>
      <c r="AH121" s="103"/>
      <c r="AI121" s="111">
        <f t="shared" si="24"/>
        <v>0</v>
      </c>
      <c r="AJ121" s="40">
        <v>0.15218000000000001</v>
      </c>
      <c r="AK121" s="50">
        <v>0.16800000000000001</v>
      </c>
      <c r="AM121" s="40"/>
      <c r="AN121" s="131"/>
      <c r="AQ121" s="36"/>
      <c r="AR121" s="129"/>
      <c r="AT121" s="39">
        <f t="shared" si="25"/>
        <v>0</v>
      </c>
      <c r="AU121" s="130"/>
      <c r="AV121" s="6"/>
      <c r="BA121" s="134">
        <v>40057</v>
      </c>
      <c r="BB121" s="1">
        <v>35.5</v>
      </c>
      <c r="BC121" s="1">
        <v>51.569793103448283</v>
      </c>
      <c r="BD121" s="1">
        <v>2.0499999999999998</v>
      </c>
      <c r="BE121" s="1">
        <v>7.3602764270296009E-2</v>
      </c>
      <c r="BJ121" s="1">
        <v>1.2618263171014723</v>
      </c>
      <c r="BL121" s="1">
        <v>9.4182067077344289</v>
      </c>
      <c r="BN121" s="1">
        <v>40057</v>
      </c>
      <c r="BO121" s="1">
        <v>0.20638974640914429</v>
      </c>
      <c r="BP121" s="1">
        <v>0.17699999999999999</v>
      </c>
    </row>
    <row r="122" spans="1:68" ht="12.75">
      <c r="A122" s="120">
        <f t="shared" ca="1" si="16"/>
        <v>40329</v>
      </c>
      <c r="B122" s="36">
        <f t="shared" si="17"/>
        <v>28.55</v>
      </c>
      <c r="C122" s="48"/>
      <c r="D122" s="121">
        <f t="shared" si="18"/>
        <v>55</v>
      </c>
      <c r="E122" s="38">
        <f t="shared" si="19"/>
        <v>7.2370000000000004E-2</v>
      </c>
      <c r="F122" s="41"/>
      <c r="G122" s="37"/>
      <c r="H122" s="41"/>
      <c r="I122" s="37"/>
      <c r="J122" s="117">
        <f t="shared" si="20"/>
        <v>0</v>
      </c>
      <c r="K122" s="171">
        <f t="shared" si="21"/>
        <v>0</v>
      </c>
      <c r="L122" s="8">
        <f ca="1">(A122-Calculation!$C$5)/365.25</f>
        <v>9.5770020533880906</v>
      </c>
      <c r="M122" s="1">
        <v>1</v>
      </c>
      <c r="N122" s="123">
        <f t="shared" ca="1" si="15"/>
        <v>40329</v>
      </c>
      <c r="O122" s="40">
        <f t="shared" si="22"/>
        <v>0.12213</v>
      </c>
      <c r="P122" s="124"/>
      <c r="Q122" s="49"/>
      <c r="V122" s="109">
        <f t="shared" ca="1" si="23"/>
        <v>40329</v>
      </c>
      <c r="W122" s="36">
        <v>28.55</v>
      </c>
      <c r="X122" s="117">
        <v>0</v>
      </c>
      <c r="Y122" s="183">
        <v>55</v>
      </c>
      <c r="Z122" s="110">
        <v>7.2370000000000004E-2</v>
      </c>
      <c r="AA122" s="41"/>
      <c r="AB122" s="37"/>
      <c r="AC122" s="41"/>
      <c r="AD122" s="37"/>
      <c r="AE122" s="125">
        <v>1</v>
      </c>
      <c r="AF122" s="125"/>
      <c r="AG122" s="104">
        <v>9.5003399999999996</v>
      </c>
      <c r="AH122" s="103"/>
      <c r="AI122" s="111">
        <f t="shared" si="24"/>
        <v>0</v>
      </c>
      <c r="AJ122" s="40">
        <v>0.12213</v>
      </c>
      <c r="AK122" s="50">
        <v>0.16800000000000001</v>
      </c>
      <c r="AM122" s="40"/>
      <c r="AN122" s="131"/>
      <c r="AQ122" s="36"/>
      <c r="AR122" s="129"/>
      <c r="AT122" s="39">
        <f t="shared" si="25"/>
        <v>0</v>
      </c>
      <c r="AU122" s="130"/>
      <c r="AV122" s="6"/>
      <c r="BA122" s="134">
        <v>40087</v>
      </c>
      <c r="BB122" s="1">
        <v>27.75</v>
      </c>
      <c r="BC122" s="1">
        <v>52.612655172413803</v>
      </c>
      <c r="BD122" s="1">
        <v>2.0499999999999998</v>
      </c>
      <c r="BE122" s="1">
        <v>7.3609673422148011E-2</v>
      </c>
      <c r="BJ122" s="1">
        <v>1.2643880752915915</v>
      </c>
      <c r="BL122" s="1">
        <v>9.500342231348391</v>
      </c>
      <c r="BN122" s="1">
        <v>40087</v>
      </c>
      <c r="BO122" s="1">
        <v>0.12876365640499196</v>
      </c>
      <c r="BP122" s="1">
        <v>0.17600000000000002</v>
      </c>
    </row>
    <row r="123" spans="1:68" ht="12.75">
      <c r="A123" s="120">
        <f t="shared" ca="1" si="16"/>
        <v>40359</v>
      </c>
      <c r="B123" s="36">
        <f t="shared" si="17"/>
        <v>28.55</v>
      </c>
      <c r="C123" s="48"/>
      <c r="D123" s="121">
        <f t="shared" si="18"/>
        <v>55</v>
      </c>
      <c r="E123" s="38">
        <f t="shared" si="19"/>
        <v>7.238E-2</v>
      </c>
      <c r="F123" s="41"/>
      <c r="G123" s="37"/>
      <c r="H123" s="41"/>
      <c r="I123" s="37"/>
      <c r="J123" s="117">
        <f t="shared" si="20"/>
        <v>0</v>
      </c>
      <c r="K123" s="171">
        <f t="shared" si="21"/>
        <v>0</v>
      </c>
      <c r="L123" s="8">
        <f ca="1">(A123-Calculation!$C$5)/365.25</f>
        <v>9.6591375770020527</v>
      </c>
      <c r="M123" s="1">
        <v>2</v>
      </c>
      <c r="N123" s="123">
        <f t="shared" ca="1" si="15"/>
        <v>40359</v>
      </c>
      <c r="O123" s="40">
        <f t="shared" si="22"/>
        <v>0.12213</v>
      </c>
      <c r="P123" s="124"/>
      <c r="Q123" s="49"/>
      <c r="V123" s="109">
        <f t="shared" ca="1" si="23"/>
        <v>40359</v>
      </c>
      <c r="W123" s="36">
        <v>28.55</v>
      </c>
      <c r="X123" s="117">
        <v>0</v>
      </c>
      <c r="Y123" s="183">
        <v>55</v>
      </c>
      <c r="Z123" s="110">
        <v>7.238E-2</v>
      </c>
      <c r="AA123" s="41"/>
      <c r="AB123" s="37"/>
      <c r="AC123" s="41"/>
      <c r="AD123" s="37"/>
      <c r="AE123" s="125">
        <v>1</v>
      </c>
      <c r="AF123" s="125"/>
      <c r="AG123" s="104">
        <v>9.5852199999999996</v>
      </c>
      <c r="AH123" s="103"/>
      <c r="AI123" s="111">
        <f t="shared" si="24"/>
        <v>0</v>
      </c>
      <c r="AJ123" s="40">
        <v>0.12213</v>
      </c>
      <c r="AK123" s="137">
        <v>0.16800000000000001</v>
      </c>
      <c r="AM123" s="40"/>
      <c r="AN123" s="131"/>
      <c r="AQ123" s="36"/>
      <c r="AR123" s="129"/>
      <c r="AT123" s="39">
        <f t="shared" si="25"/>
        <v>0</v>
      </c>
      <c r="AU123" s="130"/>
      <c r="AV123" s="6"/>
      <c r="BA123" s="134">
        <v>40118</v>
      </c>
      <c r="BB123" s="1">
        <v>27.75</v>
      </c>
      <c r="BC123" s="1">
        <v>53.609793103448276</v>
      </c>
      <c r="BD123" s="1">
        <v>2.0499999999999998</v>
      </c>
      <c r="BE123" s="1">
        <v>7.3616812879078009E-2</v>
      </c>
      <c r="BJ123" s="1">
        <v>1.2670406893560924</v>
      </c>
      <c r="BL123" s="1">
        <v>9.5852156057494859</v>
      </c>
      <c r="BN123" s="1">
        <v>40118</v>
      </c>
      <c r="BO123" s="1">
        <v>9.712458654547966E-2</v>
      </c>
      <c r="BP123" s="1">
        <v>0.17600000000000002</v>
      </c>
    </row>
    <row r="124" spans="1:68" ht="12.75">
      <c r="A124" s="120">
        <f t="shared" ca="1" si="16"/>
        <v>40390</v>
      </c>
      <c r="B124" s="36">
        <f t="shared" si="17"/>
        <v>28.55</v>
      </c>
      <c r="C124" s="48"/>
      <c r="D124" s="121">
        <f t="shared" si="18"/>
        <v>55</v>
      </c>
      <c r="E124" s="38">
        <f t="shared" si="19"/>
        <v>7.2400000000000006E-2</v>
      </c>
      <c r="F124" s="41"/>
      <c r="G124" s="37"/>
      <c r="H124" s="41"/>
      <c r="I124" s="37"/>
      <c r="J124" s="117">
        <f t="shared" si="20"/>
        <v>0</v>
      </c>
      <c r="K124" s="171">
        <f t="shared" si="21"/>
        <v>0</v>
      </c>
      <c r="L124" s="8">
        <f ca="1">(A124-Calculation!$C$5)/365.25</f>
        <v>9.7440109514031477</v>
      </c>
      <c r="M124" s="1">
        <v>3</v>
      </c>
      <c r="N124" s="123">
        <f t="shared" ca="1" si="15"/>
        <v>40390</v>
      </c>
      <c r="O124" s="40">
        <f t="shared" si="22"/>
        <v>0.12243999999999999</v>
      </c>
      <c r="P124" s="124"/>
      <c r="Q124" s="49"/>
      <c r="V124" s="109">
        <f t="shared" ca="1" si="23"/>
        <v>40390</v>
      </c>
      <c r="W124" s="36">
        <v>28.55</v>
      </c>
      <c r="X124" s="117">
        <v>0</v>
      </c>
      <c r="Y124" s="183">
        <v>55</v>
      </c>
      <c r="Z124" s="110">
        <v>7.2400000000000006E-2</v>
      </c>
      <c r="AA124" s="41"/>
      <c r="AB124" s="37"/>
      <c r="AC124" s="41"/>
      <c r="AD124" s="37"/>
      <c r="AE124" s="125">
        <v>1</v>
      </c>
      <c r="AF124" s="125"/>
      <c r="AG124" s="104">
        <v>9.6673500000000008</v>
      </c>
      <c r="AH124" s="103"/>
      <c r="AI124" s="111">
        <f t="shared" si="24"/>
        <v>0</v>
      </c>
      <c r="AJ124" s="40">
        <v>0.12243999999999999</v>
      </c>
      <c r="AK124" s="137">
        <v>0.16800000000000001</v>
      </c>
      <c r="AM124" s="40"/>
      <c r="AN124" s="131"/>
      <c r="AQ124" s="36"/>
      <c r="AR124" s="129"/>
      <c r="AT124" s="39">
        <f t="shared" si="25"/>
        <v>0</v>
      </c>
      <c r="AU124" s="130"/>
      <c r="AV124" s="6"/>
      <c r="BA124" s="134">
        <v>40148</v>
      </c>
      <c r="BB124" s="1">
        <v>27.75</v>
      </c>
      <c r="BC124" s="1">
        <v>54.237620689655181</v>
      </c>
      <c r="BD124" s="1">
        <v>2.0499999999999998</v>
      </c>
      <c r="BE124" s="1">
        <v>7.3623722030962013E-2</v>
      </c>
      <c r="BJ124" s="1">
        <v>1.2696130337581557</v>
      </c>
      <c r="BL124" s="1">
        <v>9.6673511293634498</v>
      </c>
      <c r="BN124" s="1">
        <v>40148</v>
      </c>
      <c r="BO124" s="1">
        <v>9.712458654547966E-2</v>
      </c>
      <c r="BP124" s="1">
        <v>0.17600000000000002</v>
      </c>
    </row>
    <row r="125" spans="1:68" ht="12.75">
      <c r="A125" s="120">
        <f t="shared" ca="1" si="16"/>
        <v>40421</v>
      </c>
      <c r="B125" s="36">
        <f t="shared" si="17"/>
        <v>35.049999999999997</v>
      </c>
      <c r="C125" s="48"/>
      <c r="D125" s="121">
        <f t="shared" si="18"/>
        <v>55</v>
      </c>
      <c r="E125" s="38">
        <f t="shared" si="19"/>
        <v>7.2419999999999998E-2</v>
      </c>
      <c r="F125" s="41"/>
      <c r="G125" s="37"/>
      <c r="H125" s="41"/>
      <c r="I125" s="37"/>
      <c r="J125" s="117">
        <f t="shared" si="20"/>
        <v>0</v>
      </c>
      <c r="K125" s="171">
        <f t="shared" si="21"/>
        <v>0</v>
      </c>
      <c r="L125" s="8">
        <f ca="1">(A125-Calculation!$C$5)/365.25</f>
        <v>9.8288843258042444</v>
      </c>
      <c r="M125" s="1">
        <v>4</v>
      </c>
      <c r="N125" s="123">
        <f t="shared" ca="1" si="15"/>
        <v>40421</v>
      </c>
      <c r="O125" s="40">
        <f t="shared" si="22"/>
        <v>0.17341000000000001</v>
      </c>
      <c r="P125" s="124"/>
      <c r="Q125" s="49"/>
      <c r="V125" s="109">
        <f t="shared" ca="1" si="23"/>
        <v>40421</v>
      </c>
      <c r="W125" s="36">
        <v>35.049999999999997</v>
      </c>
      <c r="X125" s="117">
        <v>0</v>
      </c>
      <c r="Y125" s="183">
        <v>55</v>
      </c>
      <c r="Z125" s="110">
        <v>7.2419999999999998E-2</v>
      </c>
      <c r="AA125" s="41"/>
      <c r="AB125" s="37"/>
      <c r="AC125" s="41"/>
      <c r="AD125" s="37"/>
      <c r="AE125" s="125">
        <v>1</v>
      </c>
      <c r="AF125" s="125"/>
      <c r="AG125" s="104">
        <v>9.7522199999999994</v>
      </c>
      <c r="AH125" s="103"/>
      <c r="AI125" s="111">
        <f t="shared" si="24"/>
        <v>0</v>
      </c>
      <c r="AJ125" s="40">
        <v>0.17341000000000001</v>
      </c>
      <c r="AK125" s="50">
        <v>0.16800000000000001</v>
      </c>
      <c r="AM125" s="40"/>
      <c r="AN125" s="131"/>
      <c r="AQ125" s="36"/>
      <c r="AR125" s="129"/>
      <c r="AT125" s="39">
        <f t="shared" si="25"/>
        <v>0</v>
      </c>
      <c r="AU125" s="130"/>
      <c r="AV125" s="6"/>
      <c r="BA125" s="134">
        <v>40179</v>
      </c>
      <c r="BB125" s="1">
        <v>35.049999999999997</v>
      </c>
      <c r="BC125" s="1">
        <v>52.633758620689662</v>
      </c>
      <c r="BD125" s="1">
        <v>2.0499999999999998</v>
      </c>
      <c r="BE125" s="1">
        <v>7.3630861487925012E-2</v>
      </c>
      <c r="BJ125" s="1">
        <v>1.2722766094875011</v>
      </c>
      <c r="BL125" s="1">
        <v>9.7522245037645447</v>
      </c>
      <c r="BN125" s="1">
        <v>40179</v>
      </c>
      <c r="BO125" s="1">
        <v>9.712458654547966E-2</v>
      </c>
      <c r="BP125" s="1">
        <v>0.18</v>
      </c>
    </row>
    <row r="126" spans="1:68" ht="12.75">
      <c r="A126" s="120">
        <f t="shared" ca="1" si="16"/>
        <v>40451</v>
      </c>
      <c r="B126" s="36">
        <f t="shared" si="17"/>
        <v>35.049999999999997</v>
      </c>
      <c r="C126" s="48"/>
      <c r="D126" s="121">
        <f t="shared" si="18"/>
        <v>55</v>
      </c>
      <c r="E126" s="38">
        <f t="shared" si="19"/>
        <v>7.2429999999999994E-2</v>
      </c>
      <c r="F126" s="41"/>
      <c r="G126" s="37"/>
      <c r="H126" s="41"/>
      <c r="I126" s="37"/>
      <c r="J126" s="117">
        <f t="shared" si="20"/>
        <v>0</v>
      </c>
      <c r="K126" s="171">
        <f t="shared" si="21"/>
        <v>0</v>
      </c>
      <c r="L126" s="8">
        <f ca="1">(A126-Calculation!$C$5)/365.25</f>
        <v>9.9110198494182065</v>
      </c>
      <c r="M126" s="1">
        <v>5</v>
      </c>
      <c r="N126" s="123">
        <f t="shared" ca="1" si="15"/>
        <v>40451</v>
      </c>
      <c r="O126" s="40">
        <f t="shared" si="22"/>
        <v>0.17341000000000001</v>
      </c>
      <c r="P126" s="124"/>
      <c r="Q126" s="49"/>
      <c r="V126" s="109">
        <f t="shared" ca="1" si="23"/>
        <v>40451</v>
      </c>
      <c r="W126" s="36">
        <v>35.049999999999997</v>
      </c>
      <c r="X126" s="117">
        <v>0</v>
      </c>
      <c r="Y126" s="183">
        <v>55</v>
      </c>
      <c r="Z126" s="110">
        <v>7.2429999999999994E-2</v>
      </c>
      <c r="AA126" s="41"/>
      <c r="AB126" s="37"/>
      <c r="AC126" s="41"/>
      <c r="AD126" s="37"/>
      <c r="AE126" s="125">
        <v>1</v>
      </c>
      <c r="AF126" s="125"/>
      <c r="AG126" s="104">
        <v>9.8370999999999995</v>
      </c>
      <c r="AH126" s="103"/>
      <c r="AI126" s="111">
        <f t="shared" si="24"/>
        <v>0</v>
      </c>
      <c r="AJ126" s="40">
        <v>0.17341000000000001</v>
      </c>
      <c r="AK126" s="50">
        <v>0.16800000000000001</v>
      </c>
      <c r="AM126" s="40"/>
      <c r="AN126" s="131"/>
      <c r="AQ126" s="36"/>
      <c r="AR126" s="129"/>
      <c r="AT126" s="39">
        <f t="shared" si="25"/>
        <v>0</v>
      </c>
      <c r="AU126" s="130"/>
      <c r="AV126" s="6"/>
      <c r="BA126" s="134">
        <v>40210</v>
      </c>
      <c r="BB126" s="1">
        <v>35.049999999999997</v>
      </c>
      <c r="BC126" s="1">
        <v>51.643655172413794</v>
      </c>
      <c r="BD126" s="1">
        <v>2.0499999999999998</v>
      </c>
      <c r="BE126" s="1">
        <v>7.363800094490601E-2</v>
      </c>
      <c r="BJ126" s="1">
        <v>1.274945773246803</v>
      </c>
      <c r="BL126" s="1">
        <v>9.8370978781656397</v>
      </c>
      <c r="BN126" s="1">
        <v>40210</v>
      </c>
      <c r="BO126" s="1">
        <v>0.14568687981821948</v>
      </c>
      <c r="BP126" s="1">
        <v>0.18</v>
      </c>
    </row>
    <row r="127" spans="1:68" ht="12.75">
      <c r="A127" s="120">
        <f t="shared" ca="1" si="16"/>
        <v>40482</v>
      </c>
      <c r="B127" s="36">
        <f t="shared" si="17"/>
        <v>27.274999999999999</v>
      </c>
      <c r="C127" s="48"/>
      <c r="D127" s="121">
        <f t="shared" si="18"/>
        <v>55</v>
      </c>
      <c r="E127" s="38">
        <f t="shared" si="19"/>
        <v>7.2450000000000001E-2</v>
      </c>
      <c r="F127" s="41"/>
      <c r="G127" s="37"/>
      <c r="H127" s="41"/>
      <c r="I127" s="37"/>
      <c r="J127" s="117">
        <f t="shared" si="20"/>
        <v>0</v>
      </c>
      <c r="K127" s="171">
        <f t="shared" si="21"/>
        <v>0</v>
      </c>
      <c r="L127" s="8">
        <f ca="1">(A127-Calculation!$C$5)/365.25</f>
        <v>9.9958932238193015</v>
      </c>
      <c r="M127" s="1">
        <v>6</v>
      </c>
      <c r="N127" s="123">
        <f t="shared" ca="1" si="15"/>
        <v>40482</v>
      </c>
      <c r="O127" s="40">
        <f t="shared" si="22"/>
        <v>0.13120999999999999</v>
      </c>
      <c r="P127" s="124"/>
      <c r="Q127" s="49"/>
      <c r="V127" s="109">
        <f t="shared" ca="1" si="23"/>
        <v>40482</v>
      </c>
      <c r="W127" s="36">
        <v>27.274999999999999</v>
      </c>
      <c r="X127" s="117">
        <v>0</v>
      </c>
      <c r="Y127" s="183">
        <v>55</v>
      </c>
      <c r="Z127" s="110">
        <v>7.2450000000000001E-2</v>
      </c>
      <c r="AA127" s="41"/>
      <c r="AB127" s="37"/>
      <c r="AC127" s="41"/>
      <c r="AD127" s="37"/>
      <c r="AE127" s="125">
        <v>1</v>
      </c>
      <c r="AF127" s="125"/>
      <c r="AG127" s="104">
        <v>9.9137599999999999</v>
      </c>
      <c r="AH127" s="103"/>
      <c r="AI127" s="111">
        <f t="shared" si="24"/>
        <v>0</v>
      </c>
      <c r="AJ127" s="40">
        <v>0.13120999999999999</v>
      </c>
      <c r="AK127" s="50">
        <v>0.16800000000000001</v>
      </c>
      <c r="AM127" s="40"/>
      <c r="AN127" s="131"/>
      <c r="AQ127" s="36"/>
      <c r="AR127" s="129"/>
      <c r="AT127" s="39">
        <f t="shared" si="25"/>
        <v>0</v>
      </c>
      <c r="AU127" s="130"/>
      <c r="AV127" s="6"/>
      <c r="BA127" s="134">
        <v>40238</v>
      </c>
      <c r="BB127" s="1">
        <v>27.274999999999999</v>
      </c>
      <c r="BC127" s="1">
        <v>50.507586206896555</v>
      </c>
      <c r="BD127" s="1">
        <v>2.0499999999999998</v>
      </c>
      <c r="BE127" s="1">
        <v>7.3644449486709007E-2</v>
      </c>
      <c r="BJ127" s="1">
        <v>1.2773614436177436</v>
      </c>
      <c r="BL127" s="1">
        <v>9.9137577002053394</v>
      </c>
      <c r="BN127" s="1">
        <v>40238</v>
      </c>
      <c r="BO127" s="1">
        <v>0.14568687981821948</v>
      </c>
      <c r="BP127" s="1">
        <v>0.17900000000000002</v>
      </c>
    </row>
    <row r="128" spans="1:68" ht="12.75">
      <c r="A128" s="175">
        <f t="shared" ca="1" si="16"/>
        <v>40512</v>
      </c>
      <c r="B128" s="36">
        <f t="shared" si="17"/>
        <v>28.15</v>
      </c>
      <c r="C128" s="48"/>
      <c r="D128" s="121">
        <f t="shared" si="18"/>
        <v>55</v>
      </c>
      <c r="E128" s="38">
        <f t="shared" si="19"/>
        <v>7.2459999999999997E-2</v>
      </c>
      <c r="F128" s="41"/>
      <c r="G128" s="37"/>
      <c r="H128" s="41"/>
      <c r="I128" s="37"/>
      <c r="J128" s="117">
        <f t="shared" si="20"/>
        <v>0</v>
      </c>
      <c r="K128" s="171">
        <f t="shared" si="21"/>
        <v>0</v>
      </c>
      <c r="L128" s="8">
        <f ca="1">(A128-Calculation!$C$5)/365.25</f>
        <v>10.078028747433265</v>
      </c>
      <c r="M128" s="1">
        <v>1</v>
      </c>
      <c r="N128" s="123">
        <f t="shared" ca="1" si="15"/>
        <v>40512</v>
      </c>
      <c r="O128" s="40">
        <f t="shared" si="22"/>
        <v>0.12514</v>
      </c>
      <c r="P128" s="124"/>
      <c r="Q128" s="49"/>
      <c r="V128" s="109">
        <f t="shared" ca="1" si="23"/>
        <v>40512</v>
      </c>
      <c r="W128" s="36">
        <v>28.15</v>
      </c>
      <c r="X128" s="117">
        <v>0</v>
      </c>
      <c r="Y128" s="183">
        <v>55</v>
      </c>
      <c r="Z128" s="110">
        <v>7.2459999999999997E-2</v>
      </c>
      <c r="AA128" s="41"/>
      <c r="AB128" s="37"/>
      <c r="AC128" s="41"/>
      <c r="AD128" s="37"/>
      <c r="AE128" s="125">
        <v>1</v>
      </c>
      <c r="AF128" s="125"/>
      <c r="AG128" s="104">
        <v>9.9986300000000004</v>
      </c>
      <c r="AH128" s="103"/>
      <c r="AI128" s="111">
        <f t="shared" si="24"/>
        <v>0</v>
      </c>
      <c r="AJ128" s="40">
        <v>0.12514</v>
      </c>
      <c r="AK128" s="50">
        <v>0.16800000000000001</v>
      </c>
      <c r="AM128" s="40"/>
      <c r="AN128" s="131"/>
      <c r="AQ128" s="36"/>
      <c r="AR128" s="129"/>
      <c r="AT128" s="39">
        <f t="shared" si="25"/>
        <v>0</v>
      </c>
      <c r="AU128" s="130"/>
      <c r="AV128" s="6"/>
      <c r="BA128" s="134">
        <v>40269</v>
      </c>
      <c r="BB128" s="1">
        <v>28.15</v>
      </c>
      <c r="BC128" s="1">
        <v>49.702137931034493</v>
      </c>
      <c r="BD128" s="1">
        <v>2.0499999999999998</v>
      </c>
      <c r="BE128" s="1">
        <v>7.3651588943721008E-2</v>
      </c>
      <c r="BJ128" s="1">
        <v>1.2800412750690249</v>
      </c>
      <c r="BL128" s="1">
        <v>9.9986310746064344</v>
      </c>
      <c r="BN128" s="1">
        <v>40269</v>
      </c>
      <c r="BO128" s="1">
        <v>0.11654950385457558</v>
      </c>
      <c r="BP128" s="1">
        <v>0.17900000000000002</v>
      </c>
    </row>
    <row r="129" spans="1:68" ht="12.75">
      <c r="A129" s="120">
        <f t="shared" ca="1" si="16"/>
        <v>40543</v>
      </c>
      <c r="B129" s="36">
        <f t="shared" si="17"/>
        <v>36.9</v>
      </c>
      <c r="C129" s="48"/>
      <c r="D129" s="121">
        <f t="shared" si="18"/>
        <v>55</v>
      </c>
      <c r="E129" s="38">
        <f t="shared" si="19"/>
        <v>7.2480000000000003E-2</v>
      </c>
      <c r="F129" s="41"/>
      <c r="G129" s="37"/>
      <c r="H129" s="41"/>
      <c r="I129" s="37"/>
      <c r="J129" s="117">
        <f t="shared" si="20"/>
        <v>0</v>
      </c>
      <c r="K129" s="171">
        <f t="shared" si="21"/>
        <v>0</v>
      </c>
      <c r="L129" s="8">
        <f ca="1">(A129-Calculation!$C$5)/365.25</f>
        <v>10.16290212183436</v>
      </c>
      <c r="M129" s="1">
        <v>2</v>
      </c>
      <c r="N129" s="123">
        <f t="shared" ca="1" si="15"/>
        <v>40543</v>
      </c>
      <c r="O129" s="40">
        <f t="shared" si="22"/>
        <v>0.14610000000000001</v>
      </c>
      <c r="P129" s="124"/>
      <c r="Q129" s="49"/>
      <c r="V129" s="109">
        <f t="shared" ca="1" si="23"/>
        <v>40543</v>
      </c>
      <c r="W129" s="36">
        <v>36.9</v>
      </c>
      <c r="X129" s="117">
        <v>0</v>
      </c>
      <c r="Y129" s="183">
        <v>55</v>
      </c>
      <c r="Z129" s="110">
        <v>7.2480000000000003E-2</v>
      </c>
      <c r="AA129" s="41"/>
      <c r="AB129" s="37"/>
      <c r="AC129" s="41"/>
      <c r="AD129" s="37"/>
      <c r="AE129" s="125">
        <v>1</v>
      </c>
      <c r="AF129" s="125"/>
      <c r="AG129" s="104">
        <v>10.080769999999999</v>
      </c>
      <c r="AH129" s="103"/>
      <c r="AI129" s="111">
        <f t="shared" si="24"/>
        <v>0</v>
      </c>
      <c r="AJ129" s="40">
        <v>0.14610000000000001</v>
      </c>
      <c r="AK129" s="50">
        <v>0.16800000000000001</v>
      </c>
      <c r="AM129" s="40"/>
      <c r="AN129" s="131"/>
      <c r="AQ129" s="36"/>
      <c r="AR129" s="129"/>
      <c r="AT129" s="39">
        <f t="shared" si="25"/>
        <v>0</v>
      </c>
      <c r="AU129" s="130"/>
      <c r="AV129" s="6"/>
      <c r="BA129" s="134">
        <v>40299</v>
      </c>
      <c r="BB129" s="1">
        <v>36.450000000000003</v>
      </c>
      <c r="BC129" s="1">
        <v>49.169275862068972</v>
      </c>
      <c r="BD129" s="1">
        <v>2.0499999999999998</v>
      </c>
      <c r="BE129" s="1">
        <v>7.3648959697010005E-2</v>
      </c>
      <c r="BJ129" s="1">
        <v>1.2826400132437297</v>
      </c>
      <c r="BL129" s="1">
        <v>10.080766598220396</v>
      </c>
      <c r="BN129" s="1">
        <v>40299</v>
      </c>
      <c r="BO129" s="1">
        <v>0.11363576625821119</v>
      </c>
      <c r="BP129" s="1">
        <v>0.17900000000000002</v>
      </c>
    </row>
    <row r="130" spans="1:68" ht="12.75">
      <c r="A130" s="120">
        <f t="shared" ca="1" si="16"/>
        <v>40574</v>
      </c>
      <c r="B130" s="36">
        <f t="shared" si="17"/>
        <v>60.5</v>
      </c>
      <c r="C130" s="48"/>
      <c r="D130" s="121">
        <f t="shared" si="18"/>
        <v>55</v>
      </c>
      <c r="E130" s="38">
        <f t="shared" si="19"/>
        <v>7.2480000000000003E-2</v>
      </c>
      <c r="F130" s="41"/>
      <c r="G130" s="37"/>
      <c r="H130" s="41"/>
      <c r="I130" s="37"/>
      <c r="J130" s="117">
        <f t="shared" si="20"/>
        <v>0</v>
      </c>
      <c r="K130" s="171">
        <f t="shared" si="21"/>
        <v>0</v>
      </c>
      <c r="L130" s="8">
        <f ca="1">(A130-Calculation!$C$5)/365.25</f>
        <v>10.247775496235455</v>
      </c>
      <c r="M130" s="1">
        <v>3</v>
      </c>
      <c r="N130" s="123">
        <f t="shared" ca="1" si="15"/>
        <v>40574</v>
      </c>
      <c r="O130" s="40">
        <f t="shared" si="22"/>
        <v>0.17951</v>
      </c>
      <c r="P130" s="124"/>
      <c r="Q130" s="49"/>
      <c r="V130" s="109">
        <f t="shared" ca="1" si="23"/>
        <v>40574</v>
      </c>
      <c r="W130" s="36">
        <v>60.5</v>
      </c>
      <c r="X130" s="117">
        <v>0</v>
      </c>
      <c r="Y130" s="183">
        <v>55</v>
      </c>
      <c r="Z130" s="110">
        <v>7.2480000000000003E-2</v>
      </c>
      <c r="AA130" s="41"/>
      <c r="AB130" s="37"/>
      <c r="AC130" s="41"/>
      <c r="AD130" s="37"/>
      <c r="AE130" s="125">
        <v>1</v>
      </c>
      <c r="AF130" s="125"/>
      <c r="AG130" s="104">
        <v>10.16564</v>
      </c>
      <c r="AH130" s="103"/>
      <c r="AI130" s="111">
        <f t="shared" si="24"/>
        <v>0</v>
      </c>
      <c r="AJ130" s="40">
        <v>0.17951</v>
      </c>
      <c r="AK130" s="50">
        <v>0.16800000000000001</v>
      </c>
      <c r="AM130" s="40"/>
      <c r="AN130" s="131"/>
      <c r="AQ130" s="36"/>
      <c r="AR130" s="129"/>
      <c r="AT130" s="39">
        <f t="shared" si="25"/>
        <v>0</v>
      </c>
      <c r="AU130" s="130"/>
      <c r="AV130" s="6"/>
      <c r="BA130" s="134">
        <v>40330</v>
      </c>
      <c r="BB130" s="1">
        <v>62.75</v>
      </c>
      <c r="BC130" s="1">
        <v>49.406689655172421</v>
      </c>
      <c r="BD130" s="1">
        <v>2.0499999999999998</v>
      </c>
      <c r="BE130" s="1">
        <v>7.3644271539690012E-2</v>
      </c>
      <c r="BJ130" s="1">
        <v>1.2853309188330102</v>
      </c>
      <c r="BL130" s="1">
        <v>10.165639972621491</v>
      </c>
      <c r="BN130" s="1">
        <v>40330</v>
      </c>
      <c r="BO130" s="1">
        <v>0.12820445424003313</v>
      </c>
      <c r="BP130" s="1">
        <v>0.17800000000000002</v>
      </c>
    </row>
    <row r="131" spans="1:68" ht="12.75">
      <c r="A131" s="120">
        <f t="shared" ca="1" si="16"/>
        <v>40602</v>
      </c>
      <c r="B131" s="36">
        <f t="shared" si="17"/>
        <v>97.25</v>
      </c>
      <c r="C131" s="48"/>
      <c r="D131" s="121">
        <f t="shared" si="18"/>
        <v>55</v>
      </c>
      <c r="E131" s="38">
        <f t="shared" si="19"/>
        <v>7.2480000000000003E-2</v>
      </c>
      <c r="F131" s="41"/>
      <c r="G131" s="37"/>
      <c r="H131" s="41"/>
      <c r="I131" s="37"/>
      <c r="J131" s="117">
        <f t="shared" si="20"/>
        <v>0</v>
      </c>
      <c r="K131" s="171">
        <f t="shared" si="21"/>
        <v>0</v>
      </c>
      <c r="L131" s="8">
        <f ca="1">(A131-Calculation!$C$5)/365.25</f>
        <v>10.324435318275153</v>
      </c>
      <c r="M131" s="1">
        <v>4</v>
      </c>
      <c r="N131" s="123">
        <f t="shared" ca="1" si="15"/>
        <v>40602</v>
      </c>
      <c r="O131" s="40">
        <f t="shared" si="22"/>
        <v>0.22203000000000001</v>
      </c>
      <c r="P131" s="124"/>
      <c r="Q131" s="49"/>
      <c r="V131" s="109">
        <f t="shared" ca="1" si="23"/>
        <v>40602</v>
      </c>
      <c r="W131" s="36">
        <v>97.25</v>
      </c>
      <c r="X131" s="117">
        <v>0</v>
      </c>
      <c r="Y131" s="183">
        <v>55</v>
      </c>
      <c r="Z131" s="110">
        <v>7.2480000000000003E-2</v>
      </c>
      <c r="AA131" s="41"/>
      <c r="AB131" s="37"/>
      <c r="AC131" s="41"/>
      <c r="AD131" s="37"/>
      <c r="AE131" s="125">
        <v>1</v>
      </c>
      <c r="AF131" s="125"/>
      <c r="AG131" s="104">
        <v>10.247780000000001</v>
      </c>
      <c r="AH131" s="103"/>
      <c r="AI131" s="111">
        <f t="shared" si="24"/>
        <v>0</v>
      </c>
      <c r="AJ131" s="40">
        <v>0.22203000000000001</v>
      </c>
      <c r="AK131" s="50">
        <v>0.16800000000000001</v>
      </c>
      <c r="AM131" s="40"/>
      <c r="AN131" s="131"/>
      <c r="AQ131" s="36"/>
      <c r="AR131" s="129"/>
      <c r="AT131" s="39">
        <f t="shared" si="25"/>
        <v>0</v>
      </c>
      <c r="AU131" s="130"/>
      <c r="AV131" s="6"/>
      <c r="BA131" s="134">
        <v>40360</v>
      </c>
      <c r="BB131" s="1">
        <v>99.75</v>
      </c>
      <c r="BC131" s="1">
        <v>50.01868965517243</v>
      </c>
      <c r="BD131" s="1">
        <v>2.0499999999999998</v>
      </c>
      <c r="BE131" s="1">
        <v>7.3639734613258012E-2</v>
      </c>
      <c r="BJ131" s="1">
        <v>1.2879403960357823</v>
      </c>
      <c r="BL131" s="1">
        <v>10.247775496235455</v>
      </c>
      <c r="BN131" s="1">
        <v>40360</v>
      </c>
      <c r="BO131" s="1">
        <v>0.16316930539640584</v>
      </c>
      <c r="BP131" s="1">
        <v>0.17800000000000002</v>
      </c>
    </row>
    <row r="132" spans="1:68" ht="12.75">
      <c r="A132" s="120">
        <f t="shared" ca="1" si="16"/>
        <v>40633</v>
      </c>
      <c r="B132" s="36">
        <f t="shared" si="17"/>
        <v>94.25</v>
      </c>
      <c r="C132" s="48"/>
      <c r="D132" s="121">
        <f t="shared" si="18"/>
        <v>55</v>
      </c>
      <c r="E132" s="38">
        <f t="shared" si="19"/>
        <v>7.2489999999999999E-2</v>
      </c>
      <c r="F132" s="41"/>
      <c r="G132" s="37"/>
      <c r="H132" s="41"/>
      <c r="I132" s="37"/>
      <c r="J132" s="117">
        <f t="shared" si="20"/>
        <v>0</v>
      </c>
      <c r="K132" s="171">
        <f t="shared" si="21"/>
        <v>0</v>
      </c>
      <c r="L132" s="8">
        <f ca="1">(A132-Calculation!$C$5)/365.25</f>
        <v>10.40930869267625</v>
      </c>
      <c r="M132" s="1">
        <v>5</v>
      </c>
      <c r="N132" s="123">
        <f t="shared" ca="1" si="15"/>
        <v>40633</v>
      </c>
      <c r="O132" s="40">
        <f t="shared" si="22"/>
        <v>0.22203000000000001</v>
      </c>
      <c r="P132" s="124"/>
      <c r="Q132" s="49"/>
      <c r="V132" s="109">
        <f t="shared" ca="1" si="23"/>
        <v>40633</v>
      </c>
      <c r="W132" s="36">
        <v>94.25</v>
      </c>
      <c r="X132" s="117">
        <v>0</v>
      </c>
      <c r="Y132" s="183">
        <v>55</v>
      </c>
      <c r="Z132" s="110">
        <v>7.2489999999999999E-2</v>
      </c>
      <c r="AA132" s="41"/>
      <c r="AB132" s="37"/>
      <c r="AC132" s="41"/>
      <c r="AD132" s="37"/>
      <c r="AE132" s="125">
        <v>1</v>
      </c>
      <c r="AF132" s="125"/>
      <c r="AG132" s="104">
        <v>10.332649999999999</v>
      </c>
      <c r="AH132" s="103"/>
      <c r="AI132" s="111">
        <f t="shared" si="24"/>
        <v>0</v>
      </c>
      <c r="AJ132" s="40">
        <v>0.22203000000000001</v>
      </c>
      <c r="AK132" s="50">
        <v>0.16800000000000001</v>
      </c>
      <c r="AM132" s="40"/>
      <c r="AN132" s="131"/>
      <c r="AQ132" s="36"/>
      <c r="AR132" s="129"/>
      <c r="AT132" s="39">
        <f t="shared" si="25"/>
        <v>0</v>
      </c>
      <c r="AU132" s="130"/>
      <c r="AV132" s="6"/>
      <c r="BA132" s="134">
        <v>40391</v>
      </c>
      <c r="BB132" s="1">
        <v>93.75</v>
      </c>
      <c r="BC132" s="1">
        <v>50.773137931034491</v>
      </c>
      <c r="BD132" s="1">
        <v>2.0499999999999998</v>
      </c>
      <c r="BE132" s="1">
        <v>7.3635046455952008E-2</v>
      </c>
      <c r="BJ132" s="1">
        <v>1.2906424215258401</v>
      </c>
      <c r="BL132" s="1">
        <v>10.33264887063655</v>
      </c>
      <c r="BN132" s="1">
        <v>40391</v>
      </c>
      <c r="BO132" s="1">
        <v>0.1981341565527785</v>
      </c>
      <c r="BP132" s="1">
        <v>0.17699999999999999</v>
      </c>
    </row>
    <row r="133" spans="1:68" ht="12.75">
      <c r="A133" s="120">
        <f t="shared" ca="1" si="16"/>
        <v>40663</v>
      </c>
      <c r="B133" s="36">
        <f t="shared" si="17"/>
        <v>35.700000000000003</v>
      </c>
      <c r="C133" s="48"/>
      <c r="D133" s="121">
        <f t="shared" si="18"/>
        <v>55</v>
      </c>
      <c r="E133" s="38">
        <f t="shared" si="19"/>
        <v>7.2489999999999999E-2</v>
      </c>
      <c r="F133" s="41"/>
      <c r="G133" s="37"/>
      <c r="H133" s="41"/>
      <c r="I133" s="37"/>
      <c r="J133" s="117">
        <f t="shared" si="20"/>
        <v>0</v>
      </c>
      <c r="K133" s="171">
        <f t="shared" si="21"/>
        <v>0</v>
      </c>
      <c r="L133" s="8">
        <f ca="1">(A133-Calculation!$C$5)/365.25</f>
        <v>10.491444216290212</v>
      </c>
      <c r="M133" s="1">
        <v>6</v>
      </c>
      <c r="N133" s="123">
        <f t="shared" ca="1" si="15"/>
        <v>40663</v>
      </c>
      <c r="O133" s="40">
        <f t="shared" si="22"/>
        <v>0.14610000000000001</v>
      </c>
      <c r="P133" s="124"/>
      <c r="Q133" s="49"/>
      <c r="V133" s="109">
        <f t="shared" ca="1" si="23"/>
        <v>40663</v>
      </c>
      <c r="W133" s="36">
        <v>35.700000000000003</v>
      </c>
      <c r="X133" s="117">
        <v>0</v>
      </c>
      <c r="Y133" s="183">
        <v>55</v>
      </c>
      <c r="Z133" s="110">
        <v>7.2489999999999999E-2</v>
      </c>
      <c r="AA133" s="41"/>
      <c r="AB133" s="37"/>
      <c r="AC133" s="41"/>
      <c r="AD133" s="37"/>
      <c r="AE133" s="125">
        <v>1</v>
      </c>
      <c r="AF133" s="125"/>
      <c r="AG133" s="104">
        <v>10.41752</v>
      </c>
      <c r="AH133" s="103"/>
      <c r="AI133" s="111">
        <f t="shared" si="24"/>
        <v>0</v>
      </c>
      <c r="AJ133" s="40">
        <v>0.14610000000000001</v>
      </c>
      <c r="AK133" s="50">
        <v>0.16800000000000001</v>
      </c>
      <c r="AM133" s="40"/>
      <c r="AN133" s="131"/>
      <c r="AQ133" s="36"/>
      <c r="AR133" s="129"/>
      <c r="AT133" s="39">
        <f t="shared" si="25"/>
        <v>0</v>
      </c>
      <c r="AU133" s="130"/>
      <c r="AV133" s="6"/>
      <c r="BA133" s="134">
        <v>40422</v>
      </c>
      <c r="BB133" s="1">
        <v>35.75</v>
      </c>
      <c r="BC133" s="1">
        <v>51.569793103448283</v>
      </c>
      <c r="BD133" s="1">
        <v>2.0499999999999998</v>
      </c>
      <c r="BE133" s="1">
        <v>7.3630358298654011E-2</v>
      </c>
      <c r="BJ133" s="1">
        <v>1.2933501157112595</v>
      </c>
      <c r="BL133" s="1">
        <v>10.417522245037645</v>
      </c>
      <c r="BN133" s="1">
        <v>40422</v>
      </c>
      <c r="BO133" s="1">
        <v>0.1981341565527785</v>
      </c>
      <c r="BP133" s="1">
        <v>0.17699999999999999</v>
      </c>
    </row>
    <row r="134" spans="1:68" ht="12.75">
      <c r="A134" s="120">
        <f t="shared" ca="1" si="16"/>
        <v>40694</v>
      </c>
      <c r="B134" s="36">
        <f t="shared" si="17"/>
        <v>28.8</v>
      </c>
      <c r="C134" s="48"/>
      <c r="D134" s="121">
        <f t="shared" si="18"/>
        <v>55</v>
      </c>
      <c r="E134" s="38">
        <f t="shared" si="19"/>
        <v>7.2499999999999995E-2</v>
      </c>
      <c r="F134" s="41"/>
      <c r="G134" s="37"/>
      <c r="H134" s="41"/>
      <c r="I134" s="37"/>
      <c r="J134" s="117">
        <f t="shared" si="20"/>
        <v>0</v>
      </c>
      <c r="K134" s="171">
        <f t="shared" si="21"/>
        <v>0</v>
      </c>
      <c r="L134" s="8">
        <f ca="1">(A134-Calculation!$C$5)/365.25</f>
        <v>10.576317590691307</v>
      </c>
      <c r="M134" s="1">
        <v>1</v>
      </c>
      <c r="N134" s="123">
        <f t="shared" ca="1" si="15"/>
        <v>40694</v>
      </c>
      <c r="O134" s="40">
        <f t="shared" si="22"/>
        <v>0.11724</v>
      </c>
      <c r="P134" s="124"/>
      <c r="Q134" s="49"/>
      <c r="V134" s="109">
        <f t="shared" ca="1" si="23"/>
        <v>40694</v>
      </c>
      <c r="W134" s="36">
        <v>28.8</v>
      </c>
      <c r="X134" s="117">
        <v>0</v>
      </c>
      <c r="Y134" s="183">
        <v>55</v>
      </c>
      <c r="Z134" s="110">
        <v>7.2499999999999995E-2</v>
      </c>
      <c r="AA134" s="41"/>
      <c r="AB134" s="37"/>
      <c r="AC134" s="41"/>
      <c r="AD134" s="37"/>
      <c r="AE134" s="125">
        <v>1</v>
      </c>
      <c r="AF134" s="125"/>
      <c r="AG134" s="104">
        <v>10.49966</v>
      </c>
      <c r="AH134" s="103"/>
      <c r="AI134" s="111">
        <f t="shared" si="24"/>
        <v>0</v>
      </c>
      <c r="AJ134" s="40">
        <v>0.11724</v>
      </c>
      <c r="AK134" s="50">
        <v>0.16800000000000001</v>
      </c>
      <c r="AM134" s="40"/>
      <c r="AN134" s="131"/>
      <c r="AQ134" s="36"/>
      <c r="AR134" s="129"/>
      <c r="AT134" s="39">
        <f t="shared" si="25"/>
        <v>0</v>
      </c>
      <c r="AU134" s="130"/>
      <c r="AV134" s="6"/>
      <c r="BA134" s="134">
        <v>40452</v>
      </c>
      <c r="BB134" s="1">
        <v>28</v>
      </c>
      <c r="BC134" s="1">
        <v>52.612655172413803</v>
      </c>
      <c r="BD134" s="1">
        <v>2.0499999999999998</v>
      </c>
      <c r="BE134" s="1">
        <v>7.3625821372243008E-2</v>
      </c>
      <c r="BJ134" s="1">
        <v>1.2959758734773725</v>
      </c>
      <c r="BL134" s="1">
        <v>10.499657768651609</v>
      </c>
      <c r="BN134" s="1">
        <v>40452</v>
      </c>
      <c r="BO134" s="1">
        <v>0.12361311014879228</v>
      </c>
      <c r="BP134" s="1">
        <v>0.17600000000000002</v>
      </c>
    </row>
    <row r="135" spans="1:68" ht="12.75">
      <c r="A135" s="120">
        <f t="shared" ca="1" si="16"/>
        <v>40724</v>
      </c>
      <c r="B135" s="36">
        <f t="shared" si="17"/>
        <v>28.8</v>
      </c>
      <c r="C135" s="48"/>
      <c r="D135" s="121">
        <f t="shared" si="18"/>
        <v>55</v>
      </c>
      <c r="E135" s="38">
        <f t="shared" si="19"/>
        <v>7.2499999999999995E-2</v>
      </c>
      <c r="F135" s="41"/>
      <c r="G135" s="37"/>
      <c r="H135" s="41"/>
      <c r="I135" s="37"/>
      <c r="J135" s="117">
        <f t="shared" si="20"/>
        <v>0</v>
      </c>
      <c r="K135" s="171">
        <f t="shared" si="21"/>
        <v>0</v>
      </c>
      <c r="L135" s="8">
        <f ca="1">(A135-Calculation!$C$5)/365.25</f>
        <v>10.658453114305271</v>
      </c>
      <c r="M135" s="1">
        <v>2</v>
      </c>
      <c r="N135" s="123">
        <f t="shared" ca="1" si="15"/>
        <v>40724</v>
      </c>
      <c r="O135" s="40">
        <f t="shared" si="22"/>
        <v>0.11724</v>
      </c>
      <c r="P135" s="124"/>
      <c r="Q135" s="49"/>
      <c r="V135" s="109">
        <f t="shared" ca="1" si="23"/>
        <v>40724</v>
      </c>
      <c r="W135" s="36">
        <v>28.8</v>
      </c>
      <c r="X135" s="117">
        <v>0</v>
      </c>
      <c r="Y135" s="183">
        <v>55</v>
      </c>
      <c r="Z135" s="110">
        <v>7.2499999999999995E-2</v>
      </c>
      <c r="AA135" s="41"/>
      <c r="AB135" s="37"/>
      <c r="AC135" s="41"/>
      <c r="AD135" s="37"/>
      <c r="AE135" s="125">
        <v>1</v>
      </c>
      <c r="AF135" s="125"/>
      <c r="AG135" s="104">
        <v>10.584530000000001</v>
      </c>
      <c r="AH135" s="103"/>
      <c r="AI135" s="111">
        <f t="shared" si="24"/>
        <v>0</v>
      </c>
      <c r="AJ135" s="40">
        <v>0.11724</v>
      </c>
      <c r="AK135" s="137">
        <v>0.16800000000000001</v>
      </c>
      <c r="AM135" s="40"/>
      <c r="AN135" s="131"/>
      <c r="AQ135" s="36"/>
      <c r="AR135" s="129"/>
      <c r="AT135" s="39">
        <f t="shared" si="25"/>
        <v>0</v>
      </c>
      <c r="AU135" s="130"/>
      <c r="AV135" s="6"/>
      <c r="BA135" s="134">
        <v>40483</v>
      </c>
      <c r="BB135" s="1">
        <v>28</v>
      </c>
      <c r="BC135" s="1">
        <v>53.609793103448276</v>
      </c>
      <c r="BD135" s="1">
        <v>2.0499999999999998</v>
      </c>
      <c r="BE135" s="1">
        <v>7.3621133214959014E-2</v>
      </c>
      <c r="BJ135" s="1">
        <v>1.2986947569407798</v>
      </c>
      <c r="BL135" s="1">
        <v>10.584531143052704</v>
      </c>
      <c r="BN135" s="1">
        <v>40483</v>
      </c>
      <c r="BO135" s="1">
        <v>9.3239603083660472E-2</v>
      </c>
      <c r="BP135" s="1">
        <v>0.17600000000000002</v>
      </c>
    </row>
    <row r="136" spans="1:68" ht="12.75">
      <c r="A136" s="120">
        <f t="shared" ca="1" si="16"/>
        <v>40755</v>
      </c>
      <c r="B136" s="36">
        <f t="shared" si="17"/>
        <v>28.8</v>
      </c>
      <c r="C136" s="48"/>
      <c r="D136" s="121">
        <f t="shared" si="18"/>
        <v>55</v>
      </c>
      <c r="E136" s="38">
        <f t="shared" si="19"/>
        <v>7.2499999999999995E-2</v>
      </c>
      <c r="F136" s="41"/>
      <c r="G136" s="37"/>
      <c r="H136" s="41"/>
      <c r="I136" s="37"/>
      <c r="J136" s="117">
        <f t="shared" si="20"/>
        <v>0</v>
      </c>
      <c r="K136" s="171">
        <f t="shared" si="21"/>
        <v>0</v>
      </c>
      <c r="L136" s="8">
        <f ca="1">(A136-Calculation!$C$5)/365.25</f>
        <v>10.743326488706366</v>
      </c>
      <c r="M136" s="1">
        <v>3</v>
      </c>
      <c r="N136" s="123">
        <f t="shared" ref="N136:N199" ca="1" si="26">A136</f>
        <v>40755</v>
      </c>
      <c r="O136" s="40">
        <f t="shared" si="22"/>
        <v>0.11755</v>
      </c>
      <c r="P136" s="124"/>
      <c r="Q136" s="49"/>
      <c r="V136" s="109">
        <f t="shared" ca="1" si="23"/>
        <v>40755</v>
      </c>
      <c r="W136" s="36">
        <v>28.8</v>
      </c>
      <c r="X136" s="117">
        <v>0</v>
      </c>
      <c r="Y136" s="183">
        <v>55</v>
      </c>
      <c r="Z136" s="110">
        <v>7.2499999999999995E-2</v>
      </c>
      <c r="AA136" s="41"/>
      <c r="AB136" s="37"/>
      <c r="AC136" s="41"/>
      <c r="AD136" s="37"/>
      <c r="AE136" s="125">
        <v>1</v>
      </c>
      <c r="AF136" s="125"/>
      <c r="AG136" s="104">
        <v>10.66667</v>
      </c>
      <c r="AH136" s="103"/>
      <c r="AI136" s="111">
        <f t="shared" si="24"/>
        <v>0</v>
      </c>
      <c r="AJ136" s="40">
        <v>0.11755</v>
      </c>
      <c r="AK136" s="137">
        <v>0.16800000000000001</v>
      </c>
      <c r="AM136" s="40"/>
      <c r="AN136" s="131"/>
      <c r="AQ136" s="36"/>
      <c r="AR136" s="129"/>
      <c r="AT136" s="39">
        <f t="shared" si="25"/>
        <v>0</v>
      </c>
      <c r="AU136" s="130"/>
      <c r="AV136" s="6"/>
      <c r="BA136" s="134">
        <v>40513</v>
      </c>
      <c r="BB136" s="1">
        <v>28</v>
      </c>
      <c r="BC136" s="1">
        <v>54.237620689655181</v>
      </c>
      <c r="BD136" s="1">
        <v>2.0499999999999998</v>
      </c>
      <c r="BE136" s="1">
        <v>7.3616596288562014E-2</v>
      </c>
      <c r="BJ136" s="1">
        <v>1.3013313653907448</v>
      </c>
      <c r="BL136" s="1">
        <v>10.666666666666666</v>
      </c>
      <c r="BN136" s="1">
        <v>40513</v>
      </c>
      <c r="BO136" s="1">
        <v>9.3239603083660472E-2</v>
      </c>
      <c r="BP136" s="1">
        <v>0.17600000000000002</v>
      </c>
    </row>
    <row r="137" spans="1:68" ht="12.75">
      <c r="A137" s="120">
        <f t="shared" ref="A137:A200" ca="1" si="27">V137</f>
        <v>40786</v>
      </c>
      <c r="B137" s="36">
        <f t="shared" ref="B137:B200" si="28">W137+PPadd</f>
        <v>35.049999999999997</v>
      </c>
      <c r="C137" s="48"/>
      <c r="D137" s="121">
        <f t="shared" ref="D137:D200" si="29">Y137*AE137</f>
        <v>55</v>
      </c>
      <c r="E137" s="38">
        <f t="shared" ref="E137:E200" si="30">Z137</f>
        <v>7.2510000000000005E-2</v>
      </c>
      <c r="F137" s="41"/>
      <c r="G137" s="37"/>
      <c r="H137" s="41"/>
      <c r="I137" s="37"/>
      <c r="J137" s="117">
        <f t="shared" ref="J137:J200" si="31">X137</f>
        <v>0</v>
      </c>
      <c r="K137" s="171">
        <f t="shared" ref="K137:K200" si="32">J137-C137</f>
        <v>0</v>
      </c>
      <c r="L137" s="8">
        <f ca="1">(A137-Calculation!$C$5)/365.25</f>
        <v>10.828199863107461</v>
      </c>
      <c r="M137" s="1">
        <v>4</v>
      </c>
      <c r="N137" s="123">
        <f t="shared" ca="1" si="26"/>
        <v>40786</v>
      </c>
      <c r="O137" s="40">
        <f t="shared" ref="O137:O200" si="33">AJ137</f>
        <v>0.16647999999999999</v>
      </c>
      <c r="P137" s="124"/>
      <c r="Q137" s="49"/>
      <c r="V137" s="109">
        <f t="shared" ref="V137:V200" ca="1" si="34">EOMONTH(V136,1)</f>
        <v>40786</v>
      </c>
      <c r="W137" s="36">
        <v>35.049999999999997</v>
      </c>
      <c r="X137" s="117">
        <v>0</v>
      </c>
      <c r="Y137" s="183">
        <v>55</v>
      </c>
      <c r="Z137" s="110">
        <v>7.2510000000000005E-2</v>
      </c>
      <c r="AA137" s="41"/>
      <c r="AB137" s="37"/>
      <c r="AC137" s="41"/>
      <c r="AD137" s="37"/>
      <c r="AE137" s="125">
        <v>1</v>
      </c>
      <c r="AF137" s="125"/>
      <c r="AG137" s="104">
        <v>10.75154</v>
      </c>
      <c r="AH137" s="103"/>
      <c r="AI137" s="111">
        <f t="shared" ref="AI137:AI200" si="35">+AC137</f>
        <v>0</v>
      </c>
      <c r="AJ137" s="40">
        <v>0.16647999999999999</v>
      </c>
      <c r="AK137" s="50">
        <v>0.16800000000000001</v>
      </c>
      <c r="AM137" s="40"/>
      <c r="AN137" s="131"/>
      <c r="AQ137" s="36"/>
      <c r="AR137" s="129"/>
      <c r="AT137" s="39">
        <f t="shared" ref="AT137:AT200" si="36">X137/12000*9600</f>
        <v>0</v>
      </c>
      <c r="AU137" s="130"/>
      <c r="AV137" s="6"/>
      <c r="BA137" s="134">
        <v>40544</v>
      </c>
      <c r="BB137" s="1">
        <v>35.049999999999997</v>
      </c>
      <c r="BC137" s="1">
        <v>52.633758620689662</v>
      </c>
      <c r="BD137" s="1">
        <v>2.0499999999999998</v>
      </c>
      <c r="BE137" s="1">
        <v>7.361190813129101E-2</v>
      </c>
      <c r="BJ137" s="1">
        <v>1.3040614843707228</v>
      </c>
      <c r="BL137" s="1">
        <v>10.751540041067761</v>
      </c>
      <c r="BN137" s="1">
        <v>40544</v>
      </c>
      <c r="BO137" s="1">
        <v>9.3239603083660472E-2</v>
      </c>
      <c r="BP137" s="1">
        <v>0.18</v>
      </c>
    </row>
    <row r="138" spans="1:68" ht="12.75">
      <c r="A138" s="120">
        <f t="shared" ca="1" si="27"/>
        <v>40816</v>
      </c>
      <c r="B138" s="36">
        <f t="shared" si="28"/>
        <v>35.049999999999997</v>
      </c>
      <c r="C138" s="48"/>
      <c r="D138" s="121">
        <f t="shared" si="29"/>
        <v>55</v>
      </c>
      <c r="E138" s="38">
        <f t="shared" si="30"/>
        <v>7.2510000000000005E-2</v>
      </c>
      <c r="F138" s="41"/>
      <c r="G138" s="37"/>
      <c r="H138" s="41"/>
      <c r="I138" s="37"/>
      <c r="J138" s="117">
        <f t="shared" si="31"/>
        <v>0</v>
      </c>
      <c r="K138" s="171">
        <f t="shared" si="32"/>
        <v>0</v>
      </c>
      <c r="L138" s="8">
        <f ca="1">(A138-Calculation!$C$5)/365.25</f>
        <v>10.910335386721425</v>
      </c>
      <c r="M138" s="1">
        <v>5</v>
      </c>
      <c r="N138" s="123">
        <f t="shared" ca="1" si="26"/>
        <v>40816</v>
      </c>
      <c r="O138" s="40">
        <f t="shared" si="33"/>
        <v>0.16647999999999999</v>
      </c>
      <c r="P138" s="124"/>
      <c r="Q138" s="49"/>
      <c r="V138" s="109">
        <f t="shared" ca="1" si="34"/>
        <v>40816</v>
      </c>
      <c r="W138" s="36">
        <v>35.049999999999997</v>
      </c>
      <c r="X138" s="117">
        <v>0</v>
      </c>
      <c r="Y138" s="183">
        <v>55</v>
      </c>
      <c r="Z138" s="110">
        <v>7.2510000000000005E-2</v>
      </c>
      <c r="AA138" s="41"/>
      <c r="AB138" s="37"/>
      <c r="AC138" s="41"/>
      <c r="AD138" s="37"/>
      <c r="AE138" s="125">
        <v>1</v>
      </c>
      <c r="AF138" s="125"/>
      <c r="AG138" s="104">
        <v>10.836410000000001</v>
      </c>
      <c r="AH138" s="103"/>
      <c r="AI138" s="111">
        <f t="shared" si="35"/>
        <v>0</v>
      </c>
      <c r="AJ138" s="40">
        <v>0.16647999999999999</v>
      </c>
      <c r="AK138" s="50">
        <v>0.16800000000000001</v>
      </c>
      <c r="AM138" s="40"/>
      <c r="AN138" s="131"/>
      <c r="AQ138" s="36"/>
      <c r="AR138" s="129"/>
      <c r="AT138" s="39">
        <f t="shared" si="36"/>
        <v>0</v>
      </c>
      <c r="AU138" s="130"/>
      <c r="AV138" s="6"/>
      <c r="BA138" s="134">
        <v>40575</v>
      </c>
      <c r="BB138" s="1">
        <v>35.049999999999997</v>
      </c>
      <c r="BC138" s="1">
        <v>51.643655172413794</v>
      </c>
      <c r="BD138" s="1">
        <v>2.0499999999999998</v>
      </c>
      <c r="BE138" s="1">
        <v>7.3607219974029012E-2</v>
      </c>
      <c r="BJ138" s="1">
        <v>1.3067973309846019</v>
      </c>
      <c r="BL138" s="1">
        <v>10.836413415468858</v>
      </c>
      <c r="BN138" s="1">
        <v>40575</v>
      </c>
      <c r="BO138" s="1">
        <v>0.13985940462549071</v>
      </c>
      <c r="BP138" s="1">
        <v>0.18</v>
      </c>
    </row>
    <row r="139" spans="1:68" ht="12.75">
      <c r="A139" s="120">
        <f t="shared" ca="1" si="27"/>
        <v>40847</v>
      </c>
      <c r="B139" s="36">
        <f t="shared" si="28"/>
        <v>27.274999999999999</v>
      </c>
      <c r="C139" s="48"/>
      <c r="D139" s="121">
        <f t="shared" si="29"/>
        <v>55</v>
      </c>
      <c r="E139" s="38">
        <f t="shared" si="30"/>
        <v>7.2510000000000005E-2</v>
      </c>
      <c r="F139" s="41"/>
      <c r="G139" s="37"/>
      <c r="H139" s="41"/>
      <c r="I139" s="37"/>
      <c r="J139" s="117">
        <f t="shared" si="31"/>
        <v>0</v>
      </c>
      <c r="K139" s="171">
        <f t="shared" si="32"/>
        <v>0</v>
      </c>
      <c r="L139" s="8">
        <f ca="1">(A139-Calculation!$C$5)/365.25</f>
        <v>10.99520876112252</v>
      </c>
      <c r="M139" s="1">
        <v>6</v>
      </c>
      <c r="N139" s="123">
        <f t="shared" ca="1" si="26"/>
        <v>40847</v>
      </c>
      <c r="O139" s="40">
        <f t="shared" si="33"/>
        <v>0.12597</v>
      </c>
      <c r="P139" s="124"/>
      <c r="Q139" s="49"/>
      <c r="V139" s="109">
        <f t="shared" ca="1" si="34"/>
        <v>40847</v>
      </c>
      <c r="W139" s="36">
        <v>27.274999999999999</v>
      </c>
      <c r="X139" s="117">
        <v>0</v>
      </c>
      <c r="Y139" s="183">
        <v>55</v>
      </c>
      <c r="Z139" s="110">
        <v>7.2510000000000005E-2</v>
      </c>
      <c r="AA139" s="41"/>
      <c r="AB139" s="37"/>
      <c r="AC139" s="41"/>
      <c r="AD139" s="37"/>
      <c r="AE139" s="125">
        <v>1</v>
      </c>
      <c r="AF139" s="125"/>
      <c r="AG139" s="104">
        <v>10.913069999999999</v>
      </c>
      <c r="AH139" s="103"/>
      <c r="AI139" s="111">
        <f t="shared" si="35"/>
        <v>0</v>
      </c>
      <c r="AJ139" s="40">
        <v>0.12597</v>
      </c>
      <c r="AK139" s="50">
        <v>0.16800000000000001</v>
      </c>
      <c r="AM139" s="40"/>
      <c r="AN139" s="131"/>
      <c r="AQ139" s="36"/>
      <c r="AR139" s="129"/>
      <c r="AT139" s="39">
        <f t="shared" si="36"/>
        <v>0</v>
      </c>
      <c r="AU139" s="130"/>
      <c r="AV139" s="6"/>
      <c r="BA139" s="134">
        <v>40603</v>
      </c>
      <c r="BB139" s="1">
        <v>27.274999999999999</v>
      </c>
      <c r="BC139" s="1">
        <v>50.507586206896555</v>
      </c>
      <c r="BD139" s="1">
        <v>2.0499999999999998</v>
      </c>
      <c r="BE139" s="1">
        <v>7.3602985509411009E-2</v>
      </c>
      <c r="BJ139" s="1">
        <v>1.3092733512668171</v>
      </c>
      <c r="BL139" s="1">
        <v>10.913073237508556</v>
      </c>
      <c r="BN139" s="1">
        <v>40603</v>
      </c>
      <c r="BO139" s="1">
        <v>0.13985940462549071</v>
      </c>
      <c r="BP139" s="1">
        <v>0.17900000000000002</v>
      </c>
    </row>
    <row r="140" spans="1:68" ht="12.75">
      <c r="A140" s="175">
        <f t="shared" ca="1" si="27"/>
        <v>40877</v>
      </c>
      <c r="B140" s="36">
        <f t="shared" si="28"/>
        <v>28.15</v>
      </c>
      <c r="C140" s="48"/>
      <c r="D140" s="121">
        <f t="shared" si="29"/>
        <v>55</v>
      </c>
      <c r="E140" s="38">
        <f t="shared" si="30"/>
        <v>7.2520000000000001E-2</v>
      </c>
      <c r="F140" s="41"/>
      <c r="G140" s="37"/>
      <c r="H140" s="41"/>
      <c r="I140" s="37"/>
      <c r="J140" s="117">
        <f t="shared" si="31"/>
        <v>0</v>
      </c>
      <c r="K140" s="171">
        <f t="shared" si="32"/>
        <v>0</v>
      </c>
      <c r="L140" s="8">
        <f ca="1">(A140-Calculation!$C$5)/365.25</f>
        <v>11.077344284736482</v>
      </c>
      <c r="M140" s="1">
        <v>1</v>
      </c>
      <c r="N140" s="123">
        <f t="shared" ca="1" si="26"/>
        <v>40877</v>
      </c>
      <c r="O140" s="40">
        <f t="shared" si="33"/>
        <v>0.12013</v>
      </c>
      <c r="P140" s="124"/>
      <c r="Q140" s="49"/>
      <c r="V140" s="109">
        <f t="shared" ca="1" si="34"/>
        <v>40877</v>
      </c>
      <c r="W140" s="36">
        <v>28.15</v>
      </c>
      <c r="X140" s="117">
        <v>0</v>
      </c>
      <c r="Y140" s="183">
        <v>55</v>
      </c>
      <c r="Z140" s="110">
        <v>7.2520000000000001E-2</v>
      </c>
      <c r="AA140" s="41"/>
      <c r="AB140" s="37"/>
      <c r="AC140" s="41"/>
      <c r="AD140" s="37"/>
      <c r="AE140" s="125">
        <v>1</v>
      </c>
      <c r="AF140" s="125"/>
      <c r="AG140" s="104">
        <v>10.997949999999999</v>
      </c>
      <c r="AH140" s="103"/>
      <c r="AI140" s="111">
        <f t="shared" si="35"/>
        <v>0</v>
      </c>
      <c r="AJ140" s="40">
        <v>0.12013</v>
      </c>
      <c r="AK140" s="50">
        <v>0.16800000000000001</v>
      </c>
      <c r="AM140" s="40"/>
      <c r="AN140" s="131"/>
      <c r="AQ140" s="36"/>
      <c r="AR140" s="129"/>
      <c r="AT140" s="39">
        <f t="shared" si="36"/>
        <v>0</v>
      </c>
      <c r="AU140" s="130"/>
      <c r="AV140" s="6"/>
      <c r="BA140" s="134">
        <v>40634</v>
      </c>
      <c r="BB140" s="1">
        <v>28.15</v>
      </c>
      <c r="BC140" s="1">
        <v>49.702137931034493</v>
      </c>
      <c r="BD140" s="1">
        <v>2.0499999999999998</v>
      </c>
      <c r="BE140" s="1">
        <v>7.3598297352162015E-2</v>
      </c>
      <c r="BJ140" s="1">
        <v>1.3120201320801728</v>
      </c>
      <c r="BL140" s="1">
        <v>10.997946611909651</v>
      </c>
      <c r="BN140" s="1">
        <v>40634</v>
      </c>
      <c r="BO140" s="1">
        <v>0.11188752370039255</v>
      </c>
      <c r="BP140" s="1">
        <v>0.17900000000000002</v>
      </c>
    </row>
    <row r="141" spans="1:68" ht="12.75">
      <c r="A141" s="120">
        <f t="shared" ca="1" si="27"/>
        <v>40908</v>
      </c>
      <c r="B141" s="36">
        <f t="shared" si="28"/>
        <v>36.9</v>
      </c>
      <c r="C141" s="48"/>
      <c r="D141" s="121">
        <f t="shared" si="29"/>
        <v>55</v>
      </c>
      <c r="E141" s="38">
        <f t="shared" si="30"/>
        <v>7.2520000000000001E-2</v>
      </c>
      <c r="F141" s="41"/>
      <c r="G141" s="37"/>
      <c r="H141" s="41"/>
      <c r="I141" s="37"/>
      <c r="J141" s="117">
        <f t="shared" si="31"/>
        <v>0</v>
      </c>
      <c r="K141" s="171">
        <f t="shared" si="32"/>
        <v>0</v>
      </c>
      <c r="L141" s="8">
        <f ca="1">(A141-Calculation!$C$5)/365.25</f>
        <v>11.162217659137577</v>
      </c>
      <c r="M141" s="1">
        <v>2</v>
      </c>
      <c r="N141" s="123">
        <f t="shared" ca="1" si="26"/>
        <v>40908</v>
      </c>
      <c r="O141" s="40">
        <f t="shared" si="33"/>
        <v>0.14025000000000001</v>
      </c>
      <c r="P141" s="124"/>
      <c r="Q141" s="49"/>
      <c r="V141" s="109">
        <f t="shared" ca="1" si="34"/>
        <v>40908</v>
      </c>
      <c r="W141" s="36">
        <v>36.9</v>
      </c>
      <c r="X141" s="117">
        <v>0</v>
      </c>
      <c r="Y141" s="183">
        <v>55</v>
      </c>
      <c r="Z141" s="110">
        <v>7.2520000000000001E-2</v>
      </c>
      <c r="AA141" s="41"/>
      <c r="AB141" s="37"/>
      <c r="AC141" s="41"/>
      <c r="AD141" s="37"/>
      <c r="AE141" s="125">
        <v>1</v>
      </c>
      <c r="AF141" s="125"/>
      <c r="AG141" s="104">
        <v>11.080080000000001</v>
      </c>
      <c r="AH141" s="103"/>
      <c r="AI141" s="111">
        <f t="shared" si="35"/>
        <v>0</v>
      </c>
      <c r="AJ141" s="40">
        <v>0.14025000000000001</v>
      </c>
      <c r="AK141" s="50">
        <v>0.16800000000000001</v>
      </c>
      <c r="AM141" s="40"/>
      <c r="AN141" s="131"/>
      <c r="AQ141" s="36"/>
      <c r="AR141" s="129"/>
      <c r="AT141" s="39">
        <f t="shared" si="36"/>
        <v>0</v>
      </c>
      <c r="AU141" s="130"/>
      <c r="AV141" s="6"/>
      <c r="BA141" s="134">
        <v>40664</v>
      </c>
      <c r="BB141" s="1">
        <v>36.450000000000003</v>
      </c>
      <c r="BC141" s="1">
        <v>49.169275862068972</v>
      </c>
      <c r="BD141" s="1">
        <v>2.0499999999999998</v>
      </c>
      <c r="BE141" s="1">
        <v>7.3593760425799015E-2</v>
      </c>
      <c r="BJ141" s="1">
        <v>1.3146837936898612</v>
      </c>
      <c r="BL141" s="1">
        <v>11.080082135523615</v>
      </c>
      <c r="BN141" s="1">
        <v>40664</v>
      </c>
      <c r="BO141" s="1">
        <v>0.10909033560788274</v>
      </c>
      <c r="BP141" s="1">
        <v>0.17900000000000002</v>
      </c>
    </row>
    <row r="142" spans="1:68" ht="12.75">
      <c r="A142" s="120">
        <f t="shared" ca="1" si="27"/>
        <v>40939</v>
      </c>
      <c r="B142" s="36">
        <f t="shared" si="28"/>
        <v>61</v>
      </c>
      <c r="C142" s="48"/>
      <c r="D142" s="121">
        <f t="shared" si="29"/>
        <v>55</v>
      </c>
      <c r="E142" s="38">
        <f t="shared" si="30"/>
        <v>7.2529999999999997E-2</v>
      </c>
      <c r="F142" s="41"/>
      <c r="G142" s="37"/>
      <c r="H142" s="41"/>
      <c r="I142" s="37"/>
      <c r="J142" s="117">
        <f t="shared" si="31"/>
        <v>0</v>
      </c>
      <c r="K142" s="171">
        <f t="shared" si="32"/>
        <v>0</v>
      </c>
      <c r="L142" s="8">
        <f ca="1">(A142-Calculation!$C$5)/365.25</f>
        <v>11.247091033538672</v>
      </c>
      <c r="M142" s="1">
        <v>3</v>
      </c>
      <c r="N142" s="123">
        <f t="shared" ca="1" si="26"/>
        <v>40939</v>
      </c>
      <c r="O142" s="40">
        <f t="shared" si="33"/>
        <v>0.17233000000000001</v>
      </c>
      <c r="P142" s="124"/>
      <c r="Q142" s="49"/>
      <c r="V142" s="109">
        <f t="shared" ca="1" si="34"/>
        <v>40939</v>
      </c>
      <c r="W142" s="36">
        <v>61</v>
      </c>
      <c r="X142" s="117">
        <v>0</v>
      </c>
      <c r="Y142" s="183">
        <v>55</v>
      </c>
      <c r="Z142" s="110">
        <v>7.2529999999999997E-2</v>
      </c>
      <c r="AA142" s="41"/>
      <c r="AB142" s="37"/>
      <c r="AC142" s="41"/>
      <c r="AD142" s="37"/>
      <c r="AE142" s="125">
        <v>1</v>
      </c>
      <c r="AF142" s="125"/>
      <c r="AG142" s="104">
        <v>11.164960000000001</v>
      </c>
      <c r="AH142" s="103"/>
      <c r="AI142" s="111">
        <f t="shared" si="35"/>
        <v>0</v>
      </c>
      <c r="AJ142" s="40">
        <v>0.17233000000000001</v>
      </c>
      <c r="AK142" s="50">
        <v>0.16800000000000001</v>
      </c>
      <c r="AM142" s="40"/>
      <c r="AN142" s="131"/>
      <c r="AQ142" s="36"/>
      <c r="AR142" s="129"/>
      <c r="AT142" s="39">
        <f t="shared" si="36"/>
        <v>0</v>
      </c>
      <c r="AU142" s="130"/>
      <c r="AV142" s="6"/>
      <c r="BA142" s="134">
        <v>40695</v>
      </c>
      <c r="BB142" s="1">
        <v>63.25</v>
      </c>
      <c r="BC142" s="1">
        <v>49.406689655172421</v>
      </c>
      <c r="BD142" s="1">
        <v>2.0499999999999998</v>
      </c>
      <c r="BE142" s="1">
        <v>7.358907226856401E-2</v>
      </c>
      <c r="BJ142" s="1">
        <v>1.3174419253028224</v>
      </c>
      <c r="BL142" s="1">
        <v>11.16495550992471</v>
      </c>
      <c r="BN142" s="1">
        <v>40695</v>
      </c>
      <c r="BO142" s="1">
        <v>0.1230762760704318</v>
      </c>
      <c r="BP142" s="1">
        <v>0.17800000000000002</v>
      </c>
    </row>
    <row r="143" spans="1:68" ht="12.75">
      <c r="A143" s="120">
        <f t="shared" ca="1" si="27"/>
        <v>40968</v>
      </c>
      <c r="B143" s="36">
        <f t="shared" si="28"/>
        <v>99.25</v>
      </c>
      <c r="C143" s="48"/>
      <c r="D143" s="121">
        <f t="shared" si="29"/>
        <v>55</v>
      </c>
      <c r="E143" s="38">
        <f t="shared" si="30"/>
        <v>7.2529999999999997E-2</v>
      </c>
      <c r="F143" s="41"/>
      <c r="G143" s="37"/>
      <c r="H143" s="41"/>
      <c r="I143" s="37"/>
      <c r="J143" s="117">
        <f t="shared" si="31"/>
        <v>0</v>
      </c>
      <c r="K143" s="171">
        <f t="shared" si="32"/>
        <v>0</v>
      </c>
      <c r="L143" s="8">
        <f ca="1">(A143-Calculation!$C$5)/365.25</f>
        <v>11.326488706365502</v>
      </c>
      <c r="M143" s="1">
        <v>4</v>
      </c>
      <c r="N143" s="123">
        <f t="shared" ca="1" si="26"/>
        <v>40968</v>
      </c>
      <c r="O143" s="40">
        <f t="shared" si="33"/>
        <v>0.21315000000000001</v>
      </c>
      <c r="P143" s="124"/>
      <c r="Q143" s="49"/>
      <c r="V143" s="109">
        <f t="shared" ca="1" si="34"/>
        <v>40968</v>
      </c>
      <c r="W143" s="36">
        <v>99.25</v>
      </c>
      <c r="X143" s="117">
        <v>0</v>
      </c>
      <c r="Y143" s="183">
        <v>55</v>
      </c>
      <c r="Z143" s="110">
        <v>7.2529999999999997E-2</v>
      </c>
      <c r="AA143" s="41"/>
      <c r="AB143" s="37"/>
      <c r="AC143" s="41"/>
      <c r="AD143" s="37"/>
      <c r="AE143" s="125">
        <v>1</v>
      </c>
      <c r="AF143" s="125"/>
      <c r="AG143" s="104">
        <v>11.24709</v>
      </c>
      <c r="AH143" s="103"/>
      <c r="AI143" s="111">
        <f t="shared" si="35"/>
        <v>0</v>
      </c>
      <c r="AJ143" s="40">
        <v>0.21315000000000001</v>
      </c>
      <c r="AK143" s="50">
        <v>0.16800000000000001</v>
      </c>
      <c r="AM143" s="40"/>
      <c r="AN143" s="131"/>
      <c r="AQ143" s="36"/>
      <c r="AR143" s="129"/>
      <c r="AT143" s="39">
        <f t="shared" si="36"/>
        <v>0</v>
      </c>
      <c r="AU143" s="130"/>
      <c r="AV143" s="6"/>
      <c r="BA143" s="134">
        <v>40725</v>
      </c>
      <c r="BB143" s="1">
        <v>101.75</v>
      </c>
      <c r="BC143" s="1">
        <v>50.01868965517243</v>
      </c>
      <c r="BD143" s="1">
        <v>2.0499999999999998</v>
      </c>
      <c r="BE143" s="1">
        <v>7.3584535342216012E-2</v>
      </c>
      <c r="BJ143" s="1">
        <v>1.3201165942302413</v>
      </c>
      <c r="BL143" s="1">
        <v>11.247091033538672</v>
      </c>
      <c r="BN143" s="1">
        <v>40725</v>
      </c>
      <c r="BO143" s="1">
        <v>0.1566425331805496</v>
      </c>
      <c r="BP143" s="1">
        <v>0.17800000000000002</v>
      </c>
    </row>
    <row r="144" spans="1:68" ht="12.75">
      <c r="A144" s="120">
        <f t="shared" ca="1" si="27"/>
        <v>40999</v>
      </c>
      <c r="B144" s="36">
        <f t="shared" si="28"/>
        <v>96.25</v>
      </c>
      <c r="C144" s="48"/>
      <c r="D144" s="121">
        <f t="shared" si="29"/>
        <v>55</v>
      </c>
      <c r="E144" s="38">
        <f t="shared" si="30"/>
        <v>7.2529999999999997E-2</v>
      </c>
      <c r="F144" s="41"/>
      <c r="G144" s="37"/>
      <c r="H144" s="41"/>
      <c r="I144" s="37"/>
      <c r="J144" s="117">
        <f t="shared" si="31"/>
        <v>0</v>
      </c>
      <c r="K144" s="171">
        <f t="shared" si="32"/>
        <v>0</v>
      </c>
      <c r="L144" s="8">
        <f ca="1">(A144-Calculation!$C$5)/365.25</f>
        <v>11.411362080766597</v>
      </c>
      <c r="M144" s="1">
        <v>5</v>
      </c>
      <c r="N144" s="123">
        <f t="shared" ca="1" si="26"/>
        <v>40999</v>
      </c>
      <c r="O144" s="40">
        <f t="shared" si="33"/>
        <v>0.21315000000000001</v>
      </c>
      <c r="P144" s="124"/>
      <c r="Q144" s="49"/>
      <c r="V144" s="109">
        <f t="shared" ca="1" si="34"/>
        <v>40999</v>
      </c>
      <c r="W144" s="36">
        <v>96.25</v>
      </c>
      <c r="X144" s="117">
        <v>0</v>
      </c>
      <c r="Y144" s="183">
        <v>55</v>
      </c>
      <c r="Z144" s="110">
        <v>7.2529999999999997E-2</v>
      </c>
      <c r="AA144" s="41"/>
      <c r="AB144" s="37"/>
      <c r="AC144" s="41"/>
      <c r="AD144" s="37"/>
      <c r="AE144" s="125">
        <v>1</v>
      </c>
      <c r="AF144" s="125"/>
      <c r="AG144" s="104">
        <v>11.33196</v>
      </c>
      <c r="AH144" s="103"/>
      <c r="AI144" s="111">
        <f t="shared" si="35"/>
        <v>0</v>
      </c>
      <c r="AJ144" s="40">
        <v>0.21315000000000001</v>
      </c>
      <c r="AK144" s="50">
        <v>0.16800000000000001</v>
      </c>
      <c r="AM144" s="40"/>
      <c r="AN144" s="131"/>
      <c r="AQ144" s="36"/>
      <c r="AR144" s="129"/>
      <c r="AT144" s="39">
        <f t="shared" si="36"/>
        <v>0</v>
      </c>
      <c r="AU144" s="130"/>
      <c r="AV144" s="6"/>
      <c r="BA144" s="134">
        <v>40756</v>
      </c>
      <c r="BB144" s="1">
        <v>95.75</v>
      </c>
      <c r="BC144" s="1">
        <v>50.773137931034491</v>
      </c>
      <c r="BD144" s="1">
        <v>2.0499999999999998</v>
      </c>
      <c r="BE144" s="1">
        <v>7.3579847185000005E-2</v>
      </c>
      <c r="BJ144" s="1">
        <v>1.3228861235488634</v>
      </c>
      <c r="BL144" s="1">
        <v>11.331964407939767</v>
      </c>
      <c r="BN144" s="1">
        <v>40756</v>
      </c>
      <c r="BO144" s="1">
        <v>0.19020879029066734</v>
      </c>
      <c r="BP144" s="1">
        <v>0.17699999999999999</v>
      </c>
    </row>
    <row r="145" spans="1:68" ht="12.75">
      <c r="A145" s="120">
        <f t="shared" ca="1" si="27"/>
        <v>41029</v>
      </c>
      <c r="B145" s="36">
        <f t="shared" si="28"/>
        <v>35.950000000000003</v>
      </c>
      <c r="C145" s="48"/>
      <c r="D145" s="121">
        <f t="shared" si="29"/>
        <v>55</v>
      </c>
      <c r="E145" s="38">
        <f t="shared" si="30"/>
        <v>7.2539999999999993E-2</v>
      </c>
      <c r="F145" s="41"/>
      <c r="G145" s="37"/>
      <c r="H145" s="41"/>
      <c r="I145" s="37"/>
      <c r="J145" s="117">
        <f t="shared" si="31"/>
        <v>0</v>
      </c>
      <c r="K145" s="171">
        <f t="shared" si="32"/>
        <v>0</v>
      </c>
      <c r="L145" s="8">
        <f ca="1">(A145-Calculation!$C$5)/365.25</f>
        <v>11.493497604380561</v>
      </c>
      <c r="M145" s="1">
        <v>6</v>
      </c>
      <c r="N145" s="123">
        <f t="shared" ca="1" si="26"/>
        <v>41029</v>
      </c>
      <c r="O145" s="40">
        <f t="shared" si="33"/>
        <v>0.14025000000000001</v>
      </c>
      <c r="P145" s="124"/>
      <c r="Q145" s="49"/>
      <c r="V145" s="109">
        <f t="shared" ca="1" si="34"/>
        <v>41029</v>
      </c>
      <c r="W145" s="36">
        <v>35.950000000000003</v>
      </c>
      <c r="X145" s="117">
        <v>0</v>
      </c>
      <c r="Y145" s="183">
        <v>55</v>
      </c>
      <c r="Z145" s="110">
        <v>7.2539999999999993E-2</v>
      </c>
      <c r="AA145" s="41"/>
      <c r="AB145" s="37"/>
      <c r="AC145" s="41"/>
      <c r="AD145" s="37"/>
      <c r="AE145" s="125">
        <v>1</v>
      </c>
      <c r="AF145" s="125"/>
      <c r="AG145" s="104">
        <v>11.416840000000001</v>
      </c>
      <c r="AH145" s="103"/>
      <c r="AI145" s="111">
        <f t="shared" si="35"/>
        <v>0</v>
      </c>
      <c r="AJ145" s="40">
        <v>0.14025000000000001</v>
      </c>
      <c r="AK145" s="50">
        <v>0.16800000000000001</v>
      </c>
      <c r="AM145" s="40"/>
      <c r="AN145" s="131"/>
      <c r="AQ145" s="36"/>
      <c r="AR145" s="129"/>
      <c r="AT145" s="39">
        <f t="shared" si="36"/>
        <v>0</v>
      </c>
      <c r="AU145" s="130"/>
      <c r="AV145" s="6"/>
      <c r="BA145" s="134">
        <v>40787</v>
      </c>
      <c r="BB145" s="1">
        <v>36</v>
      </c>
      <c r="BC145" s="1">
        <v>51.569793103448283</v>
      </c>
      <c r="BD145" s="1">
        <v>2.0499999999999998</v>
      </c>
      <c r="BE145" s="1">
        <v>7.3575159027782014E-2</v>
      </c>
      <c r="BJ145" s="1">
        <v>1.3256614631820287</v>
      </c>
      <c r="BL145" s="1">
        <v>11.416837782340862</v>
      </c>
      <c r="BN145" s="1">
        <v>40787</v>
      </c>
      <c r="BO145" s="1">
        <v>0.19020879029066734</v>
      </c>
      <c r="BP145" s="1">
        <v>0.17699999999999999</v>
      </c>
    </row>
    <row r="146" spans="1:68" ht="12.75">
      <c r="A146" s="120">
        <f t="shared" ca="1" si="27"/>
        <v>41060</v>
      </c>
      <c r="B146" s="36">
        <f t="shared" si="28"/>
        <v>28.8</v>
      </c>
      <c r="C146" s="48"/>
      <c r="D146" s="121">
        <f t="shared" si="29"/>
        <v>55</v>
      </c>
      <c r="E146" s="38">
        <f t="shared" si="30"/>
        <v>7.2539999999999993E-2</v>
      </c>
      <c r="F146" s="41"/>
      <c r="G146" s="37"/>
      <c r="H146" s="41"/>
      <c r="I146" s="37"/>
      <c r="J146" s="117">
        <f t="shared" si="31"/>
        <v>0</v>
      </c>
      <c r="K146" s="171">
        <f t="shared" si="32"/>
        <v>0</v>
      </c>
      <c r="L146" s="8">
        <f ca="1">(A146-Calculation!$C$5)/365.25</f>
        <v>11.578370978781656</v>
      </c>
      <c r="M146" s="1">
        <v>1</v>
      </c>
      <c r="N146" s="123">
        <f t="shared" ca="1" si="26"/>
        <v>41060</v>
      </c>
      <c r="O146" s="40">
        <f t="shared" si="33"/>
        <v>0.11255</v>
      </c>
      <c r="P146" s="124"/>
      <c r="Q146" s="49"/>
      <c r="V146" s="109">
        <f t="shared" ca="1" si="34"/>
        <v>41060</v>
      </c>
      <c r="W146" s="36">
        <v>28.8</v>
      </c>
      <c r="X146" s="117">
        <v>0</v>
      </c>
      <c r="Y146" s="183">
        <v>55</v>
      </c>
      <c r="Z146" s="110">
        <v>7.2539999999999993E-2</v>
      </c>
      <c r="AA146" s="41"/>
      <c r="AB146" s="37"/>
      <c r="AC146" s="41"/>
      <c r="AD146" s="37"/>
      <c r="AE146" s="125">
        <v>1</v>
      </c>
      <c r="AF146" s="125"/>
      <c r="AG146" s="104">
        <v>11.49897</v>
      </c>
      <c r="AH146" s="103"/>
      <c r="AI146" s="111">
        <f t="shared" si="35"/>
        <v>0</v>
      </c>
      <c r="AJ146" s="40">
        <v>0.11255</v>
      </c>
      <c r="AK146" s="50">
        <v>0.16800000000000001</v>
      </c>
      <c r="AM146" s="40"/>
      <c r="AN146" s="131"/>
      <c r="AQ146" s="36"/>
      <c r="AR146" s="129"/>
      <c r="AT146" s="39">
        <f t="shared" si="36"/>
        <v>0</v>
      </c>
      <c r="AU146" s="130"/>
      <c r="AV146" s="6"/>
      <c r="BA146" s="134">
        <v>40817</v>
      </c>
      <c r="BB146" s="1">
        <v>28</v>
      </c>
      <c r="BC146" s="1">
        <v>52.612655172413803</v>
      </c>
      <c r="BD146" s="1">
        <v>2.0499999999999998</v>
      </c>
      <c r="BE146" s="1">
        <v>7.3570622101454014E-2</v>
      </c>
      <c r="BJ146" s="1">
        <v>1.3283528194048353</v>
      </c>
      <c r="BL146" s="1">
        <v>11.498973305954825</v>
      </c>
      <c r="BN146" s="1">
        <v>40817</v>
      </c>
      <c r="BO146" s="1">
        <v>0.11866858574284059</v>
      </c>
      <c r="BP146" s="1">
        <v>0.17600000000000002</v>
      </c>
    </row>
    <row r="147" spans="1:68" ht="12.75">
      <c r="A147" s="120">
        <f t="shared" ca="1" si="27"/>
        <v>41090</v>
      </c>
      <c r="B147" s="36">
        <f t="shared" si="28"/>
        <v>28.8</v>
      </c>
      <c r="C147" s="48"/>
      <c r="D147" s="121">
        <f t="shared" si="29"/>
        <v>55</v>
      </c>
      <c r="E147" s="38">
        <f t="shared" si="30"/>
        <v>7.2550000000000003E-2</v>
      </c>
      <c r="F147" s="41"/>
      <c r="G147" s="37"/>
      <c r="H147" s="41"/>
      <c r="I147" s="37"/>
      <c r="J147" s="117">
        <f t="shared" si="31"/>
        <v>0</v>
      </c>
      <c r="K147" s="171">
        <f t="shared" si="32"/>
        <v>0</v>
      </c>
      <c r="L147" s="8">
        <f ca="1">(A147-Calculation!$C$5)/365.25</f>
        <v>11.66050650239562</v>
      </c>
      <c r="M147" s="1">
        <v>2</v>
      </c>
      <c r="N147" s="123">
        <f t="shared" ca="1" si="26"/>
        <v>41090</v>
      </c>
      <c r="O147" s="40">
        <f t="shared" si="33"/>
        <v>0.11255</v>
      </c>
      <c r="P147" s="124"/>
      <c r="Q147" s="49"/>
      <c r="V147" s="109">
        <f t="shared" ca="1" si="34"/>
        <v>41090</v>
      </c>
      <c r="W147" s="36">
        <v>28.8</v>
      </c>
      <c r="X147" s="117">
        <v>0</v>
      </c>
      <c r="Y147" s="183">
        <v>55</v>
      </c>
      <c r="Z147" s="110">
        <v>7.2550000000000003E-2</v>
      </c>
      <c r="AA147" s="41"/>
      <c r="AB147" s="37"/>
      <c r="AC147" s="41"/>
      <c r="AD147" s="37"/>
      <c r="AE147" s="125">
        <v>1</v>
      </c>
      <c r="AF147" s="125"/>
      <c r="AG147" s="104">
        <v>11.58385</v>
      </c>
      <c r="AH147" s="103"/>
      <c r="AI147" s="111">
        <f t="shared" si="35"/>
        <v>0</v>
      </c>
      <c r="AJ147" s="40">
        <v>0.11255</v>
      </c>
      <c r="AK147" s="137">
        <v>0.16800000000000001</v>
      </c>
      <c r="AM147" s="40"/>
      <c r="AN147" s="131"/>
      <c r="AQ147" s="36"/>
      <c r="AR147" s="129"/>
      <c r="AT147" s="39">
        <f t="shared" si="36"/>
        <v>0</v>
      </c>
      <c r="AU147" s="130"/>
      <c r="AV147" s="6"/>
      <c r="BA147" s="134">
        <v>40848</v>
      </c>
      <c r="BB147" s="1">
        <v>28</v>
      </c>
      <c r="BC147" s="1">
        <v>53.609793103448276</v>
      </c>
      <c r="BD147" s="1">
        <v>2.0499999999999998</v>
      </c>
      <c r="BE147" s="1">
        <v>7.3565933944256007E-2</v>
      </c>
      <c r="BJ147" s="1">
        <v>1.3311396278541001</v>
      </c>
      <c r="BL147" s="1">
        <v>11.58384668035592</v>
      </c>
      <c r="BN147" s="1">
        <v>40848</v>
      </c>
      <c r="BO147" s="1">
        <v>8.9510018960314047E-2</v>
      </c>
      <c r="BP147" s="1">
        <v>0.17600000000000002</v>
      </c>
    </row>
    <row r="148" spans="1:68" ht="12.75">
      <c r="A148" s="120">
        <f t="shared" ca="1" si="27"/>
        <v>41121</v>
      </c>
      <c r="B148" s="36">
        <f t="shared" si="28"/>
        <v>28.8</v>
      </c>
      <c r="C148" s="48"/>
      <c r="D148" s="121">
        <f t="shared" si="29"/>
        <v>55</v>
      </c>
      <c r="E148" s="38">
        <f t="shared" si="30"/>
        <v>7.2550000000000003E-2</v>
      </c>
      <c r="F148" s="41"/>
      <c r="G148" s="37"/>
      <c r="H148" s="41"/>
      <c r="I148" s="37"/>
      <c r="J148" s="117">
        <f t="shared" si="31"/>
        <v>0</v>
      </c>
      <c r="K148" s="171">
        <f t="shared" si="32"/>
        <v>0</v>
      </c>
      <c r="L148" s="8">
        <f ca="1">(A148-Calculation!$C$5)/365.25</f>
        <v>11.745379876796715</v>
      </c>
      <c r="M148" s="1">
        <v>3</v>
      </c>
      <c r="N148" s="123">
        <f t="shared" ca="1" si="26"/>
        <v>41121</v>
      </c>
      <c r="O148" s="40">
        <f t="shared" si="33"/>
        <v>0.11284</v>
      </c>
      <c r="P148" s="124"/>
      <c r="Q148" s="49"/>
      <c r="V148" s="109">
        <f t="shared" ca="1" si="34"/>
        <v>41121</v>
      </c>
      <c r="W148" s="36">
        <v>28.8</v>
      </c>
      <c r="X148" s="117">
        <v>0</v>
      </c>
      <c r="Y148" s="183">
        <v>55</v>
      </c>
      <c r="Z148" s="110">
        <v>7.2550000000000003E-2</v>
      </c>
      <c r="AA148" s="41"/>
      <c r="AB148" s="37"/>
      <c r="AC148" s="41"/>
      <c r="AD148" s="37"/>
      <c r="AE148" s="125">
        <v>1</v>
      </c>
      <c r="AF148" s="125"/>
      <c r="AG148" s="104">
        <v>11.665979999999999</v>
      </c>
      <c r="AH148" s="103"/>
      <c r="AI148" s="111">
        <f t="shared" si="35"/>
        <v>0</v>
      </c>
      <c r="AJ148" s="40">
        <v>0.11284</v>
      </c>
      <c r="AK148" s="137">
        <v>0.16800000000000001</v>
      </c>
      <c r="AM148" s="40"/>
      <c r="AN148" s="131"/>
      <c r="AQ148" s="36"/>
      <c r="AR148" s="129"/>
      <c r="AT148" s="39">
        <f t="shared" si="36"/>
        <v>0</v>
      </c>
      <c r="AU148" s="130"/>
      <c r="AV148" s="6"/>
      <c r="BA148" s="134">
        <v>40878</v>
      </c>
      <c r="BB148" s="1">
        <v>28</v>
      </c>
      <c r="BC148" s="1">
        <v>54.237620689655181</v>
      </c>
      <c r="BD148" s="1">
        <v>2.0499999999999998</v>
      </c>
      <c r="BE148" s="1">
        <v>7.356139701794101E-2</v>
      </c>
      <c r="BJ148" s="1">
        <v>1.3338421058398826</v>
      </c>
      <c r="BL148" s="1">
        <v>11.665982203969884</v>
      </c>
      <c r="BN148" s="1">
        <v>40878</v>
      </c>
      <c r="BO148" s="1">
        <v>8.9510018960314047E-2</v>
      </c>
      <c r="BP148" s="1">
        <v>0.17600000000000002</v>
      </c>
    </row>
    <row r="149" spans="1:68" ht="12.75">
      <c r="A149" s="120">
        <f t="shared" ca="1" si="27"/>
        <v>41152</v>
      </c>
      <c r="B149" s="36">
        <f t="shared" si="28"/>
        <v>35.049999999999997</v>
      </c>
      <c r="C149" s="48"/>
      <c r="D149" s="121">
        <f t="shared" si="29"/>
        <v>55</v>
      </c>
      <c r="E149" s="38">
        <f t="shared" si="30"/>
        <v>7.2550000000000003E-2</v>
      </c>
      <c r="F149" s="41"/>
      <c r="G149" s="37"/>
      <c r="H149" s="41"/>
      <c r="I149" s="37"/>
      <c r="J149" s="117">
        <f t="shared" si="31"/>
        <v>0</v>
      </c>
      <c r="K149" s="171">
        <f t="shared" si="32"/>
        <v>0</v>
      </c>
      <c r="L149" s="8">
        <f ca="1">(A149-Calculation!$C$5)/365.25</f>
        <v>11.83025325119781</v>
      </c>
      <c r="M149" s="1">
        <v>4</v>
      </c>
      <c r="N149" s="123">
        <f t="shared" ca="1" si="26"/>
        <v>41152</v>
      </c>
      <c r="O149" s="40">
        <f t="shared" si="33"/>
        <v>0.15981999999999999</v>
      </c>
      <c r="P149" s="124"/>
      <c r="Q149" s="49"/>
      <c r="V149" s="109">
        <f t="shared" ca="1" si="34"/>
        <v>41152</v>
      </c>
      <c r="W149" s="36">
        <v>35.049999999999997</v>
      </c>
      <c r="X149" s="117">
        <v>0</v>
      </c>
      <c r="Y149" s="183">
        <v>55</v>
      </c>
      <c r="Z149" s="110">
        <v>7.2550000000000003E-2</v>
      </c>
      <c r="AA149" s="41"/>
      <c r="AB149" s="37"/>
      <c r="AC149" s="41"/>
      <c r="AD149" s="37"/>
      <c r="AE149" s="125">
        <v>1</v>
      </c>
      <c r="AF149" s="125"/>
      <c r="AG149" s="104">
        <v>11.750859999999999</v>
      </c>
      <c r="AH149" s="103"/>
      <c r="AI149" s="111">
        <f t="shared" si="35"/>
        <v>0</v>
      </c>
      <c r="AJ149" s="40">
        <v>0.15981999999999999</v>
      </c>
      <c r="AK149" s="50">
        <v>0.16800000000000001</v>
      </c>
      <c r="AM149" s="40"/>
      <c r="AN149" s="131"/>
      <c r="AQ149" s="36"/>
      <c r="AR149" s="129"/>
      <c r="AT149" s="39">
        <f t="shared" si="36"/>
        <v>0</v>
      </c>
      <c r="AU149" s="130"/>
      <c r="AV149" s="6"/>
      <c r="BA149" s="134">
        <v>40909</v>
      </c>
      <c r="BB149" s="1">
        <v>35.049999999999997</v>
      </c>
      <c r="BC149" s="1">
        <v>52.633758620689662</v>
      </c>
      <c r="BD149" s="1">
        <v>2.0499999999999998</v>
      </c>
      <c r="BE149" s="1">
        <v>7.3556708860757006E-2</v>
      </c>
      <c r="BJ149" s="1">
        <v>1.3366404304989934</v>
      </c>
      <c r="BL149" s="1">
        <v>11.750855578370979</v>
      </c>
      <c r="BN149" s="1">
        <v>40909</v>
      </c>
      <c r="BO149" s="1">
        <v>8.9510018960314047E-2</v>
      </c>
      <c r="BP149" s="1">
        <v>0.18</v>
      </c>
    </row>
    <row r="150" spans="1:68" ht="12.75">
      <c r="A150" s="120">
        <f t="shared" ca="1" si="27"/>
        <v>41182</v>
      </c>
      <c r="B150" s="36">
        <f t="shared" si="28"/>
        <v>35.049999999999997</v>
      </c>
      <c r="C150" s="48"/>
      <c r="D150" s="121">
        <f t="shared" si="29"/>
        <v>55</v>
      </c>
      <c r="E150" s="38">
        <f t="shared" si="30"/>
        <v>7.2559999999999999E-2</v>
      </c>
      <c r="F150" s="41"/>
      <c r="G150" s="37"/>
      <c r="H150" s="41"/>
      <c r="I150" s="37"/>
      <c r="J150" s="117">
        <f t="shared" si="31"/>
        <v>0</v>
      </c>
      <c r="K150" s="171">
        <f t="shared" si="32"/>
        <v>0</v>
      </c>
      <c r="L150" s="8">
        <f ca="1">(A150-Calculation!$C$5)/365.25</f>
        <v>11.912388774811772</v>
      </c>
      <c r="M150" s="1">
        <v>5</v>
      </c>
      <c r="N150" s="123">
        <f t="shared" ca="1" si="26"/>
        <v>41182</v>
      </c>
      <c r="O150" s="40">
        <f t="shared" si="33"/>
        <v>0.15981999999999999</v>
      </c>
      <c r="P150" s="124"/>
      <c r="Q150" s="49"/>
      <c r="V150" s="109">
        <f t="shared" ca="1" si="34"/>
        <v>41182</v>
      </c>
      <c r="W150" s="36">
        <v>35.049999999999997</v>
      </c>
      <c r="X150" s="117">
        <v>0</v>
      </c>
      <c r="Y150" s="183">
        <v>55</v>
      </c>
      <c r="Z150" s="110">
        <v>7.2559999999999999E-2</v>
      </c>
      <c r="AA150" s="41"/>
      <c r="AB150" s="37"/>
      <c r="AC150" s="41"/>
      <c r="AD150" s="37"/>
      <c r="AE150" s="125">
        <v>1</v>
      </c>
      <c r="AF150" s="125"/>
      <c r="AG150" s="104">
        <v>11.83573</v>
      </c>
      <c r="AH150" s="103"/>
      <c r="AI150" s="111">
        <f t="shared" si="35"/>
        <v>0</v>
      </c>
      <c r="AJ150" s="40">
        <v>0.15981999999999999</v>
      </c>
      <c r="AK150" s="50">
        <v>0.16800000000000001</v>
      </c>
      <c r="AM150" s="40"/>
      <c r="AN150" s="131"/>
      <c r="AQ150" s="36"/>
      <c r="AR150" s="129"/>
      <c r="AT150" s="39">
        <f t="shared" si="36"/>
        <v>0</v>
      </c>
      <c r="AU150" s="130"/>
      <c r="AV150" s="6"/>
      <c r="BA150" s="134">
        <v>40940</v>
      </c>
      <c r="BB150" s="1">
        <v>35.049999999999997</v>
      </c>
      <c r="BC150" s="1">
        <v>51.643655172413794</v>
      </c>
      <c r="BD150" s="1">
        <v>2.0499999999999998</v>
      </c>
      <c r="BE150" s="1">
        <v>7.355202070357901E-2</v>
      </c>
      <c r="BJ150" s="1">
        <v>1.3394446258836297</v>
      </c>
      <c r="BL150" s="1">
        <v>11.835728952772074</v>
      </c>
      <c r="BN150" s="1">
        <v>40940</v>
      </c>
      <c r="BO150" s="1">
        <v>0.13426502844047108</v>
      </c>
      <c r="BP150" s="1">
        <v>0.18</v>
      </c>
    </row>
    <row r="151" spans="1:68" ht="12.75">
      <c r="A151" s="120">
        <f t="shared" ca="1" si="27"/>
        <v>41213</v>
      </c>
      <c r="B151" s="36">
        <f t="shared" si="28"/>
        <v>27.274999999999999</v>
      </c>
      <c r="C151" s="48"/>
      <c r="D151" s="121">
        <f t="shared" si="29"/>
        <v>55</v>
      </c>
      <c r="E151" s="38">
        <f t="shared" si="30"/>
        <v>7.2559999999999999E-2</v>
      </c>
      <c r="F151" s="41"/>
      <c r="G151" s="37"/>
      <c r="H151" s="41"/>
      <c r="I151" s="37"/>
      <c r="J151" s="117">
        <f t="shared" si="31"/>
        <v>0</v>
      </c>
      <c r="K151" s="171">
        <f t="shared" si="32"/>
        <v>0</v>
      </c>
      <c r="L151" s="8">
        <f ca="1">(A151-Calculation!$C$5)/365.25</f>
        <v>11.997262149212867</v>
      </c>
      <c r="M151" s="1">
        <v>6</v>
      </c>
      <c r="N151" s="123">
        <f t="shared" ca="1" si="26"/>
        <v>41213</v>
      </c>
      <c r="O151" s="40">
        <f t="shared" si="33"/>
        <v>0.12093</v>
      </c>
      <c r="P151" s="124"/>
      <c r="Q151" s="49"/>
      <c r="V151" s="109">
        <f t="shared" ca="1" si="34"/>
        <v>41213</v>
      </c>
      <c r="W151" s="36">
        <v>27.274999999999999</v>
      </c>
      <c r="X151" s="117">
        <v>0</v>
      </c>
      <c r="Y151" s="183">
        <v>55</v>
      </c>
      <c r="Z151" s="110">
        <v>7.2559999999999999E-2</v>
      </c>
      <c r="AA151" s="41"/>
      <c r="AB151" s="37"/>
      <c r="AC151" s="41"/>
      <c r="AD151" s="37"/>
      <c r="AE151" s="125">
        <v>1</v>
      </c>
      <c r="AF151" s="125"/>
      <c r="AG151" s="104">
        <v>11.91513</v>
      </c>
      <c r="AH151" s="103"/>
      <c r="AI151" s="111">
        <f t="shared" si="35"/>
        <v>0</v>
      </c>
      <c r="AJ151" s="40">
        <v>0.12093</v>
      </c>
      <c r="AK151" s="50">
        <v>0.16800000000000001</v>
      </c>
      <c r="AM151" s="40"/>
      <c r="AN151" s="131"/>
      <c r="AQ151" s="36"/>
      <c r="AR151" s="129"/>
      <c r="AT151" s="39">
        <f t="shared" si="36"/>
        <v>0</v>
      </c>
      <c r="AU151" s="130"/>
      <c r="AV151" s="6"/>
      <c r="BA151" s="134">
        <v>40969</v>
      </c>
      <c r="BB151" s="1">
        <v>27.274999999999999</v>
      </c>
      <c r="BC151" s="1">
        <v>50.507586206896555</v>
      </c>
      <c r="BD151" s="1">
        <v>2.0499999999999998</v>
      </c>
      <c r="BE151" s="1">
        <v>7.3547635008162013E-2</v>
      </c>
      <c r="BJ151" s="1">
        <v>1.3420732311557557</v>
      </c>
      <c r="BL151" s="1">
        <v>11.915126625598905</v>
      </c>
      <c r="BN151" s="1">
        <v>40969</v>
      </c>
      <c r="BO151" s="1">
        <v>0.13426502844047108</v>
      </c>
      <c r="BP151" s="1">
        <v>0.17900000000000002</v>
      </c>
    </row>
    <row r="152" spans="1:68" ht="12.75">
      <c r="A152" s="175">
        <f t="shared" ca="1" si="27"/>
        <v>41243</v>
      </c>
      <c r="B152" s="36">
        <f t="shared" si="28"/>
        <v>28.15</v>
      </c>
      <c r="C152" s="48"/>
      <c r="D152" s="121">
        <f t="shared" si="29"/>
        <v>55</v>
      </c>
      <c r="E152" s="38">
        <f t="shared" si="30"/>
        <v>7.2569999999999996E-2</v>
      </c>
      <c r="F152" s="41"/>
      <c r="G152" s="37"/>
      <c r="H152" s="41"/>
      <c r="I152" s="37"/>
      <c r="J152" s="117">
        <f t="shared" si="31"/>
        <v>0</v>
      </c>
      <c r="K152" s="171">
        <f t="shared" si="32"/>
        <v>0</v>
      </c>
      <c r="L152" s="8">
        <f ca="1">(A152-Calculation!$C$5)/365.25</f>
        <v>12.079397672826831</v>
      </c>
      <c r="M152" s="1">
        <v>1</v>
      </c>
      <c r="N152" s="123">
        <f t="shared" ca="1" si="26"/>
        <v>41243</v>
      </c>
      <c r="O152" s="40">
        <f t="shared" si="33"/>
        <v>0.11533</v>
      </c>
      <c r="P152" s="124"/>
      <c r="Q152" s="49"/>
      <c r="V152" s="109">
        <f t="shared" ca="1" si="34"/>
        <v>41243</v>
      </c>
      <c r="W152" s="36">
        <v>28.15</v>
      </c>
      <c r="X152" s="117">
        <v>0</v>
      </c>
      <c r="Y152" s="183">
        <v>55</v>
      </c>
      <c r="Z152" s="110">
        <v>7.2569999999999996E-2</v>
      </c>
      <c r="AA152" s="41"/>
      <c r="AB152" s="37"/>
      <c r="AC152" s="41"/>
      <c r="AD152" s="37"/>
      <c r="AE152" s="125">
        <v>1</v>
      </c>
      <c r="AF152" s="125"/>
      <c r="AG152" s="104">
        <v>12</v>
      </c>
      <c r="AH152" s="103"/>
      <c r="AI152" s="111">
        <f t="shared" si="35"/>
        <v>0</v>
      </c>
      <c r="AJ152" s="40">
        <v>0.11533</v>
      </c>
      <c r="AK152" s="50">
        <v>0.16800000000000001</v>
      </c>
      <c r="AM152" s="40"/>
      <c r="AN152" s="131"/>
      <c r="AQ152" s="36"/>
      <c r="AR152" s="129"/>
      <c r="AT152" s="39">
        <f t="shared" si="36"/>
        <v>0</v>
      </c>
      <c r="AU152" s="130"/>
      <c r="AV152" s="6"/>
      <c r="BA152" s="134">
        <v>41000</v>
      </c>
      <c r="BB152" s="1">
        <v>28.15</v>
      </c>
      <c r="BC152" s="1">
        <v>49.702137931034493</v>
      </c>
      <c r="BD152" s="1">
        <v>2.0499999999999998</v>
      </c>
      <c r="BE152" s="1">
        <v>7.3542946851000005E-2</v>
      </c>
      <c r="BJ152" s="1">
        <v>1.3448888242462975</v>
      </c>
      <c r="BL152" s="1">
        <v>12</v>
      </c>
      <c r="BN152" s="1">
        <v>41000</v>
      </c>
      <c r="BO152" s="1">
        <v>0.10741202275237685</v>
      </c>
      <c r="BP152" s="1">
        <v>0.17900000000000002</v>
      </c>
    </row>
    <row r="153" spans="1:68" ht="12.75">
      <c r="A153" s="120">
        <f t="shared" ca="1" si="27"/>
        <v>41274</v>
      </c>
      <c r="B153" s="36">
        <f t="shared" si="28"/>
        <v>36.9</v>
      </c>
      <c r="C153" s="48"/>
      <c r="D153" s="121">
        <f t="shared" si="29"/>
        <v>55</v>
      </c>
      <c r="E153" s="38">
        <f t="shared" si="30"/>
        <v>7.2569999999999996E-2</v>
      </c>
      <c r="F153" s="41"/>
      <c r="G153" s="37"/>
      <c r="H153" s="41"/>
      <c r="I153" s="37"/>
      <c r="J153" s="117">
        <f t="shared" si="31"/>
        <v>0</v>
      </c>
      <c r="K153" s="171">
        <f t="shared" si="32"/>
        <v>0</v>
      </c>
      <c r="L153" s="8">
        <f ca="1">(A153-Calculation!$C$5)/365.25</f>
        <v>12.164271047227926</v>
      </c>
      <c r="M153" s="1">
        <v>2</v>
      </c>
      <c r="N153" s="123">
        <f t="shared" ca="1" si="26"/>
        <v>41274</v>
      </c>
      <c r="O153" s="40">
        <f t="shared" si="33"/>
        <v>0.13464000000000001</v>
      </c>
      <c r="P153" s="124"/>
      <c r="Q153" s="49"/>
      <c r="V153" s="109">
        <f t="shared" ca="1" si="34"/>
        <v>41274</v>
      </c>
      <c r="W153" s="36">
        <v>36.9</v>
      </c>
      <c r="X153" s="117">
        <v>0</v>
      </c>
      <c r="Y153" s="183">
        <v>55</v>
      </c>
      <c r="Z153" s="110">
        <v>7.2569999999999996E-2</v>
      </c>
      <c r="AA153" s="41"/>
      <c r="AB153" s="37"/>
      <c r="AC153" s="41"/>
      <c r="AD153" s="37"/>
      <c r="AE153" s="125">
        <v>1</v>
      </c>
      <c r="AF153" s="125"/>
      <c r="AG153" s="104">
        <v>12.082140000000001</v>
      </c>
      <c r="AH153" s="103"/>
      <c r="AI153" s="111">
        <f t="shared" si="35"/>
        <v>0</v>
      </c>
      <c r="AJ153" s="40">
        <v>0.13464000000000001</v>
      </c>
      <c r="AK153" s="50">
        <v>0.16800000000000001</v>
      </c>
      <c r="AM153" s="40"/>
      <c r="AN153" s="131"/>
      <c r="AQ153" s="36"/>
      <c r="AR153" s="129"/>
      <c r="AT153" s="39">
        <f t="shared" si="36"/>
        <v>0</v>
      </c>
      <c r="AU153" s="130"/>
      <c r="AV153" s="6"/>
      <c r="BA153" s="134">
        <v>41030</v>
      </c>
      <c r="BB153" s="1">
        <v>36.450000000000003</v>
      </c>
      <c r="BC153" s="1">
        <v>49.169275862068972</v>
      </c>
      <c r="BD153" s="1">
        <v>2.0499999999999998</v>
      </c>
      <c r="BE153" s="1">
        <v>7.3538409924719009E-2</v>
      </c>
      <c r="BJ153" s="1">
        <v>1.3476192158331732</v>
      </c>
      <c r="BL153" s="1">
        <v>12.082135523613964</v>
      </c>
      <c r="BN153" s="1">
        <v>41030</v>
      </c>
      <c r="BO153" s="1">
        <v>0.10472672218356743</v>
      </c>
      <c r="BP153" s="1">
        <v>0.17900000000000002</v>
      </c>
    </row>
    <row r="154" spans="1:68" ht="12.75">
      <c r="A154" s="120">
        <f t="shared" ca="1" si="27"/>
        <v>41305</v>
      </c>
      <c r="B154" s="36">
        <f t="shared" si="28"/>
        <v>61.5</v>
      </c>
      <c r="C154" s="48"/>
      <c r="D154" s="121">
        <f t="shared" si="29"/>
        <v>55</v>
      </c>
      <c r="E154" s="38">
        <f t="shared" si="30"/>
        <v>7.2569999999999996E-2</v>
      </c>
      <c r="F154" s="41"/>
      <c r="G154" s="37"/>
      <c r="H154" s="41"/>
      <c r="I154" s="37"/>
      <c r="J154" s="117">
        <f t="shared" si="31"/>
        <v>0</v>
      </c>
      <c r="K154" s="171">
        <f t="shared" si="32"/>
        <v>0</v>
      </c>
      <c r="L154" s="8">
        <f ca="1">(A154-Calculation!$C$5)/365.25</f>
        <v>12.249144421629021</v>
      </c>
      <c r="M154" s="1">
        <v>3</v>
      </c>
      <c r="N154" s="123">
        <f t="shared" ca="1" si="26"/>
        <v>41305</v>
      </c>
      <c r="O154" s="40">
        <f t="shared" si="33"/>
        <v>0.16542999999999999</v>
      </c>
      <c r="P154" s="124"/>
      <c r="Q154" s="49"/>
      <c r="V154" s="109">
        <f t="shared" ca="1" si="34"/>
        <v>41305</v>
      </c>
      <c r="W154" s="36">
        <v>61.5</v>
      </c>
      <c r="X154" s="117">
        <v>0</v>
      </c>
      <c r="Y154" s="183">
        <v>55</v>
      </c>
      <c r="Z154" s="110">
        <v>7.2569999999999996E-2</v>
      </c>
      <c r="AA154" s="41"/>
      <c r="AB154" s="37"/>
      <c r="AC154" s="41"/>
      <c r="AD154" s="37"/>
      <c r="AE154" s="125">
        <v>1</v>
      </c>
      <c r="AF154" s="125"/>
      <c r="AG154" s="104">
        <v>12.167009999999999</v>
      </c>
      <c r="AH154" s="103"/>
      <c r="AI154" s="111">
        <f t="shared" si="35"/>
        <v>0</v>
      </c>
      <c r="AJ154" s="40">
        <v>0.16542999999999999</v>
      </c>
      <c r="AK154" s="50">
        <v>0.16800000000000001</v>
      </c>
      <c r="AM154" s="40"/>
      <c r="AN154" s="131"/>
      <c r="AQ154" s="36"/>
      <c r="AR154" s="129"/>
      <c r="AT154" s="39">
        <f t="shared" si="36"/>
        <v>0</v>
      </c>
      <c r="AU154" s="130"/>
      <c r="AV154" s="6"/>
      <c r="BA154" s="134">
        <v>41061</v>
      </c>
      <c r="BB154" s="1">
        <v>63.75</v>
      </c>
      <c r="BC154" s="1">
        <v>49.406689655172421</v>
      </c>
      <c r="BD154" s="1">
        <v>2.0499999999999998</v>
      </c>
      <c r="BE154" s="1">
        <v>7.3533721767570004E-2</v>
      </c>
      <c r="BJ154" s="1">
        <v>1.3504464440832389</v>
      </c>
      <c r="BL154" s="1">
        <v>12.167008898015059</v>
      </c>
      <c r="BN154" s="1">
        <v>41061</v>
      </c>
      <c r="BO154" s="1">
        <v>0.11815322502761452</v>
      </c>
      <c r="BP154" s="1">
        <v>0.17800000000000002</v>
      </c>
    </row>
    <row r="155" spans="1:68" ht="12.75">
      <c r="A155" s="120">
        <f t="shared" ca="1" si="27"/>
        <v>41333</v>
      </c>
      <c r="B155" s="36">
        <f t="shared" si="28"/>
        <v>101.25</v>
      </c>
      <c r="C155" s="48"/>
      <c r="D155" s="121">
        <f t="shared" si="29"/>
        <v>55</v>
      </c>
      <c r="E155" s="38">
        <f t="shared" si="30"/>
        <v>7.2580000000000006E-2</v>
      </c>
      <c r="F155" s="41"/>
      <c r="G155" s="37"/>
      <c r="H155" s="41"/>
      <c r="I155" s="37"/>
      <c r="J155" s="117">
        <f t="shared" si="31"/>
        <v>0</v>
      </c>
      <c r="K155" s="171">
        <f t="shared" si="32"/>
        <v>0</v>
      </c>
      <c r="L155" s="8">
        <f ca="1">(A155-Calculation!$C$5)/365.25</f>
        <v>12.325804243668721</v>
      </c>
      <c r="M155" s="1">
        <v>4</v>
      </c>
      <c r="N155" s="123">
        <f t="shared" ca="1" si="26"/>
        <v>41333</v>
      </c>
      <c r="O155" s="40">
        <f t="shared" si="33"/>
        <v>0.20462</v>
      </c>
      <c r="P155" s="124"/>
      <c r="Q155" s="49"/>
      <c r="V155" s="109">
        <f t="shared" ca="1" si="34"/>
        <v>41333</v>
      </c>
      <c r="W155" s="36">
        <v>101.25</v>
      </c>
      <c r="X155" s="117">
        <v>0</v>
      </c>
      <c r="Y155" s="183">
        <v>55</v>
      </c>
      <c r="Z155" s="110">
        <v>7.2580000000000006E-2</v>
      </c>
      <c r="AA155" s="41"/>
      <c r="AB155" s="37"/>
      <c r="AC155" s="41"/>
      <c r="AD155" s="37"/>
      <c r="AE155" s="125">
        <v>1</v>
      </c>
      <c r="AF155" s="125"/>
      <c r="AG155" s="104">
        <v>12.249140000000001</v>
      </c>
      <c r="AH155" s="103"/>
      <c r="AI155" s="111">
        <f t="shared" si="35"/>
        <v>0</v>
      </c>
      <c r="AJ155" s="40">
        <v>0.20462</v>
      </c>
      <c r="AK155" s="50">
        <v>0.16800000000000001</v>
      </c>
      <c r="AM155" s="40"/>
      <c r="AN155" s="131"/>
      <c r="AQ155" s="36"/>
      <c r="AR155" s="129"/>
      <c r="AT155" s="39">
        <f t="shared" si="36"/>
        <v>0</v>
      </c>
      <c r="AU155" s="130"/>
      <c r="AV155" s="6"/>
      <c r="BA155" s="134">
        <v>41091</v>
      </c>
      <c r="BB155" s="1">
        <v>103.75</v>
      </c>
      <c r="BC155" s="1">
        <v>50.01868965517243</v>
      </c>
      <c r="BD155" s="1">
        <v>2.0499999999999998</v>
      </c>
      <c r="BE155" s="1">
        <v>7.352918484130401E-2</v>
      </c>
      <c r="BJ155" s="1">
        <v>1.3531881187428658</v>
      </c>
      <c r="BL155" s="1">
        <v>12.249144421629021</v>
      </c>
      <c r="BN155" s="1">
        <v>41091</v>
      </c>
      <c r="BO155" s="1">
        <v>0.15037683185332762</v>
      </c>
      <c r="BP155" s="1">
        <v>0.17800000000000002</v>
      </c>
    </row>
    <row r="156" spans="1:68" ht="12.75">
      <c r="A156" s="120">
        <f t="shared" ca="1" si="27"/>
        <v>41364</v>
      </c>
      <c r="B156" s="36">
        <f t="shared" si="28"/>
        <v>98.25</v>
      </c>
      <c r="C156" s="48"/>
      <c r="D156" s="121">
        <f t="shared" si="29"/>
        <v>55</v>
      </c>
      <c r="E156" s="38">
        <f t="shared" si="30"/>
        <v>7.2580000000000006E-2</v>
      </c>
      <c r="F156" s="41"/>
      <c r="G156" s="37"/>
      <c r="H156" s="41"/>
      <c r="I156" s="37"/>
      <c r="J156" s="117">
        <f t="shared" si="31"/>
        <v>0</v>
      </c>
      <c r="K156" s="171">
        <f t="shared" si="32"/>
        <v>0</v>
      </c>
      <c r="L156" s="8">
        <f ca="1">(A156-Calculation!$C$5)/365.25</f>
        <v>12.410677618069816</v>
      </c>
      <c r="M156" s="1">
        <v>5</v>
      </c>
      <c r="N156" s="123">
        <f t="shared" ca="1" si="26"/>
        <v>41364</v>
      </c>
      <c r="O156" s="40">
        <f t="shared" si="33"/>
        <v>0.20462</v>
      </c>
      <c r="P156" s="124"/>
      <c r="Q156" s="49"/>
      <c r="V156" s="109">
        <f t="shared" ca="1" si="34"/>
        <v>41364</v>
      </c>
      <c r="W156" s="36">
        <v>98.25</v>
      </c>
      <c r="X156" s="117">
        <v>0</v>
      </c>
      <c r="Y156" s="183">
        <v>55</v>
      </c>
      <c r="Z156" s="110">
        <v>7.2580000000000006E-2</v>
      </c>
      <c r="AA156" s="41"/>
      <c r="AB156" s="37"/>
      <c r="AC156" s="41"/>
      <c r="AD156" s="37"/>
      <c r="AE156" s="125">
        <v>1</v>
      </c>
      <c r="AF156" s="125"/>
      <c r="AG156" s="104">
        <v>12.334020000000001</v>
      </c>
      <c r="AH156" s="103"/>
      <c r="AI156" s="111">
        <f t="shared" si="35"/>
        <v>0</v>
      </c>
      <c r="AJ156" s="40">
        <v>0.20462</v>
      </c>
      <c r="AK156" s="50">
        <v>0.16800000000000001</v>
      </c>
      <c r="AM156" s="40"/>
      <c r="AN156" s="131"/>
      <c r="AQ156" s="36"/>
      <c r="AR156" s="129"/>
      <c r="AT156" s="39">
        <f t="shared" si="36"/>
        <v>0</v>
      </c>
      <c r="AU156" s="130"/>
      <c r="AV156" s="6"/>
      <c r="BA156" s="134">
        <v>41122</v>
      </c>
      <c r="BB156" s="1">
        <v>97.75</v>
      </c>
      <c r="BC156" s="1">
        <v>50.773137931034491</v>
      </c>
      <c r="BD156" s="1">
        <v>2.0499999999999998</v>
      </c>
      <c r="BE156" s="1">
        <v>7.3524496684170007E-2</v>
      </c>
      <c r="BJ156" s="1">
        <v>1.3560270302336002</v>
      </c>
      <c r="BL156" s="1">
        <v>12.334017796030116</v>
      </c>
      <c r="BN156" s="1">
        <v>41122</v>
      </c>
      <c r="BO156" s="1">
        <v>0.18260043867904063</v>
      </c>
      <c r="BP156" s="1">
        <v>0.17699999999999999</v>
      </c>
    </row>
    <row r="157" spans="1:68" ht="12.75">
      <c r="A157" s="120">
        <f t="shared" ca="1" si="27"/>
        <v>41394</v>
      </c>
      <c r="B157" s="36">
        <f t="shared" si="28"/>
        <v>36.200000000000003</v>
      </c>
      <c r="C157" s="48"/>
      <c r="D157" s="121">
        <f t="shared" si="29"/>
        <v>55</v>
      </c>
      <c r="E157" s="38">
        <f t="shared" si="30"/>
        <v>7.2590000000000002E-2</v>
      </c>
      <c r="F157" s="41"/>
      <c r="G157" s="37"/>
      <c r="H157" s="41"/>
      <c r="I157" s="37"/>
      <c r="J157" s="117">
        <f t="shared" si="31"/>
        <v>0</v>
      </c>
      <c r="K157" s="171">
        <f t="shared" si="32"/>
        <v>0</v>
      </c>
      <c r="L157" s="8">
        <f ca="1">(A157-Calculation!$C$5)/365.25</f>
        <v>12.492813141683778</v>
      </c>
      <c r="M157" s="1">
        <v>6</v>
      </c>
      <c r="N157" s="123">
        <f t="shared" ca="1" si="26"/>
        <v>41394</v>
      </c>
      <c r="O157" s="40">
        <f t="shared" si="33"/>
        <v>0.13464000000000001</v>
      </c>
      <c r="P157" s="124"/>
      <c r="Q157" s="49"/>
      <c r="V157" s="109">
        <f t="shared" ca="1" si="34"/>
        <v>41394</v>
      </c>
      <c r="W157" s="36">
        <v>36.200000000000003</v>
      </c>
      <c r="X157" s="117">
        <v>0</v>
      </c>
      <c r="Y157" s="183">
        <v>55</v>
      </c>
      <c r="Z157" s="110">
        <v>7.2590000000000002E-2</v>
      </c>
      <c r="AA157" s="41"/>
      <c r="AB157" s="37"/>
      <c r="AC157" s="41"/>
      <c r="AD157" s="37"/>
      <c r="AE157" s="125">
        <v>1</v>
      </c>
      <c r="AF157" s="125"/>
      <c r="AG157" s="104">
        <v>12.418889999999999</v>
      </c>
      <c r="AH157" s="103"/>
      <c r="AI157" s="111">
        <f t="shared" si="35"/>
        <v>0</v>
      </c>
      <c r="AJ157" s="40">
        <v>0.13464000000000001</v>
      </c>
      <c r="AK157" s="50">
        <v>0.16800000000000001</v>
      </c>
      <c r="AM157" s="40"/>
      <c r="AN157" s="131"/>
      <c r="AQ157" s="36"/>
      <c r="AR157" s="129"/>
      <c r="AT157" s="39">
        <f t="shared" si="36"/>
        <v>0</v>
      </c>
      <c r="AU157" s="130"/>
      <c r="AV157" s="6"/>
      <c r="BA157" s="134">
        <v>41153</v>
      </c>
      <c r="BB157" s="1">
        <v>36.25</v>
      </c>
      <c r="BC157" s="1">
        <v>51.569793103448283</v>
      </c>
      <c r="BD157" s="1">
        <v>2.0499999999999998</v>
      </c>
      <c r="BE157" s="1">
        <v>7.3519808527042013E-2</v>
      </c>
      <c r="BJ157" s="1">
        <v>1.3588718975987177</v>
      </c>
      <c r="BL157" s="1">
        <v>12.418891170431211</v>
      </c>
      <c r="BN157" s="1">
        <v>41153</v>
      </c>
      <c r="BO157" s="1">
        <v>0.18260043867904063</v>
      </c>
      <c r="BP157" s="1">
        <v>0.17699999999999999</v>
      </c>
    </row>
    <row r="158" spans="1:68" ht="12.75">
      <c r="A158" s="120">
        <f t="shared" ca="1" si="27"/>
        <v>41425</v>
      </c>
      <c r="B158" s="36">
        <f t="shared" si="28"/>
        <v>28.8</v>
      </c>
      <c r="C158" s="48"/>
      <c r="D158" s="121">
        <f t="shared" si="29"/>
        <v>55</v>
      </c>
      <c r="E158" s="38">
        <f t="shared" si="30"/>
        <v>7.2590000000000002E-2</v>
      </c>
      <c r="F158" s="41"/>
      <c r="G158" s="37"/>
      <c r="H158" s="41"/>
      <c r="I158" s="37"/>
      <c r="J158" s="117">
        <f t="shared" si="31"/>
        <v>0</v>
      </c>
      <c r="K158" s="171">
        <f t="shared" si="32"/>
        <v>0</v>
      </c>
      <c r="L158" s="8">
        <f ca="1">(A158-Calculation!$C$5)/365.25</f>
        <v>12.577686516084873</v>
      </c>
      <c r="M158" s="1">
        <v>1</v>
      </c>
      <c r="N158" s="123">
        <f t="shared" ca="1" si="26"/>
        <v>41425</v>
      </c>
      <c r="O158" s="40">
        <f t="shared" si="33"/>
        <v>0.10804999999999999</v>
      </c>
      <c r="P158" s="124"/>
      <c r="Q158" s="49"/>
      <c r="V158" s="109">
        <f t="shared" ca="1" si="34"/>
        <v>41425</v>
      </c>
      <c r="W158" s="36">
        <v>28.8</v>
      </c>
      <c r="X158" s="117">
        <v>0</v>
      </c>
      <c r="Y158" s="183">
        <v>55</v>
      </c>
      <c r="Z158" s="110">
        <v>7.2590000000000002E-2</v>
      </c>
      <c r="AA158" s="41"/>
      <c r="AB158" s="37"/>
      <c r="AC158" s="41"/>
      <c r="AD158" s="37"/>
      <c r="AE158" s="125">
        <v>1</v>
      </c>
      <c r="AF158" s="125"/>
      <c r="AG158" s="104">
        <v>12.50103</v>
      </c>
      <c r="AH158" s="103"/>
      <c r="AI158" s="111">
        <f t="shared" si="35"/>
        <v>0</v>
      </c>
      <c r="AJ158" s="40">
        <v>0.10804999999999999</v>
      </c>
      <c r="AK158" s="50">
        <v>0.16800000000000001</v>
      </c>
      <c r="AM158" s="40"/>
      <c r="AN158" s="131"/>
      <c r="AQ158" s="36"/>
      <c r="AR158" s="129"/>
      <c r="AT158" s="39">
        <f t="shared" si="36"/>
        <v>0</v>
      </c>
      <c r="AU158" s="130"/>
      <c r="AV158" s="6"/>
      <c r="BA158" s="134">
        <v>41183</v>
      </c>
      <c r="BB158" s="1">
        <v>28</v>
      </c>
      <c r="BC158" s="1">
        <v>52.612655172413803</v>
      </c>
      <c r="BD158" s="1">
        <v>2.0499999999999998</v>
      </c>
      <c r="BE158" s="1">
        <v>7.3515271600797016E-2</v>
      </c>
      <c r="BJ158" s="1">
        <v>1.361630677603396</v>
      </c>
      <c r="BL158" s="1">
        <v>12.501026694045175</v>
      </c>
      <c r="BN158" s="1">
        <v>41183</v>
      </c>
      <c r="BO158" s="1">
        <v>0.11392184231312696</v>
      </c>
      <c r="BP158" s="1">
        <v>0.17600000000000002</v>
      </c>
    </row>
    <row r="159" spans="1:68" ht="12.75">
      <c r="A159" s="120">
        <f t="shared" ca="1" si="27"/>
        <v>41455</v>
      </c>
      <c r="B159" s="36">
        <f t="shared" si="28"/>
        <v>28.8</v>
      </c>
      <c r="C159" s="48"/>
      <c r="D159" s="121">
        <f t="shared" si="29"/>
        <v>55</v>
      </c>
      <c r="E159" s="38">
        <f t="shared" si="30"/>
        <v>7.2590000000000002E-2</v>
      </c>
      <c r="F159" s="41"/>
      <c r="G159" s="37"/>
      <c r="H159" s="41"/>
      <c r="I159" s="37"/>
      <c r="J159" s="117">
        <f t="shared" si="31"/>
        <v>0</v>
      </c>
      <c r="K159" s="171">
        <f t="shared" si="32"/>
        <v>0</v>
      </c>
      <c r="L159" s="8">
        <f ca="1">(A159-Calculation!$C$5)/365.25</f>
        <v>12.659822039698836</v>
      </c>
      <c r="M159" s="1">
        <v>2</v>
      </c>
      <c r="N159" s="123">
        <f t="shared" ca="1" si="26"/>
        <v>41455</v>
      </c>
      <c r="O159" s="40">
        <f t="shared" si="33"/>
        <v>0.10804999999999999</v>
      </c>
      <c r="P159" s="124"/>
      <c r="Q159" s="49"/>
      <c r="V159" s="109">
        <f t="shared" ca="1" si="34"/>
        <v>41455</v>
      </c>
      <c r="W159" s="36">
        <v>28.8</v>
      </c>
      <c r="X159" s="117">
        <v>0</v>
      </c>
      <c r="Y159" s="183">
        <v>55</v>
      </c>
      <c r="Z159" s="110">
        <v>7.2590000000000002E-2</v>
      </c>
      <c r="AA159" s="41"/>
      <c r="AB159" s="37"/>
      <c r="AC159" s="41"/>
      <c r="AD159" s="37"/>
      <c r="AE159" s="125">
        <v>1</v>
      </c>
      <c r="AF159" s="125"/>
      <c r="AG159" s="104">
        <v>12.585900000000001</v>
      </c>
      <c r="AH159" s="103"/>
      <c r="AI159" s="111">
        <f t="shared" si="35"/>
        <v>0</v>
      </c>
      <c r="AJ159" s="40">
        <v>0.10804999999999999</v>
      </c>
      <c r="AK159" s="137">
        <v>0.16800000000000001</v>
      </c>
      <c r="AM159" s="40"/>
      <c r="AN159" s="131"/>
      <c r="AQ159" s="36"/>
      <c r="AR159" s="129"/>
      <c r="AT159" s="39">
        <f t="shared" si="36"/>
        <v>0</v>
      </c>
      <c r="AU159" s="130"/>
      <c r="AV159" s="6"/>
      <c r="BA159" s="134">
        <v>41214</v>
      </c>
      <c r="BB159" s="1">
        <v>28</v>
      </c>
      <c r="BC159" s="1">
        <v>53.609793103448276</v>
      </c>
      <c r="BD159" s="1">
        <v>2.0499999999999998</v>
      </c>
      <c r="BE159" s="1">
        <v>7.3510583443684011E-2</v>
      </c>
      <c r="BJ159" s="1">
        <v>1.3644873011010776</v>
      </c>
      <c r="BL159" s="1">
        <v>12.58590006844627</v>
      </c>
      <c r="BN159" s="1">
        <v>41214</v>
      </c>
      <c r="BO159" s="1">
        <v>8.5929618201901481E-2</v>
      </c>
      <c r="BP159" s="1">
        <v>0.17600000000000002</v>
      </c>
    </row>
    <row r="160" spans="1:68" ht="12.75">
      <c r="A160" s="120">
        <f t="shared" ca="1" si="27"/>
        <v>41486</v>
      </c>
      <c r="B160" s="36">
        <f t="shared" si="28"/>
        <v>28.8</v>
      </c>
      <c r="C160" s="48"/>
      <c r="D160" s="121">
        <f t="shared" si="29"/>
        <v>55</v>
      </c>
      <c r="E160" s="38">
        <f t="shared" si="30"/>
        <v>7.2599999999999998E-2</v>
      </c>
      <c r="F160" s="41"/>
      <c r="G160" s="37"/>
      <c r="H160" s="41"/>
      <c r="I160" s="37"/>
      <c r="J160" s="117">
        <f t="shared" si="31"/>
        <v>0</v>
      </c>
      <c r="K160" s="171">
        <f t="shared" si="32"/>
        <v>0</v>
      </c>
      <c r="L160" s="8">
        <f ca="1">(A160-Calculation!$C$5)/365.25</f>
        <v>12.744695414099931</v>
      </c>
      <c r="M160" s="1">
        <v>3</v>
      </c>
      <c r="N160" s="123">
        <f t="shared" ca="1" si="26"/>
        <v>41486</v>
      </c>
      <c r="O160" s="40">
        <f t="shared" si="33"/>
        <v>0.10833</v>
      </c>
      <c r="P160" s="124"/>
      <c r="Q160" s="49"/>
      <c r="V160" s="109">
        <f t="shared" ca="1" si="34"/>
        <v>41486</v>
      </c>
      <c r="W160" s="36">
        <v>28.8</v>
      </c>
      <c r="X160" s="117">
        <v>0</v>
      </c>
      <c r="Y160" s="183">
        <v>55</v>
      </c>
      <c r="Z160" s="110">
        <v>7.2599999999999998E-2</v>
      </c>
      <c r="AA160" s="41"/>
      <c r="AB160" s="37"/>
      <c r="AC160" s="41"/>
      <c r="AD160" s="37"/>
      <c r="AE160" s="125">
        <v>1</v>
      </c>
      <c r="AF160" s="125"/>
      <c r="AG160" s="104">
        <v>12.66804</v>
      </c>
      <c r="AH160" s="103"/>
      <c r="AI160" s="111">
        <f t="shared" si="35"/>
        <v>0</v>
      </c>
      <c r="AJ160" s="40">
        <v>0.10833</v>
      </c>
      <c r="AK160" s="137">
        <v>0.16800000000000001</v>
      </c>
      <c r="AM160" s="40"/>
      <c r="AN160" s="131"/>
      <c r="AQ160" s="36"/>
      <c r="AR160" s="129"/>
      <c r="AT160" s="39">
        <f t="shared" si="36"/>
        <v>0</v>
      </c>
      <c r="AU160" s="130"/>
      <c r="AV160" s="6"/>
      <c r="BA160" s="134">
        <v>41244</v>
      </c>
      <c r="BB160" s="1">
        <v>28</v>
      </c>
      <c r="BC160" s="1">
        <v>54.237620689655181</v>
      </c>
      <c r="BD160" s="1">
        <v>2.0499999999999998</v>
      </c>
      <c r="BE160" s="1">
        <v>7.3506046517452017E-2</v>
      </c>
      <c r="BJ160" s="1">
        <v>1.3672574814908312</v>
      </c>
      <c r="BL160" s="1">
        <v>12.668035592060233</v>
      </c>
      <c r="BN160" s="1">
        <v>41244</v>
      </c>
      <c r="BO160" s="1">
        <v>8.5929618201901481E-2</v>
      </c>
      <c r="BP160" s="1">
        <v>0.17600000000000002</v>
      </c>
    </row>
    <row r="161" spans="1:68" ht="12.75">
      <c r="A161" s="120">
        <f t="shared" ca="1" si="27"/>
        <v>41517</v>
      </c>
      <c r="B161" s="36">
        <f t="shared" si="28"/>
        <v>35.049999999999997</v>
      </c>
      <c r="C161" s="48"/>
      <c r="D161" s="121">
        <f t="shared" si="29"/>
        <v>55</v>
      </c>
      <c r="E161" s="38">
        <f t="shared" si="30"/>
        <v>7.2599999999999998E-2</v>
      </c>
      <c r="F161" s="41"/>
      <c r="G161" s="37"/>
      <c r="H161" s="41"/>
      <c r="I161" s="37"/>
      <c r="J161" s="117">
        <f t="shared" si="31"/>
        <v>0</v>
      </c>
      <c r="K161" s="171">
        <f t="shared" si="32"/>
        <v>0</v>
      </c>
      <c r="L161" s="8">
        <f ca="1">(A161-Calculation!$C$5)/365.25</f>
        <v>12.829568788501026</v>
      </c>
      <c r="M161" s="1">
        <v>4</v>
      </c>
      <c r="N161" s="123">
        <f t="shared" ca="1" si="26"/>
        <v>41517</v>
      </c>
      <c r="O161" s="40">
        <f t="shared" si="33"/>
        <v>0.15342</v>
      </c>
      <c r="P161" s="124"/>
      <c r="Q161" s="49"/>
      <c r="V161" s="109">
        <f t="shared" ca="1" si="34"/>
        <v>41517</v>
      </c>
      <c r="W161" s="36">
        <v>35.049999999999997</v>
      </c>
      <c r="X161" s="117">
        <v>0</v>
      </c>
      <c r="Y161" s="183">
        <v>55</v>
      </c>
      <c r="Z161" s="110">
        <v>7.2599999999999998E-2</v>
      </c>
      <c r="AA161" s="41"/>
      <c r="AB161" s="37"/>
      <c r="AC161" s="41"/>
      <c r="AD161" s="37"/>
      <c r="AE161" s="125">
        <v>1</v>
      </c>
      <c r="AF161" s="125"/>
      <c r="AG161" s="104">
        <v>12.75291</v>
      </c>
      <c r="AH161" s="103"/>
      <c r="AI161" s="111">
        <f t="shared" si="35"/>
        <v>0</v>
      </c>
      <c r="AJ161" s="40">
        <v>0.15342</v>
      </c>
      <c r="AK161" s="50">
        <v>0.16800000000000001</v>
      </c>
      <c r="AM161" s="40"/>
      <c r="AN161" s="131"/>
      <c r="AQ161" s="36"/>
      <c r="AR161" s="129"/>
      <c r="AT161" s="39">
        <f t="shared" si="36"/>
        <v>0</v>
      </c>
      <c r="AU161" s="130"/>
      <c r="AV161" s="6"/>
      <c r="BA161" s="134">
        <v>41275</v>
      </c>
      <c r="BB161" s="1">
        <v>35.049999999999997</v>
      </c>
      <c r="BC161" s="1">
        <v>52.633758620689662</v>
      </c>
      <c r="BD161" s="1">
        <v>2.0499999999999998</v>
      </c>
      <c r="BE161" s="1">
        <v>7.3501358360353014E-2</v>
      </c>
      <c r="BJ161" s="1">
        <v>1.3701259097021301</v>
      </c>
      <c r="BL161" s="1">
        <v>12.752908966461328</v>
      </c>
      <c r="BN161" s="1">
        <v>41275</v>
      </c>
      <c r="BO161" s="1">
        <v>8.5929618201901481E-2</v>
      </c>
      <c r="BP161" s="1">
        <v>0.18</v>
      </c>
    </row>
    <row r="162" spans="1:68" ht="12.75">
      <c r="A162" s="120">
        <f t="shared" ca="1" si="27"/>
        <v>41547</v>
      </c>
      <c r="B162" s="36">
        <f t="shared" si="28"/>
        <v>35.049999999999997</v>
      </c>
      <c r="C162" s="48"/>
      <c r="D162" s="121">
        <f t="shared" si="29"/>
        <v>55</v>
      </c>
      <c r="E162" s="38">
        <f t="shared" si="30"/>
        <v>7.2609999999999994E-2</v>
      </c>
      <c r="F162" s="41"/>
      <c r="G162" s="37"/>
      <c r="H162" s="41"/>
      <c r="I162" s="37"/>
      <c r="J162" s="117">
        <f t="shared" si="31"/>
        <v>0</v>
      </c>
      <c r="K162" s="171">
        <f t="shared" si="32"/>
        <v>0</v>
      </c>
      <c r="L162" s="8">
        <f ca="1">(A162-Calculation!$C$5)/365.25</f>
        <v>12.91170431211499</v>
      </c>
      <c r="M162" s="1">
        <v>5</v>
      </c>
      <c r="N162" s="123">
        <f t="shared" ca="1" si="26"/>
        <v>41547</v>
      </c>
      <c r="O162" s="40">
        <f t="shared" si="33"/>
        <v>0.15342</v>
      </c>
      <c r="P162" s="124"/>
      <c r="Q162" s="49"/>
      <c r="V162" s="109">
        <f t="shared" ca="1" si="34"/>
        <v>41547</v>
      </c>
      <c r="W162" s="36">
        <v>35.049999999999997</v>
      </c>
      <c r="X162" s="117">
        <v>0</v>
      </c>
      <c r="Y162" s="183">
        <v>55</v>
      </c>
      <c r="Z162" s="110">
        <v>7.2609999999999994E-2</v>
      </c>
      <c r="AA162" s="41"/>
      <c r="AB162" s="37"/>
      <c r="AC162" s="41"/>
      <c r="AD162" s="37"/>
      <c r="AE162" s="125">
        <v>1</v>
      </c>
      <c r="AF162" s="125"/>
      <c r="AG162" s="104">
        <v>12.83778</v>
      </c>
      <c r="AH162" s="103"/>
      <c r="AI162" s="111">
        <f t="shared" si="35"/>
        <v>0</v>
      </c>
      <c r="AJ162" s="40">
        <v>0.15342</v>
      </c>
      <c r="AK162" s="50">
        <v>0.16800000000000001</v>
      </c>
      <c r="AM162" s="40"/>
      <c r="AN162" s="131"/>
      <c r="AQ162" s="36"/>
      <c r="AR162" s="129"/>
      <c r="AT162" s="39">
        <f t="shared" si="36"/>
        <v>0</v>
      </c>
      <c r="AU162" s="130"/>
      <c r="AV162" s="6"/>
      <c r="BA162" s="134">
        <v>41306</v>
      </c>
      <c r="BB162" s="1">
        <v>35.049999999999997</v>
      </c>
      <c r="BC162" s="1">
        <v>51.643655172413794</v>
      </c>
      <c r="BD162" s="1">
        <v>2.0499999999999998</v>
      </c>
      <c r="BE162" s="1">
        <v>7.3496670203262018E-2</v>
      </c>
      <c r="BJ162" s="1">
        <v>1.3730003557122086</v>
      </c>
      <c r="BL162" s="1">
        <v>12.837782340862423</v>
      </c>
      <c r="BN162" s="1">
        <v>41306</v>
      </c>
      <c r="BO162" s="1">
        <v>0.12889442730285225</v>
      </c>
      <c r="BP162" s="1">
        <v>0.18</v>
      </c>
    </row>
    <row r="163" spans="1:68" ht="12.75">
      <c r="A163" s="120">
        <f t="shared" ca="1" si="27"/>
        <v>41578</v>
      </c>
      <c r="B163" s="36">
        <f t="shared" si="28"/>
        <v>27.274999999999999</v>
      </c>
      <c r="C163" s="48"/>
      <c r="D163" s="121">
        <f t="shared" si="29"/>
        <v>55</v>
      </c>
      <c r="E163" s="38">
        <f t="shared" si="30"/>
        <v>7.2609999999999994E-2</v>
      </c>
      <c r="F163" s="41"/>
      <c r="G163" s="37"/>
      <c r="H163" s="41"/>
      <c r="I163" s="37"/>
      <c r="J163" s="117">
        <f t="shared" si="31"/>
        <v>0</v>
      </c>
      <c r="K163" s="171">
        <f t="shared" si="32"/>
        <v>0</v>
      </c>
      <c r="L163" s="8">
        <f ca="1">(A163-Calculation!$C$5)/365.25</f>
        <v>12.996577686516085</v>
      </c>
      <c r="M163" s="1">
        <v>6</v>
      </c>
      <c r="N163" s="123">
        <f t="shared" ca="1" si="26"/>
        <v>41578</v>
      </c>
      <c r="O163" s="40">
        <f t="shared" si="33"/>
        <v>0.11609</v>
      </c>
      <c r="P163" s="124"/>
      <c r="Q163" s="49"/>
      <c r="V163" s="109">
        <f t="shared" ca="1" si="34"/>
        <v>41578</v>
      </c>
      <c r="W163" s="36">
        <v>27.274999999999999</v>
      </c>
      <c r="X163" s="117">
        <v>0</v>
      </c>
      <c r="Y163" s="183">
        <v>55</v>
      </c>
      <c r="Z163" s="110">
        <v>7.2609999999999994E-2</v>
      </c>
      <c r="AA163" s="41"/>
      <c r="AB163" s="37"/>
      <c r="AC163" s="41"/>
      <c r="AD163" s="37"/>
      <c r="AE163" s="125">
        <v>1</v>
      </c>
      <c r="AF163" s="125"/>
      <c r="AG163" s="104">
        <v>12.914440000000001</v>
      </c>
      <c r="AH163" s="103"/>
      <c r="AI163" s="111">
        <f t="shared" si="35"/>
        <v>0</v>
      </c>
      <c r="AJ163" s="40">
        <v>0.11609</v>
      </c>
      <c r="AK163" s="50">
        <v>0.16800000000000001</v>
      </c>
      <c r="AM163" s="40"/>
      <c r="AN163" s="131"/>
      <c r="AQ163" s="36"/>
      <c r="AR163" s="129"/>
      <c r="AT163" s="39">
        <f t="shared" si="36"/>
        <v>0</v>
      </c>
      <c r="AU163" s="130"/>
      <c r="AV163" s="6"/>
      <c r="BA163" s="134">
        <v>41334</v>
      </c>
      <c r="BB163" s="1">
        <v>27.274999999999999</v>
      </c>
      <c r="BC163" s="1">
        <v>50.507586206896555</v>
      </c>
      <c r="BD163" s="1">
        <v>2.0499999999999998</v>
      </c>
      <c r="BE163" s="1">
        <v>7.3492435738798018E-2</v>
      </c>
      <c r="BJ163" s="1">
        <v>1.3756018124550617</v>
      </c>
      <c r="BL163" s="1">
        <v>12.914442162902121</v>
      </c>
      <c r="BN163" s="1">
        <v>41334</v>
      </c>
      <c r="BO163" s="1">
        <v>0.12889442730285225</v>
      </c>
      <c r="BP163" s="1">
        <v>0.17900000000000002</v>
      </c>
    </row>
    <row r="164" spans="1:68" ht="12.75">
      <c r="A164" s="175">
        <f t="shared" ca="1" si="27"/>
        <v>41608</v>
      </c>
      <c r="B164" s="36">
        <f t="shared" si="28"/>
        <v>28.15</v>
      </c>
      <c r="C164" s="48"/>
      <c r="D164" s="121">
        <f t="shared" si="29"/>
        <v>55</v>
      </c>
      <c r="E164" s="38">
        <f t="shared" si="30"/>
        <v>7.2609999999999994E-2</v>
      </c>
      <c r="F164" s="41"/>
      <c r="G164" s="37"/>
      <c r="H164" s="41"/>
      <c r="I164" s="37"/>
      <c r="J164" s="117">
        <f t="shared" si="31"/>
        <v>0</v>
      </c>
      <c r="K164" s="171">
        <f t="shared" si="32"/>
        <v>0</v>
      </c>
      <c r="L164" s="8">
        <f ca="1">(A164-Calculation!$C$5)/365.25</f>
        <v>13.078713210130047</v>
      </c>
      <c r="M164" s="1">
        <v>1</v>
      </c>
      <c r="N164" s="123">
        <f t="shared" ca="1" si="26"/>
        <v>41608</v>
      </c>
      <c r="O164" s="40">
        <f t="shared" si="33"/>
        <v>0.11071</v>
      </c>
      <c r="P164" s="124"/>
      <c r="Q164" s="49"/>
      <c r="V164" s="109">
        <f t="shared" ca="1" si="34"/>
        <v>41608</v>
      </c>
      <c r="W164" s="36">
        <v>28.15</v>
      </c>
      <c r="X164" s="117">
        <v>0</v>
      </c>
      <c r="Y164" s="183">
        <v>55</v>
      </c>
      <c r="Z164" s="110">
        <v>7.2609999999999994E-2</v>
      </c>
      <c r="AA164" s="41"/>
      <c r="AB164" s="37"/>
      <c r="AC164" s="41"/>
      <c r="AD164" s="37"/>
      <c r="AE164" s="125">
        <v>1</v>
      </c>
      <c r="AF164" s="125"/>
      <c r="AG164" s="104">
        <v>12.999320000000001</v>
      </c>
      <c r="AH164" s="103"/>
      <c r="AI164" s="111">
        <f t="shared" si="35"/>
        <v>0</v>
      </c>
      <c r="AJ164" s="40">
        <v>0.11071</v>
      </c>
      <c r="AK164" s="50">
        <v>0.16800000000000001</v>
      </c>
      <c r="AM164" s="40"/>
      <c r="AN164" s="131"/>
      <c r="AQ164" s="36"/>
      <c r="AR164" s="129"/>
      <c r="AT164" s="39">
        <f t="shared" si="36"/>
        <v>0</v>
      </c>
      <c r="AU164" s="130"/>
      <c r="AV164" s="6"/>
      <c r="BA164" s="134">
        <v>41365</v>
      </c>
      <c r="BB164" s="1">
        <v>28.15</v>
      </c>
      <c r="BC164" s="1">
        <v>49.702137931034493</v>
      </c>
      <c r="BD164" s="1">
        <v>2.0499999999999998</v>
      </c>
      <c r="BE164" s="1">
        <v>7.3487747581721011E-2</v>
      </c>
      <c r="BJ164" s="1">
        <v>1.3784877465967844</v>
      </c>
      <c r="BL164" s="1">
        <v>12.999315537303216</v>
      </c>
      <c r="BN164" s="1">
        <v>41365</v>
      </c>
      <c r="BO164" s="1">
        <v>0.10311554184228178</v>
      </c>
      <c r="BP164" s="1">
        <v>0.17900000000000002</v>
      </c>
    </row>
    <row r="165" spans="1:68" ht="12.75">
      <c r="A165" s="120">
        <f t="shared" ca="1" si="27"/>
        <v>41639</v>
      </c>
      <c r="B165" s="36">
        <f t="shared" si="28"/>
        <v>36.9</v>
      </c>
      <c r="C165" s="48"/>
      <c r="D165" s="121">
        <f t="shared" si="29"/>
        <v>55</v>
      </c>
      <c r="E165" s="38">
        <f t="shared" si="30"/>
        <v>7.2620000000000004E-2</v>
      </c>
      <c r="F165" s="41"/>
      <c r="G165" s="37"/>
      <c r="H165" s="41"/>
      <c r="I165" s="37"/>
      <c r="J165" s="117">
        <f t="shared" si="31"/>
        <v>0</v>
      </c>
      <c r="K165" s="171">
        <f t="shared" si="32"/>
        <v>0</v>
      </c>
      <c r="L165" s="8">
        <f ca="1">(A165-Calculation!$C$5)/365.25</f>
        <v>13.163586584531142</v>
      </c>
      <c r="M165" s="1">
        <v>2</v>
      </c>
      <c r="N165" s="123">
        <f t="shared" ca="1" si="26"/>
        <v>41639</v>
      </c>
      <c r="O165" s="40">
        <f t="shared" si="33"/>
        <v>0.12926000000000001</v>
      </c>
      <c r="P165" s="124"/>
      <c r="Q165" s="49"/>
      <c r="V165" s="109">
        <f t="shared" ca="1" si="34"/>
        <v>41639</v>
      </c>
      <c r="W165" s="36">
        <v>36.9</v>
      </c>
      <c r="X165" s="117">
        <v>0</v>
      </c>
      <c r="Y165" s="183">
        <v>55</v>
      </c>
      <c r="Z165" s="110">
        <v>7.2620000000000004E-2</v>
      </c>
      <c r="AA165" s="41"/>
      <c r="AB165" s="37"/>
      <c r="AC165" s="41"/>
      <c r="AD165" s="37"/>
      <c r="AE165" s="125">
        <v>1</v>
      </c>
      <c r="AF165" s="125"/>
      <c r="AG165" s="104">
        <v>13.08145</v>
      </c>
      <c r="AH165" s="103"/>
      <c r="AI165" s="111">
        <f t="shared" si="35"/>
        <v>0</v>
      </c>
      <c r="AJ165" s="40">
        <v>0.12926000000000001</v>
      </c>
      <c r="AK165" s="50">
        <v>0.16800000000000001</v>
      </c>
      <c r="AM165" s="40"/>
      <c r="AN165" s="131"/>
      <c r="AQ165" s="36"/>
      <c r="AR165" s="129"/>
      <c r="AT165" s="39">
        <f t="shared" si="36"/>
        <v>0</v>
      </c>
      <c r="AU165" s="130"/>
      <c r="AV165" s="6"/>
      <c r="BA165" s="134">
        <v>41395</v>
      </c>
      <c r="BB165" s="1">
        <v>36.450000000000003</v>
      </c>
      <c r="BC165" s="1">
        <v>49.169275862068972</v>
      </c>
      <c r="BD165" s="1">
        <v>2.0499999999999998</v>
      </c>
      <c r="BE165" s="1">
        <v>7.3483210655523018E-2</v>
      </c>
      <c r="BJ165" s="1">
        <v>1.3812863506732433</v>
      </c>
      <c r="BL165" s="1">
        <v>13.08145106091718</v>
      </c>
      <c r="BN165" s="1">
        <v>41395</v>
      </c>
      <c r="BO165" s="1">
        <v>0.10053765329622473</v>
      </c>
      <c r="BP165" s="1">
        <v>0.17900000000000002</v>
      </c>
    </row>
    <row r="166" spans="1:68" ht="12.75">
      <c r="A166" s="120">
        <f t="shared" ca="1" si="27"/>
        <v>41670</v>
      </c>
      <c r="B166" s="36">
        <f t="shared" si="28"/>
        <v>62</v>
      </c>
      <c r="C166" s="48"/>
      <c r="D166" s="121">
        <f t="shared" si="29"/>
        <v>55</v>
      </c>
      <c r="E166" s="38">
        <f t="shared" si="30"/>
        <v>7.2620000000000004E-2</v>
      </c>
      <c r="F166" s="41"/>
      <c r="G166" s="37"/>
      <c r="H166" s="41"/>
      <c r="I166" s="37"/>
      <c r="J166" s="117">
        <f t="shared" si="31"/>
        <v>0</v>
      </c>
      <c r="K166" s="171">
        <f t="shared" si="32"/>
        <v>0</v>
      </c>
      <c r="L166" s="8">
        <f ca="1">(A166-Calculation!$C$5)/365.25</f>
        <v>13.248459958932239</v>
      </c>
      <c r="M166" s="1">
        <v>3</v>
      </c>
      <c r="N166" s="123">
        <f t="shared" ca="1" si="26"/>
        <v>41670</v>
      </c>
      <c r="O166" s="40">
        <f t="shared" si="33"/>
        <v>0.15881999999999999</v>
      </c>
      <c r="P166" s="124"/>
      <c r="Q166" s="49"/>
      <c r="V166" s="109">
        <f t="shared" ca="1" si="34"/>
        <v>41670</v>
      </c>
      <c r="W166" s="36">
        <v>62</v>
      </c>
      <c r="X166" s="117">
        <v>0</v>
      </c>
      <c r="Y166" s="183">
        <v>55</v>
      </c>
      <c r="Z166" s="110">
        <v>7.2620000000000004E-2</v>
      </c>
      <c r="AA166" s="41"/>
      <c r="AB166" s="37"/>
      <c r="AC166" s="41"/>
      <c r="AD166" s="37"/>
      <c r="AE166" s="125">
        <v>1</v>
      </c>
      <c r="AF166" s="125"/>
      <c r="AG166" s="104">
        <v>13.166320000000001</v>
      </c>
      <c r="AH166" s="103"/>
      <c r="AI166" s="111">
        <f t="shared" si="35"/>
        <v>0</v>
      </c>
      <c r="AJ166" s="40">
        <v>0.15881999999999999</v>
      </c>
      <c r="AK166" s="50">
        <v>0.16800000000000001</v>
      </c>
      <c r="AM166" s="40"/>
      <c r="AN166" s="131"/>
      <c r="AQ166" s="36"/>
      <c r="AR166" s="129"/>
      <c r="AT166" s="39">
        <f t="shared" si="36"/>
        <v>0</v>
      </c>
      <c r="AU166" s="130"/>
      <c r="AV166" s="6"/>
      <c r="BA166" s="134">
        <v>41426</v>
      </c>
      <c r="BB166" s="1">
        <v>64.25</v>
      </c>
      <c r="BC166" s="1">
        <v>49.406689655172421</v>
      </c>
      <c r="BD166" s="1">
        <v>2.0499999999999998</v>
      </c>
      <c r="BE166" s="1">
        <v>7.3478522498460014E-2</v>
      </c>
      <c r="BJ166" s="1">
        <v>1.3841842106519162</v>
      </c>
      <c r="BL166" s="1">
        <v>13.166324435318275</v>
      </c>
      <c r="BN166" s="1">
        <v>41426</v>
      </c>
      <c r="BO166" s="1">
        <v>0.11342709602650994</v>
      </c>
      <c r="BP166" s="1">
        <v>0.17800000000000002</v>
      </c>
    </row>
    <row r="167" spans="1:68" ht="12.75">
      <c r="A167" s="120">
        <f t="shared" ca="1" si="27"/>
        <v>41698</v>
      </c>
      <c r="B167" s="36">
        <f t="shared" si="28"/>
        <v>103.25</v>
      </c>
      <c r="C167" s="48"/>
      <c r="D167" s="121">
        <f t="shared" si="29"/>
        <v>55</v>
      </c>
      <c r="E167" s="38">
        <f t="shared" si="30"/>
        <v>7.2620000000000004E-2</v>
      </c>
      <c r="F167" s="41"/>
      <c r="G167" s="37"/>
      <c r="H167" s="41"/>
      <c r="I167" s="37"/>
      <c r="J167" s="117">
        <f t="shared" si="31"/>
        <v>0</v>
      </c>
      <c r="K167" s="171">
        <f t="shared" si="32"/>
        <v>0</v>
      </c>
      <c r="L167" s="8">
        <f ca="1">(A167-Calculation!$C$5)/365.25</f>
        <v>13.325119780971937</v>
      </c>
      <c r="M167" s="1">
        <v>4</v>
      </c>
      <c r="N167" s="123">
        <f t="shared" ca="1" si="26"/>
        <v>41698</v>
      </c>
      <c r="O167" s="40">
        <f t="shared" si="33"/>
        <v>0.19644</v>
      </c>
      <c r="P167" s="124"/>
      <c r="Q167" s="49"/>
      <c r="V167" s="109">
        <f t="shared" ca="1" si="34"/>
        <v>41698</v>
      </c>
      <c r="W167" s="36">
        <v>103.25</v>
      </c>
      <c r="X167" s="117">
        <v>0</v>
      </c>
      <c r="Y167" s="183">
        <v>55</v>
      </c>
      <c r="Z167" s="110">
        <v>7.2620000000000004E-2</v>
      </c>
      <c r="AA167" s="41"/>
      <c r="AB167" s="37"/>
      <c r="AC167" s="41"/>
      <c r="AD167" s="37"/>
      <c r="AE167" s="125">
        <v>1</v>
      </c>
      <c r="AF167" s="125"/>
      <c r="AG167" s="104">
        <v>13.24846</v>
      </c>
      <c r="AH167" s="103"/>
      <c r="AI167" s="111">
        <f t="shared" si="35"/>
        <v>0</v>
      </c>
      <c r="AJ167" s="40">
        <v>0.19644</v>
      </c>
      <c r="AK167" s="50">
        <v>0.16800000000000001</v>
      </c>
      <c r="AM167" s="40"/>
      <c r="AN167" s="131"/>
      <c r="AQ167" s="36"/>
      <c r="AR167" s="129"/>
      <c r="AT167" s="39">
        <f t="shared" si="36"/>
        <v>0</v>
      </c>
      <c r="AU167" s="130"/>
      <c r="AV167" s="6"/>
      <c r="BA167" s="134">
        <v>41456</v>
      </c>
      <c r="BB167" s="1">
        <v>105.75</v>
      </c>
      <c r="BC167" s="1">
        <v>50.01868965517243</v>
      </c>
      <c r="BD167" s="1">
        <v>2.0499999999999998</v>
      </c>
      <c r="BE167" s="1">
        <v>7.347398557227601E-2</v>
      </c>
      <c r="BJ167" s="1">
        <v>1.3869943796824817</v>
      </c>
      <c r="BL167" s="1">
        <v>13.248459958932239</v>
      </c>
      <c r="BN167" s="1">
        <v>41456</v>
      </c>
      <c r="BO167" s="1">
        <v>0.1443617585791945</v>
      </c>
      <c r="BP167" s="1">
        <v>0.17800000000000002</v>
      </c>
    </row>
    <row r="168" spans="1:68" ht="12.75">
      <c r="A168" s="120">
        <f t="shared" ca="1" si="27"/>
        <v>41729</v>
      </c>
      <c r="B168" s="36">
        <f t="shared" si="28"/>
        <v>100.25</v>
      </c>
      <c r="C168" s="48"/>
      <c r="D168" s="121">
        <f t="shared" si="29"/>
        <v>55</v>
      </c>
      <c r="E168" s="38">
        <f t="shared" si="30"/>
        <v>7.263E-2</v>
      </c>
      <c r="F168" s="41"/>
      <c r="G168" s="37"/>
      <c r="H168" s="41"/>
      <c r="I168" s="37"/>
      <c r="J168" s="117">
        <f t="shared" si="31"/>
        <v>0</v>
      </c>
      <c r="K168" s="171">
        <f t="shared" si="32"/>
        <v>0</v>
      </c>
      <c r="L168" s="8">
        <f ca="1">(A168-Calculation!$C$5)/365.25</f>
        <v>13.409993155373032</v>
      </c>
      <c r="M168" s="1">
        <v>5</v>
      </c>
      <c r="N168" s="123">
        <f t="shared" ca="1" si="26"/>
        <v>41729</v>
      </c>
      <c r="O168" s="40">
        <f t="shared" si="33"/>
        <v>0.19644</v>
      </c>
      <c r="P168" s="124"/>
      <c r="Q168" s="49"/>
      <c r="V168" s="109">
        <f t="shared" ca="1" si="34"/>
        <v>41729</v>
      </c>
      <c r="W168" s="36">
        <v>100.25</v>
      </c>
      <c r="X168" s="117">
        <v>0</v>
      </c>
      <c r="Y168" s="183">
        <v>55</v>
      </c>
      <c r="Z168" s="110">
        <v>7.263E-2</v>
      </c>
      <c r="AA168" s="41"/>
      <c r="AB168" s="37"/>
      <c r="AC168" s="41"/>
      <c r="AD168" s="37"/>
      <c r="AE168" s="125">
        <v>1</v>
      </c>
      <c r="AF168" s="125"/>
      <c r="AG168" s="104">
        <v>13.33333</v>
      </c>
      <c r="AH168" s="103"/>
      <c r="AI168" s="111">
        <f t="shared" si="35"/>
        <v>0</v>
      </c>
      <c r="AJ168" s="40">
        <v>0.19644</v>
      </c>
      <c r="AK168" s="50">
        <v>0.16800000000000001</v>
      </c>
      <c r="AM168" s="40"/>
      <c r="AN168" s="131"/>
      <c r="AQ168" s="36"/>
      <c r="AR168" s="129"/>
      <c r="AT168" s="39">
        <f t="shared" si="36"/>
        <v>0</v>
      </c>
      <c r="AU168" s="130"/>
      <c r="AV168" s="6"/>
      <c r="BA168" s="134">
        <v>41487</v>
      </c>
      <c r="BB168" s="1">
        <v>99.75</v>
      </c>
      <c r="BC168" s="1">
        <v>50.773137931034491</v>
      </c>
      <c r="BD168" s="1">
        <v>2.0499999999999998</v>
      </c>
      <c r="BE168" s="1">
        <v>7.3469297415227008E-2</v>
      </c>
      <c r="BJ168" s="1">
        <v>1.3899042147804448</v>
      </c>
      <c r="BL168" s="1">
        <v>13.333333333333334</v>
      </c>
      <c r="BN168" s="1">
        <v>41487</v>
      </c>
      <c r="BO168" s="1">
        <v>0.17529642113187899</v>
      </c>
      <c r="BP168" s="1">
        <v>0.17699999999999999</v>
      </c>
    </row>
    <row r="169" spans="1:68" ht="12.75">
      <c r="A169" s="120">
        <f t="shared" ca="1" si="27"/>
        <v>41759</v>
      </c>
      <c r="B169" s="36">
        <f t="shared" si="28"/>
        <v>36.450000000000003</v>
      </c>
      <c r="C169" s="48"/>
      <c r="D169" s="121">
        <f t="shared" si="29"/>
        <v>55</v>
      </c>
      <c r="E169" s="38">
        <f t="shared" si="30"/>
        <v>7.263E-2</v>
      </c>
      <c r="F169" s="41"/>
      <c r="G169" s="37"/>
      <c r="H169" s="41"/>
      <c r="I169" s="37"/>
      <c r="J169" s="117">
        <f t="shared" si="31"/>
        <v>0</v>
      </c>
      <c r="K169" s="171">
        <f t="shared" si="32"/>
        <v>0</v>
      </c>
      <c r="L169" s="8">
        <f ca="1">(A169-Calculation!$C$5)/365.25</f>
        <v>13.492128678986996</v>
      </c>
      <c r="M169" s="1">
        <v>6</v>
      </c>
      <c r="N169" s="123">
        <f t="shared" ca="1" si="26"/>
        <v>41759</v>
      </c>
      <c r="O169" s="40">
        <f t="shared" si="33"/>
        <v>0.12926000000000001</v>
      </c>
      <c r="P169" s="124"/>
      <c r="Q169" s="49"/>
      <c r="V169" s="109">
        <f t="shared" ca="1" si="34"/>
        <v>41759</v>
      </c>
      <c r="W169" s="36">
        <v>36.450000000000003</v>
      </c>
      <c r="X169" s="117">
        <v>0</v>
      </c>
      <c r="Y169" s="183">
        <v>55</v>
      </c>
      <c r="Z169" s="110">
        <v>7.263E-2</v>
      </c>
      <c r="AA169" s="41"/>
      <c r="AB169" s="37"/>
      <c r="AC169" s="41"/>
      <c r="AD169" s="37"/>
      <c r="AE169" s="125">
        <v>1</v>
      </c>
      <c r="AF169" s="125"/>
      <c r="AG169" s="104">
        <v>13.41821</v>
      </c>
      <c r="AH169" s="103"/>
      <c r="AI169" s="111">
        <f t="shared" si="35"/>
        <v>0</v>
      </c>
      <c r="AJ169" s="40">
        <v>0.12926000000000001</v>
      </c>
      <c r="AK169" s="50">
        <v>0.16800000000000001</v>
      </c>
      <c r="AM169" s="40"/>
      <c r="AN169" s="131"/>
      <c r="AQ169" s="36"/>
      <c r="AR169" s="129"/>
      <c r="AT169" s="39">
        <f t="shared" si="36"/>
        <v>0</v>
      </c>
      <c r="AU169" s="130"/>
      <c r="AV169" s="6"/>
      <c r="BA169" s="134">
        <v>41518</v>
      </c>
      <c r="BB169" s="1">
        <v>36.5</v>
      </c>
      <c r="BC169" s="1">
        <v>51.569793103448283</v>
      </c>
      <c r="BD169" s="1">
        <v>2.0499999999999998</v>
      </c>
      <c r="BE169" s="1">
        <v>7.3464609258185015E-2</v>
      </c>
      <c r="BJ169" s="1">
        <v>1.3928201545464736</v>
      </c>
      <c r="BL169" s="1">
        <v>13.418206707734429</v>
      </c>
      <c r="BN169" s="1">
        <v>41518</v>
      </c>
      <c r="BO169" s="1">
        <v>0.17529642113187899</v>
      </c>
      <c r="BP169" s="1">
        <v>0.17699999999999999</v>
      </c>
    </row>
    <row r="170" spans="1:68" ht="12.75">
      <c r="A170" s="120">
        <f t="shared" ca="1" si="27"/>
        <v>41790</v>
      </c>
      <c r="B170" s="36">
        <f t="shared" si="28"/>
        <v>28.8</v>
      </c>
      <c r="C170" s="48"/>
      <c r="D170" s="121">
        <f t="shared" si="29"/>
        <v>55</v>
      </c>
      <c r="E170" s="38">
        <f t="shared" si="30"/>
        <v>7.2639999999999996E-2</v>
      </c>
      <c r="F170" s="41"/>
      <c r="G170" s="37"/>
      <c r="H170" s="41"/>
      <c r="I170" s="37"/>
      <c r="J170" s="117">
        <f t="shared" si="31"/>
        <v>0</v>
      </c>
      <c r="K170" s="171">
        <f t="shared" si="32"/>
        <v>0</v>
      </c>
      <c r="L170" s="8">
        <f ca="1">(A170-Calculation!$C$5)/365.25</f>
        <v>13.577002053388091</v>
      </c>
      <c r="M170" s="1">
        <v>1</v>
      </c>
      <c r="N170" s="123">
        <f t="shared" ca="1" si="26"/>
        <v>41790</v>
      </c>
      <c r="O170" s="40">
        <f t="shared" si="33"/>
        <v>0.10373</v>
      </c>
      <c r="P170" s="124"/>
      <c r="Q170" s="49"/>
      <c r="V170" s="109">
        <f t="shared" ca="1" si="34"/>
        <v>41790</v>
      </c>
      <c r="W170" s="36">
        <v>28.8</v>
      </c>
      <c r="X170" s="117">
        <v>0</v>
      </c>
      <c r="Y170" s="183">
        <v>55</v>
      </c>
      <c r="Z170" s="110">
        <v>7.2639999999999996E-2</v>
      </c>
      <c r="AA170" s="41"/>
      <c r="AB170" s="37"/>
      <c r="AC170" s="41"/>
      <c r="AD170" s="37"/>
      <c r="AE170" s="125">
        <v>1</v>
      </c>
      <c r="AF170" s="125"/>
      <c r="AG170" s="104">
        <v>13.50034</v>
      </c>
      <c r="AH170" s="103"/>
      <c r="AI170" s="111">
        <f t="shared" si="35"/>
        <v>0</v>
      </c>
      <c r="AJ170" s="40">
        <v>0.10373</v>
      </c>
      <c r="AK170" s="50">
        <v>0.16800000000000001</v>
      </c>
      <c r="AM170" s="40"/>
      <c r="AN170" s="131"/>
      <c r="AQ170" s="36"/>
      <c r="AR170" s="129"/>
      <c r="AT170" s="39">
        <f t="shared" si="36"/>
        <v>0</v>
      </c>
      <c r="AU170" s="130"/>
      <c r="AV170" s="6"/>
      <c r="BA170" s="134">
        <v>41548</v>
      </c>
      <c r="BB170" s="1">
        <v>28</v>
      </c>
      <c r="BC170" s="1">
        <v>52.612655172413803</v>
      </c>
      <c r="BD170" s="1">
        <v>2.0499999999999998</v>
      </c>
      <c r="BE170" s="1">
        <v>7.3460072332023008E-2</v>
      </c>
      <c r="BJ170" s="1">
        <v>1.3956478562593915</v>
      </c>
      <c r="BL170" s="1">
        <v>13.500342231348391</v>
      </c>
      <c r="BN170" s="1">
        <v>41548</v>
      </c>
      <c r="BO170" s="1">
        <v>0.10936496862060188</v>
      </c>
      <c r="BP170" s="1">
        <v>0.17600000000000002</v>
      </c>
    </row>
    <row r="171" spans="1:68" ht="12.75">
      <c r="A171" s="120">
        <f t="shared" ca="1" si="27"/>
        <v>41820</v>
      </c>
      <c r="B171" s="36">
        <f t="shared" si="28"/>
        <v>28.8</v>
      </c>
      <c r="C171" s="48"/>
      <c r="D171" s="121">
        <f t="shared" si="29"/>
        <v>55</v>
      </c>
      <c r="E171" s="38">
        <f t="shared" si="30"/>
        <v>7.2639999999999996E-2</v>
      </c>
      <c r="F171" s="41"/>
      <c r="G171" s="37"/>
      <c r="H171" s="41"/>
      <c r="I171" s="37"/>
      <c r="J171" s="117">
        <f t="shared" si="31"/>
        <v>0</v>
      </c>
      <c r="K171" s="171">
        <f t="shared" si="32"/>
        <v>0</v>
      </c>
      <c r="L171" s="8">
        <f ca="1">(A171-Calculation!$C$5)/365.25</f>
        <v>13.659137577002053</v>
      </c>
      <c r="M171" s="1">
        <v>2</v>
      </c>
      <c r="N171" s="123">
        <f t="shared" ca="1" si="26"/>
        <v>41820</v>
      </c>
      <c r="O171" s="40">
        <f t="shared" si="33"/>
        <v>0.10373</v>
      </c>
      <c r="P171" s="124"/>
      <c r="Q171" s="49"/>
      <c r="V171" s="109">
        <f t="shared" ca="1" si="34"/>
        <v>41820</v>
      </c>
      <c r="W171" s="36">
        <v>28.8</v>
      </c>
      <c r="X171" s="117">
        <v>0</v>
      </c>
      <c r="Y171" s="183">
        <v>55</v>
      </c>
      <c r="Z171" s="110">
        <v>7.2639999999999996E-2</v>
      </c>
      <c r="AA171" s="41"/>
      <c r="AB171" s="37"/>
      <c r="AC171" s="41"/>
      <c r="AD171" s="37"/>
      <c r="AE171" s="125">
        <v>1</v>
      </c>
      <c r="AF171" s="125"/>
      <c r="AG171" s="104">
        <v>13.58522</v>
      </c>
      <c r="AH171" s="103"/>
      <c r="AI171" s="111">
        <f t="shared" si="35"/>
        <v>0</v>
      </c>
      <c r="AJ171" s="40">
        <v>0.10373</v>
      </c>
      <c r="AK171" s="137">
        <v>0.16800000000000001</v>
      </c>
      <c r="AM171" s="40"/>
      <c r="AN171" s="131"/>
      <c r="AQ171" s="36"/>
      <c r="AR171" s="129"/>
      <c r="AT171" s="39">
        <f t="shared" si="36"/>
        <v>0</v>
      </c>
      <c r="AU171" s="130"/>
      <c r="AV171" s="6"/>
      <c r="BA171" s="134">
        <v>41579</v>
      </c>
      <c r="BB171" s="1">
        <v>28</v>
      </c>
      <c r="BC171" s="1">
        <v>53.609793103448276</v>
      </c>
      <c r="BD171" s="1">
        <v>2.0499999999999998</v>
      </c>
      <c r="BE171" s="1">
        <v>7.3455384175000013E-2</v>
      </c>
      <c r="BJ171" s="1">
        <v>1.3985758458576405</v>
      </c>
      <c r="BL171" s="1">
        <v>13.585215605749486</v>
      </c>
      <c r="BN171" s="1">
        <v>41579</v>
      </c>
      <c r="BO171" s="1">
        <v>8.2492433473825413E-2</v>
      </c>
      <c r="BP171" s="1">
        <v>0.17600000000000002</v>
      </c>
    </row>
    <row r="172" spans="1:68" ht="12.75">
      <c r="A172" s="120">
        <f t="shared" ca="1" si="27"/>
        <v>41851</v>
      </c>
      <c r="B172" s="36">
        <f t="shared" si="28"/>
        <v>28.8</v>
      </c>
      <c r="C172" s="48"/>
      <c r="D172" s="121">
        <f t="shared" si="29"/>
        <v>55</v>
      </c>
      <c r="E172" s="38">
        <f t="shared" si="30"/>
        <v>7.2639999999999996E-2</v>
      </c>
      <c r="F172" s="41"/>
      <c r="G172" s="37"/>
      <c r="H172" s="41"/>
      <c r="I172" s="37"/>
      <c r="J172" s="117">
        <f t="shared" si="31"/>
        <v>0</v>
      </c>
      <c r="K172" s="171">
        <f t="shared" si="32"/>
        <v>0</v>
      </c>
      <c r="L172" s="8">
        <f ca="1">(A172-Calculation!$C$5)/365.25</f>
        <v>13.744010951403148</v>
      </c>
      <c r="M172" s="1">
        <v>3</v>
      </c>
      <c r="N172" s="123">
        <f t="shared" ca="1" si="26"/>
        <v>41851</v>
      </c>
      <c r="O172" s="40">
        <f t="shared" si="33"/>
        <v>0.104</v>
      </c>
      <c r="P172" s="124"/>
      <c r="Q172" s="49"/>
      <c r="V172" s="109">
        <f t="shared" ca="1" si="34"/>
        <v>41851</v>
      </c>
      <c r="W172" s="36">
        <v>28.8</v>
      </c>
      <c r="X172" s="117">
        <v>0</v>
      </c>
      <c r="Y172" s="183">
        <v>55</v>
      </c>
      <c r="Z172" s="110">
        <v>7.2639999999999996E-2</v>
      </c>
      <c r="AA172" s="41"/>
      <c r="AB172" s="37"/>
      <c r="AC172" s="41"/>
      <c r="AD172" s="37"/>
      <c r="AE172" s="125">
        <v>1</v>
      </c>
      <c r="AF172" s="125"/>
      <c r="AG172" s="104">
        <v>13.667350000000001</v>
      </c>
      <c r="AH172" s="103"/>
      <c r="AI172" s="111">
        <f t="shared" si="35"/>
        <v>0</v>
      </c>
      <c r="AJ172" s="40">
        <v>0.104</v>
      </c>
      <c r="AK172" s="137">
        <v>0.16800000000000001</v>
      </c>
      <c r="AM172" s="40"/>
      <c r="AN172" s="131"/>
      <c r="AQ172" s="36"/>
      <c r="AR172" s="129"/>
      <c r="AT172" s="39">
        <f t="shared" si="36"/>
        <v>0</v>
      </c>
      <c r="AU172" s="130"/>
      <c r="AV172" s="6"/>
      <c r="BA172" s="134">
        <v>41609</v>
      </c>
      <c r="BB172" s="1">
        <v>28</v>
      </c>
      <c r="BC172" s="1">
        <v>54.237620689655181</v>
      </c>
      <c r="BD172" s="1">
        <v>2.0499999999999998</v>
      </c>
      <c r="BE172" s="1">
        <v>7.3450847248846013E-2</v>
      </c>
      <c r="BJ172" s="1">
        <v>1.4014152327677651</v>
      </c>
      <c r="BL172" s="1">
        <v>13.66735112936345</v>
      </c>
      <c r="BN172" s="1">
        <v>41609</v>
      </c>
      <c r="BO172" s="1">
        <v>8.2492433473825413E-2</v>
      </c>
      <c r="BP172" s="1">
        <v>0.17600000000000002</v>
      </c>
    </row>
    <row r="173" spans="1:68" ht="12.75">
      <c r="A173" s="120">
        <f t="shared" ca="1" si="27"/>
        <v>41882</v>
      </c>
      <c r="B173" s="36">
        <f t="shared" si="28"/>
        <v>35.049999999999997</v>
      </c>
      <c r="C173" s="48"/>
      <c r="D173" s="121">
        <f t="shared" si="29"/>
        <v>55</v>
      </c>
      <c r="E173" s="38">
        <f t="shared" si="30"/>
        <v>7.2650000000000006E-2</v>
      </c>
      <c r="F173" s="41"/>
      <c r="G173" s="37"/>
      <c r="H173" s="41"/>
      <c r="I173" s="37"/>
      <c r="J173" s="117">
        <f t="shared" si="31"/>
        <v>0</v>
      </c>
      <c r="K173" s="171">
        <f t="shared" si="32"/>
        <v>0</v>
      </c>
      <c r="L173" s="8">
        <f ca="1">(A173-Calculation!$C$5)/365.25</f>
        <v>13.828884325804244</v>
      </c>
      <c r="M173" s="1">
        <v>4</v>
      </c>
      <c r="N173" s="123">
        <f t="shared" ca="1" si="26"/>
        <v>41882</v>
      </c>
      <c r="O173" s="40">
        <f t="shared" si="33"/>
        <v>0.14729</v>
      </c>
      <c r="P173" s="124"/>
      <c r="Q173" s="49"/>
      <c r="V173" s="109">
        <f t="shared" ca="1" si="34"/>
        <v>41882</v>
      </c>
      <c r="W173" s="36">
        <v>35.049999999999997</v>
      </c>
      <c r="X173" s="117">
        <v>0</v>
      </c>
      <c r="Y173" s="183">
        <v>55</v>
      </c>
      <c r="Z173" s="110">
        <v>7.2650000000000006E-2</v>
      </c>
      <c r="AA173" s="41"/>
      <c r="AB173" s="37"/>
      <c r="AC173" s="41"/>
      <c r="AD173" s="37"/>
      <c r="AE173" s="125">
        <v>1</v>
      </c>
      <c r="AF173" s="125"/>
      <c r="AG173" s="104">
        <v>13.752219999999999</v>
      </c>
      <c r="AH173" s="103"/>
      <c r="AI173" s="111">
        <f t="shared" si="35"/>
        <v>0</v>
      </c>
      <c r="AJ173" s="40">
        <v>0.14729</v>
      </c>
      <c r="AK173" s="50">
        <v>0.16800000000000001</v>
      </c>
      <c r="AM173" s="40"/>
      <c r="AN173" s="131"/>
      <c r="AQ173" s="36"/>
      <c r="AR173" s="129"/>
      <c r="AT173" s="39">
        <f t="shared" si="36"/>
        <v>0</v>
      </c>
      <c r="AU173" s="130"/>
      <c r="AV173" s="6"/>
      <c r="BA173" s="134">
        <v>41640</v>
      </c>
      <c r="BB173" s="1">
        <v>35.049999999999997</v>
      </c>
      <c r="BC173" s="1">
        <v>52.633758620689662</v>
      </c>
      <c r="BD173" s="1">
        <v>2.0499999999999998</v>
      </c>
      <c r="BE173" s="1">
        <v>7.344615909183301E-2</v>
      </c>
      <c r="BJ173" s="1">
        <v>1.4043553219929723</v>
      </c>
      <c r="BL173" s="1">
        <v>13.752224503764545</v>
      </c>
      <c r="BN173" s="1">
        <v>41640</v>
      </c>
      <c r="BO173" s="1">
        <v>8.2492433473825413E-2</v>
      </c>
      <c r="BP173" s="1">
        <v>0.18</v>
      </c>
    </row>
    <row r="174" spans="1:68" ht="12.75">
      <c r="A174" s="120">
        <f t="shared" ca="1" si="27"/>
        <v>41912</v>
      </c>
      <c r="B174" s="36">
        <f t="shared" si="28"/>
        <v>35.049999999999997</v>
      </c>
      <c r="C174" s="48"/>
      <c r="D174" s="121">
        <f t="shared" si="29"/>
        <v>55</v>
      </c>
      <c r="E174" s="38">
        <f t="shared" si="30"/>
        <v>7.2650000000000006E-2</v>
      </c>
      <c r="F174" s="41"/>
      <c r="G174" s="37"/>
      <c r="H174" s="41"/>
      <c r="I174" s="37"/>
      <c r="J174" s="117">
        <f t="shared" si="31"/>
        <v>0</v>
      </c>
      <c r="K174" s="171">
        <f t="shared" si="32"/>
        <v>0</v>
      </c>
      <c r="L174" s="8">
        <f ca="1">(A174-Calculation!$C$5)/365.25</f>
        <v>13.911019849418206</v>
      </c>
      <c r="M174" s="1">
        <v>5</v>
      </c>
      <c r="N174" s="123">
        <f t="shared" ca="1" si="26"/>
        <v>41912</v>
      </c>
      <c r="O174" s="40">
        <f t="shared" si="33"/>
        <v>0.14729</v>
      </c>
      <c r="P174" s="124"/>
      <c r="Q174" s="49"/>
      <c r="V174" s="109">
        <f t="shared" ca="1" si="34"/>
        <v>41912</v>
      </c>
      <c r="W174" s="36">
        <v>35.049999999999997</v>
      </c>
      <c r="X174" s="117">
        <v>0</v>
      </c>
      <c r="Y174" s="183">
        <v>55</v>
      </c>
      <c r="Z174" s="110">
        <v>7.2650000000000006E-2</v>
      </c>
      <c r="AA174" s="41"/>
      <c r="AB174" s="37"/>
      <c r="AC174" s="41"/>
      <c r="AD174" s="37"/>
      <c r="AE174" s="125">
        <v>1</v>
      </c>
      <c r="AF174" s="125"/>
      <c r="AG174" s="104">
        <v>13.8371</v>
      </c>
      <c r="AH174" s="103"/>
      <c r="AI174" s="111">
        <f t="shared" si="35"/>
        <v>0</v>
      </c>
      <c r="AJ174" s="40">
        <v>0.14729</v>
      </c>
      <c r="AK174" s="50">
        <v>0.16800000000000001</v>
      </c>
      <c r="AM174" s="40"/>
      <c r="AN174" s="131"/>
      <c r="AQ174" s="36"/>
      <c r="AR174" s="129"/>
      <c r="AT174" s="39">
        <f t="shared" si="36"/>
        <v>0</v>
      </c>
      <c r="AU174" s="130"/>
      <c r="AV174" s="6"/>
      <c r="BA174" s="134">
        <v>41671</v>
      </c>
      <c r="BB174" s="1">
        <v>35.049999999999997</v>
      </c>
      <c r="BC174" s="1">
        <v>51.643655172413794</v>
      </c>
      <c r="BD174" s="1">
        <v>2.0499999999999998</v>
      </c>
      <c r="BE174" s="1">
        <v>7.3441470934827016E-2</v>
      </c>
      <c r="BJ174" s="1">
        <v>1.4073015793576791</v>
      </c>
      <c r="BL174" s="1">
        <v>13.83709787816564</v>
      </c>
      <c r="BN174" s="1">
        <v>41671</v>
      </c>
      <c r="BO174" s="1">
        <v>0.12373865021073815</v>
      </c>
      <c r="BP174" s="1">
        <v>0.18</v>
      </c>
    </row>
    <row r="175" spans="1:68" ht="12.75">
      <c r="A175" s="120">
        <f t="shared" ca="1" si="27"/>
        <v>41943</v>
      </c>
      <c r="B175" s="36">
        <f t="shared" si="28"/>
        <v>27.274999999999999</v>
      </c>
      <c r="C175" s="48"/>
      <c r="D175" s="121">
        <f t="shared" si="29"/>
        <v>55</v>
      </c>
      <c r="E175" s="38">
        <f t="shared" si="30"/>
        <v>7.2660000000000002E-2</v>
      </c>
      <c r="F175" s="41"/>
      <c r="G175" s="37"/>
      <c r="H175" s="41"/>
      <c r="I175" s="37"/>
      <c r="J175" s="117">
        <f t="shared" si="31"/>
        <v>0</v>
      </c>
      <c r="K175" s="171">
        <f t="shared" si="32"/>
        <v>0</v>
      </c>
      <c r="L175" s="8">
        <f ca="1">(A175-Calculation!$C$5)/365.25</f>
        <v>13.995893223819301</v>
      </c>
      <c r="M175" s="1">
        <v>6</v>
      </c>
      <c r="N175" s="123">
        <f t="shared" ca="1" si="26"/>
        <v>41943</v>
      </c>
      <c r="O175" s="40">
        <f t="shared" si="33"/>
        <v>0.11144999999999999</v>
      </c>
      <c r="P175" s="124"/>
      <c r="Q175" s="49"/>
      <c r="V175" s="109">
        <f t="shared" ca="1" si="34"/>
        <v>41943</v>
      </c>
      <c r="W175" s="36">
        <v>27.274999999999999</v>
      </c>
      <c r="X175" s="117">
        <v>0</v>
      </c>
      <c r="Y175" s="183">
        <v>55</v>
      </c>
      <c r="Z175" s="110">
        <v>7.2660000000000002E-2</v>
      </c>
      <c r="AA175" s="41"/>
      <c r="AB175" s="37"/>
      <c r="AC175" s="41"/>
      <c r="AD175" s="37"/>
      <c r="AE175" s="125">
        <v>1</v>
      </c>
      <c r="AF175" s="125"/>
      <c r="AG175" s="104">
        <v>13.91376</v>
      </c>
      <c r="AH175" s="103"/>
      <c r="AI175" s="111">
        <f t="shared" si="35"/>
        <v>0</v>
      </c>
      <c r="AJ175" s="40">
        <v>0.11144999999999999</v>
      </c>
      <c r="AK175" s="50">
        <v>0.16800000000000001</v>
      </c>
      <c r="AM175" s="40"/>
      <c r="AN175" s="131"/>
      <c r="AQ175" s="36"/>
      <c r="AR175" s="129"/>
      <c r="AT175" s="39">
        <f t="shared" si="36"/>
        <v>0</v>
      </c>
      <c r="AU175" s="130"/>
      <c r="AV175" s="6"/>
      <c r="BA175" s="134">
        <v>41699</v>
      </c>
      <c r="BB175" s="1">
        <v>27.274999999999999</v>
      </c>
      <c r="BC175" s="1">
        <v>50.507586206896555</v>
      </c>
      <c r="BD175" s="1">
        <v>2.0499999999999998</v>
      </c>
      <c r="BE175" s="1">
        <v>7.3437236470441009E-2</v>
      </c>
      <c r="BJ175" s="1">
        <v>1.4099680274526241</v>
      </c>
      <c r="BL175" s="1">
        <v>13.913757700205339</v>
      </c>
      <c r="BN175" s="1">
        <v>41699</v>
      </c>
      <c r="BO175" s="1">
        <v>0.12373865021073815</v>
      </c>
      <c r="BP175" s="1">
        <v>0.17900000000000002</v>
      </c>
    </row>
    <row r="176" spans="1:68" ht="12.75">
      <c r="A176" s="175">
        <f t="shared" ca="1" si="27"/>
        <v>41973</v>
      </c>
      <c r="B176" s="36">
        <f t="shared" si="28"/>
        <v>28.15</v>
      </c>
      <c r="C176" s="48"/>
      <c r="D176" s="121">
        <f t="shared" si="29"/>
        <v>55</v>
      </c>
      <c r="E176" s="38">
        <f t="shared" si="30"/>
        <v>7.2660000000000002E-2</v>
      </c>
      <c r="F176" s="41"/>
      <c r="G176" s="37"/>
      <c r="H176" s="41"/>
      <c r="I176" s="37"/>
      <c r="J176" s="117">
        <f t="shared" si="31"/>
        <v>0</v>
      </c>
      <c r="K176" s="171">
        <f t="shared" si="32"/>
        <v>0</v>
      </c>
      <c r="L176" s="8">
        <f ca="1">(A176-Calculation!$C$5)/365.25</f>
        <v>14.078028747433265</v>
      </c>
      <c r="M176" s="1">
        <v>1</v>
      </c>
      <c r="N176" s="123">
        <f t="shared" ca="1" si="26"/>
        <v>41973</v>
      </c>
      <c r="O176" s="40">
        <f t="shared" si="33"/>
        <v>0.10629</v>
      </c>
      <c r="P176" s="124"/>
      <c r="Q176" s="49"/>
      <c r="V176" s="109">
        <f t="shared" ca="1" si="34"/>
        <v>41973</v>
      </c>
      <c r="W176" s="36">
        <v>28.15</v>
      </c>
      <c r="X176" s="117">
        <v>0</v>
      </c>
      <c r="Y176" s="183">
        <v>55</v>
      </c>
      <c r="Z176" s="110">
        <v>7.2660000000000002E-2</v>
      </c>
      <c r="AA176" s="41"/>
      <c r="AB176" s="37"/>
      <c r="AC176" s="41"/>
      <c r="AD176" s="37"/>
      <c r="AE176" s="125">
        <v>1</v>
      </c>
      <c r="AF176" s="125"/>
      <c r="AG176" s="104">
        <v>13.99863</v>
      </c>
      <c r="AH176" s="103"/>
      <c r="AI176" s="111">
        <f t="shared" si="35"/>
        <v>0</v>
      </c>
      <c r="AJ176" s="40">
        <v>0.10629</v>
      </c>
      <c r="AK176" s="50">
        <v>0.16800000000000001</v>
      </c>
      <c r="AM176" s="40"/>
      <c r="AN176" s="131"/>
      <c r="AQ176" s="36"/>
      <c r="AR176" s="129"/>
      <c r="AT176" s="39">
        <f t="shared" si="36"/>
        <v>0</v>
      </c>
      <c r="AU176" s="130"/>
      <c r="AV176" s="6"/>
      <c r="BA176" s="134">
        <v>41730</v>
      </c>
      <c r="BB176" s="1">
        <v>28.15</v>
      </c>
      <c r="BC176" s="1">
        <v>49.702137931034493</v>
      </c>
      <c r="BD176" s="1">
        <v>2.0499999999999998</v>
      </c>
      <c r="BE176" s="1">
        <v>7.3432548313448018E-2</v>
      </c>
      <c r="BJ176" s="1">
        <v>1.4129260599532507</v>
      </c>
      <c r="BL176" s="1">
        <v>13.998631074606434</v>
      </c>
      <c r="BN176" s="1">
        <v>41730</v>
      </c>
      <c r="BO176" s="1">
        <v>9.8990920168590499E-2</v>
      </c>
      <c r="BP176" s="1">
        <v>0.17900000000000002</v>
      </c>
    </row>
    <row r="177" spans="1:68" ht="12.75">
      <c r="A177" s="120">
        <f t="shared" ca="1" si="27"/>
        <v>42004</v>
      </c>
      <c r="B177" s="36">
        <f t="shared" si="28"/>
        <v>36.9</v>
      </c>
      <c r="C177" s="48"/>
      <c r="D177" s="121">
        <f t="shared" si="29"/>
        <v>55</v>
      </c>
      <c r="E177" s="38">
        <f t="shared" si="30"/>
        <v>7.2660000000000002E-2</v>
      </c>
      <c r="F177" s="41"/>
      <c r="G177" s="37"/>
      <c r="H177" s="41"/>
      <c r="I177" s="37"/>
      <c r="J177" s="117">
        <f t="shared" si="31"/>
        <v>0</v>
      </c>
      <c r="K177" s="171">
        <f t="shared" si="32"/>
        <v>0</v>
      </c>
      <c r="L177" s="8">
        <f ca="1">(A177-Calculation!$C$5)/365.25</f>
        <v>14.16290212183436</v>
      </c>
      <c r="M177" s="1">
        <v>2</v>
      </c>
      <c r="N177" s="123">
        <f t="shared" ca="1" si="26"/>
        <v>42004</v>
      </c>
      <c r="O177" s="40">
        <f t="shared" si="33"/>
        <v>0.12409000000000001</v>
      </c>
      <c r="P177" s="124"/>
      <c r="Q177" s="49"/>
      <c r="V177" s="109">
        <f t="shared" ca="1" si="34"/>
        <v>42004</v>
      </c>
      <c r="W177" s="36">
        <v>36.9</v>
      </c>
      <c r="X177" s="117">
        <v>0</v>
      </c>
      <c r="Y177" s="183">
        <v>55</v>
      </c>
      <c r="Z177" s="110">
        <v>7.2660000000000002E-2</v>
      </c>
      <c r="AA177" s="41"/>
      <c r="AB177" s="37"/>
      <c r="AC177" s="41"/>
      <c r="AD177" s="37"/>
      <c r="AE177" s="125">
        <v>1</v>
      </c>
      <c r="AF177" s="125"/>
      <c r="AG177" s="104">
        <v>14.080769999999999</v>
      </c>
      <c r="AH177" s="103"/>
      <c r="AI177" s="111">
        <f t="shared" si="35"/>
        <v>0</v>
      </c>
      <c r="AJ177" s="40">
        <v>0.12409000000000001</v>
      </c>
      <c r="AK177" s="50">
        <v>0.16800000000000001</v>
      </c>
      <c r="AM177" s="40"/>
      <c r="AN177" s="131"/>
      <c r="AQ177" s="36"/>
      <c r="AR177" s="129"/>
      <c r="AT177" s="39">
        <f t="shared" si="36"/>
        <v>0</v>
      </c>
      <c r="AU177" s="130"/>
      <c r="AV177" s="6"/>
      <c r="BA177" s="134">
        <v>41760</v>
      </c>
      <c r="BB177" s="1">
        <v>36.450000000000003</v>
      </c>
      <c r="BC177" s="1">
        <v>49.169275862068972</v>
      </c>
      <c r="BD177" s="1">
        <v>2.0499999999999998</v>
      </c>
      <c r="BE177" s="1">
        <v>7.3428011387333014E-2</v>
      </c>
      <c r="BJ177" s="1">
        <v>1.4157945806498491</v>
      </c>
      <c r="BL177" s="1">
        <v>14.080766598220396</v>
      </c>
      <c r="BN177" s="1">
        <v>41760</v>
      </c>
      <c r="BO177" s="1">
        <v>9.6516147164375732E-2</v>
      </c>
      <c r="BP177" s="1">
        <v>0.17900000000000002</v>
      </c>
    </row>
    <row r="178" spans="1:68" ht="12.75">
      <c r="A178" s="120">
        <f t="shared" ca="1" si="27"/>
        <v>42035</v>
      </c>
      <c r="B178" s="36">
        <f t="shared" si="28"/>
        <v>62.5</v>
      </c>
      <c r="C178" s="48"/>
      <c r="D178" s="121">
        <f t="shared" si="29"/>
        <v>55</v>
      </c>
      <c r="E178" s="38">
        <f t="shared" si="30"/>
        <v>7.2669999999999998E-2</v>
      </c>
      <c r="F178" s="41"/>
      <c r="G178" s="37"/>
      <c r="H178" s="41"/>
      <c r="I178" s="37"/>
      <c r="J178" s="117">
        <f t="shared" si="31"/>
        <v>0</v>
      </c>
      <c r="K178" s="171">
        <f t="shared" si="32"/>
        <v>0</v>
      </c>
      <c r="L178" s="8">
        <f ca="1">(A178-Calculation!$C$5)/365.25</f>
        <v>14.247775496235455</v>
      </c>
      <c r="M178" s="1">
        <v>3</v>
      </c>
      <c r="N178" s="123">
        <f t="shared" ca="1" si="26"/>
        <v>42035</v>
      </c>
      <c r="O178" s="40">
        <f t="shared" si="33"/>
        <v>0.15246000000000001</v>
      </c>
      <c r="P178" s="124"/>
      <c r="Q178" s="49"/>
      <c r="V178" s="109">
        <f t="shared" ca="1" si="34"/>
        <v>42035</v>
      </c>
      <c r="W178" s="36">
        <v>62.5</v>
      </c>
      <c r="X178" s="117">
        <v>0</v>
      </c>
      <c r="Y178" s="183">
        <v>55</v>
      </c>
      <c r="Z178" s="110">
        <v>7.2669999999999998E-2</v>
      </c>
      <c r="AA178" s="41"/>
      <c r="AB178" s="37"/>
      <c r="AC178" s="41"/>
      <c r="AD178" s="37"/>
      <c r="AE178" s="125">
        <v>1</v>
      </c>
      <c r="AF178" s="125"/>
      <c r="AG178" s="104">
        <v>14.16564</v>
      </c>
      <c r="AH178" s="103"/>
      <c r="AI178" s="111">
        <f t="shared" si="35"/>
        <v>0</v>
      </c>
      <c r="AJ178" s="40">
        <v>0.15246000000000001</v>
      </c>
      <c r="AK178" s="50">
        <v>0.16800000000000001</v>
      </c>
      <c r="AM178" s="40"/>
      <c r="AN178" s="131"/>
      <c r="AQ178" s="36"/>
      <c r="AR178" s="129"/>
      <c r="AT178" s="39">
        <f t="shared" si="36"/>
        <v>0</v>
      </c>
      <c r="AU178" s="130"/>
      <c r="AV178" s="6"/>
      <c r="BA178" s="134">
        <v>41791</v>
      </c>
      <c r="BB178" s="1">
        <v>64.75</v>
      </c>
      <c r="BC178" s="1">
        <v>49.406689655172421</v>
      </c>
      <c r="BD178" s="1">
        <v>2.0499999999999998</v>
      </c>
      <c r="BE178" s="1">
        <v>7.3423323230355012E-2</v>
      </c>
      <c r="BJ178" s="1">
        <v>1.4187648369267518</v>
      </c>
      <c r="BL178" s="1">
        <v>14.165639972621491</v>
      </c>
      <c r="BN178" s="1">
        <v>41791</v>
      </c>
      <c r="BO178" s="1">
        <v>0.10889001218544954</v>
      </c>
      <c r="BP178" s="1">
        <v>0.17800000000000002</v>
      </c>
    </row>
    <row r="179" spans="1:68" ht="12.75">
      <c r="A179" s="120">
        <f t="shared" ca="1" si="27"/>
        <v>42063</v>
      </c>
      <c r="B179" s="36">
        <f t="shared" si="28"/>
        <v>105.25</v>
      </c>
      <c r="C179" s="48"/>
      <c r="D179" s="121">
        <f t="shared" si="29"/>
        <v>55</v>
      </c>
      <c r="E179" s="38">
        <f t="shared" si="30"/>
        <v>7.2669999999999998E-2</v>
      </c>
      <c r="F179" s="41"/>
      <c r="G179" s="37"/>
      <c r="H179" s="41"/>
      <c r="I179" s="37"/>
      <c r="J179" s="117">
        <f t="shared" si="31"/>
        <v>0</v>
      </c>
      <c r="K179" s="171">
        <f t="shared" si="32"/>
        <v>0</v>
      </c>
      <c r="L179" s="8">
        <f ca="1">(A179-Calculation!$C$5)/365.25</f>
        <v>14.324435318275153</v>
      </c>
      <c r="M179" s="1">
        <v>4</v>
      </c>
      <c r="N179" s="123">
        <f t="shared" ca="1" si="26"/>
        <v>42063</v>
      </c>
      <c r="O179" s="40">
        <f t="shared" si="33"/>
        <v>0.18858</v>
      </c>
      <c r="P179" s="124"/>
      <c r="Q179" s="49"/>
      <c r="V179" s="109">
        <f t="shared" ca="1" si="34"/>
        <v>42063</v>
      </c>
      <c r="W179" s="36">
        <v>105.25</v>
      </c>
      <c r="X179" s="117">
        <v>0</v>
      </c>
      <c r="Y179" s="183">
        <v>55</v>
      </c>
      <c r="Z179" s="110">
        <v>7.2669999999999998E-2</v>
      </c>
      <c r="AA179" s="41"/>
      <c r="AB179" s="37"/>
      <c r="AC179" s="41"/>
      <c r="AD179" s="37"/>
      <c r="AE179" s="125">
        <v>1</v>
      </c>
      <c r="AF179" s="125"/>
      <c r="AG179" s="104">
        <v>14.247780000000001</v>
      </c>
      <c r="AH179" s="103"/>
      <c r="AI179" s="111">
        <f t="shared" si="35"/>
        <v>0</v>
      </c>
      <c r="AJ179" s="40">
        <v>0.18858</v>
      </c>
      <c r="AK179" s="50">
        <v>0.16800000000000001</v>
      </c>
      <c r="AM179" s="40"/>
      <c r="AN179" s="131"/>
      <c r="AQ179" s="36"/>
      <c r="AR179" s="129"/>
      <c r="AT179" s="39">
        <f t="shared" si="36"/>
        <v>0</v>
      </c>
      <c r="AU179" s="130"/>
      <c r="AV179" s="6"/>
      <c r="BA179" s="134">
        <v>41821</v>
      </c>
      <c r="BB179" s="1">
        <v>107.75</v>
      </c>
      <c r="BC179" s="1">
        <v>50.01868965517243</v>
      </c>
      <c r="BD179" s="1">
        <v>2.0499999999999998</v>
      </c>
      <c r="BE179" s="1">
        <v>7.3418786304254011E-2</v>
      </c>
      <c r="BJ179" s="1">
        <v>1.4216452115009635</v>
      </c>
      <c r="BL179" s="1">
        <v>14.247775496235455</v>
      </c>
      <c r="BN179" s="1">
        <v>41821</v>
      </c>
      <c r="BO179" s="1">
        <v>0.13858728823602673</v>
      </c>
      <c r="BP179" s="1">
        <v>0.17800000000000002</v>
      </c>
    </row>
    <row r="180" spans="1:68" ht="12.75">
      <c r="A180" s="120">
        <f t="shared" ca="1" si="27"/>
        <v>42094</v>
      </c>
      <c r="B180" s="36">
        <f t="shared" si="28"/>
        <v>102.25</v>
      </c>
      <c r="C180" s="48"/>
      <c r="D180" s="121">
        <f t="shared" si="29"/>
        <v>55</v>
      </c>
      <c r="E180" s="38">
        <f t="shared" si="30"/>
        <v>7.2679999999999995E-2</v>
      </c>
      <c r="F180" s="41"/>
      <c r="G180" s="37"/>
      <c r="H180" s="41"/>
      <c r="I180" s="37"/>
      <c r="J180" s="117">
        <f t="shared" si="31"/>
        <v>0</v>
      </c>
      <c r="K180" s="171">
        <f t="shared" si="32"/>
        <v>0</v>
      </c>
      <c r="L180" s="8">
        <f ca="1">(A180-Calculation!$C$5)/365.25</f>
        <v>14.40930869267625</v>
      </c>
      <c r="M180" s="1">
        <v>5</v>
      </c>
      <c r="N180" s="123">
        <f t="shared" ca="1" si="26"/>
        <v>42094</v>
      </c>
      <c r="O180" s="40">
        <f t="shared" si="33"/>
        <v>0.18858</v>
      </c>
      <c r="P180" s="124"/>
      <c r="Q180" s="49"/>
      <c r="V180" s="109">
        <f t="shared" ca="1" si="34"/>
        <v>42094</v>
      </c>
      <c r="W180" s="36">
        <v>102.25</v>
      </c>
      <c r="X180" s="117">
        <v>0</v>
      </c>
      <c r="Y180" s="183">
        <v>55</v>
      </c>
      <c r="Z180" s="110">
        <v>7.2679999999999995E-2</v>
      </c>
      <c r="AA180" s="41"/>
      <c r="AB180" s="37"/>
      <c r="AC180" s="41"/>
      <c r="AD180" s="37"/>
      <c r="AE180" s="125">
        <v>1</v>
      </c>
      <c r="AF180" s="125"/>
      <c r="AG180" s="104">
        <v>14.332649999999999</v>
      </c>
      <c r="AH180" s="103"/>
      <c r="AI180" s="111">
        <f t="shared" si="35"/>
        <v>0</v>
      </c>
      <c r="AJ180" s="40">
        <v>0.18858</v>
      </c>
      <c r="AK180" s="50">
        <v>0.16800000000000001</v>
      </c>
      <c r="AM180" s="40"/>
      <c r="AN180" s="131"/>
      <c r="AQ180" s="36"/>
      <c r="AR180" s="129"/>
      <c r="AT180" s="39">
        <f t="shared" si="36"/>
        <v>0</v>
      </c>
      <c r="AU180" s="130"/>
      <c r="AV180" s="6"/>
      <c r="BA180" s="134">
        <v>41852</v>
      </c>
      <c r="BB180" s="1">
        <v>101.75</v>
      </c>
      <c r="BC180" s="1">
        <v>50.773137931034491</v>
      </c>
      <c r="BD180" s="1">
        <v>2.0499999999999998</v>
      </c>
      <c r="BE180" s="1">
        <v>7.341409814729101E-2</v>
      </c>
      <c r="BJ180" s="1">
        <v>1.4246277420676867</v>
      </c>
      <c r="BL180" s="1">
        <v>14.33264887063655</v>
      </c>
      <c r="BN180" s="1">
        <v>41852</v>
      </c>
      <c r="BO180" s="1">
        <v>0.16828456428660382</v>
      </c>
      <c r="BP180" s="1">
        <v>0.17699999999999999</v>
      </c>
    </row>
    <row r="181" spans="1:68" ht="12.75">
      <c r="A181" s="120">
        <f t="shared" ca="1" si="27"/>
        <v>42124</v>
      </c>
      <c r="B181" s="36">
        <f t="shared" si="28"/>
        <v>36.700000000000003</v>
      </c>
      <c r="C181" s="48"/>
      <c r="D181" s="121">
        <f t="shared" si="29"/>
        <v>55</v>
      </c>
      <c r="E181" s="38">
        <f t="shared" si="30"/>
        <v>7.2679999999999995E-2</v>
      </c>
      <c r="F181" s="41"/>
      <c r="G181" s="37"/>
      <c r="H181" s="41"/>
      <c r="I181" s="37"/>
      <c r="J181" s="117">
        <f t="shared" si="31"/>
        <v>0</v>
      </c>
      <c r="K181" s="171">
        <f t="shared" si="32"/>
        <v>0</v>
      </c>
      <c r="L181" s="8">
        <f ca="1">(A181-Calculation!$C$5)/365.25</f>
        <v>14.491444216290212</v>
      </c>
      <c r="M181" s="1">
        <v>6</v>
      </c>
      <c r="N181" s="123">
        <f t="shared" ca="1" si="26"/>
        <v>42124</v>
      </c>
      <c r="O181" s="40">
        <f t="shared" si="33"/>
        <v>0.12409000000000001</v>
      </c>
      <c r="P181" s="124"/>
      <c r="Q181" s="49"/>
      <c r="V181" s="109">
        <f t="shared" ca="1" si="34"/>
        <v>42124</v>
      </c>
      <c r="W181" s="36">
        <v>36.700000000000003</v>
      </c>
      <c r="X181" s="117">
        <v>0</v>
      </c>
      <c r="Y181" s="183">
        <v>55</v>
      </c>
      <c r="Z181" s="110">
        <v>7.2679999999999995E-2</v>
      </c>
      <c r="AA181" s="41"/>
      <c r="AB181" s="37"/>
      <c r="AC181" s="41"/>
      <c r="AD181" s="37"/>
      <c r="AE181" s="125">
        <v>1</v>
      </c>
      <c r="AF181" s="125"/>
      <c r="AG181" s="104">
        <v>14.41752</v>
      </c>
      <c r="AH181" s="103"/>
      <c r="AI181" s="111">
        <f t="shared" si="35"/>
        <v>0</v>
      </c>
      <c r="AJ181" s="40">
        <v>0.12409000000000001</v>
      </c>
      <c r="AK181" s="50">
        <v>0.16800000000000001</v>
      </c>
      <c r="AM181" s="40"/>
      <c r="AN181" s="131"/>
      <c r="AQ181" s="36"/>
      <c r="AR181" s="129"/>
      <c r="AT181" s="39">
        <f t="shared" si="36"/>
        <v>0</v>
      </c>
      <c r="AU181" s="130"/>
      <c r="AV181" s="6"/>
      <c r="BA181" s="134">
        <v>41883</v>
      </c>
      <c r="BB181" s="1">
        <v>36.75</v>
      </c>
      <c r="BC181" s="1">
        <v>51.569793103448283</v>
      </c>
      <c r="BD181" s="1">
        <v>2.0499999999999998</v>
      </c>
      <c r="BE181" s="1">
        <v>7.3409409990334018E-2</v>
      </c>
      <c r="BJ181" s="1">
        <v>1.4276165298134231</v>
      </c>
      <c r="BL181" s="1">
        <v>14.417522245037645</v>
      </c>
      <c r="BN181" s="1">
        <v>41883</v>
      </c>
      <c r="BO181" s="1">
        <v>0.16828456428660382</v>
      </c>
      <c r="BP181" s="1">
        <v>0.17699999999999999</v>
      </c>
    </row>
    <row r="182" spans="1:68" ht="12.75">
      <c r="A182" s="120">
        <f t="shared" ca="1" si="27"/>
        <v>42155</v>
      </c>
      <c r="B182" s="36">
        <f t="shared" si="28"/>
        <v>28.8</v>
      </c>
      <c r="C182" s="48"/>
      <c r="D182" s="121">
        <f t="shared" si="29"/>
        <v>55</v>
      </c>
      <c r="E182" s="38">
        <f t="shared" si="30"/>
        <v>7.2679999999999995E-2</v>
      </c>
      <c r="F182" s="41"/>
      <c r="G182" s="37"/>
      <c r="H182" s="41"/>
      <c r="I182" s="37"/>
      <c r="J182" s="117">
        <f t="shared" si="31"/>
        <v>0</v>
      </c>
      <c r="K182" s="171">
        <f t="shared" si="32"/>
        <v>0</v>
      </c>
      <c r="L182" s="8">
        <f ca="1">(A182-Calculation!$C$5)/365.25</f>
        <v>14.576317590691307</v>
      </c>
      <c r="M182" s="1">
        <v>1</v>
      </c>
      <c r="N182" s="123">
        <f t="shared" ca="1" si="26"/>
        <v>42155</v>
      </c>
      <c r="O182" s="40">
        <f t="shared" si="33"/>
        <v>9.9580000000000002E-2</v>
      </c>
      <c r="P182" s="124"/>
      <c r="Q182" s="49"/>
      <c r="V182" s="109">
        <f t="shared" ca="1" si="34"/>
        <v>42155</v>
      </c>
      <c r="W182" s="36">
        <v>28.8</v>
      </c>
      <c r="X182" s="117">
        <v>0</v>
      </c>
      <c r="Y182" s="183">
        <v>55</v>
      </c>
      <c r="Z182" s="110">
        <v>7.2679999999999995E-2</v>
      </c>
      <c r="AA182" s="41"/>
      <c r="AB182" s="37"/>
      <c r="AC182" s="41"/>
      <c r="AD182" s="37"/>
      <c r="AE182" s="125">
        <v>1</v>
      </c>
      <c r="AF182" s="125"/>
      <c r="AG182" s="104">
        <v>14.49966</v>
      </c>
      <c r="AH182" s="103"/>
      <c r="AI182" s="111">
        <f t="shared" si="35"/>
        <v>0</v>
      </c>
      <c r="AJ182" s="40">
        <v>9.9580000000000002E-2</v>
      </c>
      <c r="AK182" s="50">
        <v>0.16800000000000001</v>
      </c>
      <c r="AM182" s="40"/>
      <c r="AN182" s="131"/>
      <c r="AQ182" s="36"/>
      <c r="AR182" s="129"/>
      <c r="AT182" s="39">
        <f t="shared" si="36"/>
        <v>0</v>
      </c>
      <c r="AU182" s="130"/>
      <c r="AV182" s="6"/>
      <c r="BA182" s="134">
        <v>41913</v>
      </c>
      <c r="BB182" s="1">
        <v>28</v>
      </c>
      <c r="BC182" s="1">
        <v>52.612655172413803</v>
      </c>
      <c r="BD182" s="1">
        <v>2.0499999999999998</v>
      </c>
      <c r="BE182" s="1">
        <v>7.3404873064254014E-2</v>
      </c>
      <c r="BJ182" s="1">
        <v>1.4305148750833174</v>
      </c>
      <c r="BL182" s="1">
        <v>14.499657768651609</v>
      </c>
      <c r="BN182" s="1">
        <v>41913</v>
      </c>
      <c r="BO182" s="1">
        <v>0.1049903698757778</v>
      </c>
      <c r="BP182" s="1">
        <v>0.17600000000000002</v>
      </c>
    </row>
    <row r="183" spans="1:68" ht="12.75">
      <c r="A183" s="120">
        <f t="shared" ca="1" si="27"/>
        <v>42185</v>
      </c>
      <c r="B183" s="36">
        <f t="shared" si="28"/>
        <v>28.8</v>
      </c>
      <c r="C183" s="48"/>
      <c r="D183" s="121">
        <f t="shared" si="29"/>
        <v>55</v>
      </c>
      <c r="E183" s="38">
        <f t="shared" si="30"/>
        <v>7.2690000000000005E-2</v>
      </c>
      <c r="F183" s="41"/>
      <c r="G183" s="37"/>
      <c r="H183" s="41"/>
      <c r="I183" s="37"/>
      <c r="J183" s="117">
        <f t="shared" si="31"/>
        <v>0</v>
      </c>
      <c r="K183" s="171">
        <f t="shared" si="32"/>
        <v>0</v>
      </c>
      <c r="L183" s="8">
        <f ca="1">(A183-Calculation!$C$5)/365.25</f>
        <v>14.658453114305271</v>
      </c>
      <c r="M183" s="1">
        <v>2</v>
      </c>
      <c r="N183" s="123">
        <f t="shared" ca="1" si="26"/>
        <v>42185</v>
      </c>
      <c r="O183" s="40">
        <f t="shared" si="33"/>
        <v>9.9580000000000002E-2</v>
      </c>
      <c r="P183" s="124"/>
      <c r="Q183" s="49"/>
      <c r="V183" s="109">
        <f t="shared" ca="1" si="34"/>
        <v>42185</v>
      </c>
      <c r="W183" s="36">
        <v>28.8</v>
      </c>
      <c r="X183" s="117">
        <v>0</v>
      </c>
      <c r="Y183" s="183">
        <v>55</v>
      </c>
      <c r="Z183" s="110">
        <v>7.2690000000000005E-2</v>
      </c>
      <c r="AA183" s="41"/>
      <c r="AB183" s="37"/>
      <c r="AC183" s="41"/>
      <c r="AD183" s="37"/>
      <c r="AE183" s="125">
        <v>1</v>
      </c>
      <c r="AF183" s="125"/>
      <c r="AG183" s="104">
        <v>14.584530000000001</v>
      </c>
      <c r="AH183" s="103"/>
      <c r="AI183" s="111">
        <f t="shared" si="35"/>
        <v>0</v>
      </c>
      <c r="AJ183" s="40">
        <v>9.9580000000000002E-2</v>
      </c>
      <c r="AK183" s="137">
        <v>0.16800000000000001</v>
      </c>
      <c r="AM183" s="40"/>
      <c r="AN183" s="131"/>
      <c r="AQ183" s="36"/>
      <c r="AR183" s="129"/>
      <c r="AT183" s="39">
        <f t="shared" si="36"/>
        <v>0</v>
      </c>
      <c r="AU183" s="130"/>
      <c r="AV183" s="6"/>
      <c r="BA183" s="134">
        <v>41944</v>
      </c>
      <c r="BB183" s="1">
        <v>28</v>
      </c>
      <c r="BC183" s="1">
        <v>53.609793103448276</v>
      </c>
      <c r="BD183" s="1">
        <v>2.0499999999999998</v>
      </c>
      <c r="BE183" s="1">
        <v>7.3400184907312011E-2</v>
      </c>
      <c r="BJ183" s="1">
        <v>1.4335160136983336</v>
      </c>
      <c r="BL183" s="1">
        <v>14.584531143052704</v>
      </c>
      <c r="BN183" s="1">
        <v>41944</v>
      </c>
      <c r="BO183" s="1">
        <v>7.9192736134872391E-2</v>
      </c>
      <c r="BP183" s="1">
        <v>0.17600000000000002</v>
      </c>
    </row>
    <row r="184" spans="1:68" ht="12.75">
      <c r="A184" s="120">
        <f t="shared" ca="1" si="27"/>
        <v>42216</v>
      </c>
      <c r="B184" s="36">
        <f t="shared" si="28"/>
        <v>28.8</v>
      </c>
      <c r="C184" s="48"/>
      <c r="D184" s="121">
        <f t="shared" si="29"/>
        <v>55</v>
      </c>
      <c r="E184" s="38">
        <f t="shared" si="30"/>
        <v>7.2690000000000005E-2</v>
      </c>
      <c r="F184" s="41"/>
      <c r="G184" s="37"/>
      <c r="H184" s="41"/>
      <c r="I184" s="37"/>
      <c r="J184" s="117">
        <f t="shared" si="31"/>
        <v>0</v>
      </c>
      <c r="K184" s="171">
        <f t="shared" si="32"/>
        <v>0</v>
      </c>
      <c r="L184" s="8">
        <f ca="1">(A184-Calculation!$C$5)/365.25</f>
        <v>14.743326488706366</v>
      </c>
      <c r="M184" s="1">
        <v>3</v>
      </c>
      <c r="N184" s="123">
        <f t="shared" ca="1" si="26"/>
        <v>42216</v>
      </c>
      <c r="O184" s="40">
        <f t="shared" si="33"/>
        <v>9.9839999999999998E-2</v>
      </c>
      <c r="P184" s="124"/>
      <c r="Q184" s="49"/>
      <c r="V184" s="109">
        <f t="shared" ca="1" si="34"/>
        <v>42216</v>
      </c>
      <c r="W184" s="36">
        <v>28.8</v>
      </c>
      <c r="X184" s="117">
        <v>0</v>
      </c>
      <c r="Y184" s="183">
        <v>55</v>
      </c>
      <c r="Z184" s="110">
        <v>7.2690000000000005E-2</v>
      </c>
      <c r="AA184" s="41"/>
      <c r="AB184" s="37"/>
      <c r="AC184" s="41"/>
      <c r="AD184" s="37"/>
      <c r="AE184" s="125">
        <v>1</v>
      </c>
      <c r="AF184" s="125"/>
      <c r="AG184" s="104">
        <v>14.66667</v>
      </c>
      <c r="AH184" s="103"/>
      <c r="AI184" s="111">
        <f t="shared" si="35"/>
        <v>0</v>
      </c>
      <c r="AJ184" s="40">
        <v>9.9839999999999998E-2</v>
      </c>
      <c r="AK184" s="137">
        <v>0.16800000000000001</v>
      </c>
      <c r="AM184" s="40"/>
      <c r="AN184" s="131"/>
      <c r="AQ184" s="36"/>
      <c r="AR184" s="129"/>
      <c r="AT184" s="39">
        <f t="shared" si="36"/>
        <v>0</v>
      </c>
      <c r="AU184" s="130"/>
      <c r="AV184" s="6"/>
      <c r="BA184" s="134">
        <v>41974</v>
      </c>
      <c r="BB184" s="1">
        <v>28</v>
      </c>
      <c r="BC184" s="1">
        <v>54.237620689655181</v>
      </c>
      <c r="BD184" s="1">
        <v>2.0499999999999998</v>
      </c>
      <c r="BE184" s="1">
        <v>7.3395647981246009E-2</v>
      </c>
      <c r="BJ184" s="1">
        <v>1.4364263360929357</v>
      </c>
      <c r="BL184" s="1">
        <v>14.666666666666666</v>
      </c>
      <c r="BN184" s="1">
        <v>41974</v>
      </c>
      <c r="BO184" s="1">
        <v>7.9192736134872391E-2</v>
      </c>
      <c r="BP184" s="1">
        <v>0.17600000000000002</v>
      </c>
    </row>
    <row r="185" spans="1:68" ht="12.75">
      <c r="A185" s="120">
        <f t="shared" ca="1" si="27"/>
        <v>42247</v>
      </c>
      <c r="B185" s="36">
        <f t="shared" si="28"/>
        <v>35.049999999999997</v>
      </c>
      <c r="C185" s="48"/>
      <c r="D185" s="121">
        <f t="shared" si="29"/>
        <v>55</v>
      </c>
      <c r="E185" s="38">
        <f t="shared" si="30"/>
        <v>7.2700000000000001E-2</v>
      </c>
      <c r="F185" s="41"/>
      <c r="G185" s="37"/>
      <c r="H185" s="41"/>
      <c r="I185" s="37"/>
      <c r="J185" s="117">
        <f t="shared" si="31"/>
        <v>0</v>
      </c>
      <c r="K185" s="171">
        <f t="shared" si="32"/>
        <v>0</v>
      </c>
      <c r="L185" s="8">
        <f ca="1">(A185-Calculation!$C$5)/365.25</f>
        <v>14.828199863107461</v>
      </c>
      <c r="M185" s="1">
        <v>4</v>
      </c>
      <c r="N185" s="123">
        <f t="shared" ca="1" si="26"/>
        <v>42247</v>
      </c>
      <c r="O185" s="40">
        <f t="shared" si="33"/>
        <v>0.1414</v>
      </c>
      <c r="P185" s="124"/>
      <c r="Q185" s="49"/>
      <c r="V185" s="109">
        <f t="shared" ca="1" si="34"/>
        <v>42247</v>
      </c>
      <c r="W185" s="36">
        <v>35.049999999999997</v>
      </c>
      <c r="X185" s="117">
        <v>0</v>
      </c>
      <c r="Y185" s="183">
        <v>55</v>
      </c>
      <c r="Z185" s="110">
        <v>7.2700000000000001E-2</v>
      </c>
      <c r="AA185" s="41"/>
      <c r="AB185" s="37"/>
      <c r="AC185" s="41"/>
      <c r="AD185" s="37"/>
      <c r="AE185" s="125">
        <v>1</v>
      </c>
      <c r="AF185" s="125"/>
      <c r="AG185" s="104">
        <v>14.75154</v>
      </c>
      <c r="AH185" s="103"/>
      <c r="AI185" s="111">
        <f t="shared" si="35"/>
        <v>0</v>
      </c>
      <c r="AJ185" s="40">
        <v>0.1414</v>
      </c>
      <c r="AK185" s="50">
        <v>0.16800000000000001</v>
      </c>
      <c r="AM185" s="40"/>
      <c r="AN185" s="131"/>
      <c r="AQ185" s="36"/>
      <c r="AR185" s="129"/>
      <c r="AT185" s="39">
        <f t="shared" si="36"/>
        <v>0</v>
      </c>
      <c r="AU185" s="130"/>
      <c r="AV185" s="6"/>
      <c r="BA185" s="134">
        <v>42005</v>
      </c>
      <c r="BB185" s="1">
        <v>35.049999999999997</v>
      </c>
      <c r="BC185" s="1">
        <v>52.633758620689662</v>
      </c>
      <c r="BD185" s="1">
        <v>2.0499999999999998</v>
      </c>
      <c r="BE185" s="1">
        <v>7.3390959824318008E-2</v>
      </c>
      <c r="BJ185" s="1">
        <v>1.4394398766159755</v>
      </c>
      <c r="BL185" s="1">
        <v>14.751540041067761</v>
      </c>
      <c r="BN185" s="1">
        <v>42005</v>
      </c>
      <c r="BO185" s="1">
        <v>7.9192736134872391E-2</v>
      </c>
      <c r="BP185" s="1">
        <v>0.18</v>
      </c>
    </row>
    <row r="186" spans="1:68" ht="12.75">
      <c r="A186" s="120">
        <f t="shared" ca="1" si="27"/>
        <v>42277</v>
      </c>
      <c r="B186" s="36">
        <f t="shared" si="28"/>
        <v>35.049999999999997</v>
      </c>
      <c r="C186" s="48"/>
      <c r="D186" s="121">
        <f t="shared" si="29"/>
        <v>55</v>
      </c>
      <c r="E186" s="38">
        <f t="shared" si="30"/>
        <v>7.2700000000000001E-2</v>
      </c>
      <c r="F186" s="41"/>
      <c r="G186" s="37"/>
      <c r="H186" s="41"/>
      <c r="I186" s="37"/>
      <c r="J186" s="117">
        <f t="shared" si="31"/>
        <v>0</v>
      </c>
      <c r="K186" s="171">
        <f t="shared" si="32"/>
        <v>0</v>
      </c>
      <c r="L186" s="8">
        <f ca="1">(A186-Calculation!$C$5)/365.25</f>
        <v>14.910335386721425</v>
      </c>
      <c r="M186" s="1">
        <v>5</v>
      </c>
      <c r="N186" s="123">
        <f t="shared" ca="1" si="26"/>
        <v>42277</v>
      </c>
      <c r="O186" s="40">
        <f t="shared" si="33"/>
        <v>0.1414</v>
      </c>
      <c r="P186" s="124"/>
      <c r="Q186" s="49"/>
      <c r="V186" s="109">
        <f t="shared" ca="1" si="34"/>
        <v>42277</v>
      </c>
      <c r="W186" s="36">
        <v>35.049999999999997</v>
      </c>
      <c r="X186" s="117">
        <v>0</v>
      </c>
      <c r="Y186" s="183">
        <v>55</v>
      </c>
      <c r="Z186" s="110">
        <v>7.2700000000000001E-2</v>
      </c>
      <c r="AA186" s="41"/>
      <c r="AB186" s="37"/>
      <c r="AC186" s="41"/>
      <c r="AD186" s="37"/>
      <c r="AE186" s="125">
        <v>1</v>
      </c>
      <c r="AF186" s="125"/>
      <c r="AG186" s="104">
        <v>14.836410000000001</v>
      </c>
      <c r="AH186" s="103"/>
      <c r="AI186" s="111">
        <f t="shared" si="35"/>
        <v>0</v>
      </c>
      <c r="AJ186" s="40">
        <v>0.1414</v>
      </c>
      <c r="AK186" s="50">
        <v>0.16800000000000001</v>
      </c>
      <c r="AM186" s="40"/>
      <c r="AN186" s="131"/>
      <c r="AQ186" s="36"/>
      <c r="AR186" s="129"/>
      <c r="AT186" s="39">
        <f t="shared" si="36"/>
        <v>0</v>
      </c>
      <c r="AU186" s="130"/>
      <c r="AV186" s="6"/>
      <c r="BA186" s="134">
        <v>42036</v>
      </c>
      <c r="BB186" s="1">
        <v>35.049999999999997</v>
      </c>
      <c r="BC186" s="1">
        <v>51.643655172413794</v>
      </c>
      <c r="BD186" s="1">
        <v>2.0499999999999998</v>
      </c>
      <c r="BE186" s="1">
        <v>7.3386271667397016E-2</v>
      </c>
      <c r="BJ186" s="1">
        <v>1.4424597393751479</v>
      </c>
      <c r="BL186" s="1">
        <v>14.836413415468858</v>
      </c>
      <c r="BN186" s="1">
        <v>42036</v>
      </c>
      <c r="BO186" s="1">
        <v>0.11878910420230862</v>
      </c>
      <c r="BP186" s="1">
        <v>0.18</v>
      </c>
    </row>
    <row r="187" spans="1:68" ht="12.75">
      <c r="A187" s="120">
        <f t="shared" ca="1" si="27"/>
        <v>42308</v>
      </c>
      <c r="B187" s="36">
        <f t="shared" si="28"/>
        <v>27.274999999999999</v>
      </c>
      <c r="C187" s="48"/>
      <c r="D187" s="121">
        <f t="shared" si="29"/>
        <v>55</v>
      </c>
      <c r="E187" s="38">
        <f t="shared" si="30"/>
        <v>7.2700000000000001E-2</v>
      </c>
      <c r="F187" s="41"/>
      <c r="G187" s="37"/>
      <c r="H187" s="41"/>
      <c r="I187" s="37"/>
      <c r="J187" s="117">
        <f t="shared" si="31"/>
        <v>0</v>
      </c>
      <c r="K187" s="171">
        <f t="shared" si="32"/>
        <v>0</v>
      </c>
      <c r="L187" s="8">
        <f ca="1">(A187-Calculation!$C$5)/365.25</f>
        <v>14.99520876112252</v>
      </c>
      <c r="M187" s="1">
        <v>6</v>
      </c>
      <c r="N187" s="123">
        <f t="shared" ca="1" si="26"/>
        <v>42308</v>
      </c>
      <c r="O187" s="40">
        <f t="shared" si="33"/>
        <v>0.10699</v>
      </c>
      <c r="P187" s="124"/>
      <c r="Q187" s="49"/>
      <c r="V187" s="109">
        <f t="shared" ca="1" si="34"/>
        <v>42308</v>
      </c>
      <c r="W187" s="36">
        <v>27.274999999999999</v>
      </c>
      <c r="X187" s="117">
        <v>0</v>
      </c>
      <c r="Y187" s="183">
        <v>55</v>
      </c>
      <c r="Z187" s="110">
        <v>7.2700000000000001E-2</v>
      </c>
      <c r="AA187" s="41"/>
      <c r="AB187" s="37"/>
      <c r="AC187" s="41"/>
      <c r="AD187" s="37"/>
      <c r="AE187" s="125">
        <v>1</v>
      </c>
      <c r="AF187" s="125"/>
      <c r="AG187" s="104">
        <v>14.913069999999999</v>
      </c>
      <c r="AH187" s="103"/>
      <c r="AI187" s="111">
        <f t="shared" si="35"/>
        <v>0</v>
      </c>
      <c r="AJ187" s="40">
        <v>0.10699</v>
      </c>
      <c r="AK187" s="50">
        <v>0.16800000000000001</v>
      </c>
      <c r="AM187" s="40"/>
      <c r="AN187" s="131"/>
      <c r="AQ187" s="36"/>
      <c r="AR187" s="129"/>
      <c r="AT187" s="39">
        <f t="shared" si="36"/>
        <v>0</v>
      </c>
      <c r="AU187" s="130"/>
      <c r="AV187" s="6"/>
      <c r="BA187" s="134">
        <v>42064</v>
      </c>
      <c r="BB187" s="1">
        <v>27.274999999999999</v>
      </c>
      <c r="BC187" s="1">
        <v>50.507586206896555</v>
      </c>
      <c r="BD187" s="1">
        <v>2.0499999999999998</v>
      </c>
      <c r="BE187" s="1">
        <v>7.3382037203088016E-2</v>
      </c>
      <c r="BJ187" s="1">
        <v>1.445192802480106</v>
      </c>
      <c r="BL187" s="1">
        <v>14.913073237508556</v>
      </c>
      <c r="BN187" s="1">
        <v>42064</v>
      </c>
      <c r="BO187" s="1">
        <v>0.11878910420230862</v>
      </c>
      <c r="BP187" s="1">
        <v>0.17900000000000002</v>
      </c>
    </row>
    <row r="188" spans="1:68" ht="12.75">
      <c r="A188" s="175">
        <f t="shared" ca="1" si="27"/>
        <v>42338</v>
      </c>
      <c r="B188" s="36">
        <f t="shared" si="28"/>
        <v>28.15</v>
      </c>
      <c r="C188" s="48"/>
      <c r="D188" s="121">
        <f t="shared" si="29"/>
        <v>55</v>
      </c>
      <c r="E188" s="38">
        <f t="shared" si="30"/>
        <v>7.2709999999999997E-2</v>
      </c>
      <c r="F188" s="41"/>
      <c r="G188" s="37"/>
      <c r="H188" s="41"/>
      <c r="I188" s="37"/>
      <c r="J188" s="117">
        <f t="shared" si="31"/>
        <v>0</v>
      </c>
      <c r="K188" s="171">
        <f t="shared" si="32"/>
        <v>0</v>
      </c>
      <c r="L188" s="8">
        <f ca="1">(A188-Calculation!$C$5)/365.25</f>
        <v>15.077344284736482</v>
      </c>
      <c r="M188" s="1">
        <v>1</v>
      </c>
      <c r="N188" s="123">
        <f t="shared" ca="1" si="26"/>
        <v>42338</v>
      </c>
      <c r="O188" s="40">
        <f t="shared" si="33"/>
        <v>0.10203</v>
      </c>
      <c r="P188" s="124"/>
      <c r="Q188" s="49"/>
      <c r="V188" s="109">
        <f t="shared" ca="1" si="34"/>
        <v>42338</v>
      </c>
      <c r="W188" s="36">
        <v>28.15</v>
      </c>
      <c r="X188" s="117">
        <v>0</v>
      </c>
      <c r="Y188" s="183">
        <v>55</v>
      </c>
      <c r="Z188" s="110">
        <v>7.2709999999999997E-2</v>
      </c>
      <c r="AA188" s="41"/>
      <c r="AB188" s="37"/>
      <c r="AC188" s="41"/>
      <c r="AD188" s="37"/>
      <c r="AE188" s="125">
        <v>1</v>
      </c>
      <c r="AF188" s="125"/>
      <c r="AG188" s="104">
        <v>14.997949999999999</v>
      </c>
      <c r="AH188" s="103"/>
      <c r="AI188" s="111">
        <f t="shared" si="35"/>
        <v>0</v>
      </c>
      <c r="AJ188" s="40">
        <v>0.10203</v>
      </c>
      <c r="AK188" s="50">
        <v>0.16800000000000001</v>
      </c>
      <c r="AM188" s="40"/>
      <c r="AN188" s="131"/>
      <c r="AQ188" s="36"/>
      <c r="AR188" s="129"/>
      <c r="AT188" s="39">
        <f t="shared" si="36"/>
        <v>0</v>
      </c>
      <c r="AU188" s="130"/>
      <c r="AV188" s="6"/>
      <c r="BA188" s="134">
        <v>42095</v>
      </c>
      <c r="BB188" s="1">
        <v>28.15</v>
      </c>
      <c r="BC188" s="1">
        <v>49.702137931034493</v>
      </c>
      <c r="BD188" s="1">
        <v>2.0499999999999998</v>
      </c>
      <c r="BE188" s="1">
        <v>7.3377349046181012E-2</v>
      </c>
      <c r="BJ188" s="1">
        <v>1.4482247345496091</v>
      </c>
      <c r="BL188" s="1">
        <v>14.997946611909651</v>
      </c>
      <c r="BN188" s="1">
        <v>42095</v>
      </c>
      <c r="BO188" s="1">
        <v>9.503128336184688E-2</v>
      </c>
      <c r="BP188" s="1">
        <v>0.17900000000000002</v>
      </c>
    </row>
    <row r="189" spans="1:68" ht="12.75">
      <c r="A189" s="120">
        <f t="shared" ca="1" si="27"/>
        <v>42369</v>
      </c>
      <c r="B189" s="36">
        <f t="shared" si="28"/>
        <v>36.9</v>
      </c>
      <c r="C189" s="48"/>
      <c r="D189" s="121">
        <f t="shared" si="29"/>
        <v>55</v>
      </c>
      <c r="E189" s="38">
        <f t="shared" si="30"/>
        <v>7.2709999999999997E-2</v>
      </c>
      <c r="F189" s="41"/>
      <c r="G189" s="37"/>
      <c r="H189" s="41"/>
      <c r="I189" s="37"/>
      <c r="J189" s="117">
        <f t="shared" si="31"/>
        <v>0</v>
      </c>
      <c r="K189" s="171">
        <f t="shared" si="32"/>
        <v>0</v>
      </c>
      <c r="L189" s="8">
        <f ca="1">(A189-Calculation!$C$5)/365.25</f>
        <v>15.162217659137577</v>
      </c>
      <c r="M189" s="1">
        <v>2</v>
      </c>
      <c r="N189" s="123">
        <f t="shared" ca="1" si="26"/>
        <v>42369</v>
      </c>
      <c r="O189" s="40">
        <f t="shared" si="33"/>
        <v>0.11912</v>
      </c>
      <c r="P189" s="124"/>
      <c r="Q189" s="49"/>
      <c r="V189" s="109">
        <f t="shared" ca="1" si="34"/>
        <v>42369</v>
      </c>
      <c r="W189" s="36">
        <v>36.9</v>
      </c>
      <c r="X189" s="117">
        <v>0</v>
      </c>
      <c r="Y189" s="183">
        <v>55</v>
      </c>
      <c r="Z189" s="110">
        <v>7.2709999999999997E-2</v>
      </c>
      <c r="AA189" s="41"/>
      <c r="AB189" s="37"/>
      <c r="AC189" s="41"/>
      <c r="AD189" s="37"/>
      <c r="AE189" s="125">
        <v>1</v>
      </c>
      <c r="AF189" s="125"/>
      <c r="AG189" s="104">
        <v>15.080080000000001</v>
      </c>
      <c r="AH189" s="103"/>
      <c r="AI189" s="111">
        <f t="shared" si="35"/>
        <v>0</v>
      </c>
      <c r="AJ189" s="40">
        <v>0.11912</v>
      </c>
      <c r="AK189" s="50">
        <v>0.16800000000000001</v>
      </c>
      <c r="AM189" s="40"/>
      <c r="AN189" s="131"/>
      <c r="AQ189" s="36"/>
      <c r="AR189" s="129"/>
      <c r="AT189" s="39">
        <f t="shared" si="36"/>
        <v>0</v>
      </c>
      <c r="AU189" s="130"/>
      <c r="AV189" s="6"/>
      <c r="BA189" s="134">
        <v>42125</v>
      </c>
      <c r="BB189" s="1">
        <v>36.450000000000003</v>
      </c>
      <c r="BC189" s="1">
        <v>49.169275862068972</v>
      </c>
      <c r="BD189" s="1">
        <v>2.0499999999999998</v>
      </c>
      <c r="BE189" s="1">
        <v>7.3372812120149011E-2</v>
      </c>
      <c r="BJ189" s="1">
        <v>1.4511649185706461</v>
      </c>
      <c r="BL189" s="1">
        <v>15.080082135523615</v>
      </c>
      <c r="BN189" s="1">
        <v>42125</v>
      </c>
      <c r="BO189" s="1">
        <v>9.26555012778007E-2</v>
      </c>
      <c r="BP189" s="1">
        <v>0.17900000000000002</v>
      </c>
    </row>
    <row r="190" spans="1:68" ht="12.75">
      <c r="A190" s="120">
        <f t="shared" ca="1" si="27"/>
        <v>42400</v>
      </c>
      <c r="B190" s="36">
        <f t="shared" si="28"/>
        <v>63</v>
      </c>
      <c r="C190" s="48"/>
      <c r="D190" s="121">
        <f t="shared" si="29"/>
        <v>55</v>
      </c>
      <c r="E190" s="38">
        <f t="shared" si="30"/>
        <v>7.2709999999999997E-2</v>
      </c>
      <c r="F190" s="41"/>
      <c r="G190" s="37"/>
      <c r="H190" s="41"/>
      <c r="I190" s="37"/>
      <c r="J190" s="117">
        <f t="shared" si="31"/>
        <v>0</v>
      </c>
      <c r="K190" s="171">
        <f t="shared" si="32"/>
        <v>0</v>
      </c>
      <c r="L190" s="8">
        <f ca="1">(A190-Calculation!$C$5)/365.25</f>
        <v>15.247091033538672</v>
      </c>
      <c r="M190" s="1">
        <v>3</v>
      </c>
      <c r="N190" s="123">
        <f t="shared" ca="1" si="26"/>
        <v>42400</v>
      </c>
      <c r="O190" s="40">
        <f t="shared" si="33"/>
        <v>0.14637</v>
      </c>
      <c r="P190" s="124"/>
      <c r="Q190" s="49"/>
      <c r="V190" s="109">
        <f t="shared" ca="1" si="34"/>
        <v>42400</v>
      </c>
      <c r="W190" s="36">
        <v>63</v>
      </c>
      <c r="X190" s="117">
        <v>0</v>
      </c>
      <c r="Y190" s="183">
        <v>55</v>
      </c>
      <c r="Z190" s="110">
        <v>7.2709999999999997E-2</v>
      </c>
      <c r="AA190" s="41"/>
      <c r="AB190" s="37"/>
      <c r="AC190" s="41"/>
      <c r="AD190" s="37"/>
      <c r="AE190" s="125">
        <v>1</v>
      </c>
      <c r="AF190" s="125"/>
      <c r="AG190" s="104">
        <v>15.164960000000001</v>
      </c>
      <c r="AH190" s="103"/>
      <c r="AI190" s="111">
        <f t="shared" si="35"/>
        <v>0</v>
      </c>
      <c r="AJ190" s="40">
        <v>0.14637</v>
      </c>
      <c r="AK190" s="50">
        <v>0.16800000000000001</v>
      </c>
      <c r="AM190" s="40"/>
      <c r="AN190" s="131"/>
      <c r="AQ190" s="36"/>
      <c r="AR190" s="129"/>
      <c r="AT190" s="39">
        <f t="shared" si="36"/>
        <v>0</v>
      </c>
      <c r="AU190" s="130"/>
      <c r="AV190" s="6"/>
      <c r="BA190" s="134">
        <v>42156</v>
      </c>
      <c r="BB190" s="1">
        <v>65.25</v>
      </c>
      <c r="BC190" s="1">
        <v>49.406689655172421</v>
      </c>
      <c r="BD190" s="1">
        <v>2.0499999999999998</v>
      </c>
      <c r="BE190" s="1">
        <v>7.336812396325601E-2</v>
      </c>
      <c r="BJ190" s="1">
        <v>1.4542093797990732</v>
      </c>
      <c r="BL190" s="1">
        <v>15.16495550992471</v>
      </c>
      <c r="BN190" s="1">
        <v>42156</v>
      </c>
      <c r="BO190" s="1">
        <v>0.10453441169803156</v>
      </c>
      <c r="BP190" s="1">
        <v>0.17800000000000002</v>
      </c>
    </row>
    <row r="191" spans="1:68" ht="12.75">
      <c r="A191" s="120">
        <f t="shared" ca="1" si="27"/>
        <v>42429</v>
      </c>
      <c r="B191" s="36">
        <f t="shared" si="28"/>
        <v>107.25</v>
      </c>
      <c r="C191" s="48"/>
      <c r="D191" s="121">
        <f t="shared" si="29"/>
        <v>55</v>
      </c>
      <c r="E191" s="38">
        <f t="shared" si="30"/>
        <v>7.2720000000000007E-2</v>
      </c>
      <c r="F191" s="41"/>
      <c r="G191" s="37"/>
      <c r="H191" s="41"/>
      <c r="I191" s="37"/>
      <c r="J191" s="117">
        <f t="shared" si="31"/>
        <v>0</v>
      </c>
      <c r="K191" s="171">
        <f t="shared" si="32"/>
        <v>0</v>
      </c>
      <c r="L191" s="8">
        <f ca="1">(A191-Calculation!$C$5)/365.25</f>
        <v>15.326488706365502</v>
      </c>
      <c r="M191" s="1">
        <v>4</v>
      </c>
      <c r="N191" s="123">
        <f t="shared" ca="1" si="26"/>
        <v>42429</v>
      </c>
      <c r="O191" s="40">
        <f t="shared" si="33"/>
        <v>0.18104000000000001</v>
      </c>
      <c r="P191" s="124"/>
      <c r="Q191" s="49"/>
      <c r="V191" s="109">
        <f t="shared" ca="1" si="34"/>
        <v>42429</v>
      </c>
      <c r="W191" s="36">
        <v>107.25</v>
      </c>
      <c r="X191" s="117">
        <v>0</v>
      </c>
      <c r="Y191" s="183">
        <v>55</v>
      </c>
      <c r="Z191" s="110">
        <v>7.2720000000000007E-2</v>
      </c>
      <c r="AA191" s="41"/>
      <c r="AB191" s="37"/>
      <c r="AC191" s="41"/>
      <c r="AD191" s="37"/>
      <c r="AE191" s="125">
        <v>1</v>
      </c>
      <c r="AF191" s="125"/>
      <c r="AG191" s="104">
        <v>15.24709</v>
      </c>
      <c r="AH191" s="103"/>
      <c r="AI191" s="111">
        <f t="shared" si="35"/>
        <v>0</v>
      </c>
      <c r="AJ191" s="40">
        <v>0.18104000000000001</v>
      </c>
      <c r="AK191" s="50">
        <v>0.16800000000000001</v>
      </c>
      <c r="AM191" s="40"/>
      <c r="AN191" s="131"/>
      <c r="AQ191" s="36"/>
      <c r="AR191" s="129"/>
      <c r="AT191" s="39">
        <f t="shared" si="36"/>
        <v>0</v>
      </c>
      <c r="AU191" s="130"/>
      <c r="AV191" s="6"/>
      <c r="BA191" s="134">
        <v>42186</v>
      </c>
      <c r="BB191" s="1">
        <v>109.75</v>
      </c>
      <c r="BC191" s="1">
        <v>50.01868965517243</v>
      </c>
      <c r="BD191" s="1">
        <v>2.0499999999999998</v>
      </c>
      <c r="BE191" s="1">
        <v>7.3363587037239011E-2</v>
      </c>
      <c r="BJ191" s="1">
        <v>1.4571617138393123</v>
      </c>
      <c r="BL191" s="1">
        <v>15.247091033538672</v>
      </c>
      <c r="BN191" s="1">
        <v>42186</v>
      </c>
      <c r="BO191" s="1">
        <v>0.13304379670658564</v>
      </c>
      <c r="BP191" s="1">
        <v>0.17800000000000002</v>
      </c>
    </row>
    <row r="192" spans="1:68" ht="12.75">
      <c r="A192" s="120">
        <f t="shared" ca="1" si="27"/>
        <v>42460</v>
      </c>
      <c r="B192" s="36">
        <f t="shared" si="28"/>
        <v>104.25</v>
      </c>
      <c r="C192" s="48"/>
      <c r="D192" s="121">
        <f t="shared" si="29"/>
        <v>55</v>
      </c>
      <c r="E192" s="38">
        <f t="shared" si="30"/>
        <v>7.2720000000000007E-2</v>
      </c>
      <c r="F192" s="41"/>
      <c r="G192" s="37"/>
      <c r="H192" s="41"/>
      <c r="I192" s="37"/>
      <c r="J192" s="117">
        <f t="shared" si="31"/>
        <v>0</v>
      </c>
      <c r="K192" s="171">
        <f t="shared" si="32"/>
        <v>0</v>
      </c>
      <c r="L192" s="8">
        <f ca="1">(A192-Calculation!$C$5)/365.25</f>
        <v>15.411362080766597</v>
      </c>
      <c r="M192" s="1">
        <v>5</v>
      </c>
      <c r="N192" s="123">
        <f t="shared" ca="1" si="26"/>
        <v>42460</v>
      </c>
      <c r="O192" s="40">
        <f t="shared" si="33"/>
        <v>0.18104000000000001</v>
      </c>
      <c r="P192" s="124"/>
      <c r="Q192" s="49"/>
      <c r="V192" s="109">
        <f t="shared" ca="1" si="34"/>
        <v>42460</v>
      </c>
      <c r="W192" s="36">
        <v>104.25</v>
      </c>
      <c r="X192" s="117">
        <v>0</v>
      </c>
      <c r="Y192" s="183">
        <v>55</v>
      </c>
      <c r="Z192" s="110">
        <v>7.2720000000000007E-2</v>
      </c>
      <c r="AA192" s="41"/>
      <c r="AB192" s="37"/>
      <c r="AC192" s="41"/>
      <c r="AD192" s="37"/>
      <c r="AE192" s="125">
        <v>1</v>
      </c>
      <c r="AF192" s="125"/>
      <c r="AG192" s="104">
        <v>15.33196</v>
      </c>
      <c r="AH192" s="103"/>
      <c r="AI192" s="111">
        <f t="shared" si="35"/>
        <v>0</v>
      </c>
      <c r="AJ192" s="40">
        <v>0.18104000000000001</v>
      </c>
      <c r="AK192" s="50">
        <v>0.16800000000000001</v>
      </c>
      <c r="AM192" s="40"/>
      <c r="AN192" s="131"/>
      <c r="AQ192" s="36"/>
      <c r="AR192" s="129"/>
      <c r="AT192" s="39">
        <f t="shared" si="36"/>
        <v>0</v>
      </c>
      <c r="AU192" s="130"/>
      <c r="AV192" s="6"/>
      <c r="BA192" s="134">
        <v>42217</v>
      </c>
      <c r="BB192" s="1">
        <v>103.75</v>
      </c>
      <c r="BC192" s="1">
        <v>50.773137931034491</v>
      </c>
      <c r="BD192" s="1">
        <v>2.0499999999999998</v>
      </c>
      <c r="BE192" s="1">
        <v>7.3358898880360013E-2</v>
      </c>
      <c r="BJ192" s="1">
        <v>1.4602187560021711</v>
      </c>
      <c r="BL192" s="1">
        <v>15.331964407939767</v>
      </c>
      <c r="BN192" s="1">
        <v>42217</v>
      </c>
      <c r="BO192" s="1">
        <v>0.16155318171513966</v>
      </c>
      <c r="BP192" s="1">
        <v>0.17699999999999999</v>
      </c>
    </row>
    <row r="193" spans="1:68" ht="12.75">
      <c r="A193" s="120">
        <f t="shared" ca="1" si="27"/>
        <v>42490</v>
      </c>
      <c r="B193" s="36">
        <f t="shared" si="28"/>
        <v>36.950000000000003</v>
      </c>
      <c r="C193" s="48"/>
      <c r="D193" s="121">
        <f t="shared" si="29"/>
        <v>55</v>
      </c>
      <c r="E193" s="38">
        <f t="shared" si="30"/>
        <v>7.2730000000000003E-2</v>
      </c>
      <c r="F193" s="41"/>
      <c r="G193" s="37"/>
      <c r="H193" s="41"/>
      <c r="I193" s="37"/>
      <c r="J193" s="117">
        <f t="shared" si="31"/>
        <v>0</v>
      </c>
      <c r="K193" s="171">
        <f t="shared" si="32"/>
        <v>0</v>
      </c>
      <c r="L193" s="8">
        <f ca="1">(A193-Calculation!$C$5)/365.25</f>
        <v>15.493497604380561</v>
      </c>
      <c r="M193" s="1">
        <v>6</v>
      </c>
      <c r="N193" s="123">
        <f t="shared" ca="1" si="26"/>
        <v>42490</v>
      </c>
      <c r="O193" s="40">
        <f t="shared" si="33"/>
        <v>0.11912</v>
      </c>
      <c r="P193" s="124"/>
      <c r="Q193" s="49"/>
      <c r="V193" s="109">
        <f t="shared" ca="1" si="34"/>
        <v>42490</v>
      </c>
      <c r="W193" s="36">
        <v>36.950000000000003</v>
      </c>
      <c r="X193" s="117">
        <v>0</v>
      </c>
      <c r="Y193" s="183">
        <v>55</v>
      </c>
      <c r="Z193" s="110">
        <v>7.2730000000000003E-2</v>
      </c>
      <c r="AA193" s="41"/>
      <c r="AB193" s="37"/>
      <c r="AC193" s="41"/>
      <c r="AD193" s="37"/>
      <c r="AE193" s="125">
        <v>1</v>
      </c>
      <c r="AF193" s="125"/>
      <c r="AG193" s="104">
        <v>15.416840000000001</v>
      </c>
      <c r="AH193" s="103"/>
      <c r="AI193" s="111">
        <f t="shared" si="35"/>
        <v>0</v>
      </c>
      <c r="AJ193" s="40">
        <v>0.11912</v>
      </c>
      <c r="AK193" s="50">
        <v>0.16800000000000001</v>
      </c>
      <c r="AM193" s="40"/>
      <c r="AN193" s="131"/>
      <c r="AQ193" s="36"/>
      <c r="AR193" s="129"/>
      <c r="AT193" s="39">
        <f t="shared" si="36"/>
        <v>0</v>
      </c>
      <c r="AU193" s="130"/>
      <c r="AV193" s="6"/>
      <c r="BA193" s="134">
        <v>42248</v>
      </c>
      <c r="BB193" s="1">
        <v>37</v>
      </c>
      <c r="BC193" s="1">
        <v>51.569793103448283</v>
      </c>
      <c r="BD193" s="1">
        <v>2.0499999999999998</v>
      </c>
      <c r="BE193" s="1">
        <v>7.3354210723489008E-2</v>
      </c>
      <c r="BJ193" s="1">
        <v>1.4632822116651216</v>
      </c>
      <c r="BL193" s="1">
        <v>15.416837782340862</v>
      </c>
      <c r="BN193" s="1">
        <v>42248</v>
      </c>
      <c r="BO193" s="1">
        <v>0.16155318171513966</v>
      </c>
      <c r="BP193" s="1">
        <v>0.17699999999999999</v>
      </c>
    </row>
    <row r="194" spans="1:68" ht="12.75">
      <c r="A194" s="120">
        <f t="shared" ca="1" si="27"/>
        <v>42521</v>
      </c>
      <c r="B194" s="36">
        <f t="shared" si="28"/>
        <v>28.8</v>
      </c>
      <c r="C194" s="48"/>
      <c r="D194" s="121">
        <f t="shared" si="29"/>
        <v>55</v>
      </c>
      <c r="E194" s="38">
        <f t="shared" si="30"/>
        <v>7.2730000000000003E-2</v>
      </c>
      <c r="F194" s="41"/>
      <c r="G194" s="37"/>
      <c r="H194" s="41"/>
      <c r="I194" s="37"/>
      <c r="J194" s="117">
        <f t="shared" si="31"/>
        <v>0</v>
      </c>
      <c r="K194" s="171">
        <f t="shared" si="32"/>
        <v>0</v>
      </c>
      <c r="L194" s="8">
        <f ca="1">(A194-Calculation!$C$5)/365.25</f>
        <v>15.578370978781656</v>
      </c>
      <c r="M194" s="1">
        <v>1</v>
      </c>
      <c r="N194" s="123">
        <f t="shared" ca="1" si="26"/>
        <v>42521</v>
      </c>
      <c r="O194" s="40">
        <f t="shared" si="33"/>
        <v>9.5600000000000004E-2</v>
      </c>
      <c r="P194" s="124"/>
      <c r="Q194" s="49"/>
      <c r="V194" s="109">
        <f t="shared" ca="1" si="34"/>
        <v>42521</v>
      </c>
      <c r="W194" s="36">
        <v>28.8</v>
      </c>
      <c r="X194" s="117">
        <v>0</v>
      </c>
      <c r="Y194" s="183">
        <v>55</v>
      </c>
      <c r="Z194" s="110">
        <v>7.2730000000000003E-2</v>
      </c>
      <c r="AA194" s="41"/>
      <c r="AB194" s="37"/>
      <c r="AC194" s="41"/>
      <c r="AD194" s="37"/>
      <c r="AE194" s="125">
        <v>1</v>
      </c>
      <c r="AF194" s="125"/>
      <c r="AG194" s="104">
        <v>15.49897</v>
      </c>
      <c r="AH194" s="103"/>
      <c r="AI194" s="111">
        <f t="shared" si="35"/>
        <v>0</v>
      </c>
      <c r="AJ194" s="40">
        <v>9.5600000000000004E-2</v>
      </c>
      <c r="AK194" s="50">
        <v>0.16800000000000001</v>
      </c>
      <c r="AM194" s="40"/>
      <c r="AN194" s="131"/>
      <c r="AQ194" s="36"/>
      <c r="AR194" s="129"/>
      <c r="AT194" s="39">
        <f t="shared" si="36"/>
        <v>0</v>
      </c>
      <c r="AU194" s="130"/>
      <c r="AV194" s="6"/>
      <c r="BA194" s="134">
        <v>42278</v>
      </c>
      <c r="BB194" s="1">
        <v>28</v>
      </c>
      <c r="BC194" s="1">
        <v>52.612655172413803</v>
      </c>
      <c r="BD194" s="1">
        <v>2.0499999999999998</v>
      </c>
      <c r="BE194" s="1">
        <v>7.3349673797492007E-2</v>
      </c>
      <c r="BJ194" s="1">
        <v>1.4662529653571192</v>
      </c>
      <c r="BL194" s="1">
        <v>15.498973305954825</v>
      </c>
      <c r="BN194" s="1">
        <v>42278</v>
      </c>
      <c r="BO194" s="1">
        <v>0.10079075508074668</v>
      </c>
      <c r="BP194" s="1">
        <v>0.17600000000000002</v>
      </c>
    </row>
    <row r="195" spans="1:68" ht="12.75">
      <c r="A195" s="120">
        <f t="shared" ca="1" si="27"/>
        <v>42551</v>
      </c>
      <c r="B195" s="36">
        <f t="shared" si="28"/>
        <v>28.8</v>
      </c>
      <c r="C195" s="48"/>
      <c r="D195" s="121">
        <f t="shared" si="29"/>
        <v>55</v>
      </c>
      <c r="E195" s="38">
        <f t="shared" si="30"/>
        <v>7.2730000000000003E-2</v>
      </c>
      <c r="F195" s="41"/>
      <c r="G195" s="37"/>
      <c r="H195" s="41"/>
      <c r="I195" s="37"/>
      <c r="J195" s="117">
        <f t="shared" si="31"/>
        <v>0</v>
      </c>
      <c r="K195" s="171">
        <f t="shared" si="32"/>
        <v>0</v>
      </c>
      <c r="L195" s="8">
        <f ca="1">(A195-Calculation!$C$5)/365.25</f>
        <v>15.66050650239562</v>
      </c>
      <c r="M195" s="1">
        <v>2</v>
      </c>
      <c r="N195" s="123">
        <f t="shared" ca="1" si="26"/>
        <v>42551</v>
      </c>
      <c r="O195" s="40">
        <f t="shared" si="33"/>
        <v>9.5600000000000004E-2</v>
      </c>
      <c r="P195" s="124"/>
      <c r="Q195" s="49"/>
      <c r="V195" s="109">
        <f t="shared" ca="1" si="34"/>
        <v>42551</v>
      </c>
      <c r="W195" s="36">
        <v>28.8</v>
      </c>
      <c r="X195" s="117">
        <v>0</v>
      </c>
      <c r="Y195" s="183">
        <v>55</v>
      </c>
      <c r="Z195" s="110">
        <v>7.2730000000000003E-2</v>
      </c>
      <c r="AA195" s="41"/>
      <c r="AB195" s="37"/>
      <c r="AC195" s="41"/>
      <c r="AD195" s="37"/>
      <c r="AE195" s="125">
        <v>1</v>
      </c>
      <c r="AF195" s="125"/>
      <c r="AG195" s="104">
        <v>15.58385</v>
      </c>
      <c r="AH195" s="103"/>
      <c r="AI195" s="111">
        <f t="shared" si="35"/>
        <v>0</v>
      </c>
      <c r="AJ195" s="40">
        <v>9.5600000000000004E-2</v>
      </c>
      <c r="AK195" s="137">
        <v>0.16800000000000001</v>
      </c>
      <c r="AM195" s="40"/>
      <c r="AN195" s="131"/>
      <c r="AQ195" s="36"/>
      <c r="AR195" s="129"/>
      <c r="AT195" s="39">
        <f t="shared" si="36"/>
        <v>0</v>
      </c>
      <c r="AU195" s="130"/>
      <c r="AV195" s="6"/>
      <c r="BA195" s="134">
        <v>42309</v>
      </c>
      <c r="BB195" s="1">
        <v>28</v>
      </c>
      <c r="BC195" s="1">
        <v>53.609793103448276</v>
      </c>
      <c r="BD195" s="1">
        <v>2.0499999999999998</v>
      </c>
      <c r="BE195" s="1">
        <v>7.3344985640635019E-2</v>
      </c>
      <c r="BJ195" s="1">
        <v>1.4693290804471206</v>
      </c>
      <c r="BL195" s="1">
        <v>15.58384668035592</v>
      </c>
      <c r="BN195" s="1">
        <v>42309</v>
      </c>
      <c r="BO195" s="1">
        <v>7.6025026689477498E-2</v>
      </c>
      <c r="BP195" s="1">
        <v>0.17600000000000002</v>
      </c>
    </row>
    <row r="196" spans="1:68" ht="12.75">
      <c r="A196" s="120">
        <f t="shared" ca="1" si="27"/>
        <v>42582</v>
      </c>
      <c r="B196" s="36">
        <f t="shared" si="28"/>
        <v>28.8</v>
      </c>
      <c r="C196" s="48"/>
      <c r="D196" s="121">
        <f t="shared" si="29"/>
        <v>55</v>
      </c>
      <c r="E196" s="38">
        <f t="shared" si="30"/>
        <v>7.2739999999999999E-2</v>
      </c>
      <c r="F196" s="41"/>
      <c r="G196" s="37"/>
      <c r="H196" s="41"/>
      <c r="I196" s="37"/>
      <c r="J196" s="117">
        <f t="shared" si="31"/>
        <v>0</v>
      </c>
      <c r="K196" s="171">
        <f t="shared" si="32"/>
        <v>0</v>
      </c>
      <c r="L196" s="8">
        <f ca="1">(A196-Calculation!$C$5)/365.25</f>
        <v>15.745379876796715</v>
      </c>
      <c r="M196" s="1">
        <v>3</v>
      </c>
      <c r="N196" s="123">
        <f t="shared" ca="1" si="26"/>
        <v>42582</v>
      </c>
      <c r="O196" s="40">
        <f t="shared" si="33"/>
        <v>9.5839999999999995E-2</v>
      </c>
      <c r="P196" s="124"/>
      <c r="Q196" s="49"/>
      <c r="V196" s="109">
        <f t="shared" ca="1" si="34"/>
        <v>42582</v>
      </c>
      <c r="W196" s="36">
        <v>28.8</v>
      </c>
      <c r="X196" s="117">
        <v>0</v>
      </c>
      <c r="Y196" s="183">
        <v>55</v>
      </c>
      <c r="Z196" s="110">
        <v>7.2739999999999999E-2</v>
      </c>
      <c r="AA196" s="41"/>
      <c r="AB196" s="37"/>
      <c r="AC196" s="41"/>
      <c r="AD196" s="37"/>
      <c r="AE196" s="125">
        <v>1</v>
      </c>
      <c r="AF196" s="125"/>
      <c r="AG196" s="104">
        <v>15.665979999999999</v>
      </c>
      <c r="AH196" s="103"/>
      <c r="AI196" s="111">
        <f t="shared" si="35"/>
        <v>0</v>
      </c>
      <c r="AJ196" s="40">
        <v>9.5839999999999995E-2</v>
      </c>
      <c r="AK196" s="137">
        <v>0.16800000000000001</v>
      </c>
      <c r="AM196" s="40"/>
      <c r="AN196" s="131"/>
      <c r="AQ196" s="36"/>
      <c r="AR196" s="129"/>
      <c r="AT196" s="39">
        <f t="shared" si="36"/>
        <v>0</v>
      </c>
      <c r="AU196" s="130"/>
      <c r="AV196" s="6"/>
      <c r="BA196" s="134">
        <v>42339</v>
      </c>
      <c r="BB196" s="1">
        <v>28</v>
      </c>
      <c r="BC196" s="1">
        <v>54.237620689655181</v>
      </c>
      <c r="BD196" s="1">
        <v>2.0499999999999998</v>
      </c>
      <c r="BE196" s="1">
        <v>7.3340448714652007E-2</v>
      </c>
      <c r="BJ196" s="1">
        <v>1.4723121104844574</v>
      </c>
      <c r="BL196" s="1">
        <v>15.665982203969884</v>
      </c>
      <c r="BN196" s="1">
        <v>42339</v>
      </c>
      <c r="BO196" s="1">
        <v>7.6025026689477498E-2</v>
      </c>
      <c r="BP196" s="1">
        <v>0.17600000000000002</v>
      </c>
    </row>
    <row r="197" spans="1:68" ht="12.75">
      <c r="A197" s="120">
        <f t="shared" ca="1" si="27"/>
        <v>42613</v>
      </c>
      <c r="B197" s="36">
        <f t="shared" si="28"/>
        <v>35.049999999999997</v>
      </c>
      <c r="C197" s="48"/>
      <c r="D197" s="121">
        <f t="shared" si="29"/>
        <v>55</v>
      </c>
      <c r="E197" s="38">
        <f t="shared" si="30"/>
        <v>7.2739999999999999E-2</v>
      </c>
      <c r="F197" s="41"/>
      <c r="G197" s="37"/>
      <c r="H197" s="41"/>
      <c r="I197" s="37"/>
      <c r="J197" s="117">
        <f t="shared" si="31"/>
        <v>0</v>
      </c>
      <c r="K197" s="171">
        <f t="shared" si="32"/>
        <v>0</v>
      </c>
      <c r="L197" s="8">
        <f ca="1">(A197-Calculation!$C$5)/365.25</f>
        <v>15.83025325119781</v>
      </c>
      <c r="M197" s="1">
        <v>4</v>
      </c>
      <c r="N197" s="123">
        <f t="shared" ca="1" si="26"/>
        <v>42613</v>
      </c>
      <c r="O197" s="40">
        <f t="shared" si="33"/>
        <v>0.13574</v>
      </c>
      <c r="P197" s="124"/>
      <c r="Q197" s="49"/>
      <c r="V197" s="109">
        <f t="shared" ca="1" si="34"/>
        <v>42613</v>
      </c>
      <c r="W197" s="36">
        <v>35.049999999999997</v>
      </c>
      <c r="X197" s="117">
        <v>0</v>
      </c>
      <c r="Y197" s="183">
        <v>55</v>
      </c>
      <c r="Z197" s="110">
        <v>7.2739999999999999E-2</v>
      </c>
      <c r="AA197" s="41"/>
      <c r="AB197" s="37"/>
      <c r="AC197" s="41"/>
      <c r="AD197" s="37"/>
      <c r="AE197" s="125">
        <v>1</v>
      </c>
      <c r="AF197" s="125"/>
      <c r="AG197" s="104">
        <v>15.750859999999999</v>
      </c>
      <c r="AH197" s="103"/>
      <c r="AI197" s="111">
        <f t="shared" si="35"/>
        <v>0</v>
      </c>
      <c r="AJ197" s="40">
        <v>0.13574</v>
      </c>
      <c r="AK197" s="50">
        <v>0.16800000000000001</v>
      </c>
      <c r="AM197" s="40"/>
      <c r="AN197" s="131"/>
      <c r="AQ197" s="36"/>
      <c r="AR197" s="129"/>
      <c r="AT197" s="39">
        <f t="shared" si="36"/>
        <v>0</v>
      </c>
      <c r="AU197" s="130"/>
      <c r="AV197" s="6"/>
      <c r="BA197" s="134">
        <v>42370</v>
      </c>
      <c r="BB197" s="1">
        <v>35.049999999999997</v>
      </c>
      <c r="BC197" s="1">
        <v>52.633758620689662</v>
      </c>
      <c r="BD197" s="1">
        <v>2.0499999999999998</v>
      </c>
      <c r="BE197" s="1">
        <v>7.3335760557809007E-2</v>
      </c>
      <c r="BJ197" s="1">
        <v>1.4754009373153378</v>
      </c>
      <c r="BL197" s="1">
        <v>15.750855578370979</v>
      </c>
      <c r="BN197" s="1">
        <v>42370</v>
      </c>
      <c r="BO197" s="1">
        <v>7.6025026689477498E-2</v>
      </c>
      <c r="BP197" s="1">
        <v>0.18</v>
      </c>
    </row>
    <row r="198" spans="1:68" ht="12.75">
      <c r="A198" s="120">
        <f t="shared" ca="1" si="27"/>
        <v>42643</v>
      </c>
      <c r="B198" s="36">
        <f t="shared" si="28"/>
        <v>35.049999999999997</v>
      </c>
      <c r="C198" s="48"/>
      <c r="D198" s="121">
        <f t="shared" si="29"/>
        <v>55</v>
      </c>
      <c r="E198" s="38">
        <f t="shared" si="30"/>
        <v>7.2749999999999995E-2</v>
      </c>
      <c r="F198" s="41"/>
      <c r="G198" s="37"/>
      <c r="H198" s="41"/>
      <c r="I198" s="37"/>
      <c r="J198" s="117">
        <f t="shared" si="31"/>
        <v>0</v>
      </c>
      <c r="K198" s="171">
        <f t="shared" si="32"/>
        <v>0</v>
      </c>
      <c r="L198" s="8">
        <f ca="1">(A198-Calculation!$C$5)/365.25</f>
        <v>15.912388774811772</v>
      </c>
      <c r="M198" s="1">
        <v>5</v>
      </c>
      <c r="N198" s="123">
        <f t="shared" ca="1" si="26"/>
        <v>42643</v>
      </c>
      <c r="O198" s="40">
        <f t="shared" si="33"/>
        <v>0.13574</v>
      </c>
      <c r="P198" s="124"/>
      <c r="Q198" s="49"/>
      <c r="V198" s="109">
        <f t="shared" ca="1" si="34"/>
        <v>42643</v>
      </c>
      <c r="W198" s="36">
        <v>35.049999999999997</v>
      </c>
      <c r="X198" s="117">
        <v>0</v>
      </c>
      <c r="Y198" s="183">
        <v>55</v>
      </c>
      <c r="Z198" s="110">
        <v>7.2749999999999995E-2</v>
      </c>
      <c r="AA198" s="41"/>
      <c r="AB198" s="37"/>
      <c r="AC198" s="41"/>
      <c r="AD198" s="37"/>
      <c r="AE198" s="125">
        <v>1</v>
      </c>
      <c r="AF198" s="125"/>
      <c r="AG198" s="104">
        <v>15.83573</v>
      </c>
      <c r="AH198" s="103"/>
      <c r="AI198" s="111">
        <f t="shared" si="35"/>
        <v>0</v>
      </c>
      <c r="AJ198" s="40">
        <v>0.13574</v>
      </c>
      <c r="AK198" s="50">
        <v>0.16800000000000001</v>
      </c>
      <c r="AM198" s="40"/>
      <c r="AN198" s="131"/>
      <c r="AQ198" s="36"/>
      <c r="AR198" s="129"/>
      <c r="AT198" s="39">
        <f t="shared" si="36"/>
        <v>0</v>
      </c>
      <c r="AU198" s="130"/>
      <c r="AV198" s="6"/>
      <c r="BA198" s="134">
        <v>42401</v>
      </c>
      <c r="BB198" s="1">
        <v>35.049999999999997</v>
      </c>
      <c r="BC198" s="1">
        <v>51.643655172413794</v>
      </c>
      <c r="BD198" s="1">
        <v>2.0499999999999998</v>
      </c>
      <c r="BE198" s="1">
        <v>7.3331072400974015E-2</v>
      </c>
      <c r="BJ198" s="1">
        <v>1.4784962443287306</v>
      </c>
      <c r="BL198" s="1">
        <v>15.835728952772074</v>
      </c>
      <c r="BN198" s="1">
        <v>42401</v>
      </c>
      <c r="BO198" s="1">
        <v>0.11403754003421628</v>
      </c>
      <c r="BP198" s="1">
        <v>0.18</v>
      </c>
    </row>
    <row r="199" spans="1:68" ht="12.75">
      <c r="A199" s="120">
        <f t="shared" ca="1" si="27"/>
        <v>42674</v>
      </c>
      <c r="B199" s="36">
        <f t="shared" si="28"/>
        <v>27.274999999999999</v>
      </c>
      <c r="C199" s="48"/>
      <c r="D199" s="121">
        <f t="shared" si="29"/>
        <v>55</v>
      </c>
      <c r="E199" s="38">
        <f t="shared" si="30"/>
        <v>7.2749999999999995E-2</v>
      </c>
      <c r="F199" s="41"/>
      <c r="G199" s="37"/>
      <c r="H199" s="41"/>
      <c r="I199" s="37"/>
      <c r="J199" s="117">
        <f t="shared" si="31"/>
        <v>0</v>
      </c>
      <c r="K199" s="171">
        <f t="shared" si="32"/>
        <v>0</v>
      </c>
      <c r="L199" s="8">
        <f ca="1">(A199-Calculation!$C$5)/365.25</f>
        <v>15.997262149212867</v>
      </c>
      <c r="M199" s="1">
        <v>6</v>
      </c>
      <c r="N199" s="123">
        <f t="shared" ca="1" si="26"/>
        <v>42674</v>
      </c>
      <c r="O199" s="40">
        <f t="shared" si="33"/>
        <v>0.10271</v>
      </c>
      <c r="P199" s="124"/>
      <c r="Q199" s="49"/>
      <c r="V199" s="109">
        <f t="shared" ca="1" si="34"/>
        <v>42674</v>
      </c>
      <c r="W199" s="36">
        <v>27.274999999999999</v>
      </c>
      <c r="X199" s="117">
        <v>0</v>
      </c>
      <c r="Y199" s="183">
        <v>55</v>
      </c>
      <c r="Z199" s="110">
        <v>7.2749999999999995E-2</v>
      </c>
      <c r="AA199" s="41"/>
      <c r="AB199" s="37"/>
      <c r="AC199" s="41"/>
      <c r="AD199" s="37"/>
      <c r="AE199" s="125">
        <v>1</v>
      </c>
      <c r="AF199" s="125"/>
      <c r="AG199" s="104">
        <v>15.91513</v>
      </c>
      <c r="AH199" s="103"/>
      <c r="AI199" s="111">
        <f t="shared" si="35"/>
        <v>0</v>
      </c>
      <c r="AJ199" s="40">
        <v>0.10271</v>
      </c>
      <c r="AK199" s="50">
        <v>0.16800000000000001</v>
      </c>
      <c r="AM199" s="40"/>
      <c r="AN199" s="131"/>
      <c r="AQ199" s="36"/>
      <c r="AR199" s="129"/>
      <c r="AT199" s="39">
        <f t="shared" si="36"/>
        <v>0</v>
      </c>
      <c r="AU199" s="130"/>
      <c r="AV199" s="6"/>
      <c r="BA199" s="134">
        <v>42430</v>
      </c>
      <c r="BB199" s="1">
        <v>27.274999999999999</v>
      </c>
      <c r="BC199" s="1">
        <v>50.507586206896555</v>
      </c>
      <c r="BD199" s="1">
        <v>2.0499999999999998</v>
      </c>
      <c r="BE199" s="1">
        <v>7.3326686705876012E-2</v>
      </c>
      <c r="BJ199" s="1">
        <v>1.4813977327124681</v>
      </c>
      <c r="BL199" s="1">
        <v>15.915126625598905</v>
      </c>
      <c r="BN199" s="1">
        <v>42430</v>
      </c>
      <c r="BO199" s="1">
        <v>0.11403754003421628</v>
      </c>
      <c r="BP199" s="1">
        <v>0.17900000000000002</v>
      </c>
    </row>
    <row r="200" spans="1:68" ht="12.75">
      <c r="A200" s="175">
        <f t="shared" ca="1" si="27"/>
        <v>42704</v>
      </c>
      <c r="B200" s="36">
        <f t="shared" si="28"/>
        <v>28.15</v>
      </c>
      <c r="C200" s="48"/>
      <c r="D200" s="121">
        <f t="shared" si="29"/>
        <v>55</v>
      </c>
      <c r="E200" s="38">
        <f t="shared" si="30"/>
        <v>7.2749999999999995E-2</v>
      </c>
      <c r="F200" s="41"/>
      <c r="G200" s="37"/>
      <c r="H200" s="41"/>
      <c r="I200" s="37"/>
      <c r="J200" s="117">
        <f t="shared" si="31"/>
        <v>0</v>
      </c>
      <c r="K200" s="171">
        <f t="shared" si="32"/>
        <v>0</v>
      </c>
      <c r="L200" s="8">
        <f ca="1">(A200-Calculation!$C$5)/365.25</f>
        <v>16.079397672826833</v>
      </c>
      <c r="M200" s="1">
        <v>1</v>
      </c>
      <c r="N200" s="123">
        <f t="shared" ref="N200:N258" ca="1" si="37">A200</f>
        <v>42704</v>
      </c>
      <c r="O200" s="40">
        <f t="shared" si="33"/>
        <v>9.7949999999999995E-2</v>
      </c>
      <c r="P200" s="124"/>
      <c r="Q200" s="49"/>
      <c r="V200" s="109">
        <f t="shared" ca="1" si="34"/>
        <v>42704</v>
      </c>
      <c r="W200" s="36">
        <v>28.15</v>
      </c>
      <c r="X200" s="117">
        <v>0</v>
      </c>
      <c r="Y200" s="183">
        <v>55</v>
      </c>
      <c r="Z200" s="110">
        <v>7.2749999999999995E-2</v>
      </c>
      <c r="AA200" s="41"/>
      <c r="AB200" s="37"/>
      <c r="AC200" s="41"/>
      <c r="AD200" s="37"/>
      <c r="AE200" s="125">
        <v>1</v>
      </c>
      <c r="AF200" s="125"/>
      <c r="AG200" s="104">
        <v>16</v>
      </c>
      <c r="AH200" s="103"/>
      <c r="AI200" s="111">
        <f t="shared" si="35"/>
        <v>0</v>
      </c>
      <c r="AJ200" s="40">
        <v>9.7949999999999995E-2</v>
      </c>
      <c r="AK200" s="50">
        <v>0.16800000000000001</v>
      </c>
      <c r="AM200" s="40"/>
      <c r="AN200" s="131"/>
      <c r="AQ200" s="36"/>
      <c r="AR200" s="129"/>
      <c r="AT200" s="39">
        <f t="shared" si="36"/>
        <v>0</v>
      </c>
      <c r="AU200" s="130"/>
      <c r="AV200" s="6"/>
      <c r="BA200" s="134">
        <v>42461</v>
      </c>
      <c r="BB200" s="1">
        <v>28.15</v>
      </c>
      <c r="BC200" s="1">
        <v>49.702137931034493</v>
      </c>
      <c r="BD200" s="1">
        <v>2.0499999999999998</v>
      </c>
      <c r="BE200" s="1">
        <v>7.3321998549055009E-2</v>
      </c>
      <c r="BJ200" s="1">
        <v>1.4845056206605631</v>
      </c>
      <c r="BL200" s="1">
        <v>16</v>
      </c>
      <c r="BN200" s="1">
        <v>42461</v>
      </c>
      <c r="BO200" s="1">
        <v>9.1230032027372995E-2</v>
      </c>
      <c r="BP200" s="1">
        <v>0.17900000000000002</v>
      </c>
    </row>
    <row r="201" spans="1:68" ht="12.75">
      <c r="A201" s="120">
        <f t="shared" ref="A201:A258" ca="1" si="38">V201</f>
        <v>42735</v>
      </c>
      <c r="B201" s="36">
        <f t="shared" ref="B201:B258" si="39">W201+PPadd</f>
        <v>36.9</v>
      </c>
      <c r="C201" s="48"/>
      <c r="D201" s="121">
        <f t="shared" ref="D201:D258" si="40">Y201*AE201</f>
        <v>55</v>
      </c>
      <c r="E201" s="38">
        <f t="shared" ref="E201:E264" si="41">Z201</f>
        <v>7.2760000000000005E-2</v>
      </c>
      <c r="F201" s="41"/>
      <c r="G201" s="37"/>
      <c r="H201" s="41"/>
      <c r="I201" s="37"/>
      <c r="J201" s="117">
        <f t="shared" ref="J201:J258" si="42">X201</f>
        <v>0</v>
      </c>
      <c r="K201" s="171">
        <f t="shared" ref="K201:K264" si="43">J201-C201</f>
        <v>0</v>
      </c>
      <c r="L201" s="8">
        <f ca="1">(A201-Calculation!$C$5)/365.25</f>
        <v>16.164271047227928</v>
      </c>
      <c r="M201" s="1">
        <v>2</v>
      </c>
      <c r="N201" s="123">
        <f t="shared" ca="1" si="37"/>
        <v>42735</v>
      </c>
      <c r="O201" s="40">
        <f t="shared" ref="O201:O258" si="44">AJ201</f>
        <v>0.11436</v>
      </c>
      <c r="P201" s="124"/>
      <c r="Q201" s="49"/>
      <c r="V201" s="109">
        <f t="shared" ref="V201:V258" ca="1" si="45">EOMONTH(V200,1)</f>
        <v>42735</v>
      </c>
      <c r="W201" s="36">
        <v>36.9</v>
      </c>
      <c r="X201" s="117">
        <v>0</v>
      </c>
      <c r="Y201" s="183">
        <v>55</v>
      </c>
      <c r="Z201" s="110">
        <v>7.2760000000000005E-2</v>
      </c>
      <c r="AA201" s="41"/>
      <c r="AB201" s="37"/>
      <c r="AC201" s="41"/>
      <c r="AD201" s="37"/>
      <c r="AE201" s="125">
        <v>1</v>
      </c>
      <c r="AF201" s="125"/>
      <c r="AG201" s="104">
        <v>16.082139999999999</v>
      </c>
      <c r="AH201" s="103"/>
      <c r="AI201" s="111">
        <f t="shared" ref="AI201:AI258" si="46">+AC201</f>
        <v>0</v>
      </c>
      <c r="AJ201" s="40">
        <v>0.11436</v>
      </c>
      <c r="AK201" s="50">
        <v>0.16800000000000001</v>
      </c>
      <c r="AM201" s="40"/>
      <c r="AN201" s="131"/>
      <c r="AQ201" s="36"/>
      <c r="AR201" s="129"/>
      <c r="AT201" s="39">
        <f t="shared" ref="AT201:AT258" si="47">X201/12000*9600</f>
        <v>0</v>
      </c>
      <c r="AU201" s="130"/>
      <c r="AV201" s="6"/>
      <c r="BA201" s="134">
        <v>42491</v>
      </c>
      <c r="BB201" s="1">
        <v>36.450000000000003</v>
      </c>
      <c r="BC201" s="1">
        <v>49.169275862068972</v>
      </c>
      <c r="BD201" s="1">
        <v>2.0499999999999998</v>
      </c>
      <c r="BE201" s="1">
        <v>7.3317461623106012E-2</v>
      </c>
      <c r="BJ201" s="1">
        <v>1.4875194620906103</v>
      </c>
      <c r="BL201" s="1">
        <v>16.082135523613964</v>
      </c>
      <c r="BN201" s="1">
        <v>42491</v>
      </c>
      <c r="BO201" s="1">
        <v>8.8949281226688673E-2</v>
      </c>
      <c r="BP201" s="1">
        <v>0.17900000000000002</v>
      </c>
    </row>
    <row r="202" spans="1:68" ht="12.75">
      <c r="A202" s="120">
        <f t="shared" ca="1" si="38"/>
        <v>42766</v>
      </c>
      <c r="B202" s="36">
        <f t="shared" si="39"/>
        <v>63.5</v>
      </c>
      <c r="C202" s="48"/>
      <c r="D202" s="121">
        <f t="shared" si="40"/>
        <v>55</v>
      </c>
      <c r="E202" s="38">
        <f t="shared" si="41"/>
        <v>7.2760000000000005E-2</v>
      </c>
      <c r="F202" s="41"/>
      <c r="G202" s="37"/>
      <c r="H202" s="41"/>
      <c r="I202" s="37"/>
      <c r="J202" s="117">
        <f t="shared" si="42"/>
        <v>0</v>
      </c>
      <c r="K202" s="171">
        <f t="shared" si="43"/>
        <v>0</v>
      </c>
      <c r="L202" s="8">
        <f ca="1">(A202-Calculation!$C$5)/365.25</f>
        <v>16.249144421629023</v>
      </c>
      <c r="M202" s="1">
        <v>3</v>
      </c>
      <c r="N202" s="123">
        <f t="shared" ca="1" si="37"/>
        <v>42766</v>
      </c>
      <c r="O202" s="40">
        <f t="shared" si="44"/>
        <v>0.14051</v>
      </c>
      <c r="P202" s="124"/>
      <c r="Q202" s="49"/>
      <c r="V202" s="109">
        <f t="shared" ca="1" si="45"/>
        <v>42766</v>
      </c>
      <c r="W202" s="36">
        <v>63.5</v>
      </c>
      <c r="X202" s="117">
        <v>0</v>
      </c>
      <c r="Y202" s="183">
        <v>55</v>
      </c>
      <c r="Z202" s="110">
        <v>7.2760000000000005E-2</v>
      </c>
      <c r="AA202" s="41"/>
      <c r="AB202" s="37"/>
      <c r="AC202" s="41"/>
      <c r="AD202" s="37"/>
      <c r="AE202" s="125">
        <v>1</v>
      </c>
      <c r="AF202" s="125"/>
      <c r="AG202" s="104">
        <v>16.167010000000001</v>
      </c>
      <c r="AH202" s="103"/>
      <c r="AI202" s="111">
        <f t="shared" si="46"/>
        <v>0</v>
      </c>
      <c r="AJ202" s="40">
        <v>0.14051</v>
      </c>
      <c r="AK202" s="50">
        <v>0.16800000000000001</v>
      </c>
      <c r="AM202" s="40"/>
      <c r="AN202" s="131"/>
      <c r="AQ202" s="36"/>
      <c r="AR202" s="129"/>
      <c r="AT202" s="39">
        <f t="shared" si="47"/>
        <v>0</v>
      </c>
      <c r="AU202" s="130"/>
      <c r="AV202" s="6"/>
      <c r="BA202" s="134">
        <v>42522</v>
      </c>
      <c r="BB202" s="1">
        <v>65.75</v>
      </c>
      <c r="BC202" s="1">
        <v>49.406689655172421</v>
      </c>
      <c r="BD202" s="1">
        <v>2.0499999999999998</v>
      </c>
      <c r="BE202" s="1">
        <v>7.3312773466299011E-2</v>
      </c>
      <c r="BJ202" s="1">
        <v>1.4906401930777717</v>
      </c>
      <c r="BL202" s="1">
        <v>16.167008898015059</v>
      </c>
      <c r="BN202" s="1">
        <v>42522</v>
      </c>
      <c r="BO202" s="1">
        <v>0.10035303523011029</v>
      </c>
      <c r="BP202" s="1">
        <v>0.17800000000000002</v>
      </c>
    </row>
    <row r="203" spans="1:68" ht="12.75">
      <c r="A203" s="120">
        <f t="shared" ca="1" si="38"/>
        <v>42794</v>
      </c>
      <c r="B203" s="36">
        <f t="shared" si="39"/>
        <v>109.25</v>
      </c>
      <c r="C203" s="48"/>
      <c r="D203" s="121">
        <f t="shared" si="40"/>
        <v>55</v>
      </c>
      <c r="E203" s="38">
        <f t="shared" si="41"/>
        <v>7.2770000000000001E-2</v>
      </c>
      <c r="F203" s="41"/>
      <c r="G203" s="37"/>
      <c r="H203" s="41"/>
      <c r="I203" s="37"/>
      <c r="J203" s="117">
        <f t="shared" si="42"/>
        <v>0</v>
      </c>
      <c r="K203" s="171">
        <f t="shared" si="43"/>
        <v>0</v>
      </c>
      <c r="L203" s="8">
        <f ca="1">(A203-Calculation!$C$5)/365.25</f>
        <v>16.325804243668721</v>
      </c>
      <c r="M203" s="1">
        <v>4</v>
      </c>
      <c r="N203" s="123">
        <f t="shared" ca="1" si="37"/>
        <v>42794</v>
      </c>
      <c r="O203" s="40">
        <f t="shared" si="44"/>
        <v>0.17380000000000001</v>
      </c>
      <c r="P203" s="124"/>
      <c r="Q203" s="49"/>
      <c r="V203" s="109">
        <f t="shared" ca="1" si="45"/>
        <v>42794</v>
      </c>
      <c r="W203" s="36">
        <v>109.25</v>
      </c>
      <c r="X203" s="117">
        <v>0</v>
      </c>
      <c r="Y203" s="183">
        <v>55</v>
      </c>
      <c r="Z203" s="110">
        <v>7.2770000000000001E-2</v>
      </c>
      <c r="AA203" s="41"/>
      <c r="AB203" s="37"/>
      <c r="AC203" s="41"/>
      <c r="AD203" s="37"/>
      <c r="AE203" s="125">
        <v>1</v>
      </c>
      <c r="AF203" s="125"/>
      <c r="AG203" s="104">
        <v>16.249140000000001</v>
      </c>
      <c r="AH203" s="103"/>
      <c r="AI203" s="111">
        <f t="shared" si="46"/>
        <v>0</v>
      </c>
      <c r="AJ203" s="40">
        <v>0.17380000000000001</v>
      </c>
      <c r="AK203" s="50">
        <v>0.16800000000000001</v>
      </c>
      <c r="AM203" s="40"/>
      <c r="AN203" s="131"/>
      <c r="AQ203" s="36"/>
      <c r="AR203" s="129"/>
      <c r="AT203" s="39">
        <f t="shared" si="47"/>
        <v>0</v>
      </c>
      <c r="AU203" s="130"/>
      <c r="AV203" s="6"/>
      <c r="BA203" s="134">
        <v>42552</v>
      </c>
      <c r="BB203" s="1">
        <v>111.75</v>
      </c>
      <c r="BC203" s="1">
        <v>50.01868965517243</v>
      </c>
      <c r="BD203" s="1">
        <v>2.0499999999999998</v>
      </c>
      <c r="BE203" s="1">
        <v>7.3308236540364016E-2</v>
      </c>
      <c r="BJ203" s="1">
        <v>1.4936664889089681</v>
      </c>
      <c r="BL203" s="1">
        <v>16.249144421629023</v>
      </c>
      <c r="BN203" s="1">
        <v>42552</v>
      </c>
      <c r="BO203" s="1">
        <v>0.12772204483832222</v>
      </c>
      <c r="BP203" s="1">
        <v>0.17800000000000002</v>
      </c>
    </row>
    <row r="204" spans="1:68" ht="12.75">
      <c r="A204" s="120">
        <f t="shared" ca="1" si="38"/>
        <v>42825</v>
      </c>
      <c r="B204" s="36">
        <f t="shared" si="39"/>
        <v>106.25</v>
      </c>
      <c r="C204" s="48"/>
      <c r="D204" s="121">
        <f t="shared" si="40"/>
        <v>55</v>
      </c>
      <c r="E204" s="38">
        <f t="shared" si="41"/>
        <v>7.2770000000000001E-2</v>
      </c>
      <c r="F204" s="41"/>
      <c r="G204" s="37"/>
      <c r="H204" s="41"/>
      <c r="I204" s="37"/>
      <c r="J204" s="117">
        <f t="shared" si="42"/>
        <v>0</v>
      </c>
      <c r="K204" s="171">
        <f t="shared" si="43"/>
        <v>0</v>
      </c>
      <c r="L204" s="8">
        <f ca="1">(A204-Calculation!$C$5)/365.25</f>
        <v>16.410677618069816</v>
      </c>
      <c r="M204" s="1">
        <v>5</v>
      </c>
      <c r="N204" s="123">
        <f t="shared" ca="1" si="37"/>
        <v>42825</v>
      </c>
      <c r="O204" s="40">
        <f t="shared" si="44"/>
        <v>0.17380000000000001</v>
      </c>
      <c r="P204" s="124"/>
      <c r="Q204" s="49"/>
      <c r="V204" s="109">
        <f t="shared" ca="1" si="45"/>
        <v>42825</v>
      </c>
      <c r="W204" s="36">
        <v>106.25</v>
      </c>
      <c r="X204" s="117">
        <v>0</v>
      </c>
      <c r="Y204" s="183">
        <v>55</v>
      </c>
      <c r="Z204" s="110">
        <v>7.2770000000000001E-2</v>
      </c>
      <c r="AA204" s="41"/>
      <c r="AB204" s="37"/>
      <c r="AC204" s="41"/>
      <c r="AD204" s="37"/>
      <c r="AE204" s="125">
        <v>1</v>
      </c>
      <c r="AF204" s="125"/>
      <c r="AG204" s="104">
        <v>16.334019999999999</v>
      </c>
      <c r="AH204" s="103"/>
      <c r="AI204" s="111">
        <f t="shared" si="46"/>
        <v>0</v>
      </c>
      <c r="AJ204" s="40">
        <v>0.17380000000000001</v>
      </c>
      <c r="AK204" s="50">
        <v>0.16800000000000001</v>
      </c>
      <c r="AM204" s="40"/>
      <c r="AN204" s="131"/>
      <c r="AQ204" s="36"/>
      <c r="AR204" s="129"/>
      <c r="AT204" s="39">
        <f t="shared" si="47"/>
        <v>0</v>
      </c>
      <c r="AU204" s="130"/>
      <c r="AV204" s="6"/>
      <c r="BA204" s="134">
        <v>42583</v>
      </c>
      <c r="BB204" s="1">
        <v>105.75</v>
      </c>
      <c r="BC204" s="1">
        <v>50.773137931034491</v>
      </c>
      <c r="BD204" s="1">
        <v>2.0499999999999998</v>
      </c>
      <c r="BE204" s="1">
        <v>7.3303548383571018E-2</v>
      </c>
      <c r="BJ204" s="1">
        <v>1.496800116007784</v>
      </c>
      <c r="BL204" s="1">
        <v>16.334017796030118</v>
      </c>
      <c r="BN204" s="1">
        <v>42583</v>
      </c>
      <c r="BO204" s="1">
        <v>0.15509105444653407</v>
      </c>
      <c r="BP204" s="1">
        <v>0.17699999999999999</v>
      </c>
    </row>
    <row r="205" spans="1:68" ht="12.75">
      <c r="A205" s="120">
        <f t="shared" ca="1" si="38"/>
        <v>42855</v>
      </c>
      <c r="B205" s="36">
        <f t="shared" si="39"/>
        <v>37.200000000000003</v>
      </c>
      <c r="C205" s="48"/>
      <c r="D205" s="121">
        <f t="shared" si="40"/>
        <v>55</v>
      </c>
      <c r="E205" s="38">
        <f t="shared" si="41"/>
        <v>7.2770000000000001E-2</v>
      </c>
      <c r="F205" s="41"/>
      <c r="G205" s="37"/>
      <c r="H205" s="41"/>
      <c r="I205" s="37"/>
      <c r="J205" s="117">
        <f t="shared" si="42"/>
        <v>0</v>
      </c>
      <c r="K205" s="171">
        <f t="shared" si="43"/>
        <v>0</v>
      </c>
      <c r="L205" s="8">
        <f ca="1">(A205-Calculation!$C$5)/365.25</f>
        <v>16.492813141683779</v>
      </c>
      <c r="M205" s="1">
        <v>6</v>
      </c>
      <c r="N205" s="123">
        <f t="shared" ca="1" si="37"/>
        <v>42855</v>
      </c>
      <c r="O205" s="40">
        <f t="shared" si="44"/>
        <v>0.11436</v>
      </c>
      <c r="P205" s="124"/>
      <c r="Q205" s="49"/>
      <c r="V205" s="109">
        <f t="shared" ca="1" si="45"/>
        <v>42855</v>
      </c>
      <c r="W205" s="36">
        <v>37.200000000000003</v>
      </c>
      <c r="X205" s="117">
        <v>0</v>
      </c>
      <c r="Y205" s="183">
        <v>55</v>
      </c>
      <c r="Z205" s="110">
        <v>7.2770000000000001E-2</v>
      </c>
      <c r="AA205" s="41"/>
      <c r="AB205" s="37"/>
      <c r="AC205" s="41"/>
      <c r="AD205" s="37"/>
      <c r="AE205" s="125">
        <v>1</v>
      </c>
      <c r="AF205" s="125"/>
      <c r="AG205" s="104">
        <v>16.418890000000001</v>
      </c>
      <c r="AH205" s="103"/>
      <c r="AI205" s="111">
        <f t="shared" si="46"/>
        <v>0</v>
      </c>
      <c r="AJ205" s="40">
        <v>0.11436</v>
      </c>
      <c r="AK205" s="50">
        <v>0.16800000000000001</v>
      </c>
      <c r="AM205" s="40"/>
      <c r="AN205" s="131"/>
      <c r="AQ205" s="36"/>
      <c r="AR205" s="129"/>
      <c r="AT205" s="39">
        <f t="shared" si="47"/>
        <v>0</v>
      </c>
      <c r="AU205" s="130"/>
      <c r="AV205" s="6"/>
      <c r="BA205" s="134">
        <v>42614</v>
      </c>
      <c r="BB205" s="1">
        <v>37.25</v>
      </c>
      <c r="BC205" s="1">
        <v>51.569793103448283</v>
      </c>
      <c r="BD205" s="1">
        <v>2.0499999999999998</v>
      </c>
      <c r="BE205" s="1">
        <v>7.3298860226786014E-2</v>
      </c>
      <c r="BJ205" s="1">
        <v>1.4999403172775192</v>
      </c>
      <c r="BL205" s="1">
        <v>16.418891170431213</v>
      </c>
      <c r="BN205" s="1">
        <v>42614</v>
      </c>
      <c r="BO205" s="1">
        <v>0.15509105444653407</v>
      </c>
      <c r="BP205" s="1">
        <v>0.17699999999999999</v>
      </c>
    </row>
    <row r="206" spans="1:68" ht="12.75">
      <c r="A206" s="120">
        <f t="shared" ca="1" si="38"/>
        <v>42886</v>
      </c>
      <c r="B206" s="36">
        <f t="shared" si="39"/>
        <v>28.8</v>
      </c>
      <c r="C206" s="48"/>
      <c r="D206" s="121">
        <f t="shared" si="40"/>
        <v>55</v>
      </c>
      <c r="E206" s="38">
        <f t="shared" si="41"/>
        <v>7.2779999999999997E-2</v>
      </c>
      <c r="F206" s="41"/>
      <c r="G206" s="37"/>
      <c r="H206" s="41"/>
      <c r="I206" s="37"/>
      <c r="J206" s="117">
        <f t="shared" si="42"/>
        <v>0</v>
      </c>
      <c r="K206" s="171">
        <f t="shared" si="43"/>
        <v>0</v>
      </c>
      <c r="L206" s="8">
        <f ca="1">(A206-Calculation!$C$5)/365.25</f>
        <v>16.577686516084874</v>
      </c>
      <c r="M206" s="1">
        <v>1</v>
      </c>
      <c r="N206" s="123">
        <f t="shared" ca="1" si="37"/>
        <v>42886</v>
      </c>
      <c r="O206" s="40">
        <f t="shared" si="44"/>
        <v>9.1770000000000004E-2</v>
      </c>
      <c r="P206" s="124"/>
      <c r="Q206" s="49"/>
      <c r="V206" s="109">
        <f t="shared" ca="1" si="45"/>
        <v>42886</v>
      </c>
      <c r="W206" s="36">
        <v>28.8</v>
      </c>
      <c r="X206" s="117">
        <v>0</v>
      </c>
      <c r="Y206" s="183">
        <v>55</v>
      </c>
      <c r="Z206" s="110">
        <v>7.2779999999999997E-2</v>
      </c>
      <c r="AA206" s="41"/>
      <c r="AB206" s="37"/>
      <c r="AC206" s="41"/>
      <c r="AD206" s="37"/>
      <c r="AE206" s="125">
        <v>1</v>
      </c>
      <c r="AF206" s="125"/>
      <c r="AG206" s="104">
        <v>16.50103</v>
      </c>
      <c r="AH206" s="103"/>
      <c r="AI206" s="111">
        <f t="shared" si="46"/>
        <v>0</v>
      </c>
      <c r="AJ206" s="40">
        <v>9.1770000000000004E-2</v>
      </c>
      <c r="AK206" s="50">
        <v>0.16800000000000001</v>
      </c>
      <c r="AM206" s="40"/>
      <c r="AN206" s="131"/>
      <c r="AQ206" s="36"/>
      <c r="AR206" s="129"/>
      <c r="AT206" s="39">
        <f t="shared" si="47"/>
        <v>0</v>
      </c>
      <c r="AU206" s="130"/>
      <c r="AV206" s="6"/>
      <c r="BA206" s="134">
        <v>42644</v>
      </c>
      <c r="BB206" s="1">
        <v>28</v>
      </c>
      <c r="BC206" s="1">
        <v>52.612655172413803</v>
      </c>
      <c r="BD206" s="1">
        <v>2.0499999999999998</v>
      </c>
      <c r="BE206" s="1">
        <v>7.3294323300872016E-2</v>
      </c>
      <c r="BJ206" s="1">
        <v>1.5029854942090815</v>
      </c>
      <c r="BL206" s="1">
        <v>16.501026694045173</v>
      </c>
      <c r="BN206" s="1">
        <v>42644</v>
      </c>
      <c r="BO206" s="1">
        <v>9.6759124877516811E-2</v>
      </c>
      <c r="BP206" s="1">
        <v>0.17600000000000002</v>
      </c>
    </row>
    <row r="207" spans="1:68" ht="12.75">
      <c r="A207" s="120">
        <f t="shared" ca="1" si="38"/>
        <v>42916</v>
      </c>
      <c r="B207" s="36">
        <f t="shared" si="39"/>
        <v>28.8</v>
      </c>
      <c r="C207" s="48"/>
      <c r="D207" s="121">
        <f t="shared" si="40"/>
        <v>55</v>
      </c>
      <c r="E207" s="38">
        <f t="shared" si="41"/>
        <v>7.2779999999999997E-2</v>
      </c>
      <c r="F207" s="41"/>
      <c r="G207" s="37"/>
      <c r="H207" s="41"/>
      <c r="I207" s="37"/>
      <c r="J207" s="117">
        <f t="shared" si="42"/>
        <v>0</v>
      </c>
      <c r="K207" s="171">
        <f t="shared" si="43"/>
        <v>0</v>
      </c>
      <c r="L207" s="8">
        <f ca="1">(A207-Calculation!$C$5)/365.25</f>
        <v>16.659822039698838</v>
      </c>
      <c r="M207" s="1">
        <v>2</v>
      </c>
      <c r="N207" s="123">
        <f t="shared" ca="1" si="37"/>
        <v>42916</v>
      </c>
      <c r="O207" s="40">
        <f t="shared" si="44"/>
        <v>9.1770000000000004E-2</v>
      </c>
      <c r="P207" s="124"/>
      <c r="Q207" s="49"/>
      <c r="V207" s="109">
        <f t="shared" ca="1" si="45"/>
        <v>42916</v>
      </c>
      <c r="W207" s="36">
        <v>28.8</v>
      </c>
      <c r="X207" s="117">
        <v>0</v>
      </c>
      <c r="Y207" s="183">
        <v>55</v>
      </c>
      <c r="Z207" s="110">
        <v>7.2779999999999997E-2</v>
      </c>
      <c r="AA207" s="41"/>
      <c r="AB207" s="37"/>
      <c r="AC207" s="41"/>
      <c r="AD207" s="37"/>
      <c r="AE207" s="125">
        <v>1</v>
      </c>
      <c r="AF207" s="125"/>
      <c r="AG207" s="104">
        <v>16.585899999999999</v>
      </c>
      <c r="AH207" s="103"/>
      <c r="AI207" s="111">
        <f t="shared" si="46"/>
        <v>0</v>
      </c>
      <c r="AJ207" s="40">
        <v>9.1770000000000004E-2</v>
      </c>
      <c r="AK207" s="137">
        <v>0.16800000000000001</v>
      </c>
      <c r="AM207" s="40"/>
      <c r="AN207" s="131"/>
      <c r="AQ207" s="36"/>
      <c r="AR207" s="129"/>
      <c r="AT207" s="39">
        <f t="shared" si="47"/>
        <v>0</v>
      </c>
      <c r="AU207" s="130"/>
      <c r="AV207" s="6"/>
      <c r="BA207" s="134">
        <v>42675</v>
      </c>
      <c r="BB207" s="1">
        <v>28</v>
      </c>
      <c r="BC207" s="1">
        <v>53.609793103448276</v>
      </c>
      <c r="BD207" s="1">
        <v>2.0499999999999998</v>
      </c>
      <c r="BE207" s="1">
        <v>7.3289635144100015E-2</v>
      </c>
      <c r="BJ207" s="1">
        <v>1.5061386720494847</v>
      </c>
      <c r="BL207" s="1">
        <v>16.585900068446271</v>
      </c>
      <c r="BN207" s="1">
        <v>42675</v>
      </c>
      <c r="BO207" s="1">
        <v>7.2984025621898402E-2</v>
      </c>
      <c r="BP207" s="1">
        <v>0.17600000000000002</v>
      </c>
    </row>
    <row r="208" spans="1:68" ht="12.75">
      <c r="A208" s="120">
        <f t="shared" ca="1" si="38"/>
        <v>42947</v>
      </c>
      <c r="B208" s="36">
        <f t="shared" si="39"/>
        <v>28.8</v>
      </c>
      <c r="C208" s="48"/>
      <c r="D208" s="121">
        <f t="shared" si="40"/>
        <v>55</v>
      </c>
      <c r="E208" s="38">
        <f t="shared" si="41"/>
        <v>7.2789999999999994E-2</v>
      </c>
      <c r="F208" s="41"/>
      <c r="G208" s="37"/>
      <c r="H208" s="41"/>
      <c r="I208" s="37"/>
      <c r="J208" s="117">
        <f t="shared" si="42"/>
        <v>0</v>
      </c>
      <c r="K208" s="171">
        <f t="shared" si="43"/>
        <v>0</v>
      </c>
      <c r="L208" s="8">
        <f ca="1">(A208-Calculation!$C$5)/365.25</f>
        <v>16.744695414099933</v>
      </c>
      <c r="M208" s="1">
        <v>3</v>
      </c>
      <c r="N208" s="123">
        <f t="shared" ca="1" si="37"/>
        <v>42947</v>
      </c>
      <c r="O208" s="40">
        <f t="shared" si="44"/>
        <v>9.2009999999999995E-2</v>
      </c>
      <c r="P208" s="124"/>
      <c r="Q208" s="49"/>
      <c r="V208" s="109">
        <f t="shared" ca="1" si="45"/>
        <v>42947</v>
      </c>
      <c r="W208" s="36">
        <v>28.8</v>
      </c>
      <c r="X208" s="117">
        <v>0</v>
      </c>
      <c r="Y208" s="183">
        <v>55</v>
      </c>
      <c r="Z208" s="110">
        <v>7.2789999999999994E-2</v>
      </c>
      <c r="AA208" s="41"/>
      <c r="AB208" s="37"/>
      <c r="AC208" s="41"/>
      <c r="AD208" s="37"/>
      <c r="AE208" s="125">
        <v>1</v>
      </c>
      <c r="AF208" s="125"/>
      <c r="AG208" s="104">
        <v>16.668040000000001</v>
      </c>
      <c r="AH208" s="103"/>
      <c r="AI208" s="111">
        <f t="shared" si="46"/>
        <v>0</v>
      </c>
      <c r="AJ208" s="40">
        <v>9.2009999999999995E-2</v>
      </c>
      <c r="AK208" s="137">
        <v>0.16800000000000001</v>
      </c>
      <c r="AM208" s="40"/>
      <c r="AN208" s="131"/>
      <c r="AQ208" s="36"/>
      <c r="AR208" s="129"/>
      <c r="AT208" s="39">
        <f t="shared" si="47"/>
        <v>0</v>
      </c>
      <c r="AU208" s="130"/>
      <c r="AV208" s="6"/>
      <c r="BA208" s="134">
        <v>42705</v>
      </c>
      <c r="BB208" s="1">
        <v>28</v>
      </c>
      <c r="BC208" s="1">
        <v>54.237620689655181</v>
      </c>
      <c r="BD208" s="1">
        <v>2.0499999999999998</v>
      </c>
      <c r="BE208" s="1">
        <v>7.3285098218200007E-2</v>
      </c>
      <c r="BJ208" s="1">
        <v>1.5091964328730512</v>
      </c>
      <c r="BL208" s="1">
        <v>16.668035592060232</v>
      </c>
      <c r="BN208" s="1">
        <v>42705</v>
      </c>
      <c r="BO208" s="1">
        <v>7.2984025621898402E-2</v>
      </c>
      <c r="BP208" s="1">
        <v>0.17600000000000002</v>
      </c>
    </row>
    <row r="209" spans="1:68" ht="12.75">
      <c r="A209" s="120">
        <f t="shared" ca="1" si="38"/>
        <v>42978</v>
      </c>
      <c r="B209" s="36">
        <f t="shared" si="39"/>
        <v>35.049999999999997</v>
      </c>
      <c r="C209" s="48"/>
      <c r="D209" s="121">
        <f t="shared" si="40"/>
        <v>55</v>
      </c>
      <c r="E209" s="38">
        <f t="shared" si="41"/>
        <v>7.2789999999999994E-2</v>
      </c>
      <c r="F209" s="41"/>
      <c r="G209" s="37"/>
      <c r="H209" s="41"/>
      <c r="I209" s="37"/>
      <c r="J209" s="117">
        <f t="shared" si="42"/>
        <v>0</v>
      </c>
      <c r="K209" s="171">
        <f t="shared" si="43"/>
        <v>0</v>
      </c>
      <c r="L209" s="8">
        <f ca="1">(A209-Calculation!$C$5)/365.25</f>
        <v>16.829568788501028</v>
      </c>
      <c r="M209" s="1">
        <v>4</v>
      </c>
      <c r="N209" s="123">
        <f t="shared" ca="1" si="37"/>
        <v>42978</v>
      </c>
      <c r="O209" s="40">
        <f t="shared" si="44"/>
        <v>0.13031000000000001</v>
      </c>
      <c r="P209" s="124"/>
      <c r="Q209" s="49"/>
      <c r="V209" s="109">
        <f t="shared" ca="1" si="45"/>
        <v>42978</v>
      </c>
      <c r="W209" s="36">
        <v>35.049999999999997</v>
      </c>
      <c r="X209" s="117">
        <v>0</v>
      </c>
      <c r="Y209" s="183">
        <v>55</v>
      </c>
      <c r="Z209" s="110">
        <v>7.2789999999999994E-2</v>
      </c>
      <c r="AA209" s="41"/>
      <c r="AB209" s="37"/>
      <c r="AC209" s="41"/>
      <c r="AD209" s="37"/>
      <c r="AE209" s="125">
        <v>1</v>
      </c>
      <c r="AF209" s="125"/>
      <c r="AG209" s="104">
        <v>16.75291</v>
      </c>
      <c r="AH209" s="103"/>
      <c r="AI209" s="111">
        <f t="shared" si="46"/>
        <v>0</v>
      </c>
      <c r="AJ209" s="40">
        <v>0.13031000000000001</v>
      </c>
      <c r="AK209" s="50">
        <v>0.16800000000000001</v>
      </c>
      <c r="AM209" s="40"/>
      <c r="AN209" s="131"/>
      <c r="AQ209" s="36"/>
      <c r="AR209" s="129"/>
      <c r="AT209" s="39">
        <f t="shared" si="47"/>
        <v>0</v>
      </c>
      <c r="AU209" s="130"/>
      <c r="AV209" s="6"/>
      <c r="BA209" s="134">
        <v>42736</v>
      </c>
      <c r="BB209" s="1">
        <v>35.049999999999997</v>
      </c>
      <c r="BC209" s="1">
        <v>52.633758620689662</v>
      </c>
      <c r="BD209" s="1">
        <v>2.0499999999999998</v>
      </c>
      <c r="BE209" s="1">
        <v>7.3280410061442008E-2</v>
      </c>
      <c r="BJ209" s="1">
        <v>1.5123626409085154</v>
      </c>
      <c r="BL209" s="1">
        <v>16.752908966461327</v>
      </c>
      <c r="BN209" s="1">
        <v>42736</v>
      </c>
      <c r="BO209" s="1">
        <v>7.2984025621898402E-2</v>
      </c>
      <c r="BP209" s="1">
        <v>0.18</v>
      </c>
    </row>
    <row r="210" spans="1:68" ht="12.75">
      <c r="A210" s="120">
        <f t="shared" ca="1" si="38"/>
        <v>43008</v>
      </c>
      <c r="B210" s="36">
        <f t="shared" si="39"/>
        <v>35.049999999999997</v>
      </c>
      <c r="C210" s="48"/>
      <c r="D210" s="121">
        <f t="shared" si="40"/>
        <v>55</v>
      </c>
      <c r="E210" s="38">
        <f t="shared" si="41"/>
        <v>7.2789999999999994E-2</v>
      </c>
      <c r="F210" s="41"/>
      <c r="G210" s="37"/>
      <c r="H210" s="41"/>
      <c r="I210" s="37"/>
      <c r="J210" s="117">
        <f t="shared" si="42"/>
        <v>0</v>
      </c>
      <c r="K210" s="171">
        <f t="shared" si="43"/>
        <v>0</v>
      </c>
      <c r="L210" s="8">
        <f ca="1">(A210-Calculation!$C$5)/365.25</f>
        <v>16.911704312114988</v>
      </c>
      <c r="M210" s="1">
        <v>5</v>
      </c>
      <c r="N210" s="123">
        <f t="shared" ca="1" si="37"/>
        <v>43008</v>
      </c>
      <c r="O210" s="40">
        <f t="shared" si="44"/>
        <v>0.13031000000000001</v>
      </c>
      <c r="P210" s="124"/>
      <c r="Q210" s="49"/>
      <c r="V210" s="109">
        <f t="shared" ca="1" si="45"/>
        <v>43008</v>
      </c>
      <c r="W210" s="36">
        <v>35.049999999999997</v>
      </c>
      <c r="X210" s="117">
        <v>0</v>
      </c>
      <c r="Y210" s="183">
        <v>55</v>
      </c>
      <c r="Z210" s="110">
        <v>7.2789999999999994E-2</v>
      </c>
      <c r="AA210" s="41"/>
      <c r="AB210" s="37"/>
      <c r="AC210" s="41"/>
      <c r="AD210" s="37"/>
      <c r="AE210" s="125">
        <v>1</v>
      </c>
      <c r="AF210" s="125"/>
      <c r="AG210" s="104">
        <v>16.837779999999999</v>
      </c>
      <c r="AH210" s="103"/>
      <c r="AI210" s="111">
        <f t="shared" si="46"/>
        <v>0</v>
      </c>
      <c r="AJ210" s="40">
        <v>0.13031000000000001</v>
      </c>
      <c r="AK210" s="50">
        <v>0.16800000000000001</v>
      </c>
      <c r="AM210" s="40"/>
      <c r="AN210" s="131"/>
      <c r="AQ210" s="36"/>
      <c r="AR210" s="129"/>
      <c r="AT210" s="39">
        <f t="shared" si="47"/>
        <v>0</v>
      </c>
      <c r="AU210" s="130"/>
      <c r="AV210" s="6"/>
      <c r="BA210" s="134">
        <v>42767</v>
      </c>
      <c r="BB210" s="1">
        <v>35.049999999999997</v>
      </c>
      <c r="BC210" s="1">
        <v>51.643655172413794</v>
      </c>
      <c r="BD210" s="1">
        <v>2.0499999999999998</v>
      </c>
      <c r="BE210" s="1">
        <v>7.3275721904693017E-2</v>
      </c>
      <c r="BJ210" s="1">
        <v>1.5155354914678456</v>
      </c>
      <c r="BL210" s="1">
        <v>16.837782340862422</v>
      </c>
      <c r="BN210" s="1">
        <v>42767</v>
      </c>
      <c r="BO210" s="1">
        <v>0.10947603843284762</v>
      </c>
      <c r="BP210" s="1">
        <v>0.18</v>
      </c>
    </row>
    <row r="211" spans="1:68" ht="12.75">
      <c r="A211" s="120">
        <f t="shared" ca="1" si="38"/>
        <v>43039</v>
      </c>
      <c r="B211" s="36">
        <f t="shared" si="39"/>
        <v>27.274999999999999</v>
      </c>
      <c r="C211" s="48"/>
      <c r="D211" s="121">
        <f t="shared" si="40"/>
        <v>55</v>
      </c>
      <c r="E211" s="38">
        <f t="shared" si="41"/>
        <v>7.2800000000000004E-2</v>
      </c>
      <c r="F211" s="41"/>
      <c r="G211" s="37"/>
      <c r="H211" s="41"/>
      <c r="I211" s="37"/>
      <c r="J211" s="117">
        <f t="shared" si="42"/>
        <v>0</v>
      </c>
      <c r="K211" s="171">
        <f t="shared" si="43"/>
        <v>0</v>
      </c>
      <c r="L211" s="8">
        <f ca="1">(A211-Calculation!$C$5)/365.25</f>
        <v>16.996577686516083</v>
      </c>
      <c r="M211" s="1">
        <v>6</v>
      </c>
      <c r="N211" s="123">
        <f t="shared" ca="1" si="37"/>
        <v>43039</v>
      </c>
      <c r="O211" s="40">
        <f t="shared" si="44"/>
        <v>9.8599999999999993E-2</v>
      </c>
      <c r="P211" s="124"/>
      <c r="Q211" s="49"/>
      <c r="V211" s="109">
        <f t="shared" ca="1" si="45"/>
        <v>43039</v>
      </c>
      <c r="W211" s="36">
        <v>27.274999999999999</v>
      </c>
      <c r="X211" s="117">
        <v>0</v>
      </c>
      <c r="Y211" s="183">
        <v>55</v>
      </c>
      <c r="Z211" s="110">
        <v>7.2800000000000004E-2</v>
      </c>
      <c r="AA211" s="41"/>
      <c r="AB211" s="37"/>
      <c r="AC211" s="41"/>
      <c r="AD211" s="37"/>
      <c r="AE211" s="125">
        <v>1</v>
      </c>
      <c r="AF211" s="125"/>
      <c r="AG211" s="104">
        <v>16.914439999999999</v>
      </c>
      <c r="AH211" s="103"/>
      <c r="AI211" s="111">
        <f t="shared" si="46"/>
        <v>0</v>
      </c>
      <c r="AJ211" s="40">
        <v>9.8599999999999993E-2</v>
      </c>
      <c r="AK211" s="50">
        <v>0.16800000000000001</v>
      </c>
      <c r="AM211" s="40"/>
      <c r="AN211" s="131"/>
      <c r="AQ211" s="36"/>
      <c r="AR211" s="129"/>
      <c r="AT211" s="39">
        <f t="shared" si="47"/>
        <v>0</v>
      </c>
      <c r="AU211" s="130"/>
      <c r="AV211" s="6"/>
      <c r="BA211" s="134">
        <v>42795</v>
      </c>
      <c r="BB211" s="1">
        <v>27.274999999999999</v>
      </c>
      <c r="BC211" s="1">
        <v>50.507586206896555</v>
      </c>
      <c r="BD211" s="1">
        <v>2.0499999999999998</v>
      </c>
      <c r="BE211" s="1">
        <v>7.3271487440539018E-2</v>
      </c>
      <c r="BJ211" s="1">
        <v>1.5184070129550102</v>
      </c>
      <c r="BL211" s="1">
        <v>16.914442162902123</v>
      </c>
      <c r="BN211" s="1">
        <v>42795</v>
      </c>
      <c r="BO211" s="1">
        <v>0.10947603843284762</v>
      </c>
      <c r="BP211" s="1">
        <v>0.17900000000000002</v>
      </c>
    </row>
    <row r="212" spans="1:68" ht="12.75">
      <c r="A212" s="175">
        <f t="shared" ca="1" si="38"/>
        <v>43069</v>
      </c>
      <c r="B212" s="36">
        <f t="shared" si="39"/>
        <v>28.15</v>
      </c>
      <c r="C212" s="48"/>
      <c r="D212" s="121">
        <f t="shared" si="40"/>
        <v>55</v>
      </c>
      <c r="E212" s="38">
        <f t="shared" si="41"/>
        <v>7.2800000000000004E-2</v>
      </c>
      <c r="F212" s="41"/>
      <c r="G212" s="37"/>
      <c r="H212" s="41"/>
      <c r="I212" s="37"/>
      <c r="J212" s="117">
        <f t="shared" si="42"/>
        <v>0</v>
      </c>
      <c r="K212" s="171">
        <f t="shared" si="43"/>
        <v>0</v>
      </c>
      <c r="L212" s="8">
        <f ca="1">(A212-Calculation!$C$5)/365.25</f>
        <v>17.078713210130047</v>
      </c>
      <c r="M212" s="1">
        <v>1</v>
      </c>
      <c r="N212" s="123">
        <f t="shared" ca="1" si="37"/>
        <v>43069</v>
      </c>
      <c r="O212" s="40">
        <f t="shared" si="44"/>
        <v>9.4039999999999999E-2</v>
      </c>
      <c r="P212" s="124"/>
      <c r="Q212" s="49"/>
      <c r="V212" s="109">
        <f t="shared" ca="1" si="45"/>
        <v>43069</v>
      </c>
      <c r="W212" s="36">
        <v>28.15</v>
      </c>
      <c r="X212" s="117">
        <v>0</v>
      </c>
      <c r="Y212" s="183">
        <v>55</v>
      </c>
      <c r="Z212" s="110">
        <v>7.2800000000000004E-2</v>
      </c>
      <c r="AA212" s="41"/>
      <c r="AB212" s="37"/>
      <c r="AC212" s="41"/>
      <c r="AD212" s="37"/>
      <c r="AE212" s="125">
        <v>1</v>
      </c>
      <c r="AF212" s="125"/>
      <c r="AG212" s="104">
        <v>16.999320000000001</v>
      </c>
      <c r="AH212" s="103"/>
      <c r="AI212" s="111">
        <f t="shared" si="46"/>
        <v>0</v>
      </c>
      <c r="AJ212" s="40">
        <v>9.4039999999999999E-2</v>
      </c>
      <c r="AK212" s="50">
        <v>0.16800000000000001</v>
      </c>
      <c r="AM212" s="40"/>
      <c r="AN212" s="131"/>
      <c r="AQ212" s="36"/>
      <c r="AR212" s="129"/>
      <c r="AT212" s="39">
        <f t="shared" si="47"/>
        <v>0</v>
      </c>
      <c r="AU212" s="130"/>
      <c r="AV212" s="6"/>
      <c r="BA212" s="134">
        <v>42826</v>
      </c>
      <c r="BB212" s="1">
        <v>28.15</v>
      </c>
      <c r="BC212" s="1">
        <v>49.702137931034493</v>
      </c>
      <c r="BD212" s="1">
        <v>2.0499999999999998</v>
      </c>
      <c r="BE212" s="1">
        <v>7.3266799283803016E-2</v>
      </c>
      <c r="BJ212" s="1">
        <v>1.5215925442621385</v>
      </c>
      <c r="BL212" s="1">
        <v>16.999315537303218</v>
      </c>
      <c r="BN212" s="1">
        <v>42826</v>
      </c>
      <c r="BO212" s="1">
        <v>8.7580830746278066E-2</v>
      </c>
      <c r="BP212" s="1">
        <v>0.17900000000000002</v>
      </c>
    </row>
    <row r="213" spans="1:68" ht="12.75">
      <c r="A213" s="120">
        <f t="shared" ca="1" si="38"/>
        <v>43100</v>
      </c>
      <c r="B213" s="36">
        <f t="shared" si="39"/>
        <v>36.9</v>
      </c>
      <c r="C213" s="48"/>
      <c r="D213" s="121">
        <f t="shared" si="40"/>
        <v>55</v>
      </c>
      <c r="E213" s="38">
        <f t="shared" si="41"/>
        <v>7.281E-2</v>
      </c>
      <c r="F213" s="41"/>
      <c r="G213" s="37"/>
      <c r="H213" s="41"/>
      <c r="I213" s="37"/>
      <c r="J213" s="117">
        <f t="shared" si="42"/>
        <v>0</v>
      </c>
      <c r="K213" s="171">
        <f t="shared" si="43"/>
        <v>0</v>
      </c>
      <c r="L213" s="8">
        <f ca="1">(A213-Calculation!$C$5)/365.25</f>
        <v>17.163586584531142</v>
      </c>
      <c r="M213" s="1">
        <v>2</v>
      </c>
      <c r="N213" s="123">
        <f t="shared" ca="1" si="37"/>
        <v>43100</v>
      </c>
      <c r="O213" s="40">
        <f t="shared" si="44"/>
        <v>0.10978</v>
      </c>
      <c r="P213" s="124"/>
      <c r="Q213" s="49"/>
      <c r="V213" s="109">
        <f t="shared" ca="1" si="45"/>
        <v>43100</v>
      </c>
      <c r="W213" s="36">
        <v>36.9</v>
      </c>
      <c r="X213" s="117">
        <v>0</v>
      </c>
      <c r="Y213" s="183">
        <v>55</v>
      </c>
      <c r="Z213" s="110">
        <v>7.281E-2</v>
      </c>
      <c r="AA213" s="41"/>
      <c r="AB213" s="37"/>
      <c r="AC213" s="41"/>
      <c r="AD213" s="37"/>
      <c r="AE213" s="125">
        <v>1</v>
      </c>
      <c r="AF213" s="125"/>
      <c r="AG213" s="104">
        <v>17.08145</v>
      </c>
      <c r="AH213" s="103"/>
      <c r="AI213" s="111">
        <f t="shared" si="46"/>
        <v>0</v>
      </c>
      <c r="AJ213" s="40">
        <v>0.10978</v>
      </c>
      <c r="AK213" s="50">
        <v>0.16800000000000001</v>
      </c>
      <c r="AM213" s="40"/>
      <c r="AN213" s="131"/>
      <c r="AQ213" s="36"/>
      <c r="AR213" s="129"/>
      <c r="AT213" s="39">
        <f t="shared" si="47"/>
        <v>0</v>
      </c>
      <c r="AU213" s="130"/>
      <c r="AV213" s="6"/>
      <c r="BA213" s="134">
        <v>42856</v>
      </c>
      <c r="BB213" s="1">
        <v>36.450000000000003</v>
      </c>
      <c r="BC213" s="1">
        <v>49.169275862068972</v>
      </c>
      <c r="BD213" s="1">
        <v>2.0499999999999998</v>
      </c>
      <c r="BE213" s="1">
        <v>7.3262262357936009E-2</v>
      </c>
      <c r="BJ213" s="1">
        <v>1.5246816795174896</v>
      </c>
      <c r="BL213" s="1">
        <v>17.081451060917178</v>
      </c>
      <c r="BN213" s="1">
        <v>42856</v>
      </c>
      <c r="BO213" s="1">
        <v>8.5391309977621122E-2</v>
      </c>
      <c r="BP213" s="1">
        <v>0.17900000000000002</v>
      </c>
    </row>
    <row r="214" spans="1:68" ht="12.75">
      <c r="A214" s="120">
        <f t="shared" ca="1" si="38"/>
        <v>43131</v>
      </c>
      <c r="B214" s="36">
        <f t="shared" si="39"/>
        <v>64</v>
      </c>
      <c r="C214" s="48"/>
      <c r="D214" s="121">
        <f t="shared" si="40"/>
        <v>55</v>
      </c>
      <c r="E214" s="38">
        <f t="shared" si="41"/>
        <v>7.281E-2</v>
      </c>
      <c r="F214" s="41"/>
      <c r="G214" s="37"/>
      <c r="H214" s="41"/>
      <c r="I214" s="37"/>
      <c r="J214" s="117">
        <f t="shared" si="42"/>
        <v>0</v>
      </c>
      <c r="K214" s="171">
        <f t="shared" si="43"/>
        <v>0</v>
      </c>
      <c r="L214" s="8">
        <f ca="1">(A214-Calculation!$C$5)/365.25</f>
        <v>17.248459958932237</v>
      </c>
      <c r="M214" s="1">
        <v>3</v>
      </c>
      <c r="N214" s="123">
        <f t="shared" ca="1" si="37"/>
        <v>43131</v>
      </c>
      <c r="O214" s="40">
        <f t="shared" si="44"/>
        <v>0.13489000000000001</v>
      </c>
      <c r="P214" s="124"/>
      <c r="Q214" s="49"/>
      <c r="V214" s="109">
        <f t="shared" ca="1" si="45"/>
        <v>43131</v>
      </c>
      <c r="W214" s="36">
        <v>64</v>
      </c>
      <c r="X214" s="117">
        <v>0</v>
      </c>
      <c r="Y214" s="183">
        <v>55</v>
      </c>
      <c r="Z214" s="110">
        <v>7.281E-2</v>
      </c>
      <c r="AA214" s="41"/>
      <c r="AB214" s="37"/>
      <c r="AC214" s="41"/>
      <c r="AD214" s="37"/>
      <c r="AE214" s="125">
        <v>1</v>
      </c>
      <c r="AF214" s="125"/>
      <c r="AG214" s="104">
        <v>17.166319999999999</v>
      </c>
      <c r="AH214" s="103"/>
      <c r="AI214" s="111">
        <f t="shared" si="46"/>
        <v>0</v>
      </c>
      <c r="AJ214" s="40">
        <v>0.13489000000000001</v>
      </c>
      <c r="AK214" s="50">
        <v>0.16800000000000001</v>
      </c>
      <c r="AM214" s="40"/>
      <c r="AN214" s="131"/>
      <c r="AQ214" s="36"/>
      <c r="AR214" s="129"/>
      <c r="AT214" s="39">
        <f t="shared" si="47"/>
        <v>0</v>
      </c>
      <c r="AU214" s="130"/>
      <c r="AV214" s="6"/>
      <c r="BA214" s="134">
        <v>42887</v>
      </c>
      <c r="BB214" s="1">
        <v>66.25</v>
      </c>
      <c r="BC214" s="1">
        <v>49.406689655172421</v>
      </c>
      <c r="BD214" s="1">
        <v>2.0499999999999998</v>
      </c>
      <c r="BE214" s="1">
        <v>7.3257574201215009E-2</v>
      </c>
      <c r="BJ214" s="1">
        <v>1.527880374717175</v>
      </c>
      <c r="BL214" s="1">
        <v>17.166324435318277</v>
      </c>
      <c r="BN214" s="1">
        <v>42887</v>
      </c>
      <c r="BO214" s="1">
        <v>9.6338913820905869E-2</v>
      </c>
      <c r="BP214" s="1">
        <v>0.17800000000000002</v>
      </c>
    </row>
    <row r="215" spans="1:68" ht="12.75">
      <c r="A215" s="120">
        <f t="shared" ca="1" si="38"/>
        <v>43159</v>
      </c>
      <c r="B215" s="36">
        <f t="shared" si="39"/>
        <v>111.25</v>
      </c>
      <c r="C215" s="48"/>
      <c r="D215" s="121">
        <f t="shared" si="40"/>
        <v>55</v>
      </c>
      <c r="E215" s="38">
        <f t="shared" si="41"/>
        <v>7.281E-2</v>
      </c>
      <c r="F215" s="41"/>
      <c r="G215" s="37"/>
      <c r="H215" s="41"/>
      <c r="I215" s="37"/>
      <c r="J215" s="117">
        <f t="shared" si="42"/>
        <v>0</v>
      </c>
      <c r="K215" s="171">
        <f t="shared" si="43"/>
        <v>0</v>
      </c>
      <c r="L215" s="8">
        <f ca="1">(A215-Calculation!$C$5)/365.25</f>
        <v>17.325119780971939</v>
      </c>
      <c r="M215" s="1">
        <v>4</v>
      </c>
      <c r="N215" s="123">
        <f t="shared" ca="1" si="37"/>
        <v>43159</v>
      </c>
      <c r="O215" s="40">
        <f t="shared" si="44"/>
        <v>0.16683999999999999</v>
      </c>
      <c r="P215" s="124"/>
      <c r="Q215" s="49"/>
      <c r="V215" s="109">
        <f t="shared" ca="1" si="45"/>
        <v>43159</v>
      </c>
      <c r="W215" s="36">
        <v>111.25</v>
      </c>
      <c r="X215" s="117">
        <v>0</v>
      </c>
      <c r="Y215" s="183">
        <v>55</v>
      </c>
      <c r="Z215" s="110">
        <v>7.281E-2</v>
      </c>
      <c r="AA215" s="41"/>
      <c r="AB215" s="37"/>
      <c r="AC215" s="41"/>
      <c r="AD215" s="37"/>
      <c r="AE215" s="125">
        <v>1</v>
      </c>
      <c r="AF215" s="125"/>
      <c r="AG215" s="104">
        <v>17.248460000000001</v>
      </c>
      <c r="AH215" s="103"/>
      <c r="AI215" s="111">
        <f t="shared" si="46"/>
        <v>0</v>
      </c>
      <c r="AJ215" s="40">
        <v>0.16683999999999999</v>
      </c>
      <c r="AK215" s="50">
        <v>0.16800000000000001</v>
      </c>
      <c r="AM215" s="40"/>
      <c r="AN215" s="131"/>
      <c r="AQ215" s="36"/>
      <c r="AR215" s="129"/>
      <c r="AT215" s="39">
        <f t="shared" si="47"/>
        <v>0</v>
      </c>
      <c r="AU215" s="130"/>
      <c r="AV215" s="6"/>
      <c r="BA215" s="134">
        <v>42917</v>
      </c>
      <c r="BB215" s="1">
        <v>113.75</v>
      </c>
      <c r="BC215" s="1">
        <v>50.01868965517243</v>
      </c>
      <c r="BD215" s="1">
        <v>2.0499999999999998</v>
      </c>
      <c r="BE215" s="1">
        <v>7.3253037275363017E-2</v>
      </c>
      <c r="BJ215" s="1">
        <v>1.5309822755179485</v>
      </c>
      <c r="BL215" s="1">
        <v>17.248459958932237</v>
      </c>
      <c r="BN215" s="1">
        <v>42917</v>
      </c>
      <c r="BO215" s="1">
        <v>0.12261316304478934</v>
      </c>
      <c r="BP215" s="1">
        <v>0.17800000000000002</v>
      </c>
    </row>
    <row r="216" spans="1:68" ht="12.75">
      <c r="A216" s="120">
        <f t="shared" ca="1" si="38"/>
        <v>43190</v>
      </c>
      <c r="B216" s="36">
        <f t="shared" si="39"/>
        <v>108.25</v>
      </c>
      <c r="C216" s="48"/>
      <c r="D216" s="121">
        <f t="shared" si="40"/>
        <v>55</v>
      </c>
      <c r="E216" s="38">
        <f t="shared" si="41"/>
        <v>7.2819999999999996E-2</v>
      </c>
      <c r="F216" s="41"/>
      <c r="G216" s="37"/>
      <c r="H216" s="41"/>
      <c r="I216" s="37"/>
      <c r="J216" s="117">
        <f t="shared" si="42"/>
        <v>0</v>
      </c>
      <c r="K216" s="171">
        <f t="shared" si="43"/>
        <v>0</v>
      </c>
      <c r="L216" s="8">
        <f ca="1">(A216-Calculation!$C$5)/365.25</f>
        <v>17.409993155373034</v>
      </c>
      <c r="M216" s="1">
        <v>5</v>
      </c>
      <c r="N216" s="123">
        <f t="shared" ca="1" si="37"/>
        <v>43190</v>
      </c>
      <c r="O216" s="40">
        <f t="shared" si="44"/>
        <v>0.16683999999999999</v>
      </c>
      <c r="P216" s="124"/>
      <c r="Q216" s="49"/>
      <c r="V216" s="109">
        <f t="shared" ca="1" si="45"/>
        <v>43190</v>
      </c>
      <c r="W216" s="36">
        <v>108.25</v>
      </c>
      <c r="X216" s="117">
        <v>0</v>
      </c>
      <c r="Y216" s="183">
        <v>55</v>
      </c>
      <c r="Z216" s="110">
        <v>7.2819999999999996E-2</v>
      </c>
      <c r="AA216" s="41"/>
      <c r="AB216" s="37"/>
      <c r="AC216" s="41"/>
      <c r="AD216" s="37"/>
      <c r="AE216" s="125">
        <v>1</v>
      </c>
      <c r="AF216" s="125"/>
      <c r="AG216" s="104">
        <v>17.33333</v>
      </c>
      <c r="AH216" s="103"/>
      <c r="AI216" s="111">
        <f t="shared" si="46"/>
        <v>0</v>
      </c>
      <c r="AJ216" s="40">
        <v>0.16683999999999999</v>
      </c>
      <c r="AK216" s="50">
        <v>0.16800000000000001</v>
      </c>
      <c r="AM216" s="40"/>
      <c r="AN216" s="131"/>
      <c r="AQ216" s="36"/>
      <c r="AR216" s="129"/>
      <c r="AT216" s="39">
        <f t="shared" si="47"/>
        <v>0</v>
      </c>
      <c r="AU216" s="130"/>
      <c r="AV216" s="6"/>
      <c r="BA216" s="134">
        <v>42948</v>
      </c>
      <c r="BB216" s="1">
        <v>107.75</v>
      </c>
      <c r="BC216" s="1">
        <v>50.773137931034491</v>
      </c>
      <c r="BD216" s="1">
        <v>2.0499999999999998</v>
      </c>
      <c r="BE216" s="1">
        <v>7.3248349118655007E-2</v>
      </c>
      <c r="BJ216" s="1">
        <v>1.534194189008673</v>
      </c>
      <c r="BL216" s="1">
        <v>17.333333333333332</v>
      </c>
      <c r="BN216" s="1">
        <v>42948</v>
      </c>
      <c r="BO216" s="1">
        <v>0.14888741226867269</v>
      </c>
      <c r="BP216" s="1">
        <v>0.17699999999999999</v>
      </c>
    </row>
    <row r="217" spans="1:68" ht="12.75">
      <c r="A217" s="120">
        <f t="shared" ca="1" si="38"/>
        <v>43220</v>
      </c>
      <c r="B217" s="36">
        <f t="shared" si="39"/>
        <v>37.450000000000003</v>
      </c>
      <c r="C217" s="48"/>
      <c r="D217" s="121">
        <f t="shared" si="40"/>
        <v>55</v>
      </c>
      <c r="E217" s="38">
        <f t="shared" si="41"/>
        <v>7.2819999999999996E-2</v>
      </c>
      <c r="F217" s="41"/>
      <c r="G217" s="37"/>
      <c r="H217" s="41"/>
      <c r="I217" s="37"/>
      <c r="J217" s="117">
        <f t="shared" si="42"/>
        <v>0</v>
      </c>
      <c r="K217" s="171">
        <f t="shared" si="43"/>
        <v>0</v>
      </c>
      <c r="L217" s="8">
        <f ca="1">(A217-Calculation!$C$5)/365.25</f>
        <v>17.492128678986994</v>
      </c>
      <c r="M217" s="1">
        <v>6</v>
      </c>
      <c r="N217" s="123">
        <f t="shared" ca="1" si="37"/>
        <v>43220</v>
      </c>
      <c r="O217" s="40">
        <f t="shared" si="44"/>
        <v>0.10978</v>
      </c>
      <c r="P217" s="124"/>
      <c r="Q217" s="49"/>
      <c r="V217" s="109">
        <f t="shared" ca="1" si="45"/>
        <v>43220</v>
      </c>
      <c r="W217" s="36">
        <v>37.450000000000003</v>
      </c>
      <c r="X217" s="117">
        <v>0</v>
      </c>
      <c r="Y217" s="183">
        <v>55</v>
      </c>
      <c r="Z217" s="110">
        <v>7.2819999999999996E-2</v>
      </c>
      <c r="AA217" s="41"/>
      <c r="AB217" s="37"/>
      <c r="AC217" s="41"/>
      <c r="AD217" s="37"/>
      <c r="AE217" s="125">
        <v>1</v>
      </c>
      <c r="AF217" s="125"/>
      <c r="AG217" s="104">
        <v>17.418209999999998</v>
      </c>
      <c r="AH217" s="103"/>
      <c r="AI217" s="111">
        <f t="shared" si="46"/>
        <v>0</v>
      </c>
      <c r="AJ217" s="40">
        <v>0.10978</v>
      </c>
      <c r="AK217" s="50">
        <v>0.16800000000000001</v>
      </c>
      <c r="AM217" s="40"/>
      <c r="AN217" s="131"/>
      <c r="AQ217" s="36"/>
      <c r="AR217" s="129"/>
      <c r="AT217" s="39">
        <f t="shared" si="47"/>
        <v>0</v>
      </c>
      <c r="AU217" s="130"/>
      <c r="AV217" s="6"/>
      <c r="BA217" s="134">
        <v>42979</v>
      </c>
      <c r="BB217" s="1">
        <v>37.5</v>
      </c>
      <c r="BC217" s="1">
        <v>51.569793103448283</v>
      </c>
      <c r="BD217" s="1">
        <v>2.0499999999999998</v>
      </c>
      <c r="BE217" s="1">
        <v>7.3243660961955018E-2</v>
      </c>
      <c r="BJ217" s="1">
        <v>1.5374128409107017</v>
      </c>
      <c r="BL217" s="1">
        <v>17.418206707734427</v>
      </c>
      <c r="BN217" s="1">
        <v>42979</v>
      </c>
      <c r="BO217" s="1">
        <v>0.14888741226867269</v>
      </c>
      <c r="BP217" s="1">
        <v>0.17699999999999999</v>
      </c>
    </row>
    <row r="218" spans="1:68" ht="12.75">
      <c r="A218" s="120">
        <f t="shared" ca="1" si="38"/>
        <v>43251</v>
      </c>
      <c r="B218" s="36">
        <f t="shared" si="39"/>
        <v>28.8</v>
      </c>
      <c r="C218" s="48"/>
      <c r="D218" s="121">
        <f t="shared" si="40"/>
        <v>55</v>
      </c>
      <c r="E218" s="38">
        <f t="shared" si="41"/>
        <v>7.2819999999999996E-2</v>
      </c>
      <c r="F218" s="41"/>
      <c r="G218" s="37"/>
      <c r="H218" s="41"/>
      <c r="I218" s="37"/>
      <c r="J218" s="117">
        <f t="shared" si="42"/>
        <v>0</v>
      </c>
      <c r="K218" s="171">
        <f t="shared" si="43"/>
        <v>0</v>
      </c>
      <c r="L218" s="8">
        <f ca="1">(A218-Calculation!$C$5)/365.25</f>
        <v>17.577002053388089</v>
      </c>
      <c r="M218" s="1">
        <v>1</v>
      </c>
      <c r="N218" s="123">
        <f t="shared" ca="1" si="37"/>
        <v>43251</v>
      </c>
      <c r="O218" s="40">
        <f t="shared" si="44"/>
        <v>8.8099999999999998E-2</v>
      </c>
      <c r="P218" s="124"/>
      <c r="Q218" s="49"/>
      <c r="V218" s="109">
        <f t="shared" ca="1" si="45"/>
        <v>43251</v>
      </c>
      <c r="W218" s="36">
        <v>28.8</v>
      </c>
      <c r="X218" s="117">
        <v>0</v>
      </c>
      <c r="Y218" s="183">
        <v>55</v>
      </c>
      <c r="Z218" s="110">
        <v>7.2819999999999996E-2</v>
      </c>
      <c r="AA218" s="41"/>
      <c r="AB218" s="37"/>
      <c r="AC218" s="41"/>
      <c r="AD218" s="37"/>
      <c r="AE218" s="125">
        <v>1</v>
      </c>
      <c r="AF218" s="125"/>
      <c r="AG218" s="104">
        <v>17.500340000000001</v>
      </c>
      <c r="AH218" s="103"/>
      <c r="AI218" s="111">
        <f t="shared" si="46"/>
        <v>0</v>
      </c>
      <c r="AJ218" s="40">
        <v>8.8099999999999998E-2</v>
      </c>
      <c r="AK218" s="50">
        <v>0.16800000000000001</v>
      </c>
      <c r="AM218" s="40"/>
      <c r="AN218" s="131"/>
      <c r="AQ218" s="36"/>
      <c r="AR218" s="129"/>
      <c r="AT218" s="39">
        <f t="shared" si="47"/>
        <v>0</v>
      </c>
      <c r="AU218" s="130"/>
      <c r="AV218" s="6"/>
      <c r="BA218" s="134">
        <v>43009</v>
      </c>
      <c r="BB218" s="1">
        <v>28</v>
      </c>
      <c r="BC218" s="1">
        <v>52.612655172413803</v>
      </c>
      <c r="BD218" s="1">
        <v>2.0499999999999998</v>
      </c>
      <c r="BE218" s="1">
        <v>7.3239124036124009E-2</v>
      </c>
      <c r="BJ218" s="1">
        <v>1.5405340945122628</v>
      </c>
      <c r="BL218" s="1">
        <v>17.500342231348391</v>
      </c>
      <c r="BN218" s="1">
        <v>43009</v>
      </c>
      <c r="BO218" s="1">
        <v>9.2888759882416141E-2</v>
      </c>
      <c r="BP218" s="1">
        <v>0.17600000000000002</v>
      </c>
    </row>
    <row r="219" spans="1:68" ht="12.75">
      <c r="A219" s="120">
        <f t="shared" ca="1" si="38"/>
        <v>43281</v>
      </c>
      <c r="B219" s="36">
        <f t="shared" si="39"/>
        <v>28.8</v>
      </c>
      <c r="C219" s="48"/>
      <c r="D219" s="121">
        <f t="shared" si="40"/>
        <v>55</v>
      </c>
      <c r="E219" s="38">
        <f t="shared" si="41"/>
        <v>7.2830000000000006E-2</v>
      </c>
      <c r="F219" s="41"/>
      <c r="G219" s="37"/>
      <c r="H219" s="41"/>
      <c r="I219" s="37"/>
      <c r="J219" s="117">
        <f t="shared" si="42"/>
        <v>0</v>
      </c>
      <c r="K219" s="171">
        <f t="shared" si="43"/>
        <v>0</v>
      </c>
      <c r="L219" s="8">
        <f ca="1">(A219-Calculation!$C$5)/365.25</f>
        <v>17.659137577002053</v>
      </c>
      <c r="M219" s="1">
        <v>2</v>
      </c>
      <c r="N219" s="123">
        <f t="shared" ca="1" si="37"/>
        <v>43281</v>
      </c>
      <c r="O219" s="40">
        <f t="shared" si="44"/>
        <v>8.8099999999999998E-2</v>
      </c>
      <c r="P219" s="124"/>
      <c r="Q219" s="49"/>
      <c r="V219" s="109">
        <f t="shared" ca="1" si="45"/>
        <v>43281</v>
      </c>
      <c r="W219" s="36">
        <v>28.8</v>
      </c>
      <c r="X219" s="117">
        <v>0</v>
      </c>
      <c r="Y219" s="183">
        <v>55</v>
      </c>
      <c r="Z219" s="110">
        <v>7.2830000000000006E-2</v>
      </c>
      <c r="AA219" s="41"/>
      <c r="AB219" s="37"/>
      <c r="AC219" s="41"/>
      <c r="AD219" s="37"/>
      <c r="AE219" s="125">
        <v>1</v>
      </c>
      <c r="AF219" s="125"/>
      <c r="AG219" s="104">
        <v>17.58522</v>
      </c>
      <c r="AH219" s="103"/>
      <c r="AI219" s="111">
        <f t="shared" si="46"/>
        <v>0</v>
      </c>
      <c r="AJ219" s="40">
        <v>8.8099999999999998E-2</v>
      </c>
      <c r="AK219" s="137">
        <v>0.16800000000000001</v>
      </c>
      <c r="AM219" s="40"/>
      <c r="AN219" s="131"/>
      <c r="AQ219" s="36"/>
      <c r="AR219" s="129"/>
      <c r="AT219" s="39">
        <f t="shared" si="47"/>
        <v>0</v>
      </c>
      <c r="AU219" s="130"/>
      <c r="AV219" s="6"/>
      <c r="BA219" s="134">
        <v>43040</v>
      </c>
      <c r="BB219" s="1">
        <v>28</v>
      </c>
      <c r="BC219" s="1">
        <v>53.609793103448276</v>
      </c>
      <c r="BD219" s="1">
        <v>2.0499999999999998</v>
      </c>
      <c r="BE219" s="1">
        <v>7.3234435879438009E-2</v>
      </c>
      <c r="BJ219" s="1">
        <v>1.5437660471744261</v>
      </c>
      <c r="BL219" s="1">
        <v>17.585215605749486</v>
      </c>
      <c r="BN219" s="1">
        <v>43040</v>
      </c>
      <c r="BO219" s="1">
        <v>7.0064664597022458E-2</v>
      </c>
      <c r="BP219" s="1">
        <v>0.17600000000000002</v>
      </c>
    </row>
    <row r="220" spans="1:68" ht="12.75">
      <c r="A220" s="120">
        <f t="shared" ca="1" si="38"/>
        <v>43312</v>
      </c>
      <c r="B220" s="36">
        <f t="shared" si="39"/>
        <v>28.8</v>
      </c>
      <c r="C220" s="48"/>
      <c r="D220" s="121">
        <f t="shared" si="40"/>
        <v>55</v>
      </c>
      <c r="E220" s="38">
        <f t="shared" si="41"/>
        <v>7.2830000000000006E-2</v>
      </c>
      <c r="F220" s="41"/>
      <c r="G220" s="37"/>
      <c r="H220" s="41"/>
      <c r="I220" s="37"/>
      <c r="J220" s="117">
        <f t="shared" si="42"/>
        <v>0</v>
      </c>
      <c r="K220" s="171">
        <f t="shared" si="43"/>
        <v>0</v>
      </c>
      <c r="L220" s="8">
        <f ca="1">(A220-Calculation!$C$5)/365.25</f>
        <v>17.744010951403148</v>
      </c>
      <c r="M220" s="1">
        <v>3</v>
      </c>
      <c r="N220" s="123">
        <f t="shared" ca="1" si="37"/>
        <v>43312</v>
      </c>
      <c r="O220" s="40">
        <f t="shared" si="44"/>
        <v>8.8330000000000006E-2</v>
      </c>
      <c r="P220" s="124"/>
      <c r="Q220" s="49"/>
      <c r="V220" s="109">
        <f t="shared" ca="1" si="45"/>
        <v>43312</v>
      </c>
      <c r="W220" s="36">
        <v>28.8</v>
      </c>
      <c r="X220" s="117">
        <v>0</v>
      </c>
      <c r="Y220" s="183">
        <v>55</v>
      </c>
      <c r="Z220" s="110">
        <v>7.2830000000000006E-2</v>
      </c>
      <c r="AA220" s="41"/>
      <c r="AB220" s="37"/>
      <c r="AC220" s="41"/>
      <c r="AD220" s="37"/>
      <c r="AE220" s="125">
        <v>1</v>
      </c>
      <c r="AF220" s="125"/>
      <c r="AG220" s="104">
        <v>17.667349999999999</v>
      </c>
      <c r="AH220" s="103"/>
      <c r="AI220" s="111">
        <f t="shared" si="46"/>
        <v>0</v>
      </c>
      <c r="AJ220" s="40">
        <v>8.8330000000000006E-2</v>
      </c>
      <c r="AK220" s="137">
        <v>0.16800000000000001</v>
      </c>
      <c r="AM220" s="40"/>
      <c r="AN220" s="131"/>
      <c r="AQ220" s="36"/>
      <c r="AR220" s="129"/>
      <c r="AT220" s="39">
        <f t="shared" si="47"/>
        <v>0</v>
      </c>
      <c r="AU220" s="130"/>
      <c r="AV220" s="6"/>
      <c r="BA220" s="134">
        <v>43070</v>
      </c>
      <c r="BB220" s="1">
        <v>28</v>
      </c>
      <c r="BC220" s="1">
        <v>54.237620689655181</v>
      </c>
      <c r="BD220" s="1">
        <v>2.0499999999999998</v>
      </c>
      <c r="BE220" s="1">
        <v>7.3229898953620004E-2</v>
      </c>
      <c r="BJ220" s="1">
        <v>1.5469001990472935</v>
      </c>
      <c r="BL220" s="1">
        <v>17.66735112936345</v>
      </c>
      <c r="BN220" s="1">
        <v>43070</v>
      </c>
      <c r="BO220" s="1">
        <v>7.0064664597022458E-2</v>
      </c>
      <c r="BP220" s="1">
        <v>0.17600000000000002</v>
      </c>
    </row>
    <row r="221" spans="1:68" ht="12.75">
      <c r="A221" s="120">
        <f t="shared" ca="1" si="38"/>
        <v>43343</v>
      </c>
      <c r="B221" s="36">
        <f t="shared" si="39"/>
        <v>35.049999999999997</v>
      </c>
      <c r="C221" s="48"/>
      <c r="D221" s="121">
        <f t="shared" si="40"/>
        <v>55</v>
      </c>
      <c r="E221" s="38">
        <f t="shared" si="41"/>
        <v>7.2840000000000002E-2</v>
      </c>
      <c r="F221" s="41"/>
      <c r="G221" s="37"/>
      <c r="H221" s="41"/>
      <c r="I221" s="37"/>
      <c r="J221" s="117">
        <f t="shared" si="42"/>
        <v>0</v>
      </c>
      <c r="K221" s="171">
        <f t="shared" si="43"/>
        <v>0</v>
      </c>
      <c r="L221" s="8">
        <f ca="1">(A221-Calculation!$C$5)/365.25</f>
        <v>17.828884325804243</v>
      </c>
      <c r="M221" s="1">
        <v>4</v>
      </c>
      <c r="N221" s="123">
        <f t="shared" ca="1" si="37"/>
        <v>43343</v>
      </c>
      <c r="O221" s="40">
        <f t="shared" si="44"/>
        <v>0.12509999999999999</v>
      </c>
      <c r="P221" s="124"/>
      <c r="Q221" s="49"/>
      <c r="V221" s="109">
        <f t="shared" ca="1" si="45"/>
        <v>43343</v>
      </c>
      <c r="W221" s="36">
        <v>35.049999999999997</v>
      </c>
      <c r="X221" s="117">
        <v>0</v>
      </c>
      <c r="Y221" s="183">
        <v>55</v>
      </c>
      <c r="Z221" s="110">
        <v>7.2840000000000002E-2</v>
      </c>
      <c r="AA221" s="41"/>
      <c r="AB221" s="37"/>
      <c r="AC221" s="41"/>
      <c r="AD221" s="37"/>
      <c r="AE221" s="125">
        <v>1</v>
      </c>
      <c r="AF221" s="125"/>
      <c r="AG221" s="104">
        <v>17.752220000000001</v>
      </c>
      <c r="AH221" s="103"/>
      <c r="AI221" s="111">
        <f t="shared" si="46"/>
        <v>0</v>
      </c>
      <c r="AJ221" s="40">
        <v>0.12509999999999999</v>
      </c>
      <c r="AK221" s="50">
        <v>0.16800000000000001</v>
      </c>
      <c r="AM221" s="40"/>
      <c r="AN221" s="131"/>
      <c r="AQ221" s="36"/>
      <c r="AR221" s="129"/>
      <c r="AT221" s="39">
        <f t="shared" si="47"/>
        <v>0</v>
      </c>
      <c r="AU221" s="130"/>
      <c r="AV221" s="6"/>
      <c r="BA221" s="134">
        <v>43101</v>
      </c>
      <c r="BB221" s="1">
        <v>35.049999999999997</v>
      </c>
      <c r="BC221" s="1">
        <v>52.633758620689662</v>
      </c>
      <c r="BD221" s="1">
        <v>2.0499999999999998</v>
      </c>
      <c r="BE221" s="1">
        <v>7.3225210796949006E-2</v>
      </c>
      <c r="BJ221" s="1">
        <v>1.550145507433665</v>
      </c>
      <c r="BL221" s="1">
        <v>17.752224503764545</v>
      </c>
      <c r="BN221" s="1">
        <v>43101</v>
      </c>
      <c r="BO221" s="1">
        <v>7.0064664597022458E-2</v>
      </c>
      <c r="BP221" s="1">
        <v>0.18</v>
      </c>
    </row>
    <row r="222" spans="1:68" ht="12.75">
      <c r="A222" s="120">
        <f t="shared" ca="1" si="38"/>
        <v>43373</v>
      </c>
      <c r="B222" s="36">
        <f t="shared" si="39"/>
        <v>35.049999999999997</v>
      </c>
      <c r="C222" s="48"/>
      <c r="D222" s="121">
        <f t="shared" si="40"/>
        <v>55</v>
      </c>
      <c r="E222" s="38">
        <f t="shared" si="41"/>
        <v>7.2840000000000002E-2</v>
      </c>
      <c r="F222" s="41"/>
      <c r="G222" s="37"/>
      <c r="H222" s="41"/>
      <c r="I222" s="37"/>
      <c r="J222" s="117">
        <f t="shared" si="42"/>
        <v>0</v>
      </c>
      <c r="K222" s="171">
        <f t="shared" si="43"/>
        <v>0</v>
      </c>
      <c r="L222" s="8">
        <f ca="1">(A222-Calculation!$C$5)/365.25</f>
        <v>17.911019849418206</v>
      </c>
      <c r="M222" s="1">
        <v>5</v>
      </c>
      <c r="N222" s="123">
        <f t="shared" ca="1" si="37"/>
        <v>43373</v>
      </c>
      <c r="O222" s="40">
        <f t="shared" si="44"/>
        <v>0.12509999999999999</v>
      </c>
      <c r="P222" s="124"/>
      <c r="Q222" s="49"/>
      <c r="V222" s="109">
        <f t="shared" ca="1" si="45"/>
        <v>43373</v>
      </c>
      <c r="W222" s="36">
        <v>35.049999999999997</v>
      </c>
      <c r="X222" s="117">
        <v>0</v>
      </c>
      <c r="Y222" s="183">
        <v>55</v>
      </c>
      <c r="Z222" s="110">
        <v>7.2840000000000002E-2</v>
      </c>
      <c r="AA222" s="41"/>
      <c r="AB222" s="37"/>
      <c r="AC222" s="41"/>
      <c r="AD222" s="37"/>
      <c r="AE222" s="125">
        <v>1</v>
      </c>
      <c r="AF222" s="125"/>
      <c r="AG222" s="104">
        <v>17.8371</v>
      </c>
      <c r="AH222" s="103"/>
      <c r="AI222" s="111">
        <f t="shared" si="46"/>
        <v>0</v>
      </c>
      <c r="AJ222" s="40">
        <v>0.12509999999999999</v>
      </c>
      <c r="AK222" s="50">
        <v>0.16800000000000001</v>
      </c>
      <c r="AM222" s="40"/>
      <c r="AN222" s="131"/>
      <c r="AQ222" s="36"/>
      <c r="AR222" s="129"/>
      <c r="AT222" s="39">
        <f t="shared" si="47"/>
        <v>0</v>
      </c>
      <c r="AU222" s="130"/>
      <c r="AV222" s="6"/>
      <c r="BA222" s="134">
        <v>43132</v>
      </c>
      <c r="BB222" s="1">
        <v>35.049999999999997</v>
      </c>
      <c r="BC222" s="1">
        <v>51.643655172413794</v>
      </c>
      <c r="BD222" s="1">
        <v>2.0499999999999998</v>
      </c>
      <c r="BE222" s="1">
        <v>7.3220522640284016E-2</v>
      </c>
      <c r="BJ222" s="1">
        <v>1.553397624291927</v>
      </c>
      <c r="BL222" s="1">
        <v>17.83709787816564</v>
      </c>
      <c r="BN222" s="1">
        <v>43132</v>
      </c>
      <c r="BO222" s="1">
        <v>0.10509699689553371</v>
      </c>
      <c r="BP222" s="1">
        <v>0.18</v>
      </c>
    </row>
    <row r="223" spans="1:68" ht="12.75">
      <c r="A223" s="120">
        <f t="shared" ca="1" si="38"/>
        <v>43404</v>
      </c>
      <c r="B223" s="36">
        <f t="shared" si="39"/>
        <v>27.274999999999999</v>
      </c>
      <c r="C223" s="48"/>
      <c r="D223" s="121">
        <f t="shared" si="40"/>
        <v>55</v>
      </c>
      <c r="E223" s="38">
        <f t="shared" si="41"/>
        <v>7.2840000000000002E-2</v>
      </c>
      <c r="F223" s="41"/>
      <c r="G223" s="37"/>
      <c r="H223" s="41"/>
      <c r="I223" s="37"/>
      <c r="J223" s="117">
        <f t="shared" si="42"/>
        <v>0</v>
      </c>
      <c r="K223" s="171">
        <f t="shared" si="43"/>
        <v>0</v>
      </c>
      <c r="L223" s="8">
        <f ca="1">(A223-Calculation!$C$5)/365.25</f>
        <v>17.995893223819301</v>
      </c>
      <c r="M223" s="1">
        <v>6</v>
      </c>
      <c r="N223" s="123">
        <f t="shared" ca="1" si="37"/>
        <v>43404</v>
      </c>
      <c r="O223" s="40">
        <f t="shared" si="44"/>
        <v>9.4659999999999994E-2</v>
      </c>
      <c r="P223" s="124"/>
      <c r="Q223" s="49"/>
      <c r="V223" s="109">
        <f t="shared" ca="1" si="45"/>
        <v>43404</v>
      </c>
      <c r="W223" s="36">
        <v>27.274999999999999</v>
      </c>
      <c r="X223" s="117">
        <v>0</v>
      </c>
      <c r="Y223" s="183">
        <v>55</v>
      </c>
      <c r="Z223" s="110">
        <v>7.2840000000000002E-2</v>
      </c>
      <c r="AA223" s="41"/>
      <c r="AB223" s="37"/>
      <c r="AC223" s="41"/>
      <c r="AD223" s="37"/>
      <c r="AE223" s="125">
        <v>1</v>
      </c>
      <c r="AF223" s="125"/>
      <c r="AG223" s="104">
        <v>17.91376</v>
      </c>
      <c r="AH223" s="103"/>
      <c r="AI223" s="111">
        <f t="shared" si="46"/>
        <v>0</v>
      </c>
      <c r="AJ223" s="40">
        <v>9.4659999999999994E-2</v>
      </c>
      <c r="AK223" s="50">
        <v>0.16800000000000001</v>
      </c>
      <c r="AM223" s="40"/>
      <c r="AN223" s="131"/>
      <c r="AQ223" s="36"/>
      <c r="AR223" s="129"/>
      <c r="AT223" s="39">
        <f t="shared" si="47"/>
        <v>0</v>
      </c>
      <c r="AU223" s="130"/>
      <c r="AV223" s="6"/>
      <c r="BA223" s="134">
        <v>43160</v>
      </c>
      <c r="BB223" s="1">
        <v>27.274999999999999</v>
      </c>
      <c r="BC223" s="1">
        <v>50.507586206896555</v>
      </c>
      <c r="BD223" s="1">
        <v>2.0499999999999998</v>
      </c>
      <c r="BE223" s="1">
        <v>7.3216288176207012E-2</v>
      </c>
      <c r="BJ223" s="1">
        <v>1.5563408840713098</v>
      </c>
      <c r="BL223" s="1">
        <v>17.913757700205338</v>
      </c>
      <c r="BN223" s="1">
        <v>43160</v>
      </c>
      <c r="BO223" s="1">
        <v>0.10509699689553371</v>
      </c>
      <c r="BP223" s="1">
        <v>0.17900000000000002</v>
      </c>
    </row>
    <row r="224" spans="1:68" ht="12.75">
      <c r="A224" s="175">
        <f t="shared" ca="1" si="38"/>
        <v>43434</v>
      </c>
      <c r="B224" s="36">
        <f t="shared" si="39"/>
        <v>28.15</v>
      </c>
      <c r="C224" s="48"/>
      <c r="D224" s="121">
        <f t="shared" si="40"/>
        <v>55</v>
      </c>
      <c r="E224" s="38">
        <f t="shared" si="41"/>
        <v>7.2849999999999998E-2</v>
      </c>
      <c r="F224" s="41"/>
      <c r="G224" s="37"/>
      <c r="H224" s="41"/>
      <c r="I224" s="37"/>
      <c r="J224" s="117">
        <f t="shared" si="42"/>
        <v>0</v>
      </c>
      <c r="K224" s="171">
        <f t="shared" si="43"/>
        <v>0</v>
      </c>
      <c r="L224" s="8">
        <f ca="1">(A224-Calculation!$C$5)/365.25</f>
        <v>18.078028747433265</v>
      </c>
      <c r="M224" s="1">
        <v>1</v>
      </c>
      <c r="N224" s="123">
        <f t="shared" ca="1" si="37"/>
        <v>43434</v>
      </c>
      <c r="O224" s="40">
        <f t="shared" si="44"/>
        <v>9.0270000000000003E-2</v>
      </c>
      <c r="P224" s="124"/>
      <c r="Q224" s="49"/>
      <c r="V224" s="109">
        <f t="shared" ca="1" si="45"/>
        <v>43434</v>
      </c>
      <c r="W224" s="36">
        <v>28.15</v>
      </c>
      <c r="X224" s="117">
        <v>0</v>
      </c>
      <c r="Y224" s="183">
        <v>55</v>
      </c>
      <c r="Z224" s="110">
        <v>7.2849999999999998E-2</v>
      </c>
      <c r="AA224" s="41"/>
      <c r="AB224" s="37"/>
      <c r="AC224" s="41"/>
      <c r="AD224" s="37"/>
      <c r="AE224" s="125">
        <v>1</v>
      </c>
      <c r="AF224" s="125"/>
      <c r="AG224" s="104">
        <v>17.998629999999999</v>
      </c>
      <c r="AH224" s="103"/>
      <c r="AI224" s="111">
        <f t="shared" si="46"/>
        <v>0</v>
      </c>
      <c r="AJ224" s="40">
        <v>9.0270000000000003E-2</v>
      </c>
      <c r="AK224" s="50">
        <v>0.16800000000000001</v>
      </c>
      <c r="AM224" s="40"/>
      <c r="AN224" s="131"/>
      <c r="AQ224" s="36"/>
      <c r="AR224" s="129"/>
      <c r="AT224" s="39">
        <f t="shared" si="47"/>
        <v>0</v>
      </c>
      <c r="AU224" s="130"/>
      <c r="AV224" s="6"/>
      <c r="BA224" s="134">
        <v>43191</v>
      </c>
      <c r="BB224" s="1">
        <v>28.15</v>
      </c>
      <c r="BC224" s="1">
        <v>49.702137931034493</v>
      </c>
      <c r="BD224" s="1">
        <v>2.0499999999999998</v>
      </c>
      <c r="BE224" s="1">
        <v>7.321160001955701E-2</v>
      </c>
      <c r="BJ224" s="1">
        <v>1.559605998476389</v>
      </c>
      <c r="BL224" s="1">
        <v>17.998631074606433</v>
      </c>
      <c r="BN224" s="1">
        <v>43191</v>
      </c>
      <c r="BO224" s="1">
        <v>8.4077597516426933E-2</v>
      </c>
      <c r="BP224" s="1">
        <v>0.17900000000000002</v>
      </c>
    </row>
    <row r="225" spans="1:68" ht="12.75">
      <c r="A225" s="120">
        <f t="shared" ca="1" si="38"/>
        <v>43465</v>
      </c>
      <c r="B225" s="36">
        <f t="shared" si="39"/>
        <v>36.9</v>
      </c>
      <c r="C225" s="48"/>
      <c r="D225" s="121">
        <f t="shared" si="40"/>
        <v>55</v>
      </c>
      <c r="E225" s="38">
        <f t="shared" si="41"/>
        <v>7.2849999999999998E-2</v>
      </c>
      <c r="F225" s="41"/>
      <c r="G225" s="37"/>
      <c r="H225" s="41"/>
      <c r="I225" s="37"/>
      <c r="J225" s="117">
        <f t="shared" si="42"/>
        <v>0</v>
      </c>
      <c r="K225" s="171">
        <f t="shared" si="43"/>
        <v>0</v>
      </c>
      <c r="L225" s="8">
        <f ca="1">(A225-Calculation!$C$5)/365.25</f>
        <v>18.16290212183436</v>
      </c>
      <c r="M225" s="1">
        <v>2</v>
      </c>
      <c r="N225" s="123">
        <f t="shared" ca="1" si="37"/>
        <v>43465</v>
      </c>
      <c r="O225" s="40">
        <f t="shared" si="44"/>
        <v>0.10539</v>
      </c>
      <c r="P225" s="124"/>
      <c r="Q225" s="49"/>
      <c r="V225" s="109">
        <f t="shared" ca="1" si="45"/>
        <v>43465</v>
      </c>
      <c r="W225" s="36">
        <v>36.9</v>
      </c>
      <c r="X225" s="117">
        <v>0</v>
      </c>
      <c r="Y225" s="183">
        <v>55</v>
      </c>
      <c r="Z225" s="110">
        <v>7.2849999999999998E-2</v>
      </c>
      <c r="AA225" s="41"/>
      <c r="AB225" s="37"/>
      <c r="AC225" s="41"/>
      <c r="AD225" s="37"/>
      <c r="AE225" s="125">
        <v>1</v>
      </c>
      <c r="AF225" s="125"/>
      <c r="AG225" s="104">
        <v>18.080770000000001</v>
      </c>
      <c r="AH225" s="103"/>
      <c r="AI225" s="111">
        <f t="shared" si="46"/>
        <v>0</v>
      </c>
      <c r="AJ225" s="40">
        <v>0.10539</v>
      </c>
      <c r="AK225" s="50">
        <v>0.16800000000000001</v>
      </c>
      <c r="AM225" s="40"/>
      <c r="AN225" s="131"/>
      <c r="AQ225" s="36"/>
      <c r="AR225" s="129"/>
      <c r="AT225" s="39">
        <f t="shared" si="47"/>
        <v>0</v>
      </c>
      <c r="AU225" s="130"/>
      <c r="AV225" s="6"/>
      <c r="BA225" s="134">
        <v>43221</v>
      </c>
      <c r="BB225" s="1">
        <v>36.450000000000003</v>
      </c>
      <c r="BC225" s="1">
        <v>49.169275862068972</v>
      </c>
      <c r="BD225" s="1">
        <v>2.0499999999999998</v>
      </c>
      <c r="BE225" s="1">
        <v>7.3207063093773006E-2</v>
      </c>
      <c r="BJ225" s="1">
        <v>1.5627723085983192</v>
      </c>
      <c r="BL225" s="1">
        <v>18.080766598220396</v>
      </c>
      <c r="BN225" s="1">
        <v>43221</v>
      </c>
      <c r="BO225" s="1">
        <v>8.197565757851627E-2</v>
      </c>
      <c r="BP225" s="1">
        <v>0.17900000000000002</v>
      </c>
    </row>
    <row r="226" spans="1:68" ht="12.75">
      <c r="A226" s="120">
        <f t="shared" ca="1" si="38"/>
        <v>43496</v>
      </c>
      <c r="B226" s="36">
        <f t="shared" si="39"/>
        <v>64.5</v>
      </c>
      <c r="C226" s="48"/>
      <c r="D226" s="121">
        <f t="shared" si="40"/>
        <v>55</v>
      </c>
      <c r="E226" s="38">
        <f t="shared" si="41"/>
        <v>7.2859999999999994E-2</v>
      </c>
      <c r="F226" s="41"/>
      <c r="G226" s="37"/>
      <c r="H226" s="41"/>
      <c r="I226" s="37"/>
      <c r="J226" s="117">
        <f t="shared" si="42"/>
        <v>0</v>
      </c>
      <c r="K226" s="171">
        <f t="shared" si="43"/>
        <v>0</v>
      </c>
      <c r="L226" s="8">
        <f ca="1">(A226-Calculation!$C$5)/365.25</f>
        <v>18.247775496235455</v>
      </c>
      <c r="M226" s="1">
        <v>3</v>
      </c>
      <c r="N226" s="123">
        <f t="shared" ca="1" si="37"/>
        <v>43496</v>
      </c>
      <c r="O226" s="40">
        <f t="shared" si="44"/>
        <v>0.12948999999999999</v>
      </c>
      <c r="P226" s="124"/>
      <c r="Q226" s="49"/>
      <c r="V226" s="109">
        <f t="shared" ca="1" si="45"/>
        <v>43496</v>
      </c>
      <c r="W226" s="36">
        <v>64.5</v>
      </c>
      <c r="X226" s="117">
        <v>0</v>
      </c>
      <c r="Y226" s="183">
        <v>55</v>
      </c>
      <c r="Z226" s="110">
        <v>7.2859999999999994E-2</v>
      </c>
      <c r="AA226" s="41"/>
      <c r="AB226" s="37"/>
      <c r="AC226" s="41"/>
      <c r="AD226" s="37"/>
      <c r="AE226" s="125">
        <v>1</v>
      </c>
      <c r="AF226" s="125"/>
      <c r="AG226" s="104">
        <v>18.16564</v>
      </c>
      <c r="AH226" s="103"/>
      <c r="AI226" s="111">
        <f t="shared" si="46"/>
        <v>0</v>
      </c>
      <c r="AJ226" s="40">
        <v>0.12948999999999999</v>
      </c>
      <c r="AK226" s="50">
        <v>0.16800000000000001</v>
      </c>
      <c r="AM226" s="40"/>
      <c r="AN226" s="131"/>
      <c r="AQ226" s="36"/>
      <c r="AR226" s="129"/>
      <c r="AT226" s="39">
        <f t="shared" si="47"/>
        <v>0</v>
      </c>
      <c r="AU226" s="130"/>
      <c r="AV226" s="6"/>
      <c r="BA226" s="134">
        <v>43252</v>
      </c>
      <c r="BB226" s="1">
        <v>66.75</v>
      </c>
      <c r="BC226" s="1">
        <v>49.406689655172421</v>
      </c>
      <c r="BD226" s="1">
        <v>2.0499999999999998</v>
      </c>
      <c r="BE226" s="1">
        <v>7.3202374937137007E-2</v>
      </c>
      <c r="BJ226" s="1">
        <v>1.566050915765224</v>
      </c>
      <c r="BL226" s="1">
        <v>18.165639972621491</v>
      </c>
      <c r="BN226" s="1">
        <v>43252</v>
      </c>
      <c r="BO226" s="1">
        <v>9.2485357268069626E-2</v>
      </c>
      <c r="BP226" s="1">
        <v>0.17800000000000002</v>
      </c>
    </row>
    <row r="227" spans="1:68" ht="12.75">
      <c r="A227" s="120">
        <f t="shared" ca="1" si="38"/>
        <v>43524</v>
      </c>
      <c r="B227" s="36">
        <f t="shared" si="39"/>
        <v>113.25</v>
      </c>
      <c r="C227" s="48"/>
      <c r="D227" s="121">
        <f t="shared" si="40"/>
        <v>55</v>
      </c>
      <c r="E227" s="38">
        <f t="shared" si="41"/>
        <v>7.2859999999999994E-2</v>
      </c>
      <c r="F227" s="41"/>
      <c r="G227" s="37"/>
      <c r="H227" s="41"/>
      <c r="I227" s="37"/>
      <c r="J227" s="117">
        <f t="shared" si="42"/>
        <v>0</v>
      </c>
      <c r="K227" s="171">
        <f t="shared" si="43"/>
        <v>0</v>
      </c>
      <c r="L227" s="8">
        <f ca="1">(A227-Calculation!$C$5)/365.25</f>
        <v>18.324435318275153</v>
      </c>
      <c r="M227" s="1">
        <v>4</v>
      </c>
      <c r="N227" s="123">
        <f t="shared" ca="1" si="37"/>
        <v>43524</v>
      </c>
      <c r="O227" s="40">
        <f t="shared" si="44"/>
        <v>0.16017000000000001</v>
      </c>
      <c r="P227" s="124"/>
      <c r="Q227" s="49"/>
      <c r="V227" s="109">
        <f t="shared" ca="1" si="45"/>
        <v>43524</v>
      </c>
      <c r="W227" s="36">
        <v>113.25</v>
      </c>
      <c r="X227" s="117">
        <v>0</v>
      </c>
      <c r="Y227" s="183">
        <v>55</v>
      </c>
      <c r="Z227" s="110">
        <v>7.2859999999999994E-2</v>
      </c>
      <c r="AA227" s="41"/>
      <c r="AB227" s="37"/>
      <c r="AC227" s="41"/>
      <c r="AD227" s="37"/>
      <c r="AE227" s="125">
        <v>1</v>
      </c>
      <c r="AF227" s="125"/>
      <c r="AG227" s="104">
        <v>18.247779999999999</v>
      </c>
      <c r="AH227" s="103"/>
      <c r="AI227" s="111">
        <f t="shared" si="46"/>
        <v>0</v>
      </c>
      <c r="AJ227" s="40">
        <v>0.16017000000000001</v>
      </c>
      <c r="AK227" s="50">
        <v>0.16800000000000001</v>
      </c>
      <c r="AM227" s="40"/>
      <c r="AN227" s="131"/>
      <c r="AQ227" s="36"/>
      <c r="AR227" s="129"/>
      <c r="AT227" s="39">
        <f t="shared" si="47"/>
        <v>0</v>
      </c>
      <c r="AU227" s="130"/>
      <c r="AV227" s="6"/>
      <c r="BA227" s="134">
        <v>43282</v>
      </c>
      <c r="BB227" s="1">
        <v>115.75</v>
      </c>
      <c r="BC227" s="1">
        <v>50.01868965517243</v>
      </c>
      <c r="BD227" s="1">
        <v>2.0499999999999998</v>
      </c>
      <c r="BE227" s="1">
        <v>7.3197838011367006E-2</v>
      </c>
      <c r="BJ227" s="1">
        <v>1.5692303103500675</v>
      </c>
      <c r="BL227" s="1">
        <v>18.247775496235455</v>
      </c>
      <c r="BN227" s="1">
        <v>43282</v>
      </c>
      <c r="BO227" s="1">
        <v>0.11770863652299776</v>
      </c>
      <c r="BP227" s="1">
        <v>0.17800000000000002</v>
      </c>
    </row>
    <row r="228" spans="1:68" ht="12.75">
      <c r="A228" s="120">
        <f t="shared" ca="1" si="38"/>
        <v>43555</v>
      </c>
      <c r="B228" s="36">
        <f t="shared" si="39"/>
        <v>110.25</v>
      </c>
      <c r="C228" s="48"/>
      <c r="D228" s="121">
        <f t="shared" si="40"/>
        <v>55</v>
      </c>
      <c r="E228" s="38">
        <f t="shared" si="41"/>
        <v>7.2859999999999994E-2</v>
      </c>
      <c r="F228" s="41"/>
      <c r="G228" s="37"/>
      <c r="H228" s="41"/>
      <c r="I228" s="37"/>
      <c r="J228" s="117">
        <f t="shared" si="42"/>
        <v>0</v>
      </c>
      <c r="K228" s="171">
        <f t="shared" si="43"/>
        <v>0</v>
      </c>
      <c r="L228" s="8">
        <f ca="1">(A228-Calculation!$C$5)/365.25</f>
        <v>18.409308692676248</v>
      </c>
      <c r="M228" s="1">
        <v>5</v>
      </c>
      <c r="N228" s="123">
        <f t="shared" ca="1" si="37"/>
        <v>43555</v>
      </c>
      <c r="O228" s="40">
        <f t="shared" si="44"/>
        <v>0.16017000000000001</v>
      </c>
      <c r="P228" s="124"/>
      <c r="Q228" s="49"/>
      <c r="V228" s="109">
        <f t="shared" ca="1" si="45"/>
        <v>43555</v>
      </c>
      <c r="W228" s="36">
        <v>110.25</v>
      </c>
      <c r="X228" s="117">
        <v>0</v>
      </c>
      <c r="Y228" s="183">
        <v>55</v>
      </c>
      <c r="Z228" s="110">
        <v>7.2859999999999994E-2</v>
      </c>
      <c r="AA228" s="41"/>
      <c r="AB228" s="37"/>
      <c r="AC228" s="41"/>
      <c r="AD228" s="37"/>
      <c r="AE228" s="125">
        <v>1</v>
      </c>
      <c r="AF228" s="125"/>
      <c r="AG228" s="104">
        <v>18.332650000000001</v>
      </c>
      <c r="AH228" s="103"/>
      <c r="AI228" s="111">
        <f t="shared" si="46"/>
        <v>0</v>
      </c>
      <c r="AJ228" s="40">
        <v>0.16017000000000001</v>
      </c>
      <c r="AK228" s="50">
        <v>0.16800000000000001</v>
      </c>
      <c r="AM228" s="40"/>
      <c r="AN228" s="131"/>
      <c r="AQ228" s="36"/>
      <c r="AR228" s="129"/>
      <c r="AT228" s="39">
        <f t="shared" si="47"/>
        <v>0</v>
      </c>
      <c r="AU228" s="130"/>
      <c r="AV228" s="6"/>
      <c r="BA228" s="134">
        <v>43313</v>
      </c>
      <c r="BB228" s="1">
        <v>109.75</v>
      </c>
      <c r="BC228" s="1">
        <v>50.773137931034491</v>
      </c>
      <c r="BD228" s="1">
        <v>2.0499999999999998</v>
      </c>
      <c r="BE228" s="1">
        <v>7.319314985474501E-2</v>
      </c>
      <c r="BJ228" s="1">
        <v>1.5725224660362997</v>
      </c>
      <c r="BL228" s="1">
        <v>18.33264887063655</v>
      </c>
      <c r="BN228" s="1">
        <v>43313</v>
      </c>
      <c r="BO228" s="1">
        <v>0.14293191577792577</v>
      </c>
      <c r="BP228" s="1">
        <v>0.17699999999999999</v>
      </c>
    </row>
    <row r="229" spans="1:68" ht="12.75">
      <c r="A229" s="120">
        <f t="shared" ca="1" si="38"/>
        <v>43585</v>
      </c>
      <c r="B229" s="36">
        <f t="shared" si="39"/>
        <v>37.700000000000003</v>
      </c>
      <c r="C229" s="48"/>
      <c r="D229" s="121">
        <f t="shared" si="40"/>
        <v>55</v>
      </c>
      <c r="E229" s="38">
        <f t="shared" si="41"/>
        <v>7.2870000000000004E-2</v>
      </c>
      <c r="F229" s="41"/>
      <c r="G229" s="37"/>
      <c r="H229" s="41"/>
      <c r="I229" s="37"/>
      <c r="J229" s="117">
        <f t="shared" si="42"/>
        <v>0</v>
      </c>
      <c r="K229" s="171">
        <f t="shared" si="43"/>
        <v>0</v>
      </c>
      <c r="L229" s="8">
        <f ca="1">(A229-Calculation!$C$5)/365.25</f>
        <v>18.491444216290212</v>
      </c>
      <c r="M229" s="1">
        <v>6</v>
      </c>
      <c r="N229" s="123">
        <f t="shared" ca="1" si="37"/>
        <v>43585</v>
      </c>
      <c r="O229" s="40">
        <f t="shared" si="44"/>
        <v>0.10539</v>
      </c>
      <c r="P229" s="124"/>
      <c r="Q229" s="49"/>
      <c r="V229" s="109">
        <f t="shared" ca="1" si="45"/>
        <v>43585</v>
      </c>
      <c r="W229" s="79">
        <v>37.700000000000003</v>
      </c>
      <c r="X229" s="117">
        <v>0</v>
      </c>
      <c r="Y229" s="183">
        <v>55</v>
      </c>
      <c r="Z229" s="110">
        <v>7.2870000000000004E-2</v>
      </c>
      <c r="AA229" s="41"/>
      <c r="AB229" s="37"/>
      <c r="AC229" s="41"/>
      <c r="AD229" s="37"/>
      <c r="AE229" s="125">
        <v>1</v>
      </c>
      <c r="AF229" s="125"/>
      <c r="AG229" s="104">
        <v>18.41752</v>
      </c>
      <c r="AH229" s="103"/>
      <c r="AI229" s="111">
        <f t="shared" si="46"/>
        <v>0</v>
      </c>
      <c r="AJ229" s="40">
        <v>0.10539</v>
      </c>
      <c r="AK229" s="50">
        <v>0.16800000000000001</v>
      </c>
      <c r="AM229" s="40"/>
      <c r="AN229" s="131"/>
      <c r="AQ229" s="36"/>
      <c r="AR229" s="129"/>
      <c r="AT229" s="39">
        <f t="shared" si="47"/>
        <v>0</v>
      </c>
      <c r="AU229" s="130"/>
      <c r="AV229" s="6"/>
      <c r="BA229" s="134">
        <v>43344</v>
      </c>
      <c r="BB229" s="1">
        <v>37.75</v>
      </c>
      <c r="BC229" s="1">
        <v>51.569793103448283</v>
      </c>
      <c r="BD229" s="1">
        <v>2.0499999999999998</v>
      </c>
      <c r="BE229" s="1">
        <v>7.3188461698130008E-2</v>
      </c>
      <c r="BJ229" s="1">
        <v>1.5758215284773855</v>
      </c>
      <c r="BL229" s="1">
        <v>18.417522245037645</v>
      </c>
      <c r="BN229" s="1">
        <v>43344</v>
      </c>
      <c r="BO229" s="1">
        <v>0.14293191577792577</v>
      </c>
      <c r="BP229" s="1">
        <v>0.17699999999999999</v>
      </c>
    </row>
    <row r="230" spans="1:68" ht="12.75">
      <c r="A230" s="120">
        <f t="shared" ca="1" si="38"/>
        <v>43616</v>
      </c>
      <c r="B230" s="36">
        <f t="shared" si="39"/>
        <v>28.8</v>
      </c>
      <c r="C230" s="48"/>
      <c r="D230" s="121">
        <f t="shared" si="40"/>
        <v>55</v>
      </c>
      <c r="E230" s="38">
        <f t="shared" si="41"/>
        <v>7.2870000000000004E-2</v>
      </c>
      <c r="F230" s="41"/>
      <c r="G230" s="37"/>
      <c r="H230" s="41"/>
      <c r="I230" s="37"/>
      <c r="J230" s="117">
        <f t="shared" si="42"/>
        <v>0</v>
      </c>
      <c r="K230" s="171">
        <f t="shared" si="43"/>
        <v>0</v>
      </c>
      <c r="L230" s="8">
        <f ca="1">(A230-Calculation!$C$5)/365.25</f>
        <v>18.576317590691307</v>
      </c>
      <c r="M230" s="1">
        <v>1</v>
      </c>
      <c r="N230" s="123">
        <f t="shared" ca="1" si="37"/>
        <v>43616</v>
      </c>
      <c r="O230" s="40">
        <f t="shared" si="44"/>
        <v>8.4580000000000002E-2</v>
      </c>
      <c r="P230" s="124"/>
      <c r="V230" s="109">
        <f t="shared" ca="1" si="45"/>
        <v>43616</v>
      </c>
      <c r="W230" s="36">
        <v>28.8</v>
      </c>
      <c r="X230" s="117">
        <v>0</v>
      </c>
      <c r="Y230" s="183">
        <v>55</v>
      </c>
      <c r="Z230" s="110">
        <v>7.2870000000000004E-2</v>
      </c>
      <c r="AA230" s="41"/>
      <c r="AB230" s="37"/>
      <c r="AC230" s="41"/>
      <c r="AD230" s="37"/>
      <c r="AE230" s="125">
        <v>1</v>
      </c>
      <c r="AF230" s="125"/>
      <c r="AG230" s="104">
        <v>18.499659999999999</v>
      </c>
      <c r="AH230" s="103"/>
      <c r="AI230" s="111">
        <f t="shared" si="46"/>
        <v>0</v>
      </c>
      <c r="AJ230" s="40">
        <v>8.4580000000000002E-2</v>
      </c>
      <c r="AK230" s="50">
        <v>0.16800000000000001</v>
      </c>
      <c r="AM230" s="40"/>
      <c r="AN230" s="131"/>
      <c r="AT230" s="39">
        <f t="shared" si="47"/>
        <v>0</v>
      </c>
      <c r="AU230" s="130"/>
      <c r="AV230" s="6"/>
      <c r="BA230" s="134">
        <v>43374</v>
      </c>
      <c r="BB230" s="1">
        <v>28</v>
      </c>
      <c r="BC230" s="1">
        <v>52.612655172413803</v>
      </c>
      <c r="BD230" s="1">
        <v>2.0499999999999998</v>
      </c>
      <c r="BE230" s="1">
        <v>7.3183924772381018E-2</v>
      </c>
      <c r="BJ230" s="1">
        <v>1.5790207593477767</v>
      </c>
      <c r="BL230" s="1">
        <v>18.499657768651609</v>
      </c>
      <c r="BN230" s="1">
        <v>43374</v>
      </c>
      <c r="BO230" s="1">
        <v>8.9173209487119487E-2</v>
      </c>
      <c r="BP230" s="1">
        <v>0.17600000000000002</v>
      </c>
    </row>
    <row r="231" spans="1:68" ht="12.75">
      <c r="A231" s="120">
        <f t="shared" ca="1" si="38"/>
        <v>43646</v>
      </c>
      <c r="B231" s="36">
        <f t="shared" si="39"/>
        <v>28.8</v>
      </c>
      <c r="C231" s="48"/>
      <c r="D231" s="121">
        <f t="shared" si="40"/>
        <v>55</v>
      </c>
      <c r="E231" s="38">
        <f t="shared" si="41"/>
        <v>7.288E-2</v>
      </c>
      <c r="F231" s="41"/>
      <c r="G231" s="37"/>
      <c r="H231" s="41"/>
      <c r="I231" s="37"/>
      <c r="J231" s="117">
        <f t="shared" si="42"/>
        <v>0</v>
      </c>
      <c r="K231" s="171">
        <f t="shared" si="43"/>
        <v>0</v>
      </c>
      <c r="L231" s="8">
        <f ca="1">(A231-Calculation!$C$5)/365.25</f>
        <v>18.658453114305271</v>
      </c>
      <c r="M231" s="1">
        <v>2</v>
      </c>
      <c r="N231" s="123">
        <f t="shared" ca="1" si="37"/>
        <v>43646</v>
      </c>
      <c r="O231" s="40">
        <f t="shared" si="44"/>
        <v>8.8099999999999998E-2</v>
      </c>
      <c r="P231" s="124"/>
      <c r="V231" s="109">
        <f t="shared" ca="1" si="45"/>
        <v>43646</v>
      </c>
      <c r="W231" s="36">
        <v>28.8</v>
      </c>
      <c r="X231" s="117">
        <v>0</v>
      </c>
      <c r="Y231" s="183">
        <v>55</v>
      </c>
      <c r="Z231" s="110">
        <v>7.288E-2</v>
      </c>
      <c r="AA231" s="41"/>
      <c r="AB231" s="37"/>
      <c r="AC231" s="41"/>
      <c r="AD231" s="37"/>
      <c r="AE231" s="125">
        <v>1</v>
      </c>
      <c r="AF231" s="125"/>
      <c r="AG231" s="104">
        <v>18.584530000000001</v>
      </c>
      <c r="AH231" s="103"/>
      <c r="AI231" s="111">
        <f t="shared" si="46"/>
        <v>0</v>
      </c>
      <c r="AJ231" s="40">
        <v>8.8099999999999998E-2</v>
      </c>
      <c r="AK231" s="137">
        <v>0.16800000000000001</v>
      </c>
      <c r="AM231" s="40"/>
      <c r="AN231" s="131"/>
      <c r="AT231" s="39">
        <f t="shared" si="47"/>
        <v>0</v>
      </c>
      <c r="AU231" s="130"/>
      <c r="AV231" s="6"/>
      <c r="BA231" s="134">
        <v>43405</v>
      </c>
      <c r="BB231" s="1">
        <v>28</v>
      </c>
      <c r="BC231" s="1">
        <v>53.609793103448276</v>
      </c>
      <c r="BD231" s="1">
        <v>2.0499999999999998</v>
      </c>
      <c r="BE231" s="1">
        <v>7.3179236615781018E-2</v>
      </c>
      <c r="BJ231" s="1">
        <v>1.582333454837584</v>
      </c>
      <c r="BL231" s="1">
        <v>18.584531143052704</v>
      </c>
      <c r="BN231" s="1">
        <v>43405</v>
      </c>
      <c r="BO231" s="1">
        <v>7.0064664597022458E-2</v>
      </c>
      <c r="BP231" s="1">
        <v>0.17600000000000002</v>
      </c>
    </row>
    <row r="232" spans="1:68" ht="12.75">
      <c r="A232" s="120">
        <f t="shared" ca="1" si="38"/>
        <v>43677</v>
      </c>
      <c r="B232" s="36">
        <f t="shared" si="39"/>
        <v>28.8</v>
      </c>
      <c r="C232" s="48"/>
      <c r="D232" s="121">
        <f t="shared" si="40"/>
        <v>55</v>
      </c>
      <c r="E232" s="38">
        <f t="shared" si="41"/>
        <v>7.288E-2</v>
      </c>
      <c r="F232" s="41"/>
      <c r="G232" s="37"/>
      <c r="H232" s="41"/>
      <c r="I232" s="37"/>
      <c r="J232" s="117">
        <f t="shared" si="42"/>
        <v>0</v>
      </c>
      <c r="K232" s="171">
        <f t="shared" si="43"/>
        <v>0</v>
      </c>
      <c r="L232" s="8">
        <f ca="1">(A232-Calculation!$C$5)/365.25</f>
        <v>18.743326488706366</v>
      </c>
      <c r="M232" s="1">
        <v>3</v>
      </c>
      <c r="N232" s="123">
        <f t="shared" ca="1" si="37"/>
        <v>43677</v>
      </c>
      <c r="O232" s="40">
        <f t="shared" si="44"/>
        <v>8.8330000000000006E-2</v>
      </c>
      <c r="P232" s="124"/>
      <c r="V232" s="109">
        <f t="shared" ca="1" si="45"/>
        <v>43677</v>
      </c>
      <c r="W232" s="36">
        <v>28.8</v>
      </c>
      <c r="X232" s="117">
        <v>0</v>
      </c>
      <c r="Y232" s="183">
        <v>55</v>
      </c>
      <c r="Z232" s="110">
        <v>7.288E-2</v>
      </c>
      <c r="AA232" s="41"/>
      <c r="AB232" s="37"/>
      <c r="AC232" s="41"/>
      <c r="AD232" s="37"/>
      <c r="AE232" s="125">
        <v>1</v>
      </c>
      <c r="AF232" s="125"/>
      <c r="AG232" s="104">
        <v>18.66667</v>
      </c>
      <c r="AH232" s="103"/>
      <c r="AI232" s="111">
        <f t="shared" si="46"/>
        <v>0</v>
      </c>
      <c r="AJ232" s="40">
        <v>8.8330000000000006E-2</v>
      </c>
      <c r="AK232" s="137">
        <v>0.16800000000000001</v>
      </c>
      <c r="AM232" s="40"/>
      <c r="AN232" s="131"/>
      <c r="AT232" s="39">
        <f t="shared" si="47"/>
        <v>0</v>
      </c>
      <c r="AU232" s="130"/>
      <c r="AV232" s="6"/>
      <c r="BA232" s="134">
        <v>43435</v>
      </c>
      <c r="BB232" s="1">
        <v>28</v>
      </c>
      <c r="BC232" s="1">
        <v>54.237620689655181</v>
      </c>
      <c r="BD232" s="1">
        <v>2.0499999999999998</v>
      </c>
      <c r="BE232" s="1">
        <v>7.3174699690046016E-2</v>
      </c>
      <c r="BJ232" s="1">
        <v>1.5855459062126205</v>
      </c>
      <c r="BL232" s="1">
        <v>18.666666666666668</v>
      </c>
      <c r="BN232" s="1">
        <v>43435</v>
      </c>
      <c r="BO232" s="1">
        <v>7.0064664597022458E-2</v>
      </c>
      <c r="BP232" s="1">
        <v>0.17600000000000002</v>
      </c>
    </row>
    <row r="233" spans="1:68" ht="12.75">
      <c r="A233" s="120">
        <f t="shared" ca="1" si="38"/>
        <v>43708</v>
      </c>
      <c r="B233" s="36">
        <f t="shared" si="39"/>
        <v>35.049999999999997</v>
      </c>
      <c r="C233" s="48"/>
      <c r="D233" s="121">
        <f t="shared" si="40"/>
        <v>55</v>
      </c>
      <c r="E233" s="38">
        <f t="shared" si="41"/>
        <v>7.288E-2</v>
      </c>
      <c r="F233" s="41"/>
      <c r="G233" s="37"/>
      <c r="H233" s="41"/>
      <c r="I233" s="37"/>
      <c r="J233" s="117">
        <f t="shared" si="42"/>
        <v>0</v>
      </c>
      <c r="K233" s="171">
        <f t="shared" si="43"/>
        <v>0</v>
      </c>
      <c r="L233" s="8">
        <f ca="1">(A233-Calculation!$C$5)/365.25</f>
        <v>18.828199863107461</v>
      </c>
      <c r="M233" s="1">
        <v>4</v>
      </c>
      <c r="N233" s="123">
        <f t="shared" ca="1" si="37"/>
        <v>43708</v>
      </c>
      <c r="O233" s="40">
        <f t="shared" si="44"/>
        <v>0.12509999999999999</v>
      </c>
      <c r="P233" s="124"/>
      <c r="V233" s="109">
        <f t="shared" ca="1" si="45"/>
        <v>43708</v>
      </c>
      <c r="W233" s="36">
        <v>35.049999999999997</v>
      </c>
      <c r="X233" s="117">
        <v>0</v>
      </c>
      <c r="Y233" s="183">
        <v>55</v>
      </c>
      <c r="Z233" s="110">
        <v>7.288E-2</v>
      </c>
      <c r="AA233" s="41"/>
      <c r="AB233" s="37"/>
      <c r="AC233" s="41"/>
      <c r="AD233" s="37"/>
      <c r="AE233" s="125">
        <v>1</v>
      </c>
      <c r="AF233" s="125"/>
      <c r="AG233" s="104">
        <v>18.751539999999999</v>
      </c>
      <c r="AH233" s="103"/>
      <c r="AI233" s="111">
        <f t="shared" si="46"/>
        <v>0</v>
      </c>
      <c r="AJ233" s="40">
        <v>0.12509999999999999</v>
      </c>
      <c r="AK233" s="50">
        <v>0.16800000000000001</v>
      </c>
      <c r="AM233" s="40"/>
      <c r="AN233" s="131"/>
      <c r="AT233" s="39">
        <f t="shared" si="47"/>
        <v>0</v>
      </c>
      <c r="AU233" s="130"/>
      <c r="AV233" s="6"/>
      <c r="BA233" s="134">
        <v>43466</v>
      </c>
      <c r="BB233" s="1">
        <v>35.049999999999997</v>
      </c>
      <c r="BC233" s="1">
        <v>52.633758620689662</v>
      </c>
      <c r="BD233" s="1">
        <v>2.0499999999999998</v>
      </c>
      <c r="BE233" s="1">
        <v>7.3170011533460005E-2</v>
      </c>
      <c r="BJ233" s="1">
        <v>1.5888722910883726</v>
      </c>
      <c r="BL233" s="1">
        <v>18.751540041067763</v>
      </c>
      <c r="BN233" s="1">
        <v>43466</v>
      </c>
      <c r="BO233" s="1">
        <v>7.0064664597022458E-2</v>
      </c>
      <c r="BP233" s="1">
        <v>0.18</v>
      </c>
    </row>
    <row r="234" spans="1:68" ht="12.75">
      <c r="A234" s="120">
        <f t="shared" ca="1" si="38"/>
        <v>43738</v>
      </c>
      <c r="B234" s="36">
        <f t="shared" si="39"/>
        <v>35.049999999999997</v>
      </c>
      <c r="C234" s="48"/>
      <c r="D234" s="121">
        <f t="shared" si="40"/>
        <v>55</v>
      </c>
      <c r="E234" s="38">
        <f t="shared" si="41"/>
        <v>7.2889999999999996E-2</v>
      </c>
      <c r="F234" s="41"/>
      <c r="G234" s="37"/>
      <c r="H234" s="41"/>
      <c r="I234" s="37"/>
      <c r="J234" s="117">
        <f t="shared" si="42"/>
        <v>0</v>
      </c>
      <c r="K234" s="171">
        <f t="shared" si="43"/>
        <v>0</v>
      </c>
      <c r="L234" s="8">
        <f ca="1">(A234-Calculation!$C$5)/365.25</f>
        <v>18.910335386721425</v>
      </c>
      <c r="M234" s="1">
        <v>5</v>
      </c>
      <c r="N234" s="123">
        <f t="shared" ca="1" si="37"/>
        <v>43738</v>
      </c>
      <c r="O234" s="40">
        <f t="shared" si="44"/>
        <v>0.12509999999999999</v>
      </c>
      <c r="P234" s="124"/>
      <c r="V234" s="109">
        <f t="shared" ca="1" si="45"/>
        <v>43738</v>
      </c>
      <c r="W234" s="36">
        <v>35.049999999999997</v>
      </c>
      <c r="X234" s="117">
        <v>0</v>
      </c>
      <c r="Y234" s="183">
        <v>55</v>
      </c>
      <c r="Z234" s="110">
        <v>7.2889999999999996E-2</v>
      </c>
      <c r="AA234" s="41"/>
      <c r="AB234" s="37"/>
      <c r="AC234" s="41"/>
      <c r="AD234" s="37"/>
      <c r="AE234" s="125">
        <v>1</v>
      </c>
      <c r="AF234" s="125"/>
      <c r="AG234" s="104">
        <v>18.836410000000001</v>
      </c>
      <c r="AH234" s="103"/>
      <c r="AI234" s="111">
        <f t="shared" si="46"/>
        <v>0</v>
      </c>
      <c r="AJ234" s="40">
        <v>0.12509999999999999</v>
      </c>
      <c r="AK234" s="50">
        <v>0.16800000000000001</v>
      </c>
      <c r="AM234" s="40"/>
      <c r="AN234" s="131"/>
      <c r="AT234" s="39">
        <f t="shared" si="47"/>
        <v>0</v>
      </c>
      <c r="AU234" s="130"/>
      <c r="AV234" s="6"/>
      <c r="BA234" s="134">
        <v>43497</v>
      </c>
      <c r="BB234" s="1">
        <v>35.049999999999997</v>
      </c>
      <c r="BC234" s="1">
        <v>51.643655172413794</v>
      </c>
      <c r="BD234" s="1">
        <v>2.0499999999999998</v>
      </c>
      <c r="BE234" s="1">
        <v>7.3165323376881017E-2</v>
      </c>
      <c r="BJ234" s="1">
        <v>1.5922056545298655</v>
      </c>
      <c r="BL234" s="1">
        <v>18.836413415468858</v>
      </c>
      <c r="BN234" s="1">
        <v>43497</v>
      </c>
      <c r="BO234" s="1">
        <v>0.10509699689553371</v>
      </c>
      <c r="BP234" s="1">
        <v>0.18</v>
      </c>
    </row>
    <row r="235" spans="1:68" ht="12.75">
      <c r="A235" s="120">
        <f t="shared" ca="1" si="38"/>
        <v>43769</v>
      </c>
      <c r="B235" s="36">
        <f t="shared" si="39"/>
        <v>27.274999999999999</v>
      </c>
      <c r="C235" s="48"/>
      <c r="D235" s="121">
        <f t="shared" si="40"/>
        <v>55</v>
      </c>
      <c r="E235" s="38">
        <f t="shared" si="41"/>
        <v>7.2889999999999996E-2</v>
      </c>
      <c r="F235" s="41"/>
      <c r="G235" s="37"/>
      <c r="H235" s="41"/>
      <c r="I235" s="37"/>
      <c r="J235" s="117">
        <f t="shared" si="42"/>
        <v>0</v>
      </c>
      <c r="K235" s="171">
        <f t="shared" si="43"/>
        <v>0</v>
      </c>
      <c r="L235" s="8">
        <f ca="1">(A235-Calculation!$C$5)/365.25</f>
        <v>18.99520876112252</v>
      </c>
      <c r="M235" s="1">
        <v>6</v>
      </c>
      <c r="N235" s="123">
        <f t="shared" ca="1" si="37"/>
        <v>43769</v>
      </c>
      <c r="O235" s="40">
        <f t="shared" si="44"/>
        <v>9.4659999999999994E-2</v>
      </c>
      <c r="P235" s="124"/>
      <c r="V235" s="109">
        <f t="shared" ca="1" si="45"/>
        <v>43769</v>
      </c>
      <c r="W235" s="36">
        <v>27.274999999999999</v>
      </c>
      <c r="X235" s="117">
        <v>0</v>
      </c>
      <c r="Y235" s="183">
        <v>55</v>
      </c>
      <c r="Z235" s="110">
        <v>7.2889999999999996E-2</v>
      </c>
      <c r="AA235" s="41"/>
      <c r="AB235" s="37"/>
      <c r="AC235" s="41"/>
      <c r="AD235" s="37"/>
      <c r="AE235" s="125">
        <v>1</v>
      </c>
      <c r="AF235" s="125"/>
      <c r="AG235" s="104">
        <v>18.913070000000001</v>
      </c>
      <c r="AH235" s="103"/>
      <c r="AI235" s="111">
        <f t="shared" si="46"/>
        <v>0</v>
      </c>
      <c r="AJ235" s="40">
        <v>9.4659999999999994E-2</v>
      </c>
      <c r="AK235" s="50">
        <v>0.16800000000000001</v>
      </c>
      <c r="AM235" s="40"/>
      <c r="AN235" s="131"/>
      <c r="AT235" s="39">
        <f t="shared" si="47"/>
        <v>0</v>
      </c>
      <c r="AU235" s="130"/>
      <c r="AV235" s="6"/>
      <c r="BA235" s="134">
        <v>43525</v>
      </c>
      <c r="BB235" s="1">
        <v>27.274999999999999</v>
      </c>
      <c r="BC235" s="1">
        <v>50.507586206896555</v>
      </c>
      <c r="BD235" s="1">
        <v>2.0499999999999998</v>
      </c>
      <c r="BE235" s="1">
        <v>7.3161088912881006E-2</v>
      </c>
      <c r="BJ235" s="1">
        <v>1.5952224448160099</v>
      </c>
      <c r="BL235" s="1">
        <v>18.913073237508556</v>
      </c>
      <c r="BN235" s="1">
        <v>43525</v>
      </c>
      <c r="BO235" s="1">
        <v>0.10509699689553371</v>
      </c>
      <c r="BP235" s="1">
        <v>0.17900000000000002</v>
      </c>
    </row>
    <row r="236" spans="1:68" ht="12.75">
      <c r="A236" s="175">
        <f t="shared" ca="1" si="38"/>
        <v>43799</v>
      </c>
      <c r="B236" s="36">
        <f t="shared" si="39"/>
        <v>28.15</v>
      </c>
      <c r="C236" s="48"/>
      <c r="D236" s="121">
        <f t="shared" si="40"/>
        <v>55</v>
      </c>
      <c r="E236" s="38">
        <f t="shared" si="41"/>
        <v>7.2900000000000006E-2</v>
      </c>
      <c r="F236" s="41"/>
      <c r="G236" s="37"/>
      <c r="H236" s="41"/>
      <c r="I236" s="37"/>
      <c r="J236" s="117">
        <f t="shared" si="42"/>
        <v>0</v>
      </c>
      <c r="K236" s="171">
        <f t="shared" si="43"/>
        <v>0</v>
      </c>
      <c r="L236" s="8">
        <f ca="1">(A236-Calculation!$C$5)/365.25</f>
        <v>19.077344284736483</v>
      </c>
      <c r="M236" s="1">
        <v>1</v>
      </c>
      <c r="N236" s="123">
        <f t="shared" ca="1" si="37"/>
        <v>43799</v>
      </c>
      <c r="O236" s="40">
        <f t="shared" si="44"/>
        <v>9.0270000000000003E-2</v>
      </c>
      <c r="P236" s="124"/>
      <c r="V236" s="109">
        <f t="shared" ca="1" si="45"/>
        <v>43799</v>
      </c>
      <c r="W236" s="36">
        <v>28.15</v>
      </c>
      <c r="X236" s="117">
        <v>0</v>
      </c>
      <c r="Y236" s="183">
        <v>55</v>
      </c>
      <c r="Z236" s="110">
        <v>7.2900000000000006E-2</v>
      </c>
      <c r="AA236" s="41"/>
      <c r="AB236" s="37"/>
      <c r="AC236" s="41"/>
      <c r="AD236" s="37"/>
      <c r="AE236" s="125">
        <v>1</v>
      </c>
      <c r="AF236" s="125"/>
      <c r="AG236" s="104">
        <v>18.997949999999999</v>
      </c>
      <c r="AH236" s="103"/>
      <c r="AI236" s="111">
        <f t="shared" si="46"/>
        <v>0</v>
      </c>
      <c r="AJ236" s="40">
        <v>9.0270000000000003E-2</v>
      </c>
      <c r="AK236" s="50">
        <v>0.16800000000000001</v>
      </c>
      <c r="AM236" s="40"/>
      <c r="AN236" s="131"/>
      <c r="AT236" s="39">
        <f t="shared" si="47"/>
        <v>0</v>
      </c>
      <c r="AU236" s="130"/>
      <c r="AV236" s="6"/>
      <c r="BA236" s="134">
        <v>43556</v>
      </c>
      <c r="BB236" s="1">
        <v>28.15</v>
      </c>
      <c r="BC236" s="1">
        <v>49.702137931034493</v>
      </c>
      <c r="BD236" s="1">
        <v>2.0499999999999998</v>
      </c>
      <c r="BE236" s="1">
        <v>7.3156400756316006E-2</v>
      </c>
      <c r="BJ236" s="1">
        <v>1.5985691305178269</v>
      </c>
      <c r="BL236" s="1">
        <v>18.997946611909651</v>
      </c>
      <c r="BN236" s="1">
        <v>43556</v>
      </c>
      <c r="BO236" s="1">
        <v>8.4077597516426933E-2</v>
      </c>
      <c r="BP236" s="1">
        <v>0.17900000000000002</v>
      </c>
    </row>
    <row r="237" spans="1:68" ht="12.75">
      <c r="A237" s="120">
        <f t="shared" ca="1" si="38"/>
        <v>43830</v>
      </c>
      <c r="B237" s="36">
        <f t="shared" si="39"/>
        <v>36.9</v>
      </c>
      <c r="C237" s="48"/>
      <c r="D237" s="121">
        <f t="shared" si="40"/>
        <v>55</v>
      </c>
      <c r="E237" s="38">
        <f t="shared" si="41"/>
        <v>7.2900000000000006E-2</v>
      </c>
      <c r="F237" s="41"/>
      <c r="G237" s="37"/>
      <c r="H237" s="41"/>
      <c r="I237" s="37"/>
      <c r="J237" s="117">
        <f t="shared" si="42"/>
        <v>0</v>
      </c>
      <c r="K237" s="171">
        <f t="shared" si="43"/>
        <v>0</v>
      </c>
      <c r="L237" s="8">
        <f ca="1">(A237-Calculation!$C$5)/365.25</f>
        <v>19.162217659137578</v>
      </c>
      <c r="M237" s="1">
        <v>2</v>
      </c>
      <c r="N237" s="123">
        <f t="shared" ca="1" si="37"/>
        <v>43830</v>
      </c>
      <c r="O237" s="40">
        <f t="shared" si="44"/>
        <v>0.10539</v>
      </c>
      <c r="P237" s="124"/>
      <c r="V237" s="109">
        <f t="shared" ca="1" si="45"/>
        <v>43830</v>
      </c>
      <c r="W237" s="36">
        <v>36.9</v>
      </c>
      <c r="X237" s="117">
        <v>0</v>
      </c>
      <c r="Y237" s="183">
        <v>55</v>
      </c>
      <c r="Z237" s="110">
        <v>7.2900000000000006E-2</v>
      </c>
      <c r="AA237" s="41"/>
      <c r="AB237" s="37"/>
      <c r="AC237" s="41"/>
      <c r="AD237" s="37"/>
      <c r="AE237" s="125">
        <v>1</v>
      </c>
      <c r="AF237" s="125"/>
      <c r="AG237" s="104">
        <v>19.080079999999999</v>
      </c>
      <c r="AH237" s="103"/>
      <c r="AI237" s="111">
        <f t="shared" si="46"/>
        <v>0</v>
      </c>
      <c r="AJ237" s="40">
        <v>0.10539</v>
      </c>
      <c r="AK237" s="50">
        <v>0.16800000000000001</v>
      </c>
      <c r="AM237" s="40"/>
      <c r="AN237" s="131"/>
      <c r="AT237" s="39">
        <f t="shared" si="47"/>
        <v>0</v>
      </c>
      <c r="AU237" s="130"/>
      <c r="AV237" s="6"/>
      <c r="BA237" s="134">
        <v>43586</v>
      </c>
      <c r="BB237" s="1">
        <v>36.450000000000003</v>
      </c>
      <c r="BC237" s="1">
        <v>49.169275862068972</v>
      </c>
      <c r="BD237" s="1">
        <v>2.0499999999999998</v>
      </c>
      <c r="BE237" s="1">
        <v>7.3151863830615019E-2</v>
      </c>
      <c r="BJ237" s="1">
        <v>1.6018145435410571</v>
      </c>
      <c r="BL237" s="1">
        <v>19.080082135523615</v>
      </c>
      <c r="BN237" s="1">
        <v>43586</v>
      </c>
      <c r="BO237" s="1">
        <v>8.197565757851627E-2</v>
      </c>
      <c r="BP237" s="1">
        <v>0.17900000000000002</v>
      </c>
    </row>
    <row r="238" spans="1:68" ht="12.75">
      <c r="A238" s="120">
        <f t="shared" ca="1" si="38"/>
        <v>43861</v>
      </c>
      <c r="B238" s="36">
        <f t="shared" si="39"/>
        <v>64.5</v>
      </c>
      <c r="C238" s="48"/>
      <c r="D238" s="121">
        <f t="shared" si="40"/>
        <v>55</v>
      </c>
      <c r="E238" s="38">
        <f t="shared" si="41"/>
        <v>7.2900000000000006E-2</v>
      </c>
      <c r="F238" s="41"/>
      <c r="G238" s="37"/>
      <c r="H238" s="41"/>
      <c r="I238" s="37"/>
      <c r="J238" s="117">
        <f t="shared" si="42"/>
        <v>0</v>
      </c>
      <c r="K238" s="171">
        <f t="shared" si="43"/>
        <v>0</v>
      </c>
      <c r="L238" s="8">
        <f ca="1">(A238-Calculation!$C$5)/365.25</f>
        <v>19.247091033538673</v>
      </c>
      <c r="M238" s="1">
        <v>3</v>
      </c>
      <c r="N238" s="123">
        <f t="shared" ca="1" si="37"/>
        <v>43861</v>
      </c>
      <c r="O238" s="40">
        <f t="shared" si="44"/>
        <v>0.12948999999999999</v>
      </c>
      <c r="P238" s="124"/>
      <c r="V238" s="109">
        <f t="shared" ca="1" si="45"/>
        <v>43861</v>
      </c>
      <c r="W238" s="36">
        <v>64.5</v>
      </c>
      <c r="X238" s="117">
        <v>0</v>
      </c>
      <c r="Y238" s="183">
        <v>55</v>
      </c>
      <c r="Z238" s="110">
        <v>7.2900000000000006E-2</v>
      </c>
      <c r="AA238" s="41"/>
      <c r="AB238" s="37"/>
      <c r="AC238" s="41"/>
      <c r="AD238" s="37"/>
      <c r="AE238" s="125">
        <v>1</v>
      </c>
      <c r="AF238" s="125"/>
      <c r="AG238" s="104">
        <v>19.164960000000001</v>
      </c>
      <c r="AH238" s="103"/>
      <c r="AI238" s="111">
        <f t="shared" si="46"/>
        <v>0</v>
      </c>
      <c r="AJ238" s="40">
        <v>0.12948999999999999</v>
      </c>
      <c r="AK238" s="50">
        <v>0.16800000000000001</v>
      </c>
      <c r="AM238" s="40"/>
      <c r="AN238" s="131"/>
      <c r="AT238" s="39">
        <f t="shared" si="47"/>
        <v>0</v>
      </c>
      <c r="AU238" s="130"/>
      <c r="AV238" s="6"/>
      <c r="BA238" s="134">
        <v>43617</v>
      </c>
      <c r="BB238" s="1">
        <v>66.75</v>
      </c>
      <c r="BC238" s="1">
        <v>49.406689655172421</v>
      </c>
      <c r="BD238" s="1">
        <v>2.0499999999999998</v>
      </c>
      <c r="BE238" s="1">
        <v>7.3147175674065007E-2</v>
      </c>
      <c r="BJ238" s="1">
        <v>1.6051750590900029</v>
      </c>
      <c r="BL238" s="1">
        <v>19.16495550992471</v>
      </c>
      <c r="BN238" s="1">
        <v>43617</v>
      </c>
      <c r="BO238" s="1">
        <v>9.2485357268069626E-2</v>
      </c>
      <c r="BP238" s="1">
        <v>0.17800000000000002</v>
      </c>
    </row>
    <row r="239" spans="1:68" ht="12.75">
      <c r="A239" s="120">
        <f t="shared" ca="1" si="38"/>
        <v>43890</v>
      </c>
      <c r="B239" s="36">
        <f t="shared" si="39"/>
        <v>113.25</v>
      </c>
      <c r="C239" s="48"/>
      <c r="D239" s="121">
        <f t="shared" si="40"/>
        <v>55</v>
      </c>
      <c r="E239" s="38">
        <f t="shared" si="41"/>
        <v>7.2910000000000003E-2</v>
      </c>
      <c r="F239" s="41"/>
      <c r="G239" s="37"/>
      <c r="H239" s="41"/>
      <c r="I239" s="37"/>
      <c r="J239" s="117">
        <f t="shared" si="42"/>
        <v>0</v>
      </c>
      <c r="K239" s="171">
        <f t="shared" si="43"/>
        <v>0</v>
      </c>
      <c r="L239" s="8">
        <f ca="1">(A239-Calculation!$C$5)/365.25</f>
        <v>19.326488706365502</v>
      </c>
      <c r="M239" s="1">
        <v>4</v>
      </c>
      <c r="N239" s="123">
        <f t="shared" ca="1" si="37"/>
        <v>43890</v>
      </c>
      <c r="O239" s="40">
        <f t="shared" si="44"/>
        <v>0.16017000000000001</v>
      </c>
      <c r="P239" s="124"/>
      <c r="V239" s="109">
        <f t="shared" ca="1" si="45"/>
        <v>43890</v>
      </c>
      <c r="W239" s="36">
        <v>113.25</v>
      </c>
      <c r="X239" s="117">
        <v>0</v>
      </c>
      <c r="Y239" s="183">
        <v>55</v>
      </c>
      <c r="Z239" s="110">
        <v>7.2910000000000003E-2</v>
      </c>
      <c r="AA239" s="41"/>
      <c r="AB239" s="37"/>
      <c r="AC239" s="41"/>
      <c r="AD239" s="37"/>
      <c r="AE239" s="125">
        <v>1</v>
      </c>
      <c r="AF239" s="125"/>
      <c r="AG239" s="104">
        <v>19.24709</v>
      </c>
      <c r="AH239" s="103"/>
      <c r="AI239" s="111">
        <f t="shared" si="46"/>
        <v>0</v>
      </c>
      <c r="AJ239" s="40">
        <v>0.16017000000000001</v>
      </c>
      <c r="AK239" s="50">
        <v>0.16800000000000001</v>
      </c>
      <c r="AM239" s="40"/>
      <c r="AN239" s="131"/>
      <c r="AT239" s="39">
        <f t="shared" si="47"/>
        <v>0</v>
      </c>
      <c r="AU239" s="130"/>
      <c r="AV239" s="6"/>
      <c r="BA239" s="134">
        <v>43647</v>
      </c>
      <c r="BB239" s="1">
        <v>115.75</v>
      </c>
      <c r="BC239" s="1">
        <v>50.01868965517243</v>
      </c>
      <c r="BD239" s="1">
        <v>2.0499999999999998</v>
      </c>
      <c r="BE239" s="1">
        <v>7.3142638748377009E-2</v>
      </c>
      <c r="BJ239" s="1">
        <v>1.6084338834610501</v>
      </c>
      <c r="BL239" s="1">
        <v>19.247091033538673</v>
      </c>
      <c r="BN239" s="1">
        <v>43647</v>
      </c>
      <c r="BO239" s="1">
        <v>0.11770863652299776</v>
      </c>
      <c r="BP239" s="1">
        <v>0.17800000000000002</v>
      </c>
    </row>
    <row r="240" spans="1:68" ht="12.75">
      <c r="A240" s="120">
        <f t="shared" ca="1" si="38"/>
        <v>43921</v>
      </c>
      <c r="B240" s="36">
        <f t="shared" si="39"/>
        <v>110.25</v>
      </c>
      <c r="C240" s="48"/>
      <c r="D240" s="121">
        <f t="shared" si="40"/>
        <v>55</v>
      </c>
      <c r="E240" s="38">
        <f t="shared" si="41"/>
        <v>7.2910000000000003E-2</v>
      </c>
      <c r="F240" s="41"/>
      <c r="G240" s="37"/>
      <c r="H240" s="41"/>
      <c r="I240" s="37"/>
      <c r="J240" s="117">
        <f t="shared" si="42"/>
        <v>0</v>
      </c>
      <c r="K240" s="171">
        <f t="shared" si="43"/>
        <v>0</v>
      </c>
      <c r="L240" s="8">
        <f ca="1">(A240-Calculation!$C$5)/365.25</f>
        <v>19.411362080766597</v>
      </c>
      <c r="M240" s="1">
        <v>5</v>
      </c>
      <c r="N240" s="123">
        <f t="shared" ca="1" si="37"/>
        <v>43921</v>
      </c>
      <c r="O240" s="40">
        <f t="shared" si="44"/>
        <v>0.16017000000000001</v>
      </c>
      <c r="P240" s="124"/>
      <c r="V240" s="109">
        <f t="shared" ca="1" si="45"/>
        <v>43921</v>
      </c>
      <c r="W240" s="36">
        <v>110.25</v>
      </c>
      <c r="X240" s="117">
        <v>0</v>
      </c>
      <c r="Y240" s="183">
        <v>55</v>
      </c>
      <c r="Z240" s="110">
        <v>7.2910000000000003E-2</v>
      </c>
      <c r="AA240" s="41"/>
      <c r="AB240" s="37"/>
      <c r="AC240" s="41"/>
      <c r="AD240" s="37"/>
      <c r="AE240" s="125">
        <v>1</v>
      </c>
      <c r="AF240" s="125"/>
      <c r="AG240" s="104">
        <v>19.331959999999999</v>
      </c>
      <c r="AH240" s="103"/>
      <c r="AI240" s="111">
        <f t="shared" si="46"/>
        <v>0</v>
      </c>
      <c r="AJ240" s="40">
        <v>0.16017000000000001</v>
      </c>
      <c r="AK240" s="50">
        <v>0.16800000000000001</v>
      </c>
      <c r="AM240" s="40"/>
      <c r="AN240" s="131"/>
      <c r="AT240" s="39">
        <f t="shared" si="47"/>
        <v>0</v>
      </c>
      <c r="AU240" s="130"/>
      <c r="AV240" s="6"/>
      <c r="BA240" s="134">
        <v>43678</v>
      </c>
      <c r="BB240" s="1">
        <v>109.75</v>
      </c>
      <c r="BC240" s="1">
        <v>50.773137931034491</v>
      </c>
      <c r="BD240" s="1">
        <v>2.0499999999999998</v>
      </c>
      <c r="BE240" s="1">
        <v>7.3137950591841014E-2</v>
      </c>
      <c r="BJ240" s="1">
        <v>1.6118082860075975</v>
      </c>
      <c r="BL240" s="1">
        <v>19.331964407939768</v>
      </c>
      <c r="BN240" s="1">
        <v>43678</v>
      </c>
      <c r="BO240" s="1">
        <v>0.14293191577792577</v>
      </c>
      <c r="BP240" s="1">
        <v>0.17699999999999999</v>
      </c>
    </row>
    <row r="241" spans="1:68" ht="12.75">
      <c r="A241" s="120">
        <f t="shared" ca="1" si="38"/>
        <v>43951</v>
      </c>
      <c r="B241" s="36">
        <f t="shared" si="39"/>
        <v>37.700000000000003</v>
      </c>
      <c r="C241" s="48"/>
      <c r="D241" s="121">
        <f t="shared" si="40"/>
        <v>55</v>
      </c>
      <c r="E241" s="38">
        <f t="shared" si="41"/>
        <v>7.2919999999999999E-2</v>
      </c>
      <c r="F241" s="41"/>
      <c r="G241" s="37"/>
      <c r="H241" s="41"/>
      <c r="I241" s="37"/>
      <c r="J241" s="117">
        <f t="shared" si="42"/>
        <v>0</v>
      </c>
      <c r="K241" s="171">
        <f t="shared" si="43"/>
        <v>0</v>
      </c>
      <c r="L241" s="8">
        <f ca="1">(A241-Calculation!$C$5)/365.25</f>
        <v>19.493497604380561</v>
      </c>
      <c r="M241" s="1">
        <v>6</v>
      </c>
      <c r="N241" s="123">
        <f t="shared" ca="1" si="37"/>
        <v>43951</v>
      </c>
      <c r="O241" s="40">
        <f t="shared" si="44"/>
        <v>0.10539</v>
      </c>
      <c r="P241" s="124"/>
      <c r="V241" s="109">
        <f t="shared" ca="1" si="45"/>
        <v>43951</v>
      </c>
      <c r="W241" s="36">
        <v>37.700000000000003</v>
      </c>
      <c r="X241" s="117">
        <v>0</v>
      </c>
      <c r="Y241" s="183">
        <v>55</v>
      </c>
      <c r="Z241" s="110">
        <v>7.2919999999999999E-2</v>
      </c>
      <c r="AA241" s="41"/>
      <c r="AB241" s="37"/>
      <c r="AC241" s="41"/>
      <c r="AD241" s="37"/>
      <c r="AE241" s="125">
        <v>1</v>
      </c>
      <c r="AF241" s="125"/>
      <c r="AG241" s="104">
        <v>19.416840000000001</v>
      </c>
      <c r="AH241" s="103"/>
      <c r="AI241" s="111">
        <f t="shared" si="46"/>
        <v>0</v>
      </c>
      <c r="AJ241" s="40">
        <v>0.10539</v>
      </c>
      <c r="AK241" s="50">
        <v>0.16800000000000001</v>
      </c>
      <c r="AM241" s="40"/>
      <c r="AN241" s="131"/>
      <c r="AT241" s="39">
        <f t="shared" si="47"/>
        <v>0</v>
      </c>
      <c r="AU241" s="130"/>
      <c r="AV241" s="6"/>
      <c r="BA241" s="134">
        <v>43709</v>
      </c>
      <c r="BB241" s="1">
        <v>37.75</v>
      </c>
      <c r="BC241" s="1">
        <v>51.569793103448283</v>
      </c>
      <c r="BD241" s="1">
        <v>2.0499999999999998</v>
      </c>
      <c r="BE241" s="1">
        <v>7.3133262435312013E-2</v>
      </c>
      <c r="BJ241" s="1">
        <v>1.6151897678582205</v>
      </c>
      <c r="BL241" s="1">
        <v>19.416837782340863</v>
      </c>
      <c r="BN241" s="1">
        <v>43709</v>
      </c>
      <c r="BO241" s="1">
        <v>0.14293191577792577</v>
      </c>
      <c r="BP241" s="1">
        <v>0.17699999999999999</v>
      </c>
    </row>
    <row r="242" spans="1:68" ht="12.75">
      <c r="A242" s="120">
        <f t="shared" ca="1" si="38"/>
        <v>43982</v>
      </c>
      <c r="B242" s="36">
        <f t="shared" si="39"/>
        <v>28.8</v>
      </c>
      <c r="C242" s="48"/>
      <c r="D242" s="121">
        <f t="shared" si="40"/>
        <v>55</v>
      </c>
      <c r="E242" s="38">
        <f t="shared" si="41"/>
        <v>7.2919999999999999E-2</v>
      </c>
      <c r="F242" s="41"/>
      <c r="G242" s="37"/>
      <c r="H242" s="41"/>
      <c r="I242" s="37"/>
      <c r="J242" s="117">
        <f t="shared" si="42"/>
        <v>0</v>
      </c>
      <c r="K242" s="171">
        <f t="shared" si="43"/>
        <v>0</v>
      </c>
      <c r="L242" s="8">
        <f ca="1">(A242-Calculation!$C$5)/365.25</f>
        <v>19.578370978781656</v>
      </c>
      <c r="M242" s="1">
        <v>1</v>
      </c>
      <c r="N242" s="123">
        <f t="shared" ca="1" si="37"/>
        <v>43982</v>
      </c>
      <c r="O242" s="40">
        <f t="shared" si="44"/>
        <v>8.4580000000000002E-2</v>
      </c>
      <c r="P242" s="124"/>
      <c r="V242" s="109">
        <f t="shared" ca="1" si="45"/>
        <v>43982</v>
      </c>
      <c r="W242" s="36">
        <v>28.8</v>
      </c>
      <c r="X242" s="117">
        <v>0</v>
      </c>
      <c r="Y242" s="183">
        <v>55</v>
      </c>
      <c r="Z242" s="110">
        <v>7.2919999999999999E-2</v>
      </c>
      <c r="AA242" s="41"/>
      <c r="AB242" s="37"/>
      <c r="AC242" s="41"/>
      <c r="AD242" s="37"/>
      <c r="AE242" s="125">
        <v>1</v>
      </c>
      <c r="AF242" s="125"/>
      <c r="AG242" s="104">
        <v>19.49897</v>
      </c>
      <c r="AH242" s="103"/>
      <c r="AI242" s="111">
        <f t="shared" si="46"/>
        <v>0</v>
      </c>
      <c r="AJ242" s="40">
        <v>8.4580000000000002E-2</v>
      </c>
      <c r="AK242" s="50">
        <v>0.16800000000000001</v>
      </c>
      <c r="AM242" s="40"/>
      <c r="AN242" s="131"/>
      <c r="AT242" s="39">
        <f t="shared" si="47"/>
        <v>0</v>
      </c>
      <c r="AU242" s="130"/>
      <c r="AV242" s="6"/>
      <c r="BA242" s="134">
        <v>43739</v>
      </c>
      <c r="BB242" s="1">
        <v>28</v>
      </c>
      <c r="BC242" s="1">
        <v>52.612655172413803</v>
      </c>
      <c r="BD242" s="1">
        <v>2.0499999999999998</v>
      </c>
      <c r="BE242" s="1">
        <v>7.3128725509645012E-2</v>
      </c>
      <c r="BJ242" s="1">
        <v>1.6184689240783192</v>
      </c>
      <c r="BL242" s="1">
        <v>19.498973305954827</v>
      </c>
      <c r="BN242" s="1">
        <v>43739</v>
      </c>
      <c r="BO242" s="1">
        <v>8.9173209487119487E-2</v>
      </c>
      <c r="BP242" s="1">
        <v>0.17600000000000002</v>
      </c>
    </row>
    <row r="243" spans="1:68" ht="12.75">
      <c r="A243" s="120">
        <f t="shared" ca="1" si="38"/>
        <v>44012</v>
      </c>
      <c r="B243" s="36">
        <f t="shared" si="39"/>
        <v>28.8</v>
      </c>
      <c r="C243" s="48"/>
      <c r="D243" s="121">
        <f t="shared" si="40"/>
        <v>55</v>
      </c>
      <c r="E243" s="38">
        <f t="shared" si="41"/>
        <v>7.2919999999999999E-2</v>
      </c>
      <c r="F243" s="41"/>
      <c r="G243" s="37"/>
      <c r="H243" s="41"/>
      <c r="I243" s="37"/>
      <c r="J243" s="117">
        <f t="shared" si="42"/>
        <v>0</v>
      </c>
      <c r="K243" s="171">
        <f t="shared" si="43"/>
        <v>0</v>
      </c>
      <c r="L243" s="8">
        <f ca="1">(A243-Calculation!$C$5)/365.25</f>
        <v>19.66050650239562</v>
      </c>
      <c r="M243" s="1">
        <v>2</v>
      </c>
      <c r="N243" s="123">
        <f t="shared" ca="1" si="37"/>
        <v>44012</v>
      </c>
      <c r="O243" s="40">
        <f t="shared" si="44"/>
        <v>8.8099999999999998E-2</v>
      </c>
      <c r="P243" s="124"/>
      <c r="V243" s="109">
        <f t="shared" ca="1" si="45"/>
        <v>44012</v>
      </c>
      <c r="W243" s="36">
        <v>28.8</v>
      </c>
      <c r="X243" s="117">
        <v>0</v>
      </c>
      <c r="Y243" s="183">
        <v>55</v>
      </c>
      <c r="Z243" s="110">
        <v>7.2919999999999999E-2</v>
      </c>
      <c r="AA243" s="41"/>
      <c r="AB243" s="37"/>
      <c r="AC243" s="41"/>
      <c r="AD243" s="37"/>
      <c r="AE243" s="125">
        <v>1</v>
      </c>
      <c r="AF243" s="125"/>
      <c r="AG243" s="104">
        <v>19.583850000000002</v>
      </c>
      <c r="AH243" s="103"/>
      <c r="AI243" s="111">
        <f t="shared" si="46"/>
        <v>0</v>
      </c>
      <c r="AJ243" s="40">
        <v>8.8099999999999998E-2</v>
      </c>
      <c r="AK243" s="137">
        <v>0.16800000000000001</v>
      </c>
      <c r="AM243" s="40"/>
      <c r="AN243" s="131"/>
      <c r="AT243" s="39">
        <f t="shared" si="47"/>
        <v>0</v>
      </c>
      <c r="AU243" s="130"/>
      <c r="AV243" s="6"/>
      <c r="BA243" s="134">
        <v>43770</v>
      </c>
      <c r="BB243" s="1">
        <v>28</v>
      </c>
      <c r="BC243" s="1">
        <v>53.609793103448276</v>
      </c>
      <c r="BD243" s="1">
        <v>2.0499999999999998</v>
      </c>
      <c r="BE243" s="1">
        <v>7.3124037353131013E-2</v>
      </c>
      <c r="BJ243" s="1">
        <v>1.6218643795677088</v>
      </c>
      <c r="BL243" s="1">
        <v>19.583846680355922</v>
      </c>
      <c r="BN243" s="1">
        <v>43770</v>
      </c>
      <c r="BO243" s="1">
        <v>7.0064664597022458E-2</v>
      </c>
      <c r="BP243" s="1">
        <v>0.17600000000000002</v>
      </c>
    </row>
    <row r="244" spans="1:68" ht="12.75">
      <c r="A244" s="120">
        <f t="shared" ca="1" si="38"/>
        <v>44043</v>
      </c>
      <c r="B244" s="36">
        <f t="shared" si="39"/>
        <v>28.8</v>
      </c>
      <c r="C244" s="48"/>
      <c r="D244" s="121">
        <f t="shared" si="40"/>
        <v>55</v>
      </c>
      <c r="E244" s="38">
        <f t="shared" si="41"/>
        <v>7.2929999999999995E-2</v>
      </c>
      <c r="F244" s="41"/>
      <c r="G244" s="37"/>
      <c r="H244" s="41"/>
      <c r="I244" s="37"/>
      <c r="J244" s="117">
        <f t="shared" si="42"/>
        <v>0</v>
      </c>
      <c r="K244" s="171">
        <f t="shared" si="43"/>
        <v>0</v>
      </c>
      <c r="L244" s="8">
        <f ca="1">(A244-Calculation!$C$5)/365.25</f>
        <v>19.745379876796715</v>
      </c>
      <c r="M244" s="1">
        <v>3</v>
      </c>
      <c r="N244" s="123">
        <f t="shared" ca="1" si="37"/>
        <v>44043</v>
      </c>
      <c r="O244" s="40">
        <f t="shared" si="44"/>
        <v>8.8330000000000006E-2</v>
      </c>
      <c r="P244" s="124"/>
      <c r="V244" s="109">
        <f t="shared" ca="1" si="45"/>
        <v>44043</v>
      </c>
      <c r="W244" s="36">
        <v>28.8</v>
      </c>
      <c r="X244" s="117">
        <v>0</v>
      </c>
      <c r="Y244" s="183">
        <v>55</v>
      </c>
      <c r="Z244" s="110">
        <v>7.2929999999999995E-2</v>
      </c>
      <c r="AA244" s="41"/>
      <c r="AB244" s="37"/>
      <c r="AC244" s="41"/>
      <c r="AD244" s="37"/>
      <c r="AE244" s="125">
        <v>1</v>
      </c>
      <c r="AF244" s="125"/>
      <c r="AG244" s="104">
        <v>19.665980000000001</v>
      </c>
      <c r="AH244" s="103"/>
      <c r="AI244" s="111">
        <f t="shared" si="46"/>
        <v>0</v>
      </c>
      <c r="AJ244" s="40">
        <v>8.8330000000000006E-2</v>
      </c>
      <c r="AK244" s="137">
        <v>0.16800000000000001</v>
      </c>
      <c r="AM244" s="40"/>
      <c r="AN244" s="131"/>
      <c r="AT244" s="39">
        <f t="shared" si="47"/>
        <v>0</v>
      </c>
      <c r="AU244" s="130"/>
      <c r="AV244" s="6"/>
      <c r="BA244" s="134">
        <v>43800</v>
      </c>
      <c r="BB244" s="1">
        <v>28</v>
      </c>
      <c r="BC244" s="1">
        <v>54.237620689655181</v>
      </c>
      <c r="BD244" s="1">
        <v>2.0499999999999998</v>
      </c>
      <c r="BE244" s="1">
        <v>7.3119500427478015E-2</v>
      </c>
      <c r="BJ244" s="1">
        <v>1.6251570865760427</v>
      </c>
      <c r="BL244" s="1">
        <v>19.665982203969882</v>
      </c>
      <c r="BN244" s="1">
        <v>43800</v>
      </c>
      <c r="BO244" s="1">
        <v>7.0064664597022458E-2</v>
      </c>
      <c r="BP244" s="1">
        <v>0.17600000000000002</v>
      </c>
    </row>
    <row r="245" spans="1:68" ht="12.75">
      <c r="A245" s="120">
        <f t="shared" ca="1" si="38"/>
        <v>44074</v>
      </c>
      <c r="B245" s="36">
        <f t="shared" si="39"/>
        <v>35.049999999999997</v>
      </c>
      <c r="C245" s="48"/>
      <c r="D245" s="121">
        <f t="shared" si="40"/>
        <v>55</v>
      </c>
      <c r="E245" s="38">
        <f t="shared" si="41"/>
        <v>7.2929999999999995E-2</v>
      </c>
      <c r="F245" s="41"/>
      <c r="G245" s="37"/>
      <c r="H245" s="41"/>
      <c r="I245" s="37"/>
      <c r="J245" s="117">
        <f t="shared" si="42"/>
        <v>0</v>
      </c>
      <c r="K245" s="171">
        <f t="shared" si="43"/>
        <v>0</v>
      </c>
      <c r="L245" s="8">
        <f ca="1">(A245-Calculation!$C$5)/365.25</f>
        <v>19.83025325119781</v>
      </c>
      <c r="M245" s="1">
        <v>4</v>
      </c>
      <c r="N245" s="123">
        <f t="shared" ca="1" si="37"/>
        <v>44074</v>
      </c>
      <c r="O245" s="40">
        <f t="shared" si="44"/>
        <v>0.12509999999999999</v>
      </c>
      <c r="P245" s="124"/>
      <c r="V245" s="109">
        <f t="shared" ca="1" si="45"/>
        <v>44074</v>
      </c>
      <c r="W245" s="36">
        <v>35.049999999999997</v>
      </c>
      <c r="X245" s="117">
        <v>0</v>
      </c>
      <c r="Y245" s="183">
        <v>55</v>
      </c>
      <c r="Z245" s="110">
        <v>7.2929999999999995E-2</v>
      </c>
      <c r="AA245" s="41"/>
      <c r="AB245" s="37"/>
      <c r="AC245" s="41"/>
      <c r="AD245" s="37"/>
      <c r="AE245" s="125">
        <v>1</v>
      </c>
      <c r="AF245" s="125"/>
      <c r="AG245" s="104">
        <v>19.750859999999999</v>
      </c>
      <c r="AH245" s="103"/>
      <c r="AI245" s="111">
        <f t="shared" si="46"/>
        <v>0</v>
      </c>
      <c r="AJ245" s="40">
        <v>0.12509999999999999</v>
      </c>
      <c r="AK245" s="50">
        <v>0.16800000000000001</v>
      </c>
      <c r="AM245" s="40"/>
      <c r="AN245" s="131"/>
      <c r="AT245" s="39">
        <f t="shared" si="47"/>
        <v>0</v>
      </c>
      <c r="AU245" s="130"/>
      <c r="AV245" s="6"/>
      <c r="BA245" s="134">
        <v>43831</v>
      </c>
      <c r="BB245" s="1">
        <v>35.049999999999997</v>
      </c>
      <c r="BC245" s="1">
        <v>52.633758620689662</v>
      </c>
      <c r="BD245" s="1">
        <v>2.0499999999999998</v>
      </c>
      <c r="BE245" s="1">
        <v>7.3114812270977006E-2</v>
      </c>
      <c r="BJ245" s="1">
        <v>1.6285665734488768</v>
      </c>
      <c r="BL245" s="1">
        <v>19.750855578370977</v>
      </c>
      <c r="BN245" s="1">
        <v>43831</v>
      </c>
      <c r="BO245" s="1">
        <v>7.0064664597022458E-2</v>
      </c>
      <c r="BP245" s="1">
        <v>0.18</v>
      </c>
    </row>
    <row r="246" spans="1:68" ht="12.75">
      <c r="A246" s="120">
        <f t="shared" ca="1" si="38"/>
        <v>44104</v>
      </c>
      <c r="B246" s="36">
        <f t="shared" si="39"/>
        <v>35.049999999999997</v>
      </c>
      <c r="C246" s="48"/>
      <c r="D246" s="121">
        <f t="shared" si="40"/>
        <v>55</v>
      </c>
      <c r="E246" s="38">
        <f t="shared" si="41"/>
        <v>7.2929999999999995E-2</v>
      </c>
      <c r="F246" s="41"/>
      <c r="G246" s="37"/>
      <c r="H246" s="41"/>
      <c r="I246" s="37"/>
      <c r="J246" s="117">
        <f t="shared" si="42"/>
        <v>0</v>
      </c>
      <c r="K246" s="171">
        <f t="shared" si="43"/>
        <v>0</v>
      </c>
      <c r="L246" s="8">
        <f ca="1">(A246-Calculation!$C$5)/365.25</f>
        <v>19.912388774811774</v>
      </c>
      <c r="M246" s="1">
        <v>5</v>
      </c>
      <c r="N246" s="123">
        <f t="shared" ca="1" si="37"/>
        <v>44104</v>
      </c>
      <c r="O246" s="40">
        <f t="shared" si="44"/>
        <v>0.12509999999999999</v>
      </c>
      <c r="P246" s="124"/>
      <c r="V246" s="109">
        <f t="shared" ca="1" si="45"/>
        <v>44104</v>
      </c>
      <c r="W246" s="36">
        <v>35.049999999999997</v>
      </c>
      <c r="X246" s="117">
        <v>0</v>
      </c>
      <c r="Y246" s="183">
        <v>55</v>
      </c>
      <c r="Z246" s="110">
        <v>7.2929999999999995E-2</v>
      </c>
      <c r="AA246" s="41"/>
      <c r="AB246" s="37"/>
      <c r="AC246" s="41"/>
      <c r="AD246" s="37"/>
      <c r="AE246" s="125">
        <v>1</v>
      </c>
      <c r="AF246" s="125"/>
      <c r="AG246" s="104">
        <v>19.835730000000002</v>
      </c>
      <c r="AH246" s="103"/>
      <c r="AI246" s="111">
        <f t="shared" si="46"/>
        <v>0</v>
      </c>
      <c r="AJ246" s="40">
        <v>0.12509999999999999</v>
      </c>
      <c r="AK246" s="50">
        <v>0.16800000000000001</v>
      </c>
      <c r="AM246" s="40"/>
      <c r="AN246" s="131"/>
      <c r="AT246" s="39">
        <f t="shared" si="47"/>
        <v>0</v>
      </c>
      <c r="AU246" s="130"/>
      <c r="AV246" s="6"/>
      <c r="BA246" s="134">
        <v>43862</v>
      </c>
      <c r="BB246" s="1">
        <v>35.049999999999997</v>
      </c>
      <c r="BC246" s="1">
        <v>51.643655172413794</v>
      </c>
      <c r="BD246" s="1">
        <v>2.0499999999999998</v>
      </c>
      <c r="BE246" s="1">
        <v>7.3110124114484018E-2</v>
      </c>
      <c r="BJ246" s="1">
        <v>1.6319832132307017</v>
      </c>
      <c r="BL246" s="1">
        <v>19.835728952772072</v>
      </c>
      <c r="BN246" s="1">
        <v>43862</v>
      </c>
      <c r="BO246" s="1">
        <v>0.10509699689553371</v>
      </c>
      <c r="BP246" s="1">
        <v>0.18</v>
      </c>
    </row>
    <row r="247" spans="1:68" ht="12.75">
      <c r="A247" s="120">
        <f t="shared" ca="1" si="38"/>
        <v>44135</v>
      </c>
      <c r="B247" s="36">
        <f t="shared" si="39"/>
        <v>27.274999999999999</v>
      </c>
      <c r="C247" s="48"/>
      <c r="D247" s="121">
        <f t="shared" si="40"/>
        <v>55</v>
      </c>
      <c r="E247" s="38">
        <f t="shared" si="41"/>
        <v>7.2940000000000005E-2</v>
      </c>
      <c r="F247" s="41"/>
      <c r="G247" s="37"/>
      <c r="H247" s="41"/>
      <c r="I247" s="37"/>
      <c r="J247" s="117">
        <f t="shared" si="42"/>
        <v>0</v>
      </c>
      <c r="K247" s="171">
        <f t="shared" si="43"/>
        <v>0</v>
      </c>
      <c r="L247" s="8">
        <f ca="1">(A247-Calculation!$C$5)/365.25</f>
        <v>19.997262149212869</v>
      </c>
      <c r="M247" s="1">
        <v>6</v>
      </c>
      <c r="N247" s="123">
        <f t="shared" ca="1" si="37"/>
        <v>44135</v>
      </c>
      <c r="O247" s="40">
        <f t="shared" si="44"/>
        <v>9.4659999999999994E-2</v>
      </c>
      <c r="P247" s="124"/>
      <c r="V247" s="109">
        <f t="shared" ca="1" si="45"/>
        <v>44135</v>
      </c>
      <c r="W247" s="36">
        <v>27.274999999999999</v>
      </c>
      <c r="X247" s="117">
        <v>0</v>
      </c>
      <c r="Y247" s="183">
        <v>55</v>
      </c>
      <c r="Z247" s="110">
        <v>7.2940000000000005E-2</v>
      </c>
      <c r="AA247" s="41"/>
      <c r="AB247" s="37"/>
      <c r="AC247" s="41"/>
      <c r="AD247" s="37"/>
      <c r="AE247" s="125">
        <v>1</v>
      </c>
      <c r="AF247" s="125"/>
      <c r="AG247" s="104">
        <v>19.915130000000001</v>
      </c>
      <c r="AH247" s="103"/>
      <c r="AI247" s="111">
        <f t="shared" si="46"/>
        <v>0</v>
      </c>
      <c r="AJ247" s="40">
        <v>9.4659999999999994E-2</v>
      </c>
      <c r="AK247" s="50">
        <v>0.16800000000000001</v>
      </c>
      <c r="AM247" s="40"/>
      <c r="AN247" s="131"/>
      <c r="AT247" s="39">
        <f t="shared" si="47"/>
        <v>0</v>
      </c>
      <c r="AU247" s="130"/>
      <c r="AV247" s="6"/>
      <c r="BA247" s="134">
        <v>43891</v>
      </c>
      <c r="BB247" s="1">
        <v>27.274999999999999</v>
      </c>
      <c r="BC247" s="1">
        <v>50.507586206896555</v>
      </c>
      <c r="BD247" s="1">
        <v>2.0499999999999998</v>
      </c>
      <c r="BE247" s="1">
        <v>7.3105738419707009E-2</v>
      </c>
      <c r="BJ247" s="1">
        <v>1.6351859135106701</v>
      </c>
      <c r="BL247" s="1">
        <v>19.915126625598905</v>
      </c>
      <c r="BN247" s="1">
        <v>43891</v>
      </c>
      <c r="BO247" s="1">
        <v>0.10509699689553371</v>
      </c>
      <c r="BP247" s="1">
        <v>0.17900000000000002</v>
      </c>
    </row>
    <row r="248" spans="1:68" ht="12.75">
      <c r="A248" s="175">
        <f t="shared" ca="1" si="38"/>
        <v>44165</v>
      </c>
      <c r="B248" s="36">
        <f t="shared" si="39"/>
        <v>28.15</v>
      </c>
      <c r="C248" s="48"/>
      <c r="D248" s="121">
        <f t="shared" si="40"/>
        <v>55</v>
      </c>
      <c r="E248" s="38">
        <f t="shared" si="41"/>
        <v>7.2940000000000005E-2</v>
      </c>
      <c r="F248" s="41"/>
      <c r="G248" s="37"/>
      <c r="H248" s="41"/>
      <c r="I248" s="37"/>
      <c r="J248" s="117">
        <f t="shared" si="42"/>
        <v>0</v>
      </c>
      <c r="K248" s="171">
        <f t="shared" si="43"/>
        <v>0</v>
      </c>
      <c r="L248" s="8">
        <f ca="1">(A248-Calculation!$C$5)/365.25</f>
        <v>20.079397672826833</v>
      </c>
      <c r="M248" s="1">
        <v>1</v>
      </c>
      <c r="N248" s="123">
        <f t="shared" ca="1" si="37"/>
        <v>44165</v>
      </c>
      <c r="O248" s="40">
        <f t="shared" si="44"/>
        <v>9.0270000000000003E-2</v>
      </c>
      <c r="P248" s="124"/>
      <c r="V248" s="109">
        <f t="shared" ca="1" si="45"/>
        <v>44165</v>
      </c>
      <c r="W248" s="36">
        <v>28.15</v>
      </c>
      <c r="X248" s="117">
        <v>0</v>
      </c>
      <c r="Y248" s="183">
        <v>55</v>
      </c>
      <c r="Z248" s="110">
        <v>7.2940000000000005E-2</v>
      </c>
      <c r="AA248" s="41"/>
      <c r="AB248" s="37"/>
      <c r="AC248" s="41"/>
      <c r="AD248" s="37"/>
      <c r="AE248" s="125">
        <v>1</v>
      </c>
      <c r="AF248" s="125"/>
      <c r="AG248" s="104">
        <v>20</v>
      </c>
      <c r="AH248" s="103"/>
      <c r="AI248" s="111">
        <f t="shared" si="46"/>
        <v>0</v>
      </c>
      <c r="AJ248" s="40">
        <v>9.0270000000000003E-2</v>
      </c>
      <c r="AK248" s="50">
        <v>0.16800000000000001</v>
      </c>
      <c r="AM248" s="40"/>
      <c r="AN248" s="131"/>
      <c r="AT248" s="39">
        <f t="shared" si="47"/>
        <v>0</v>
      </c>
      <c r="AU248" s="130"/>
      <c r="AV248" s="6"/>
      <c r="BA248" s="134">
        <v>43922</v>
      </c>
      <c r="BB248" s="1">
        <v>28.15</v>
      </c>
      <c r="BC248" s="1">
        <v>49.702137931034493</v>
      </c>
      <c r="BD248" s="1">
        <v>2.0499999999999998</v>
      </c>
      <c r="BE248" s="1">
        <v>7.310105026322801E-2</v>
      </c>
      <c r="BJ248" s="1">
        <v>1.6386164402903955</v>
      </c>
      <c r="BL248" s="1">
        <v>20</v>
      </c>
      <c r="BN248" s="1">
        <v>43922</v>
      </c>
      <c r="BO248" s="1">
        <v>8.4077597516426933E-2</v>
      </c>
      <c r="BP248" s="1">
        <v>0.17900000000000002</v>
      </c>
    </row>
    <row r="249" spans="1:68" ht="12.75">
      <c r="A249" s="120">
        <f t="shared" ca="1" si="38"/>
        <v>44196</v>
      </c>
      <c r="B249" s="36">
        <f t="shared" si="39"/>
        <v>36.9</v>
      </c>
      <c r="C249" s="48"/>
      <c r="D249" s="121">
        <f t="shared" si="40"/>
        <v>55</v>
      </c>
      <c r="E249" s="38">
        <f t="shared" si="41"/>
        <v>7.2950000000000001E-2</v>
      </c>
      <c r="F249" s="41"/>
      <c r="G249" s="37"/>
      <c r="H249" s="41"/>
      <c r="I249" s="37"/>
      <c r="J249" s="117">
        <f t="shared" si="42"/>
        <v>0</v>
      </c>
      <c r="K249" s="171">
        <f t="shared" si="43"/>
        <v>0</v>
      </c>
      <c r="L249" s="8">
        <f ca="1">(A249-Calculation!$C$5)/365.25</f>
        <v>20.164271047227928</v>
      </c>
      <c r="M249" s="1">
        <v>2</v>
      </c>
      <c r="N249" s="123">
        <f t="shared" ca="1" si="37"/>
        <v>44196</v>
      </c>
      <c r="O249" s="40">
        <f t="shared" si="44"/>
        <v>0.10539</v>
      </c>
      <c r="P249" s="124"/>
      <c r="V249" s="109">
        <f t="shared" ca="1" si="45"/>
        <v>44196</v>
      </c>
      <c r="W249" s="36">
        <v>36.9</v>
      </c>
      <c r="X249" s="117">
        <v>0</v>
      </c>
      <c r="Y249" s="183">
        <v>55</v>
      </c>
      <c r="Z249" s="110">
        <v>7.2950000000000001E-2</v>
      </c>
      <c r="AA249" s="41"/>
      <c r="AB249" s="37"/>
      <c r="AC249" s="41"/>
      <c r="AD249" s="37"/>
      <c r="AE249" s="125">
        <v>1</v>
      </c>
      <c r="AF249" s="125"/>
      <c r="AG249" s="104">
        <v>20.082139999999999</v>
      </c>
      <c r="AH249" s="103"/>
      <c r="AI249" s="111">
        <f t="shared" si="46"/>
        <v>0</v>
      </c>
      <c r="AJ249" s="40">
        <v>0.10539</v>
      </c>
      <c r="AK249" s="50">
        <v>0.16800000000000001</v>
      </c>
      <c r="AM249" s="40"/>
      <c r="AN249" s="131"/>
      <c r="AT249" s="39">
        <f t="shared" si="47"/>
        <v>0</v>
      </c>
      <c r="AU249" s="130"/>
      <c r="AV249" s="6"/>
      <c r="BA249" s="134">
        <v>43952</v>
      </c>
      <c r="BB249" s="1">
        <v>36.450000000000003</v>
      </c>
      <c r="BC249" s="1">
        <v>49.169275862068972</v>
      </c>
      <c r="BD249" s="1">
        <v>2.0499999999999998</v>
      </c>
      <c r="BE249" s="1">
        <v>7.3095083773441011E-2</v>
      </c>
      <c r="BJ249" s="1">
        <v>1.6419431573111809</v>
      </c>
      <c r="BL249" s="1">
        <v>20.082135523613964</v>
      </c>
      <c r="BN249" s="1">
        <v>43952</v>
      </c>
      <c r="BO249" s="1">
        <v>8.197565757851627E-2</v>
      </c>
      <c r="BP249" s="1">
        <v>0.17900000000000002</v>
      </c>
    </row>
    <row r="250" spans="1:68" ht="12.75">
      <c r="A250" s="120">
        <f t="shared" ca="1" si="38"/>
        <v>44227</v>
      </c>
      <c r="B250" s="36">
        <f t="shared" si="39"/>
        <v>64.5</v>
      </c>
      <c r="C250" s="48"/>
      <c r="D250" s="121">
        <f t="shared" si="40"/>
        <v>55</v>
      </c>
      <c r="E250" s="38">
        <f t="shared" si="41"/>
        <v>7.2950000000000001E-2</v>
      </c>
      <c r="F250" s="41"/>
      <c r="G250" s="37"/>
      <c r="H250" s="41"/>
      <c r="I250" s="37"/>
      <c r="J250" s="117">
        <f t="shared" si="42"/>
        <v>0</v>
      </c>
      <c r="K250" s="171">
        <f t="shared" si="43"/>
        <v>0</v>
      </c>
      <c r="L250" s="8">
        <f ca="1">(A250-Calculation!$C$5)/365.25</f>
        <v>20.249144421629023</v>
      </c>
      <c r="M250" s="1">
        <v>3</v>
      </c>
      <c r="N250" s="123">
        <f t="shared" ca="1" si="37"/>
        <v>44227</v>
      </c>
      <c r="O250" s="40">
        <f t="shared" si="44"/>
        <v>0.12948999999999999</v>
      </c>
      <c r="P250" s="124"/>
      <c r="V250" s="109">
        <f t="shared" ca="1" si="45"/>
        <v>44227</v>
      </c>
      <c r="W250" s="36">
        <v>64.5</v>
      </c>
      <c r="X250" s="117">
        <v>0</v>
      </c>
      <c r="Y250" s="183">
        <v>55</v>
      </c>
      <c r="Z250" s="110">
        <v>7.2950000000000001E-2</v>
      </c>
      <c r="AA250" s="41"/>
      <c r="AB250" s="37"/>
      <c r="AC250" s="41"/>
      <c r="AD250" s="37"/>
      <c r="AE250" s="125">
        <v>1</v>
      </c>
      <c r="AF250" s="125"/>
      <c r="AG250" s="104">
        <v>20.167010000000001</v>
      </c>
      <c r="AH250" s="103"/>
      <c r="AI250" s="111">
        <f t="shared" si="46"/>
        <v>0</v>
      </c>
      <c r="AJ250" s="40">
        <v>0.12948999999999999</v>
      </c>
      <c r="AK250" s="50">
        <v>0.16800000000000001</v>
      </c>
      <c r="AM250" s="40"/>
      <c r="AN250" s="131"/>
      <c r="AT250" s="39">
        <f t="shared" si="47"/>
        <v>0</v>
      </c>
      <c r="AU250" s="130"/>
      <c r="AV250" s="6"/>
      <c r="BA250" s="134">
        <v>43983</v>
      </c>
      <c r="BB250" s="1">
        <v>66.75</v>
      </c>
      <c r="BC250" s="1">
        <v>49.406689655172421</v>
      </c>
      <c r="BD250" s="1">
        <v>2.0499999999999998</v>
      </c>
      <c r="BE250" s="1">
        <v>7.3088812885224008E-2</v>
      </c>
      <c r="BJ250" s="1">
        <v>1.6453878604029828</v>
      </c>
      <c r="BL250" s="1">
        <v>20.167008898015059</v>
      </c>
      <c r="BN250" s="1">
        <v>43983</v>
      </c>
      <c r="BO250" s="1">
        <v>9.2485357268069626E-2</v>
      </c>
      <c r="BP250" s="1">
        <v>0.17800000000000002</v>
      </c>
    </row>
    <row r="251" spans="1:68" ht="12.75">
      <c r="A251" s="120">
        <f t="shared" ca="1" si="38"/>
        <v>44255</v>
      </c>
      <c r="B251" s="36">
        <f t="shared" si="39"/>
        <v>113.25</v>
      </c>
      <c r="C251" s="48"/>
      <c r="D251" s="121">
        <f t="shared" si="40"/>
        <v>55</v>
      </c>
      <c r="E251" s="38">
        <f t="shared" si="41"/>
        <v>7.2950000000000001E-2</v>
      </c>
      <c r="F251" s="41"/>
      <c r="G251" s="37"/>
      <c r="H251" s="41"/>
      <c r="I251" s="37"/>
      <c r="J251" s="117">
        <f t="shared" si="42"/>
        <v>0</v>
      </c>
      <c r="K251" s="171">
        <f t="shared" si="43"/>
        <v>0</v>
      </c>
      <c r="L251" s="8">
        <f ca="1">(A251-Calculation!$C$5)/365.25</f>
        <v>20.325804243668721</v>
      </c>
      <c r="M251" s="1">
        <v>4</v>
      </c>
      <c r="N251" s="123">
        <f t="shared" ca="1" si="37"/>
        <v>44255</v>
      </c>
      <c r="O251" s="40">
        <f t="shared" si="44"/>
        <v>0.16017000000000001</v>
      </c>
      <c r="P251" s="124"/>
      <c r="V251" s="109">
        <f t="shared" ca="1" si="45"/>
        <v>44255</v>
      </c>
      <c r="W251" s="36">
        <v>113.25</v>
      </c>
      <c r="X251" s="117">
        <v>0</v>
      </c>
      <c r="Y251" s="183">
        <v>55</v>
      </c>
      <c r="Z251" s="110">
        <v>7.2950000000000001E-2</v>
      </c>
      <c r="AA251" s="41"/>
      <c r="AB251" s="37"/>
      <c r="AC251" s="41"/>
      <c r="AD251" s="37"/>
      <c r="AE251" s="125">
        <v>1</v>
      </c>
      <c r="AF251" s="125"/>
      <c r="AG251" s="104">
        <v>20.249140000000001</v>
      </c>
      <c r="AH251" s="103"/>
      <c r="AI251" s="111">
        <f t="shared" si="46"/>
        <v>0</v>
      </c>
      <c r="AJ251" s="40">
        <v>0.16017000000000001</v>
      </c>
      <c r="AK251" s="50">
        <v>0.16800000000000001</v>
      </c>
      <c r="AM251" s="40"/>
      <c r="AN251" s="131"/>
      <c r="AT251" s="39">
        <f t="shared" si="47"/>
        <v>0</v>
      </c>
      <c r="AU251" s="130"/>
      <c r="AV251" s="6"/>
      <c r="BA251" s="134">
        <v>44013</v>
      </c>
      <c r="BB251" s="1">
        <v>115.75</v>
      </c>
      <c r="BC251" s="1">
        <v>50.01868965517243</v>
      </c>
      <c r="BD251" s="1">
        <v>2.0499999999999998</v>
      </c>
      <c r="BE251" s="1">
        <v>7.3082744283736012E-2</v>
      </c>
      <c r="BJ251" s="1">
        <v>1.6487283247523021</v>
      </c>
      <c r="BL251" s="1">
        <v>20.249144421629023</v>
      </c>
      <c r="BN251" s="1">
        <v>44013</v>
      </c>
      <c r="BO251" s="1">
        <v>0.11770863652299776</v>
      </c>
      <c r="BP251" s="1">
        <v>0.17800000000000002</v>
      </c>
    </row>
    <row r="252" spans="1:68" ht="12.75">
      <c r="A252" s="120">
        <f t="shared" ca="1" si="38"/>
        <v>44286</v>
      </c>
      <c r="B252" s="36">
        <f t="shared" si="39"/>
        <v>110.25</v>
      </c>
      <c r="C252" s="48"/>
      <c r="D252" s="121">
        <f t="shared" si="40"/>
        <v>55</v>
      </c>
      <c r="E252" s="38">
        <f t="shared" si="41"/>
        <v>7.2950000000000001E-2</v>
      </c>
      <c r="F252" s="41"/>
      <c r="G252" s="37"/>
      <c r="H252" s="41"/>
      <c r="I252" s="37"/>
      <c r="J252" s="117">
        <f t="shared" si="42"/>
        <v>0</v>
      </c>
      <c r="K252" s="171">
        <f t="shared" si="43"/>
        <v>0</v>
      </c>
      <c r="L252" s="8">
        <f ca="1">(A252-Calculation!$C$5)/365.25</f>
        <v>20.410677618069816</v>
      </c>
      <c r="M252" s="1">
        <v>5</v>
      </c>
      <c r="N252" s="123">
        <f t="shared" ca="1" si="37"/>
        <v>44286</v>
      </c>
      <c r="O252" s="40">
        <f t="shared" si="44"/>
        <v>0.16017000000000001</v>
      </c>
      <c r="P252" s="124"/>
      <c r="V252" s="109">
        <f t="shared" ca="1" si="45"/>
        <v>44286</v>
      </c>
      <c r="W252" s="36">
        <v>110.25</v>
      </c>
      <c r="X252" s="117">
        <v>0</v>
      </c>
      <c r="Y252" s="183">
        <v>55</v>
      </c>
      <c r="Z252" s="110">
        <v>7.2950000000000001E-2</v>
      </c>
      <c r="AA252" s="41"/>
      <c r="AB252" s="37"/>
      <c r="AC252" s="41"/>
      <c r="AD252" s="37"/>
      <c r="AE252" s="125">
        <v>1</v>
      </c>
      <c r="AF252" s="125"/>
      <c r="AG252" s="104">
        <v>20.334019999999999</v>
      </c>
      <c r="AH252" s="103"/>
      <c r="AI252" s="111">
        <f t="shared" si="46"/>
        <v>0</v>
      </c>
      <c r="AJ252" s="40">
        <v>0.16017000000000001</v>
      </c>
      <c r="AK252" s="50">
        <v>0.16800000000000001</v>
      </c>
      <c r="AM252" s="40"/>
      <c r="AN252" s="131"/>
      <c r="AT252" s="39">
        <f t="shared" si="47"/>
        <v>0</v>
      </c>
      <c r="AU252" s="130"/>
      <c r="AV252" s="6"/>
      <c r="BA252" s="134">
        <v>44044</v>
      </c>
      <c r="BB252" s="1">
        <v>109.75</v>
      </c>
      <c r="BC252" s="1">
        <v>50.773137931034491</v>
      </c>
      <c r="BD252" s="1">
        <v>2.0499999999999998</v>
      </c>
      <c r="BE252" s="1">
        <v>7.3076473395545016E-2</v>
      </c>
      <c r="BJ252" s="1">
        <v>1.6521872627383869</v>
      </c>
      <c r="BL252" s="1">
        <v>20.334017796030118</v>
      </c>
      <c r="BN252" s="1">
        <v>44044</v>
      </c>
      <c r="BO252" s="1">
        <v>0.14293191577792577</v>
      </c>
      <c r="BP252" s="1">
        <v>0.17699999999999999</v>
      </c>
    </row>
    <row r="253" spans="1:68" ht="12.75">
      <c r="A253" s="120">
        <f t="shared" ca="1" si="38"/>
        <v>44316</v>
      </c>
      <c r="B253" s="36">
        <f t="shared" si="39"/>
        <v>37.700000000000003</v>
      </c>
      <c r="C253" s="48"/>
      <c r="D253" s="121">
        <f t="shared" si="40"/>
        <v>55</v>
      </c>
      <c r="E253" s="38">
        <f t="shared" si="41"/>
        <v>7.2950000000000001E-2</v>
      </c>
      <c r="F253" s="41"/>
      <c r="G253" s="37"/>
      <c r="H253" s="41"/>
      <c r="I253" s="37"/>
      <c r="J253" s="117">
        <f t="shared" si="42"/>
        <v>0</v>
      </c>
      <c r="K253" s="171">
        <f t="shared" si="43"/>
        <v>0</v>
      </c>
      <c r="L253" s="8">
        <f ca="1">(A253-Calculation!$C$5)/365.25</f>
        <v>20.492813141683779</v>
      </c>
      <c r="M253" s="1">
        <v>6</v>
      </c>
      <c r="N253" s="123">
        <f t="shared" ca="1" si="37"/>
        <v>44316</v>
      </c>
      <c r="O253" s="40">
        <f t="shared" si="44"/>
        <v>0.10539</v>
      </c>
      <c r="P253" s="124"/>
      <c r="V253" s="109">
        <f t="shared" ca="1" si="45"/>
        <v>44316</v>
      </c>
      <c r="W253" s="36">
        <v>37.700000000000003</v>
      </c>
      <c r="X253" s="117">
        <v>0</v>
      </c>
      <c r="Y253" s="183">
        <v>55</v>
      </c>
      <c r="Z253" s="110">
        <v>7.2950000000000001E-2</v>
      </c>
      <c r="AA253" s="41"/>
      <c r="AB253" s="37"/>
      <c r="AC253" s="41"/>
      <c r="AD253" s="37"/>
      <c r="AE253" s="125">
        <v>1</v>
      </c>
      <c r="AF253" s="125"/>
      <c r="AG253" s="104">
        <v>20.418890000000001</v>
      </c>
      <c r="AH253" s="103"/>
      <c r="AI253" s="111">
        <f t="shared" si="46"/>
        <v>0</v>
      </c>
      <c r="AJ253" s="40">
        <v>0.10539</v>
      </c>
      <c r="AK253" s="50">
        <v>0.16800000000000001</v>
      </c>
      <c r="AM253" s="40"/>
      <c r="AN253" s="131"/>
      <c r="AT253" s="39">
        <f t="shared" si="47"/>
        <v>0</v>
      </c>
      <c r="AU253" s="130"/>
      <c r="AV253" s="6"/>
      <c r="BA253" s="134">
        <v>44075</v>
      </c>
      <c r="BB253" s="1">
        <v>37.75</v>
      </c>
      <c r="BC253" s="1">
        <v>51.569793103448283</v>
      </c>
      <c r="BD253" s="1">
        <v>2.0499999999999998</v>
      </c>
      <c r="BE253" s="1">
        <v>7.3070202507366011E-2</v>
      </c>
      <c r="BJ253" s="1">
        <v>1.6556534573790775</v>
      </c>
      <c r="BL253" s="1">
        <v>20.418891170431213</v>
      </c>
      <c r="BN253" s="1">
        <v>44075</v>
      </c>
      <c r="BO253" s="1">
        <v>0.14293191577792577</v>
      </c>
      <c r="BP253" s="1">
        <v>0.17699999999999999</v>
      </c>
    </row>
    <row r="254" spans="1:68" ht="12.75">
      <c r="A254" s="120">
        <f t="shared" ca="1" si="38"/>
        <v>44347</v>
      </c>
      <c r="B254" s="36">
        <f t="shared" si="39"/>
        <v>28.8</v>
      </c>
      <c r="C254" s="48"/>
      <c r="D254" s="121">
        <f t="shared" si="40"/>
        <v>55</v>
      </c>
      <c r="E254" s="38">
        <f t="shared" si="41"/>
        <v>7.2950000000000001E-2</v>
      </c>
      <c r="F254" s="42"/>
      <c r="G254" s="37"/>
      <c r="H254" s="41"/>
      <c r="I254" s="37"/>
      <c r="J254" s="117">
        <f t="shared" si="42"/>
        <v>0</v>
      </c>
      <c r="K254" s="171">
        <f t="shared" si="43"/>
        <v>0</v>
      </c>
      <c r="L254" s="8">
        <f ca="1">(A254-Calculation!$C$5)/365.25</f>
        <v>20.577686516084874</v>
      </c>
      <c r="M254" s="1">
        <v>1</v>
      </c>
      <c r="N254" s="123">
        <f t="shared" ca="1" si="37"/>
        <v>44347</v>
      </c>
      <c r="O254" s="40">
        <f t="shared" si="44"/>
        <v>8.4580000000000002E-2</v>
      </c>
      <c r="P254" s="124"/>
      <c r="V254" s="109">
        <f t="shared" ca="1" si="45"/>
        <v>44347</v>
      </c>
      <c r="W254" s="36">
        <v>28.8</v>
      </c>
      <c r="X254" s="117">
        <v>0</v>
      </c>
      <c r="Y254" s="183">
        <v>55</v>
      </c>
      <c r="Z254" s="110">
        <v>7.2950000000000001E-2</v>
      </c>
      <c r="AA254" s="42"/>
      <c r="AB254" s="37"/>
      <c r="AC254" s="41"/>
      <c r="AD254" s="37"/>
      <c r="AE254" s="125">
        <v>1</v>
      </c>
      <c r="AF254" s="125"/>
      <c r="AG254" s="104">
        <v>20.50103</v>
      </c>
      <c r="AH254" s="103"/>
      <c r="AI254" s="111">
        <f t="shared" si="46"/>
        <v>0</v>
      </c>
      <c r="AJ254" s="40">
        <v>8.4580000000000002E-2</v>
      </c>
      <c r="AK254" s="50">
        <v>0.16800000000000001</v>
      </c>
      <c r="AM254" s="40"/>
      <c r="AN254" s="131"/>
      <c r="AT254" s="39">
        <f t="shared" si="47"/>
        <v>0</v>
      </c>
      <c r="AU254" s="130"/>
      <c r="AV254" s="6"/>
      <c r="BA254" s="134">
        <v>44105</v>
      </c>
      <c r="BB254" s="1">
        <v>28</v>
      </c>
      <c r="BC254" s="1">
        <v>52.612655172413803</v>
      </c>
      <c r="BD254" s="1">
        <v>2.0499999999999998</v>
      </c>
      <c r="BE254" s="1">
        <v>7.3064133905916012E-2</v>
      </c>
      <c r="BJ254" s="1">
        <v>1.6590147629303698</v>
      </c>
      <c r="BL254" s="1">
        <v>20.501026694045173</v>
      </c>
      <c r="BN254" s="1">
        <v>44105</v>
      </c>
      <c r="BO254" s="1">
        <v>8.9173209487119487E-2</v>
      </c>
      <c r="BP254" s="1">
        <v>0.17600000000000002</v>
      </c>
    </row>
    <row r="255" spans="1:68" ht="12.75">
      <c r="A255" s="120">
        <f t="shared" ca="1" si="38"/>
        <v>44377</v>
      </c>
      <c r="B255" s="36">
        <f t="shared" si="39"/>
        <v>28.8</v>
      </c>
      <c r="C255" s="48"/>
      <c r="D255" s="121">
        <f t="shared" si="40"/>
        <v>55</v>
      </c>
      <c r="E255" s="38">
        <f t="shared" si="41"/>
        <v>7.2959999999999997E-2</v>
      </c>
      <c r="F255" s="41"/>
      <c r="G255" s="37"/>
      <c r="H255" s="41"/>
      <c r="I255" s="37"/>
      <c r="J255" s="117">
        <f t="shared" si="42"/>
        <v>0</v>
      </c>
      <c r="K255" s="171">
        <f t="shared" si="43"/>
        <v>0</v>
      </c>
      <c r="L255" s="8">
        <f ca="1">(A255-Calculation!$C$5)/365.25</f>
        <v>20.659822039698838</v>
      </c>
      <c r="M255" s="1">
        <v>2</v>
      </c>
      <c r="N255" s="123">
        <f t="shared" ca="1" si="37"/>
        <v>44377</v>
      </c>
      <c r="O255" s="40">
        <f t="shared" si="44"/>
        <v>8.8099999999999998E-2</v>
      </c>
      <c r="P255" s="124"/>
      <c r="V255" s="109">
        <f t="shared" ca="1" si="45"/>
        <v>44377</v>
      </c>
      <c r="W255" s="36">
        <v>28.8</v>
      </c>
      <c r="X255" s="117">
        <v>0</v>
      </c>
      <c r="Y255" s="183">
        <v>55</v>
      </c>
      <c r="Z255" s="110">
        <v>7.2959999999999997E-2</v>
      </c>
      <c r="AA255" s="41"/>
      <c r="AB255" s="37"/>
      <c r="AC255" s="41"/>
      <c r="AD255" s="37"/>
      <c r="AE255" s="125">
        <v>1</v>
      </c>
      <c r="AF255" s="125"/>
      <c r="AG255" s="104">
        <v>20.585899999999999</v>
      </c>
      <c r="AH255" s="103"/>
      <c r="AI255" s="111">
        <f t="shared" si="46"/>
        <v>0</v>
      </c>
      <c r="AJ255" s="40">
        <v>8.8099999999999998E-2</v>
      </c>
      <c r="AK255" s="137">
        <v>0.16800000000000001</v>
      </c>
      <c r="AM255" s="40"/>
      <c r="AN255" s="131"/>
      <c r="AT255" s="39">
        <f t="shared" si="47"/>
        <v>0</v>
      </c>
      <c r="AU255" s="130"/>
      <c r="AV255" s="6"/>
      <c r="BA255" s="134">
        <v>44136</v>
      </c>
      <c r="BB255" s="1">
        <v>28</v>
      </c>
      <c r="BC255" s="1">
        <v>53.609793103448276</v>
      </c>
      <c r="BD255" s="1">
        <v>2.0499999999999998</v>
      </c>
      <c r="BE255" s="1">
        <v>7.3057863017763014E-2</v>
      </c>
      <c r="BJ255" s="1">
        <v>1.6624952812770402</v>
      </c>
      <c r="BL255" s="1">
        <v>20.585900068446271</v>
      </c>
      <c r="BN255" s="1">
        <v>44136</v>
      </c>
      <c r="BO255" s="1">
        <v>7.0064664597022458E-2</v>
      </c>
      <c r="BP255" s="1">
        <v>0.17600000000000002</v>
      </c>
    </row>
    <row r="256" spans="1:68" ht="13.5" thickBot="1">
      <c r="A256" s="120">
        <f t="shared" ca="1" si="38"/>
        <v>44408</v>
      </c>
      <c r="B256" s="36">
        <f t="shared" si="39"/>
        <v>28.8</v>
      </c>
      <c r="C256" s="48"/>
      <c r="D256" s="121">
        <f t="shared" si="40"/>
        <v>55</v>
      </c>
      <c r="E256" s="38">
        <f t="shared" si="41"/>
        <v>7.2959999999999997E-2</v>
      </c>
      <c r="F256" s="43"/>
      <c r="G256" s="44"/>
      <c r="H256" s="43"/>
      <c r="I256" s="44"/>
      <c r="J256" s="117">
        <f t="shared" si="42"/>
        <v>0</v>
      </c>
      <c r="K256" s="171">
        <f t="shared" si="43"/>
        <v>0</v>
      </c>
      <c r="L256" s="8">
        <f ca="1">(A256-Calculation!$C$5)/365.25</f>
        <v>20.744695414099933</v>
      </c>
      <c r="M256" s="1">
        <v>3</v>
      </c>
      <c r="N256" s="123">
        <f t="shared" ca="1" si="37"/>
        <v>44408</v>
      </c>
      <c r="O256" s="40">
        <f t="shared" si="44"/>
        <v>8.8330000000000006E-2</v>
      </c>
      <c r="P256" s="124"/>
      <c r="V256" s="109">
        <f t="shared" ca="1" si="45"/>
        <v>44408</v>
      </c>
      <c r="W256" s="36">
        <v>28.8</v>
      </c>
      <c r="X256" s="117">
        <v>0</v>
      </c>
      <c r="Y256" s="183">
        <v>55</v>
      </c>
      <c r="Z256" s="110">
        <v>7.2959999999999997E-2</v>
      </c>
      <c r="AA256" s="41"/>
      <c r="AB256" s="37"/>
      <c r="AC256" s="41"/>
      <c r="AD256" s="37"/>
      <c r="AE256" s="125">
        <v>1</v>
      </c>
      <c r="AF256" s="125"/>
      <c r="AG256" s="104">
        <v>20.668040000000001</v>
      </c>
      <c r="AH256" s="103"/>
      <c r="AI256" s="111">
        <f t="shared" si="46"/>
        <v>0</v>
      </c>
      <c r="AJ256" s="40">
        <v>8.8330000000000006E-2</v>
      </c>
      <c r="AK256" s="137">
        <v>0.16800000000000001</v>
      </c>
      <c r="AM256" s="40"/>
      <c r="AN256" s="131"/>
      <c r="AT256" s="39">
        <f t="shared" si="47"/>
        <v>0</v>
      </c>
      <c r="AU256" s="130"/>
      <c r="AV256" s="6"/>
      <c r="BA256" s="134">
        <v>44166</v>
      </c>
      <c r="BB256" s="1">
        <v>28</v>
      </c>
      <c r="BC256" s="1">
        <v>54.237620689655181</v>
      </c>
      <c r="BD256" s="1">
        <v>2.0499999999999998</v>
      </c>
      <c r="BE256" s="1">
        <v>7.305179441633701E-2</v>
      </c>
      <c r="BJ256" s="1">
        <v>1.6658704770905408</v>
      </c>
      <c r="BL256" s="1">
        <v>20.668035592060232</v>
      </c>
      <c r="BN256" s="1">
        <v>44166</v>
      </c>
      <c r="BO256" s="1">
        <v>7.0064664597022458E-2</v>
      </c>
      <c r="BP256" s="1">
        <v>0.17600000000000002</v>
      </c>
    </row>
    <row r="257" spans="1:68" ht="12.75">
      <c r="A257" s="120">
        <f t="shared" ca="1" si="38"/>
        <v>44439</v>
      </c>
      <c r="B257" s="36">
        <f t="shared" si="39"/>
        <v>35.049999999999997</v>
      </c>
      <c r="C257" s="48"/>
      <c r="D257" s="121">
        <f t="shared" si="40"/>
        <v>55</v>
      </c>
      <c r="E257" s="38">
        <f t="shared" si="41"/>
        <v>7.2959999999999997E-2</v>
      </c>
      <c r="F257" s="45"/>
      <c r="G257" s="45"/>
      <c r="H257" s="45"/>
      <c r="I257" s="45"/>
      <c r="J257" s="117">
        <f t="shared" si="42"/>
        <v>0</v>
      </c>
      <c r="K257" s="171">
        <f t="shared" si="43"/>
        <v>0</v>
      </c>
      <c r="L257" s="8">
        <f ca="1">(A257-Calculation!$C$5)/365.25</f>
        <v>20.829568788501028</v>
      </c>
      <c r="M257" s="1">
        <v>4</v>
      </c>
      <c r="N257" s="123">
        <f t="shared" ca="1" si="37"/>
        <v>44439</v>
      </c>
      <c r="O257" s="40">
        <f t="shared" si="44"/>
        <v>0.12509999999999999</v>
      </c>
      <c r="P257" s="124"/>
      <c r="V257" s="109">
        <f t="shared" ca="1" si="45"/>
        <v>44439</v>
      </c>
      <c r="W257" s="36">
        <v>35.049999999999997</v>
      </c>
      <c r="X257" s="117">
        <v>0</v>
      </c>
      <c r="Y257" s="183">
        <v>55</v>
      </c>
      <c r="Z257" s="110">
        <v>7.2959999999999997E-2</v>
      </c>
      <c r="AA257" s="45"/>
      <c r="AB257" s="45"/>
      <c r="AC257" s="45"/>
      <c r="AD257" s="45"/>
      <c r="AE257" s="125">
        <v>1</v>
      </c>
      <c r="AF257" s="125"/>
      <c r="AG257" s="104">
        <v>20.75291</v>
      </c>
      <c r="AH257" s="103"/>
      <c r="AI257" s="111">
        <f t="shared" si="46"/>
        <v>0</v>
      </c>
      <c r="AJ257" s="40">
        <v>0.12509999999999999</v>
      </c>
      <c r="AK257" s="50">
        <v>0.16800000000000001</v>
      </c>
      <c r="AM257" s="40"/>
      <c r="AN257" s="131"/>
      <c r="AT257" s="39">
        <f t="shared" si="47"/>
        <v>0</v>
      </c>
      <c r="AU257" s="130"/>
      <c r="AV257" s="6"/>
      <c r="BA257" s="134">
        <v>44197</v>
      </c>
      <c r="BB257" s="1">
        <v>35.049999999999997</v>
      </c>
      <c r="BC257" s="1">
        <v>52.633758620689662</v>
      </c>
      <c r="BD257" s="1">
        <v>2.0499999999999998</v>
      </c>
      <c r="BE257" s="1">
        <v>7.3045523528209005E-2</v>
      </c>
      <c r="BJ257" s="1">
        <v>1.6693653783344868</v>
      </c>
      <c r="BL257" s="1">
        <v>20.752908966461327</v>
      </c>
      <c r="BN257" s="1">
        <v>44197</v>
      </c>
      <c r="BO257" s="1">
        <v>7.0064664597022458E-2</v>
      </c>
      <c r="BP257" s="1">
        <v>0.18</v>
      </c>
    </row>
    <row r="258" spans="1:68" ht="13.5" thickBot="1">
      <c r="A258" s="120">
        <f t="shared" ca="1" si="38"/>
        <v>44469</v>
      </c>
      <c r="B258" s="36">
        <f t="shared" si="39"/>
        <v>35.049999999999997</v>
      </c>
      <c r="C258" s="48"/>
      <c r="D258" s="121">
        <f t="shared" si="40"/>
        <v>55</v>
      </c>
      <c r="E258" s="38">
        <f t="shared" si="41"/>
        <v>7.2959999999999997E-2</v>
      </c>
      <c r="F258" s="47"/>
      <c r="G258" s="46"/>
      <c r="H258" s="47"/>
      <c r="I258" s="46"/>
      <c r="J258" s="117">
        <f t="shared" si="42"/>
        <v>0</v>
      </c>
      <c r="K258" s="171">
        <f t="shared" si="43"/>
        <v>0</v>
      </c>
      <c r="L258" s="8">
        <f ca="1">(A258-Calculation!$C$5)/365.25</f>
        <v>20.911704312114988</v>
      </c>
      <c r="M258" s="1">
        <v>5</v>
      </c>
      <c r="N258" s="123">
        <f t="shared" ca="1" si="37"/>
        <v>44469</v>
      </c>
      <c r="O258" s="40">
        <f t="shared" si="44"/>
        <v>0.12509999999999999</v>
      </c>
      <c r="P258" s="124"/>
      <c r="V258" s="109">
        <f t="shared" ca="1" si="45"/>
        <v>44469</v>
      </c>
      <c r="W258" s="112">
        <v>35.049999999999997</v>
      </c>
      <c r="X258" s="117">
        <v>0</v>
      </c>
      <c r="Y258" s="183">
        <v>55</v>
      </c>
      <c r="Z258" s="113">
        <v>7.2959999999999997E-2</v>
      </c>
      <c r="AA258" s="43"/>
      <c r="AB258" s="44"/>
      <c r="AC258" s="43"/>
      <c r="AD258" s="44"/>
      <c r="AE258" s="125">
        <v>1</v>
      </c>
      <c r="AF258" s="126"/>
      <c r="AG258" s="114">
        <v>20.837779999999999</v>
      </c>
      <c r="AH258" s="115"/>
      <c r="AI258" s="111">
        <f t="shared" si="46"/>
        <v>0</v>
      </c>
      <c r="AJ258" s="40">
        <v>0.12509999999999999</v>
      </c>
      <c r="AK258" s="50">
        <v>0.16800000000000001</v>
      </c>
      <c r="AM258" s="116"/>
      <c r="AN258" s="131"/>
      <c r="AT258" s="39">
        <f t="shared" si="47"/>
        <v>0</v>
      </c>
      <c r="AU258" s="130"/>
      <c r="AV258" s="6"/>
      <c r="BA258" s="134">
        <v>44228</v>
      </c>
      <c r="BB258" s="1">
        <v>35.049999999999997</v>
      </c>
      <c r="BC258" s="1">
        <v>51.643655172413794</v>
      </c>
      <c r="BD258" s="1">
        <v>2.0499999999999998</v>
      </c>
      <c r="BE258" s="1">
        <v>7.3039252640095018E-2</v>
      </c>
      <c r="BJ258" s="1">
        <v>1.6728676116819023</v>
      </c>
      <c r="BL258" s="1">
        <v>20.837782340862422</v>
      </c>
      <c r="BN258" s="1">
        <v>44228</v>
      </c>
      <c r="BO258" s="1">
        <v>0.10509699689553371</v>
      </c>
      <c r="BP258" s="1">
        <v>0.18</v>
      </c>
    </row>
    <row r="259" spans="1:68" ht="12.75">
      <c r="B259" s="36"/>
      <c r="C259" s="48"/>
      <c r="E259" s="38">
        <f t="shared" si="41"/>
        <v>0</v>
      </c>
      <c r="J259" s="117">
        <v>50.507586206896555</v>
      </c>
      <c r="K259" s="171">
        <f t="shared" si="43"/>
        <v>50.507586206896555</v>
      </c>
      <c r="L259" s="8">
        <f ca="1">(A259-Calculation!$C$5)/365.25</f>
        <v>-100.83778234086242</v>
      </c>
      <c r="M259" s="1">
        <v>6</v>
      </c>
      <c r="O259" s="49"/>
      <c r="P259" s="50"/>
      <c r="X259" s="117">
        <v>0</v>
      </c>
      <c r="AK259" s="50">
        <v>0.17900000000000002</v>
      </c>
      <c r="AU259" s="80"/>
      <c r="BC259" s="1">
        <v>50.507586206896555</v>
      </c>
      <c r="BP259" s="1">
        <v>0.17900000000000002</v>
      </c>
    </row>
    <row r="260" spans="1:68" ht="12.75">
      <c r="B260" s="36"/>
      <c r="C260" s="48"/>
      <c r="E260" s="38">
        <f t="shared" si="41"/>
        <v>0</v>
      </c>
      <c r="J260" s="117">
        <v>49.702137931034493</v>
      </c>
      <c r="K260" s="171">
        <f t="shared" si="43"/>
        <v>49.702137931034493</v>
      </c>
      <c r="L260" s="8">
        <f ca="1">(A260-Calculation!$C$5)/365.25</f>
        <v>-100.83778234086242</v>
      </c>
      <c r="M260" s="1">
        <v>1</v>
      </c>
      <c r="O260" s="49"/>
      <c r="P260" s="50"/>
      <c r="X260" s="117">
        <v>0</v>
      </c>
      <c r="AK260" s="50">
        <v>0.17900000000000002</v>
      </c>
      <c r="AU260" s="80"/>
      <c r="BC260" s="1">
        <v>49.702137931034493</v>
      </c>
      <c r="BP260" s="1">
        <v>0.17900000000000002</v>
      </c>
    </row>
    <row r="261" spans="1:68" ht="12.75">
      <c r="B261" s="36"/>
      <c r="C261" s="48"/>
      <c r="E261" s="38">
        <f t="shared" si="41"/>
        <v>0</v>
      </c>
      <c r="J261" s="117">
        <v>49.169275862068972</v>
      </c>
      <c r="K261" s="171">
        <f t="shared" si="43"/>
        <v>49.169275862068972</v>
      </c>
      <c r="L261" s="8">
        <f ca="1">(A261-Calculation!$C$5)/365.25</f>
        <v>-100.83778234086242</v>
      </c>
      <c r="M261" s="1">
        <v>2</v>
      </c>
      <c r="O261" s="49"/>
      <c r="P261" s="50"/>
      <c r="X261" s="117">
        <v>0</v>
      </c>
      <c r="AK261" s="50">
        <v>0.17900000000000002</v>
      </c>
      <c r="AU261" s="80"/>
      <c r="BC261" s="1">
        <v>49.169275862068972</v>
      </c>
      <c r="BP261" s="1">
        <v>0.17900000000000002</v>
      </c>
    </row>
    <row r="262" spans="1:68" ht="12.75">
      <c r="B262" s="36"/>
      <c r="C262" s="48"/>
      <c r="E262" s="38">
        <f t="shared" si="41"/>
        <v>0</v>
      </c>
      <c r="J262" s="117">
        <v>49.406689655172421</v>
      </c>
      <c r="K262" s="171">
        <f t="shared" si="43"/>
        <v>49.406689655172421</v>
      </c>
      <c r="L262" s="8">
        <f ca="1">(A262-Calculation!$C$5)/365.25</f>
        <v>-100.83778234086242</v>
      </c>
      <c r="M262" s="1">
        <v>3</v>
      </c>
      <c r="O262" s="49"/>
      <c r="P262" s="50"/>
      <c r="X262" s="117">
        <v>0</v>
      </c>
      <c r="AK262" s="50">
        <v>0.17800000000000002</v>
      </c>
      <c r="AU262" s="80"/>
      <c r="BC262" s="1">
        <v>49.406689655172421</v>
      </c>
      <c r="BP262" s="1">
        <v>0.17800000000000002</v>
      </c>
    </row>
    <row r="263" spans="1:68" ht="12.75">
      <c r="B263" s="36"/>
      <c r="C263" s="48"/>
      <c r="E263" s="38">
        <f t="shared" si="41"/>
        <v>0</v>
      </c>
      <c r="J263" s="117">
        <v>50.01868965517243</v>
      </c>
      <c r="K263" s="171">
        <f t="shared" si="43"/>
        <v>50.01868965517243</v>
      </c>
      <c r="L263" s="8">
        <f ca="1">(A263-Calculation!$C$5)/365.25</f>
        <v>-100.83778234086242</v>
      </c>
      <c r="M263" s="1">
        <v>4</v>
      </c>
      <c r="O263" s="49"/>
      <c r="P263" s="50"/>
      <c r="X263" s="117">
        <v>0</v>
      </c>
      <c r="AK263" s="50">
        <v>0.17800000000000002</v>
      </c>
      <c r="AU263" s="80"/>
      <c r="BC263" s="1">
        <v>50.01868965517243</v>
      </c>
      <c r="BP263" s="1">
        <v>0.17800000000000002</v>
      </c>
    </row>
    <row r="264" spans="1:68" ht="12.75">
      <c r="B264" s="36"/>
      <c r="C264" s="48"/>
      <c r="E264" s="38">
        <f t="shared" si="41"/>
        <v>0</v>
      </c>
      <c r="J264" s="117">
        <v>50.773137931034491</v>
      </c>
      <c r="K264" s="171">
        <f t="shared" si="43"/>
        <v>50.773137931034491</v>
      </c>
      <c r="L264" s="8">
        <f ca="1">(A264-Calculation!$C$5)/365.25</f>
        <v>-100.83778234086242</v>
      </c>
      <c r="M264" s="1">
        <v>5</v>
      </c>
      <c r="O264" s="49"/>
      <c r="P264" s="50"/>
      <c r="X264" s="117">
        <v>0</v>
      </c>
      <c r="AK264" s="50">
        <v>0.17699999999999999</v>
      </c>
      <c r="AU264" s="80"/>
      <c r="BC264" s="1">
        <v>50.773137931034491</v>
      </c>
      <c r="BP264" s="1">
        <v>0.17699999999999999</v>
      </c>
    </row>
    <row r="265" spans="1:68" ht="12.75">
      <c r="B265" s="36"/>
      <c r="C265" s="48"/>
      <c r="E265" s="38">
        <f t="shared" ref="E265:E277" si="48">Z265</f>
        <v>0</v>
      </c>
      <c r="J265" s="117">
        <v>51.569793103448283</v>
      </c>
      <c r="K265" s="171">
        <f>J265-C265</f>
        <v>51.569793103448283</v>
      </c>
      <c r="L265" s="8">
        <f ca="1">(A265-Calculation!$C$5)/365.25</f>
        <v>-100.83778234086242</v>
      </c>
      <c r="M265" s="1">
        <v>6</v>
      </c>
      <c r="O265" s="49"/>
      <c r="P265" s="50"/>
      <c r="X265" s="117">
        <v>0</v>
      </c>
      <c r="AK265" s="50">
        <v>0.17699999999999999</v>
      </c>
      <c r="AU265" s="80"/>
      <c r="BC265" s="1">
        <v>51.569793103448283</v>
      </c>
      <c r="BP265" s="1">
        <v>0.17699999999999999</v>
      </c>
    </row>
    <row r="266" spans="1:68" ht="12.75">
      <c r="C266" s="48"/>
      <c r="E266" s="38">
        <f t="shared" si="48"/>
        <v>0</v>
      </c>
      <c r="J266" s="117">
        <v>52.612655172413803</v>
      </c>
      <c r="K266" s="171">
        <f>J266-C266</f>
        <v>52.612655172413803</v>
      </c>
      <c r="L266" s="8">
        <f ca="1">(A266-Calculation!$C$5)/365.25</f>
        <v>-100.83778234086242</v>
      </c>
      <c r="M266" s="1">
        <v>1</v>
      </c>
      <c r="P266" s="50"/>
      <c r="X266" s="117">
        <v>0</v>
      </c>
      <c r="AK266" s="50">
        <v>0.17600000000000002</v>
      </c>
      <c r="AU266" s="80"/>
      <c r="BC266" s="1">
        <v>52.612655172413803</v>
      </c>
      <c r="BP266" s="1">
        <v>0.17600000000000002</v>
      </c>
    </row>
    <row r="267" spans="1:68" ht="12.75">
      <c r="C267" s="48"/>
      <c r="E267" s="38">
        <f t="shared" si="48"/>
        <v>0</v>
      </c>
      <c r="L267" s="8">
        <f ca="1">(A267-Calculation!$C$5)/365.25</f>
        <v>-100.83778234086242</v>
      </c>
      <c r="M267" s="1">
        <v>2</v>
      </c>
      <c r="P267" s="50"/>
      <c r="X267" s="122"/>
      <c r="AK267" s="137">
        <v>0.17600000000000002</v>
      </c>
      <c r="BP267" s="1">
        <v>0.17600000000000002</v>
      </c>
    </row>
    <row r="268" spans="1:68" ht="12.75">
      <c r="C268" s="48"/>
      <c r="E268" s="38">
        <f t="shared" si="48"/>
        <v>0</v>
      </c>
      <c r="L268" s="8">
        <f ca="1">(A268-Calculation!$C$5)/365.25</f>
        <v>-100.83778234086242</v>
      </c>
      <c r="M268" s="1">
        <v>3</v>
      </c>
      <c r="P268" s="50"/>
      <c r="AK268" s="137">
        <v>0.17600000000000002</v>
      </c>
      <c r="BP268" s="1">
        <v>0.17600000000000002</v>
      </c>
    </row>
    <row r="269" spans="1:68" ht="12.75">
      <c r="C269" s="51"/>
      <c r="E269" s="38">
        <f t="shared" si="48"/>
        <v>0</v>
      </c>
      <c r="L269" s="8">
        <f ca="1">(A269-Calculation!$C$5)/365.25</f>
        <v>-100.83778234086242</v>
      </c>
      <c r="M269" s="1">
        <v>4</v>
      </c>
      <c r="P269" s="50"/>
    </row>
    <row r="270" spans="1:68" ht="12.75">
      <c r="C270" s="51"/>
      <c r="E270" s="38">
        <f t="shared" si="48"/>
        <v>0</v>
      </c>
      <c r="L270" s="8">
        <f ca="1">(A270-Calculation!$C$5)/365.25</f>
        <v>-100.83778234086242</v>
      </c>
      <c r="M270" s="1">
        <v>5</v>
      </c>
    </row>
    <row r="271" spans="1:68" ht="12.75">
      <c r="E271" s="38">
        <f t="shared" si="48"/>
        <v>0</v>
      </c>
      <c r="L271" s="8">
        <f ca="1">(A271-Calculation!$C$5)/365.25</f>
        <v>-100.83778234086242</v>
      </c>
      <c r="M271" s="1">
        <v>6</v>
      </c>
    </row>
    <row r="272" spans="1:68" ht="12.75">
      <c r="E272" s="38">
        <f t="shared" si="48"/>
        <v>0</v>
      </c>
      <c r="L272" s="8">
        <f ca="1">(A272-Calculation!$C$5)/365.25</f>
        <v>-100.83778234086242</v>
      </c>
      <c r="M272" s="1">
        <v>1</v>
      </c>
    </row>
    <row r="273" spans="5:13" ht="12.75">
      <c r="E273" s="38">
        <f t="shared" si="48"/>
        <v>0</v>
      </c>
      <c r="L273" s="8">
        <f ca="1">(A273-Calculation!$C$5)/365.25</f>
        <v>-100.83778234086242</v>
      </c>
      <c r="M273" s="1">
        <v>2</v>
      </c>
    </row>
    <row r="274" spans="5:13" ht="12.75">
      <c r="E274" s="38">
        <f t="shared" si="48"/>
        <v>0</v>
      </c>
      <c r="L274" s="8">
        <f ca="1">(A274-Calculation!$C$5)/365.25</f>
        <v>-100.83778234086242</v>
      </c>
      <c r="M274" s="1">
        <v>3</v>
      </c>
    </row>
    <row r="275" spans="5:13" ht="12.75">
      <c r="E275" s="38">
        <f t="shared" si="48"/>
        <v>0</v>
      </c>
      <c r="L275" s="8">
        <f ca="1">(A275-Calculation!$C$5)/365.25</f>
        <v>-100.83778234086242</v>
      </c>
      <c r="M275" s="1">
        <v>4</v>
      </c>
    </row>
    <row r="276" spans="5:13" ht="12.75">
      <c r="E276" s="38">
        <f t="shared" si="48"/>
        <v>0</v>
      </c>
      <c r="L276" s="8">
        <f ca="1">(A276-Calculation!$C$5)/365.25</f>
        <v>-100.83778234086242</v>
      </c>
      <c r="M276" s="1">
        <v>5</v>
      </c>
    </row>
    <row r="277" spans="5:13" ht="12.75">
      <c r="E277" s="38">
        <f t="shared" si="48"/>
        <v>0</v>
      </c>
      <c r="L277" s="8">
        <f ca="1">(A277-Calculation!$C$5)/365.25</f>
        <v>-100.83778234086242</v>
      </c>
      <c r="M277" s="1">
        <v>6</v>
      </c>
    </row>
    <row r="278" spans="5:13">
      <c r="L278" s="8">
        <f ca="1">(A278-Calculation!$C$5)/365.25</f>
        <v>-100.83778234086242</v>
      </c>
    </row>
    <row r="279" spans="5:13">
      <c r="L279" s="8">
        <f ca="1">(A279-Calculation!$C$5)/365.25</f>
        <v>-100.83778234086242</v>
      </c>
    </row>
    <row r="280" spans="5:13">
      <c r="L280" s="8">
        <f ca="1">(A280-Calculation!$C$5)/365.25</f>
        <v>-100.83778234086242</v>
      </c>
    </row>
    <row r="281" spans="5:13">
      <c r="L281" s="8">
        <f ca="1">(A281-Calculation!$C$5)/365.25</f>
        <v>-100.83778234086242</v>
      </c>
    </row>
    <row r="282" spans="5:13">
      <c r="L282" s="8">
        <f ca="1">(A282-Calculation!$C$5)/365.25</f>
        <v>-100.83778234086242</v>
      </c>
    </row>
    <row r="283" spans="5:13">
      <c r="L283" s="8">
        <f ca="1">(A283-Calculation!$C$5)/365.25</f>
        <v>-100.83778234086242</v>
      </c>
    </row>
    <row r="284" spans="5:13">
      <c r="L284" s="8">
        <f ca="1">(A284-Calculation!$C$5)/365.25</f>
        <v>-100.83778234086242</v>
      </c>
    </row>
    <row r="285" spans="5:13">
      <c r="L285" s="8">
        <f ca="1">(A285-Calculation!$C$5)/365.25</f>
        <v>-100.83778234086242</v>
      </c>
    </row>
    <row r="286" spans="5:13">
      <c r="L286" s="8">
        <f ca="1">(A286-Calculation!$C$5)/365.25</f>
        <v>-100.83778234086242</v>
      </c>
    </row>
    <row r="287" spans="5:13">
      <c r="L287" s="8">
        <f ca="1">(A287-Calculation!$C$5)/365.25</f>
        <v>-100.83778234086242</v>
      </c>
    </row>
    <row r="288" spans="5:13">
      <c r="L288" s="8">
        <f ca="1">(A288-Calculation!$C$5)/365.25</f>
        <v>-100.83778234086242</v>
      </c>
    </row>
    <row r="289" spans="12:12">
      <c r="L289" s="8">
        <f ca="1">(A289-Calculation!$C$5)/365.25</f>
        <v>-100.83778234086242</v>
      </c>
    </row>
    <row r="290" spans="12:12">
      <c r="L290" s="8">
        <f ca="1">(A290-Calculation!$C$5)/365.25</f>
        <v>-100.83778234086242</v>
      </c>
    </row>
    <row r="291" spans="12:12">
      <c r="L291" s="8">
        <f ca="1">(A291-Calculation!$C$5)/365.25</f>
        <v>-100.83778234086242</v>
      </c>
    </row>
    <row r="292" spans="12:12">
      <c r="L292" s="8">
        <f ca="1">(A292-Calculation!$C$5)/365.25</f>
        <v>-100.83778234086242</v>
      </c>
    </row>
    <row r="293" spans="12:12">
      <c r="L293" s="8">
        <f ca="1">(A293-Calculation!$C$5)/365.25</f>
        <v>-100.83778234086242</v>
      </c>
    </row>
    <row r="294" spans="12:12">
      <c r="L294" s="8">
        <f ca="1">(A294-Calculation!$C$5)/365.25</f>
        <v>-100.83778234086242</v>
      </c>
    </row>
    <row r="295" spans="12:12">
      <c r="L295" s="8">
        <f ca="1">(A295-Calculation!$C$5)/365.25</f>
        <v>-100.83778234086242</v>
      </c>
    </row>
    <row r="296" spans="12:12">
      <c r="L296" s="8">
        <f ca="1">(A296-Calculation!$C$5)/365.25</f>
        <v>-100.83778234086242</v>
      </c>
    </row>
    <row r="297" spans="12:12">
      <c r="L297" s="8">
        <f ca="1">(A297-Calculation!$C$5)/365.25</f>
        <v>-100.83778234086242</v>
      </c>
    </row>
    <row r="298" spans="12:12">
      <c r="L298" s="8">
        <f ca="1">(A298-Calculation!$C$5)/365.25</f>
        <v>-100.83778234086242</v>
      </c>
    </row>
    <row r="299" spans="12:12">
      <c r="L299" s="8">
        <f ca="1">(A299-Calculation!$C$5)/365.25</f>
        <v>-100.83778234086242</v>
      </c>
    </row>
    <row r="300" spans="12:12">
      <c r="L300" s="8">
        <f ca="1">(A300-Calculation!$C$5)/365.25</f>
        <v>-100.83778234086242</v>
      </c>
    </row>
    <row r="301" spans="12:12">
      <c r="L301" s="8">
        <f ca="1">(A301-Calculation!$C$5)/365.25</f>
        <v>-100.83778234086242</v>
      </c>
    </row>
    <row r="302" spans="12:12">
      <c r="L302" s="8">
        <f ca="1">(A302-Calculation!$C$5)/365.25</f>
        <v>-100.83778234086242</v>
      </c>
    </row>
    <row r="303" spans="12:12">
      <c r="L303" s="8">
        <f ca="1">(A303-Calculation!$C$5)/365.25</f>
        <v>-100.83778234086242</v>
      </c>
    </row>
    <row r="304" spans="12:12">
      <c r="L304" s="8">
        <f ca="1">(A304-Calculation!$C$5)/365.25</f>
        <v>-100.83778234086242</v>
      </c>
    </row>
    <row r="305" spans="12:12">
      <c r="L305" s="8">
        <f ca="1">(A305-Calculation!$C$5)/365.25</f>
        <v>-100.83778234086242</v>
      </c>
    </row>
    <row r="306" spans="12:12">
      <c r="L306" s="8">
        <f ca="1">(A306-Calculation!$C$5)/365.25</f>
        <v>-100.83778234086242</v>
      </c>
    </row>
    <row r="307" spans="12:12">
      <c r="L307" s="8">
        <f ca="1">(A307-Calculation!$C$5)/365.25</f>
        <v>-100.83778234086242</v>
      </c>
    </row>
    <row r="308" spans="12:12">
      <c r="L308" s="8">
        <f ca="1">(A308-Calculation!$C$5)/365.25</f>
        <v>-100.83778234086242</v>
      </c>
    </row>
    <row r="309" spans="12:12">
      <c r="L309" s="8">
        <f ca="1">(A309-Calculation!$C$5)/365.25</f>
        <v>-100.83778234086242</v>
      </c>
    </row>
    <row r="310" spans="12:12">
      <c r="L310" s="8">
        <f ca="1">(A310-Calculation!$C$5)/365.25</f>
        <v>-100.83778234086242</v>
      </c>
    </row>
    <row r="311" spans="12:12">
      <c r="L311" s="8">
        <f ca="1">(A311-Calculation!$C$5)/365.25</f>
        <v>-100.83778234086242</v>
      </c>
    </row>
    <row r="312" spans="12:12">
      <c r="L312" s="8">
        <f ca="1">(A312-Calculation!$C$5)/365.25</f>
        <v>-100.83778234086242</v>
      </c>
    </row>
    <row r="313" spans="12:12">
      <c r="L313" s="8">
        <f ca="1">(A313-Calculation!$C$5)/365.25</f>
        <v>-100.83778234086242</v>
      </c>
    </row>
    <row r="314" spans="12:12">
      <c r="L314" s="8">
        <f ca="1">(A314-Calculation!$C$5)/365.25</f>
        <v>-100.83778234086242</v>
      </c>
    </row>
    <row r="315" spans="12:12">
      <c r="L315" s="8">
        <f ca="1">(A315-Calculation!$C$5)/365.25</f>
        <v>-100.83778234086242</v>
      </c>
    </row>
    <row r="316" spans="12:12">
      <c r="L316" s="8">
        <f ca="1">(A316-Calculation!$C$5)/365.25</f>
        <v>-100.83778234086242</v>
      </c>
    </row>
    <row r="317" spans="12:12">
      <c r="L317" s="8">
        <f ca="1">(A317-Calculation!$C$5)/365.25</f>
        <v>-100.83778234086242</v>
      </c>
    </row>
    <row r="318" spans="12:12">
      <c r="L318" s="8">
        <f ca="1">(A318-Calculation!$C$5)/365.25</f>
        <v>-100.83778234086242</v>
      </c>
    </row>
    <row r="319" spans="12:12">
      <c r="L319" s="8">
        <f ca="1">(A319-Calculation!$C$5)/365.25</f>
        <v>-100.83778234086242</v>
      </c>
    </row>
    <row r="320" spans="12:12">
      <c r="L320" s="8">
        <f ca="1">(A320-Calculation!$C$5)/365.25</f>
        <v>-100.83778234086242</v>
      </c>
    </row>
    <row r="321" spans="12:12">
      <c r="L321" s="8">
        <f ca="1">(A321-Calculation!$C$5)/365.25</f>
        <v>-100.83778234086242</v>
      </c>
    </row>
    <row r="322" spans="12:12">
      <c r="L322" s="8">
        <f ca="1">(A322-Calculation!$C$5)/365.25</f>
        <v>-100.83778234086242</v>
      </c>
    </row>
    <row r="323" spans="12:12">
      <c r="L323" s="8">
        <f ca="1">(A323-Calculation!$C$5)/365.25</f>
        <v>-100.83778234086242</v>
      </c>
    </row>
    <row r="324" spans="12:12">
      <c r="L324" s="8">
        <f ca="1">(A324-Calculation!$C$5)/365.25</f>
        <v>-100.83778234086242</v>
      </c>
    </row>
    <row r="325" spans="12:12">
      <c r="L325" s="8">
        <f ca="1">(A325-Calculation!$C$5)/365.25</f>
        <v>-100.83778234086242</v>
      </c>
    </row>
    <row r="326" spans="12:12">
      <c r="L326" s="8">
        <f ca="1">(A326-Calculation!$C$5)/365.25</f>
        <v>-100.83778234086242</v>
      </c>
    </row>
    <row r="327" spans="12:12">
      <c r="L327" s="8">
        <f ca="1">(A327-Calculation!$C$5)/365.25</f>
        <v>-100.83778234086242</v>
      </c>
    </row>
    <row r="328" spans="12:12">
      <c r="L328" s="8">
        <f ca="1">(A328-Calculation!$C$5)/365.25</f>
        <v>-100.83778234086242</v>
      </c>
    </row>
    <row r="329" spans="12:12">
      <c r="L329" s="8">
        <f ca="1">(A329-Calculation!$C$5)/365.25</f>
        <v>-100.83778234086242</v>
      </c>
    </row>
    <row r="330" spans="12:12">
      <c r="L330" s="8">
        <f ca="1">(A330-Calculation!$C$5)/365.25</f>
        <v>-100.83778234086242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C8" sqref="C8"/>
    </sheetView>
  </sheetViews>
  <sheetFormatPr defaultColWidth="6.7109375" defaultRowHeight="11.25"/>
  <cols>
    <col min="1" max="1" width="7.7109375" style="1" customWidth="1"/>
    <col min="2" max="8" width="6.7109375" style="1" customWidth="1"/>
    <col min="9" max="9" width="6.42578125" style="1" customWidth="1"/>
    <col min="10" max="11" width="6.7109375" style="1" customWidth="1"/>
    <col min="12" max="12" width="8" style="1" customWidth="1"/>
    <col min="13" max="13" width="7.7109375" style="1" customWidth="1"/>
    <col min="14" max="14" width="7" style="1" customWidth="1"/>
    <col min="15" max="16384" width="6.7109375" style="1"/>
  </cols>
  <sheetData>
    <row r="2" spans="2:28">
      <c r="E2" s="132">
        <f>Curves!AS3</f>
        <v>0</v>
      </c>
    </row>
    <row r="3" spans="2:28">
      <c r="B3" s="22"/>
      <c r="C3" s="23" t="s">
        <v>31</v>
      </c>
      <c r="D3" s="23" t="s">
        <v>32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28">
      <c r="B4" s="23" t="s">
        <v>33</v>
      </c>
      <c r="C4" s="24">
        <v>800</v>
      </c>
      <c r="D4" s="24">
        <v>2300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28">
      <c r="B5" s="25" t="s">
        <v>34</v>
      </c>
      <c r="C5" s="26"/>
      <c r="D5" s="26"/>
      <c r="E5" s="26"/>
      <c r="F5" s="26"/>
      <c r="G5" s="27"/>
      <c r="H5" s="27"/>
      <c r="I5" s="26"/>
      <c r="J5" s="26"/>
      <c r="K5" s="26"/>
      <c r="L5" s="26"/>
      <c r="M5" s="26"/>
      <c r="N5" s="26"/>
      <c r="O5" s="26"/>
    </row>
    <row r="6" spans="2:28">
      <c r="B6" s="28"/>
      <c r="C6" s="28" t="s">
        <v>17</v>
      </c>
      <c r="D6" s="28" t="s">
        <v>18</v>
      </c>
      <c r="E6" s="28" t="s">
        <v>19</v>
      </c>
      <c r="F6" s="28" t="s">
        <v>21</v>
      </c>
      <c r="G6" s="28" t="s">
        <v>20</v>
      </c>
      <c r="H6" s="28" t="s">
        <v>35</v>
      </c>
      <c r="I6" s="28" t="s">
        <v>36</v>
      </c>
      <c r="J6" s="28" t="s">
        <v>37</v>
      </c>
      <c r="K6" s="28" t="s">
        <v>38</v>
      </c>
      <c r="L6" s="28" t="s">
        <v>39</v>
      </c>
      <c r="M6" s="28" t="s">
        <v>40</v>
      </c>
      <c r="N6" s="28" t="s">
        <v>41</v>
      </c>
      <c r="O6" s="28"/>
    </row>
    <row r="7" spans="2:28">
      <c r="B7" s="23" t="s">
        <v>42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 t="s">
        <v>43</v>
      </c>
    </row>
    <row r="8" spans="2:28">
      <c r="B8" s="22">
        <v>100</v>
      </c>
      <c r="C8" s="29">
        <v>0.84009140360859491</v>
      </c>
      <c r="D8" s="29">
        <v>0.84009140360859491</v>
      </c>
      <c r="E8" s="29">
        <v>0.88009140360859495</v>
      </c>
      <c r="F8" s="29">
        <v>0.93009140360859499</v>
      </c>
      <c r="G8" s="29">
        <v>0.99487413888798193</v>
      </c>
      <c r="H8" s="29">
        <v>1.1566015393724096</v>
      </c>
      <c r="I8" s="29">
        <v>1.1151212088270464</v>
      </c>
      <c r="J8" s="29">
        <v>1.091611616602268</v>
      </c>
      <c r="K8" s="29">
        <v>0.99664578191253639</v>
      </c>
      <c r="L8" s="29">
        <v>0.94950000000000001</v>
      </c>
      <c r="M8" s="29">
        <v>0.92949999999999999</v>
      </c>
      <c r="N8" s="29">
        <v>0.92949999999999999</v>
      </c>
      <c r="O8" s="29" t="str">
        <f>Curves!BC9</f>
        <v>2</v>
      </c>
      <c r="Q8" s="29">
        <v>0.84009140360859491</v>
      </c>
      <c r="R8" s="29">
        <v>0.84009140360859491</v>
      </c>
      <c r="S8" s="29">
        <v>0.88009140360859495</v>
      </c>
      <c r="T8" s="29">
        <v>0.93009140360859499</v>
      </c>
      <c r="U8" s="29">
        <v>0.99487413888798193</v>
      </c>
      <c r="V8" s="29">
        <v>1.1566015393724096</v>
      </c>
      <c r="W8" s="29">
        <v>1.1151212088270464</v>
      </c>
      <c r="X8" s="29">
        <v>1.091611616602268</v>
      </c>
      <c r="Y8" s="29">
        <v>0.99664578191253639</v>
      </c>
      <c r="Z8" s="29">
        <v>0.94950000000000001</v>
      </c>
      <c r="AA8" s="29">
        <v>0.92949999999999999</v>
      </c>
      <c r="AB8" s="29">
        <v>0.92949999999999999</v>
      </c>
    </row>
    <row r="9" spans="2:28">
      <c r="B9" s="22">
        <v>200</v>
      </c>
      <c r="C9" s="29">
        <v>0.82216545967600496</v>
      </c>
      <c r="D9" s="29">
        <v>0.82216545967600496</v>
      </c>
      <c r="E9" s="29">
        <v>0.83216545967600497</v>
      </c>
      <c r="F9" s="29">
        <v>0.88216545967600501</v>
      </c>
      <c r="G9" s="29">
        <v>0.89614417708707417</v>
      </c>
      <c r="H9" s="29">
        <v>0.95825932504440481</v>
      </c>
      <c r="I9" s="29">
        <v>1.0185889770627239</v>
      </c>
      <c r="J9" s="29">
        <v>0.98541692633678146</v>
      </c>
      <c r="K9" s="29">
        <v>0.87437503955445783</v>
      </c>
      <c r="L9" s="29">
        <v>0.9012</v>
      </c>
      <c r="M9" s="29">
        <v>0.88119999999999998</v>
      </c>
      <c r="N9" s="29">
        <v>0.88119999999999998</v>
      </c>
      <c r="O9" s="29" t="str">
        <f>Curves!BC10</f>
        <v>2</v>
      </c>
      <c r="Q9" s="29">
        <v>0.82216545967600496</v>
      </c>
      <c r="R9" s="29">
        <v>0.82216545967600496</v>
      </c>
      <c r="S9" s="29">
        <v>0.83216545967600497</v>
      </c>
      <c r="T9" s="29">
        <v>0.88216545967600501</v>
      </c>
      <c r="U9" s="29">
        <v>0.89614417708707417</v>
      </c>
      <c r="V9" s="29">
        <v>0.95825932504440481</v>
      </c>
      <c r="W9" s="29">
        <v>1.0185889770627239</v>
      </c>
      <c r="X9" s="29">
        <v>0.98541692633678146</v>
      </c>
      <c r="Y9" s="29">
        <v>0.87437503955445783</v>
      </c>
      <c r="Z9" s="29">
        <v>0.9012</v>
      </c>
      <c r="AA9" s="29">
        <v>0.88119999999999998</v>
      </c>
      <c r="AB9" s="29">
        <v>0.88119999999999998</v>
      </c>
    </row>
    <row r="10" spans="2:28">
      <c r="B10" s="22">
        <v>300</v>
      </c>
      <c r="C10" s="29">
        <v>0.74669983553583485</v>
      </c>
      <c r="D10" s="29">
        <v>0.74669983553583485</v>
      </c>
      <c r="E10" s="29">
        <v>0.7966998355358349</v>
      </c>
      <c r="F10" s="29">
        <v>0.84669983553583494</v>
      </c>
      <c r="G10" s="29">
        <v>0.84808514806229396</v>
      </c>
      <c r="H10" s="29">
        <v>0.80550621669626976</v>
      </c>
      <c r="I10" s="29">
        <v>0.97054027611696914</v>
      </c>
      <c r="J10" s="29">
        <v>0.88495575221238931</v>
      </c>
      <c r="K10" s="29">
        <v>0.81994810455034439</v>
      </c>
      <c r="L10" s="29">
        <v>0.86570000000000003</v>
      </c>
      <c r="M10" s="29">
        <v>0.84570000000000001</v>
      </c>
      <c r="N10" s="29">
        <v>0.84570000000000001</v>
      </c>
      <c r="O10" s="29" t="str">
        <f>Curves!BC11</f>
        <v>2</v>
      </c>
      <c r="Q10" s="29">
        <v>0.74669983553583485</v>
      </c>
      <c r="R10" s="29">
        <v>0.74669983553583485</v>
      </c>
      <c r="S10" s="29">
        <v>0.7966998355358349</v>
      </c>
      <c r="T10" s="29">
        <v>0.84669983553583494</v>
      </c>
      <c r="U10" s="29">
        <v>0.84808514806229396</v>
      </c>
      <c r="V10" s="29">
        <v>0.80550621669626976</v>
      </c>
      <c r="W10" s="29">
        <v>0.97054027611696914</v>
      </c>
      <c r="X10" s="29">
        <v>0.88495575221238931</v>
      </c>
      <c r="Y10" s="29">
        <v>0.81994810455034439</v>
      </c>
      <c r="Z10" s="29">
        <v>0.86570000000000003</v>
      </c>
      <c r="AA10" s="29">
        <v>0.84570000000000001</v>
      </c>
      <c r="AB10" s="29">
        <v>0.84570000000000001</v>
      </c>
    </row>
    <row r="11" spans="2:28">
      <c r="B11" s="22">
        <v>400</v>
      </c>
      <c r="C11" s="29">
        <v>0.74619999999999997</v>
      </c>
      <c r="D11" s="29">
        <v>0.74619999999999997</v>
      </c>
      <c r="E11" s="29">
        <v>0.79719995084774298</v>
      </c>
      <c r="F11" s="29">
        <v>0.84719995084774302</v>
      </c>
      <c r="G11" s="29">
        <v>0.82222730092396068</v>
      </c>
      <c r="H11" s="29">
        <v>0.74777975133214913</v>
      </c>
      <c r="I11" s="29">
        <v>0.87400804435264667</v>
      </c>
      <c r="J11" s="29">
        <v>0.83260625701109281</v>
      </c>
      <c r="K11" s="29">
        <v>0.83209923422568155</v>
      </c>
      <c r="L11" s="29">
        <v>0.86619999999999997</v>
      </c>
      <c r="M11" s="29">
        <v>0.84619999999999995</v>
      </c>
      <c r="N11" s="29">
        <v>0.84619999999999995</v>
      </c>
      <c r="O11" s="29" t="str">
        <f>Curves!BC12</f>
        <v>2</v>
      </c>
      <c r="Q11" s="29">
        <v>0.74619999999999997</v>
      </c>
      <c r="R11" s="29">
        <v>0.74619999999999997</v>
      </c>
      <c r="S11" s="29">
        <v>0.79719995084774298</v>
      </c>
      <c r="T11" s="29">
        <v>0.84719995084774302</v>
      </c>
      <c r="U11" s="29">
        <v>0.82222730092396068</v>
      </c>
      <c r="V11" s="29">
        <v>0.74777975133214913</v>
      </c>
      <c r="W11" s="29">
        <v>0.87400804435264667</v>
      </c>
      <c r="X11" s="29">
        <v>0.83260625701109281</v>
      </c>
      <c r="Y11" s="29">
        <v>0.83209923422568155</v>
      </c>
      <c r="Z11" s="29">
        <v>0.86619999999999997</v>
      </c>
      <c r="AA11" s="29">
        <v>0.84619999999999995</v>
      </c>
      <c r="AB11" s="29">
        <v>0.84619999999999995</v>
      </c>
    </row>
    <row r="12" spans="2:28">
      <c r="B12" s="22">
        <v>500</v>
      </c>
      <c r="C12" s="29">
        <v>0.76649999999999996</v>
      </c>
      <c r="D12" s="29">
        <v>0.76649999999999996</v>
      </c>
      <c r="E12" s="29">
        <v>0.85749044781089889</v>
      </c>
      <c r="F12" s="29">
        <v>0.90749044781089894</v>
      </c>
      <c r="G12" s="29">
        <v>0.89013679845897664</v>
      </c>
      <c r="H12" s="29">
        <v>0.81113084665482538</v>
      </c>
      <c r="I12" s="29">
        <v>0.8296553973257963</v>
      </c>
      <c r="J12" s="29">
        <v>0.86426523744235273</v>
      </c>
      <c r="K12" s="29">
        <v>0.89842415037022905</v>
      </c>
      <c r="L12" s="29">
        <v>0.92649999999999999</v>
      </c>
      <c r="M12" s="29">
        <v>0.90649999999999997</v>
      </c>
      <c r="N12" s="29">
        <v>0.90649999999999997</v>
      </c>
      <c r="O12" s="29" t="str">
        <f>Curves!BC13</f>
        <v>2</v>
      </c>
      <c r="Q12" s="29">
        <v>0.76649999999999996</v>
      </c>
      <c r="R12" s="29">
        <v>0.76649999999999996</v>
      </c>
      <c r="S12" s="29">
        <v>0.85749044781089889</v>
      </c>
      <c r="T12" s="29">
        <v>0.90749044781089894</v>
      </c>
      <c r="U12" s="29">
        <v>0.89013679845897664</v>
      </c>
      <c r="V12" s="29">
        <v>0.81113084665482538</v>
      </c>
      <c r="W12" s="29">
        <v>0.8296553973257963</v>
      </c>
      <c r="X12" s="29">
        <v>0.86426523744235273</v>
      </c>
      <c r="Y12" s="29">
        <v>0.89842415037022905</v>
      </c>
      <c r="Z12" s="29">
        <v>0.92649999999999999</v>
      </c>
      <c r="AA12" s="29">
        <v>0.90649999999999997</v>
      </c>
      <c r="AB12" s="29">
        <v>0.90649999999999997</v>
      </c>
    </row>
    <row r="13" spans="2:28">
      <c r="B13" s="22">
        <v>600</v>
      </c>
      <c r="C13" s="29">
        <v>0.82339999999999991</v>
      </c>
      <c r="D13" s="29">
        <v>0.82339999999999991</v>
      </c>
      <c r="E13" s="29">
        <v>0.99535202187631988</v>
      </c>
      <c r="F13" s="29">
        <v>1.0453520218763199</v>
      </c>
      <c r="G13" s="29">
        <v>1.079238630056482</v>
      </c>
      <c r="H13" s="29">
        <v>0.98963883955002951</v>
      </c>
      <c r="I13" s="29">
        <v>0.91466463746059334</v>
      </c>
      <c r="J13" s="29">
        <v>0.960239311978063</v>
      </c>
      <c r="K13" s="29">
        <v>1.0396810328460215</v>
      </c>
      <c r="L13" s="29">
        <v>1.0644</v>
      </c>
      <c r="M13" s="29">
        <v>1.0444</v>
      </c>
      <c r="N13" s="29">
        <v>1.0444</v>
      </c>
      <c r="O13" s="29" t="str">
        <f>Curves!BC14</f>
        <v>2</v>
      </c>
      <c r="Q13" s="29">
        <v>0.82339999999999991</v>
      </c>
      <c r="R13" s="29">
        <v>0.82339999999999991</v>
      </c>
      <c r="S13" s="29">
        <v>0.99535202187631988</v>
      </c>
      <c r="T13" s="29">
        <v>1.0453520218763199</v>
      </c>
      <c r="U13" s="29">
        <v>1.079238630056482</v>
      </c>
      <c r="V13" s="29">
        <v>0.98963883955002951</v>
      </c>
      <c r="W13" s="29">
        <v>0.91466463746059334</v>
      </c>
      <c r="X13" s="29">
        <v>0.960239311978063</v>
      </c>
      <c r="Y13" s="29">
        <v>1.0396810328460215</v>
      </c>
      <c r="Z13" s="29">
        <v>1.0644</v>
      </c>
      <c r="AA13" s="29">
        <v>1.0444</v>
      </c>
      <c r="AB13" s="29">
        <v>1.0444</v>
      </c>
    </row>
    <row r="14" spans="2:28">
      <c r="B14" s="22">
        <v>700</v>
      </c>
      <c r="C14" s="29">
        <v>2.0299999999999998</v>
      </c>
      <c r="D14" s="29">
        <v>2.0299999999999998</v>
      </c>
      <c r="E14" s="29">
        <v>1.7959999999999998</v>
      </c>
      <c r="F14" s="29">
        <v>1.4909756812084298</v>
      </c>
      <c r="G14" s="29">
        <v>1.2913252146658396</v>
      </c>
      <c r="H14" s="29">
        <v>1.134695085849615</v>
      </c>
      <c r="I14" s="29">
        <v>1.0157625828894443</v>
      </c>
      <c r="J14" s="29">
        <v>1.1172877975819515</v>
      </c>
      <c r="K14" s="29">
        <v>1.4138345674324397</v>
      </c>
      <c r="L14" s="29">
        <v>1.3759999999999999</v>
      </c>
      <c r="M14" s="29">
        <v>1.496</v>
      </c>
      <c r="N14" s="29">
        <v>1.496</v>
      </c>
      <c r="O14" s="29" t="str">
        <f>Curves!BC15</f>
        <v>2</v>
      </c>
      <c r="Q14" s="29">
        <v>2.0299999999999998</v>
      </c>
      <c r="R14" s="29">
        <v>2.0299999999999998</v>
      </c>
      <c r="S14" s="29">
        <v>1.7959999999999998</v>
      </c>
      <c r="T14" s="29">
        <v>1.4909756812084298</v>
      </c>
      <c r="U14" s="29">
        <v>1.2913252146658396</v>
      </c>
      <c r="V14" s="29">
        <v>1.134695085849615</v>
      </c>
      <c r="W14" s="29">
        <v>1.0157625828894443</v>
      </c>
      <c r="X14" s="29">
        <v>1.1172877975819515</v>
      </c>
      <c r="Y14" s="29">
        <v>1.4138345674324397</v>
      </c>
      <c r="Z14" s="29">
        <v>1.3759999999999999</v>
      </c>
      <c r="AA14" s="29">
        <v>1.496</v>
      </c>
      <c r="AB14" s="29">
        <v>1.496</v>
      </c>
    </row>
    <row r="15" spans="2:28">
      <c r="B15" s="22">
        <v>800</v>
      </c>
      <c r="C15" s="29">
        <v>1.1000000000000001</v>
      </c>
      <c r="D15" s="29">
        <v>1.1000000000000001</v>
      </c>
      <c r="E15" s="29">
        <v>1.1358999999999999</v>
      </c>
      <c r="F15" s="29">
        <v>1.1232726508202047</v>
      </c>
      <c r="G15" s="29">
        <v>0.75</v>
      </c>
      <c r="H15" s="29">
        <v>0.55000000000000004</v>
      </c>
      <c r="I15" s="29">
        <v>0.4</v>
      </c>
      <c r="J15" s="29">
        <v>0.4</v>
      </c>
      <c r="K15" s="29">
        <v>0.65</v>
      </c>
      <c r="L15" s="29">
        <v>1.0615000000000001</v>
      </c>
      <c r="M15" s="29">
        <v>1.0714999999999999</v>
      </c>
      <c r="N15" s="29">
        <v>1.0874999999999999</v>
      </c>
      <c r="O15" s="29" t="str">
        <f>Curves!BC16</f>
        <v>1</v>
      </c>
      <c r="Q15" s="29">
        <v>1.1000000000000001</v>
      </c>
      <c r="R15" s="29">
        <v>1.1000000000000001</v>
      </c>
      <c r="S15" s="29">
        <v>1.1358999999999999</v>
      </c>
      <c r="T15" s="29">
        <v>1.1232726508202047</v>
      </c>
      <c r="U15" s="29">
        <v>0.75</v>
      </c>
      <c r="V15" s="29">
        <v>0.55000000000000004</v>
      </c>
      <c r="W15" s="29">
        <v>0.4</v>
      </c>
      <c r="X15" s="29">
        <v>0.4</v>
      </c>
      <c r="Y15" s="29">
        <v>0.65</v>
      </c>
      <c r="Z15" s="29">
        <v>1.0615000000000001</v>
      </c>
      <c r="AA15" s="29">
        <v>1.0714999999999999</v>
      </c>
      <c r="AB15" s="29">
        <v>1.0874999999999999</v>
      </c>
    </row>
    <row r="16" spans="2:28">
      <c r="B16" s="22">
        <v>900</v>
      </c>
      <c r="C16" s="29">
        <v>1.3</v>
      </c>
      <c r="D16" s="29">
        <v>1.3</v>
      </c>
      <c r="E16" s="29">
        <v>1.1898</v>
      </c>
      <c r="F16" s="29">
        <v>1.1413154461256174</v>
      </c>
      <c r="G16" s="29">
        <v>0.75</v>
      </c>
      <c r="H16" s="29">
        <v>0.55000000000000004</v>
      </c>
      <c r="I16" s="29">
        <v>0.4</v>
      </c>
      <c r="J16" s="29">
        <v>0.4</v>
      </c>
      <c r="K16" s="29">
        <v>0.65</v>
      </c>
      <c r="L16" s="29">
        <v>1.1326000000000001</v>
      </c>
      <c r="M16" s="29">
        <v>1.1426000000000001</v>
      </c>
      <c r="N16" s="29">
        <v>1.1637999999999999</v>
      </c>
      <c r="O16" s="29" t="str">
        <f>Curves!BC17</f>
        <v>1</v>
      </c>
      <c r="Q16" s="29">
        <v>1.3</v>
      </c>
      <c r="R16" s="29">
        <v>1.3</v>
      </c>
      <c r="S16" s="29">
        <v>1.1898</v>
      </c>
      <c r="T16" s="29">
        <v>1.1413154461256174</v>
      </c>
      <c r="U16" s="29">
        <v>0.75</v>
      </c>
      <c r="V16" s="29">
        <v>0.55000000000000004</v>
      </c>
      <c r="W16" s="29">
        <v>0.4</v>
      </c>
      <c r="X16" s="29">
        <v>0.4</v>
      </c>
      <c r="Y16" s="29">
        <v>0.65</v>
      </c>
      <c r="Z16" s="29">
        <v>1.1326000000000001</v>
      </c>
      <c r="AA16" s="29">
        <v>1.1426000000000001</v>
      </c>
      <c r="AB16" s="29">
        <v>1.1637999999999999</v>
      </c>
    </row>
    <row r="17" spans="1:28">
      <c r="B17" s="22">
        <v>1000</v>
      </c>
      <c r="C17" s="29">
        <v>1.3</v>
      </c>
      <c r="D17" s="29">
        <v>1.3</v>
      </c>
      <c r="E17" s="29">
        <v>1.1861999999999999</v>
      </c>
      <c r="F17" s="29">
        <v>1.09378612004454</v>
      </c>
      <c r="G17" s="29">
        <v>0.75</v>
      </c>
      <c r="H17" s="29">
        <v>0.55000000000000004</v>
      </c>
      <c r="I17" s="29">
        <v>0.4</v>
      </c>
      <c r="J17" s="29">
        <v>0.4</v>
      </c>
      <c r="K17" s="29">
        <v>0.65</v>
      </c>
      <c r="L17" s="29">
        <v>1.1291</v>
      </c>
      <c r="M17" s="29">
        <v>1.1352</v>
      </c>
      <c r="N17" s="29">
        <v>1.1578999999999999</v>
      </c>
      <c r="O17" s="29" t="str">
        <f>Curves!BC18</f>
        <v>1</v>
      </c>
      <c r="Q17" s="29">
        <v>1.3</v>
      </c>
      <c r="R17" s="29">
        <v>1.3</v>
      </c>
      <c r="S17" s="29">
        <v>1.1861999999999999</v>
      </c>
      <c r="T17" s="29">
        <v>1.09378612004454</v>
      </c>
      <c r="U17" s="29">
        <v>0.75</v>
      </c>
      <c r="V17" s="29">
        <v>0.55000000000000004</v>
      </c>
      <c r="W17" s="29">
        <v>0.4</v>
      </c>
      <c r="X17" s="29">
        <v>0.4</v>
      </c>
      <c r="Y17" s="29">
        <v>0.65</v>
      </c>
      <c r="Z17" s="29">
        <v>1.1291</v>
      </c>
      <c r="AA17" s="29">
        <v>1.1352</v>
      </c>
      <c r="AB17" s="29">
        <v>1.1578999999999999</v>
      </c>
    </row>
    <row r="18" spans="1:28">
      <c r="B18" s="22">
        <v>1100</v>
      </c>
      <c r="C18" s="29">
        <v>0.8</v>
      </c>
      <c r="D18" s="29">
        <v>0.8</v>
      </c>
      <c r="E18" s="29">
        <v>1.1653</v>
      </c>
      <c r="F18" s="29">
        <v>1.1163355903593366</v>
      </c>
      <c r="G18" s="29">
        <v>0.75</v>
      </c>
      <c r="H18" s="29">
        <v>0.55000000000000004</v>
      </c>
      <c r="I18" s="29">
        <v>0.4</v>
      </c>
      <c r="J18" s="29">
        <v>0.4</v>
      </c>
      <c r="K18" s="29">
        <v>0.65</v>
      </c>
      <c r="L18" s="29">
        <v>1.1227</v>
      </c>
      <c r="M18" s="29">
        <v>1.1133</v>
      </c>
      <c r="N18" s="29">
        <v>1.1327</v>
      </c>
      <c r="O18" s="29" t="str">
        <f>Curves!BC19</f>
        <v>1</v>
      </c>
      <c r="Q18" s="29">
        <v>0.8</v>
      </c>
      <c r="R18" s="29">
        <v>0.8</v>
      </c>
      <c r="S18" s="29">
        <v>1.1653</v>
      </c>
      <c r="T18" s="29">
        <v>1.1163355903593366</v>
      </c>
      <c r="U18" s="29">
        <v>0.75</v>
      </c>
      <c r="V18" s="29">
        <v>0.55000000000000004</v>
      </c>
      <c r="W18" s="29">
        <v>0.4</v>
      </c>
      <c r="X18" s="29">
        <v>0.4</v>
      </c>
      <c r="Y18" s="29">
        <v>0.65</v>
      </c>
      <c r="Z18" s="29">
        <v>1.1227</v>
      </c>
      <c r="AA18" s="29">
        <v>1.1133</v>
      </c>
      <c r="AB18" s="29">
        <v>1.1327</v>
      </c>
    </row>
    <row r="19" spans="1:28">
      <c r="B19" s="22">
        <v>1200</v>
      </c>
      <c r="C19" s="29">
        <v>0.8</v>
      </c>
      <c r="D19" s="29">
        <v>0.8</v>
      </c>
      <c r="E19" s="29">
        <v>0.89039999999999997</v>
      </c>
      <c r="F19" s="29">
        <v>1.1185245467924647</v>
      </c>
      <c r="G19" s="29">
        <v>1</v>
      </c>
      <c r="H19" s="29">
        <v>1.2</v>
      </c>
      <c r="I19" s="29">
        <v>1.3</v>
      </c>
      <c r="J19" s="29">
        <v>1.3</v>
      </c>
      <c r="K19" s="29">
        <v>1.3</v>
      </c>
      <c r="L19" s="29">
        <v>0.94740000000000002</v>
      </c>
      <c r="M19" s="29">
        <v>0.93740000000000001</v>
      </c>
      <c r="N19" s="29">
        <v>0.9204</v>
      </c>
      <c r="O19" s="29" t="str">
        <f>Curves!BC20</f>
        <v>1</v>
      </c>
      <c r="Q19" s="29">
        <v>0.8</v>
      </c>
      <c r="R19" s="29">
        <v>0.8</v>
      </c>
      <c r="S19" s="29">
        <v>0.89039999999999997</v>
      </c>
      <c r="T19" s="29">
        <v>1.1185245467924647</v>
      </c>
      <c r="U19" s="29">
        <v>1</v>
      </c>
      <c r="V19" s="29">
        <v>1.2</v>
      </c>
      <c r="W19" s="29">
        <v>1.3</v>
      </c>
      <c r="X19" s="29">
        <v>1.3</v>
      </c>
      <c r="Y19" s="29">
        <v>1.3</v>
      </c>
      <c r="Z19" s="29">
        <v>0.94740000000000002</v>
      </c>
      <c r="AA19" s="29">
        <v>0.93740000000000001</v>
      </c>
      <c r="AB19" s="29">
        <v>0.9204</v>
      </c>
    </row>
    <row r="20" spans="1:28">
      <c r="B20" s="22">
        <v>1300</v>
      </c>
      <c r="C20" s="29">
        <v>0.8</v>
      </c>
      <c r="D20" s="29">
        <v>0.8</v>
      </c>
      <c r="E20" s="29">
        <v>0.86480000000000001</v>
      </c>
      <c r="F20" s="29">
        <v>1.0164322625621052</v>
      </c>
      <c r="G20" s="29">
        <v>1</v>
      </c>
      <c r="H20" s="29">
        <v>1.2</v>
      </c>
      <c r="I20" s="29">
        <v>1.3</v>
      </c>
      <c r="J20" s="29">
        <v>1.3</v>
      </c>
      <c r="K20" s="29">
        <v>1.3</v>
      </c>
      <c r="L20" s="29">
        <v>0.88990000000000002</v>
      </c>
      <c r="M20" s="29">
        <v>0.88290000000000002</v>
      </c>
      <c r="N20" s="29">
        <v>0.87490000000000001</v>
      </c>
      <c r="O20" s="29" t="str">
        <f>Curves!BC21</f>
        <v>1</v>
      </c>
      <c r="Q20" s="29">
        <v>0.8</v>
      </c>
      <c r="R20" s="29">
        <v>0.8</v>
      </c>
      <c r="S20" s="29">
        <v>0.86480000000000001</v>
      </c>
      <c r="T20" s="29">
        <v>1.0164322625621052</v>
      </c>
      <c r="U20" s="29">
        <v>1</v>
      </c>
      <c r="V20" s="29">
        <v>1.2</v>
      </c>
      <c r="W20" s="29">
        <v>1.3</v>
      </c>
      <c r="X20" s="29">
        <v>1.3</v>
      </c>
      <c r="Y20" s="29">
        <v>1.3</v>
      </c>
      <c r="Z20" s="29">
        <v>0.88990000000000002</v>
      </c>
      <c r="AA20" s="29">
        <v>0.88290000000000002</v>
      </c>
      <c r="AB20" s="29">
        <v>0.87490000000000001</v>
      </c>
    </row>
    <row r="21" spans="1:28">
      <c r="B21" s="22">
        <v>1400</v>
      </c>
      <c r="C21" s="29">
        <v>0.8</v>
      </c>
      <c r="D21" s="29">
        <v>0.8</v>
      </c>
      <c r="E21" s="29">
        <v>0.83720000000000006</v>
      </c>
      <c r="F21" s="29">
        <v>1.0175267407786688</v>
      </c>
      <c r="G21" s="29">
        <v>1.5</v>
      </c>
      <c r="H21" s="29">
        <v>1.7</v>
      </c>
      <c r="I21" s="29">
        <v>1.9</v>
      </c>
      <c r="J21" s="29">
        <v>1.9</v>
      </c>
      <c r="K21" s="29">
        <v>1.4</v>
      </c>
      <c r="L21" s="29">
        <v>0.86519999999999997</v>
      </c>
      <c r="M21" s="29">
        <v>0.85919999999999996</v>
      </c>
      <c r="N21" s="29">
        <v>0.83720000000000006</v>
      </c>
      <c r="O21" s="29" t="str">
        <f>Curves!BC22</f>
        <v>1</v>
      </c>
      <c r="Q21" s="29">
        <v>0.8</v>
      </c>
      <c r="R21" s="29">
        <v>0.8</v>
      </c>
      <c r="S21" s="29">
        <v>0.83720000000000006</v>
      </c>
      <c r="T21" s="29">
        <v>1.0175267407786688</v>
      </c>
      <c r="U21" s="29">
        <v>1.5</v>
      </c>
      <c r="V21" s="29">
        <v>1.7</v>
      </c>
      <c r="W21" s="29">
        <v>1.9</v>
      </c>
      <c r="X21" s="29">
        <v>1.9</v>
      </c>
      <c r="Y21" s="29">
        <v>1.4</v>
      </c>
      <c r="Z21" s="29">
        <v>0.86519999999999997</v>
      </c>
      <c r="AA21" s="29">
        <v>0.85919999999999996</v>
      </c>
      <c r="AB21" s="29">
        <v>0.83720000000000006</v>
      </c>
    </row>
    <row r="22" spans="1:28">
      <c r="B22" s="22">
        <v>1500</v>
      </c>
      <c r="C22" s="29">
        <v>0.8</v>
      </c>
      <c r="D22" s="29">
        <v>0.8</v>
      </c>
      <c r="E22" s="29">
        <v>0.79510000000000003</v>
      </c>
      <c r="F22" s="29">
        <v>0.95436890957577869</v>
      </c>
      <c r="G22" s="29">
        <v>1.5</v>
      </c>
      <c r="H22" s="29">
        <v>1.7</v>
      </c>
      <c r="I22" s="29">
        <v>1.9</v>
      </c>
      <c r="J22" s="29">
        <v>1.9</v>
      </c>
      <c r="K22" s="29">
        <v>1.4</v>
      </c>
      <c r="L22" s="29">
        <v>0.84509999999999996</v>
      </c>
      <c r="M22" s="29">
        <v>0.83909999999999996</v>
      </c>
      <c r="N22" s="29">
        <v>0.79510000000000003</v>
      </c>
      <c r="O22" s="29" t="str">
        <f>Curves!BC23</f>
        <v>1</v>
      </c>
      <c r="Q22" s="29">
        <v>0.8</v>
      </c>
      <c r="R22" s="29">
        <v>0.8</v>
      </c>
      <c r="S22" s="29">
        <v>0.79510000000000003</v>
      </c>
      <c r="T22" s="29">
        <v>0.95436890957577869</v>
      </c>
      <c r="U22" s="29">
        <v>1.5</v>
      </c>
      <c r="V22" s="29">
        <v>1.7</v>
      </c>
      <c r="W22" s="29">
        <v>1.9</v>
      </c>
      <c r="X22" s="29">
        <v>1.9</v>
      </c>
      <c r="Y22" s="29">
        <v>1.4</v>
      </c>
      <c r="Z22" s="29">
        <v>0.84509999999999996</v>
      </c>
      <c r="AA22" s="29">
        <v>0.83909999999999996</v>
      </c>
      <c r="AB22" s="29">
        <v>0.79510000000000003</v>
      </c>
    </row>
    <row r="23" spans="1:28">
      <c r="B23" s="22">
        <v>1600</v>
      </c>
      <c r="C23" s="29">
        <v>0.8</v>
      </c>
      <c r="D23" s="29">
        <v>0.8</v>
      </c>
      <c r="E23" s="29">
        <v>0.77929999999999999</v>
      </c>
      <c r="F23" s="29">
        <v>0.89196755596374933</v>
      </c>
      <c r="G23" s="29">
        <v>1.5</v>
      </c>
      <c r="H23" s="29">
        <v>1.7</v>
      </c>
      <c r="I23" s="29">
        <v>1.9</v>
      </c>
      <c r="J23" s="29">
        <v>1.9</v>
      </c>
      <c r="K23" s="29">
        <v>1.4</v>
      </c>
      <c r="L23" s="29">
        <v>0.83930000000000005</v>
      </c>
      <c r="M23" s="29">
        <v>0.82530000000000003</v>
      </c>
      <c r="N23" s="29">
        <v>0.78129999999999999</v>
      </c>
      <c r="O23" s="29" t="str">
        <f>Curves!BC24</f>
        <v>1</v>
      </c>
      <c r="Q23" s="29">
        <v>0.8</v>
      </c>
      <c r="R23" s="29">
        <v>0.8</v>
      </c>
      <c r="S23" s="29">
        <v>0.77929999999999999</v>
      </c>
      <c r="T23" s="29">
        <v>0.89196755596374933</v>
      </c>
      <c r="U23" s="29">
        <v>1.5</v>
      </c>
      <c r="V23" s="29">
        <v>1.7</v>
      </c>
      <c r="W23" s="29">
        <v>1.9</v>
      </c>
      <c r="X23" s="29">
        <v>1.9</v>
      </c>
      <c r="Y23" s="29">
        <v>1.4</v>
      </c>
      <c r="Z23" s="29">
        <v>0.83930000000000005</v>
      </c>
      <c r="AA23" s="29">
        <v>0.82530000000000003</v>
      </c>
      <c r="AB23" s="29">
        <v>0.78129999999999999</v>
      </c>
    </row>
    <row r="24" spans="1:28">
      <c r="B24" s="22">
        <v>1700</v>
      </c>
      <c r="C24" s="29">
        <v>1.2</v>
      </c>
      <c r="D24" s="29">
        <v>1.2</v>
      </c>
      <c r="E24" s="29">
        <v>0.84960000000000002</v>
      </c>
      <c r="F24" s="29">
        <v>0.87001361056090987</v>
      </c>
      <c r="G24" s="29">
        <v>1.5</v>
      </c>
      <c r="H24" s="29">
        <v>1.7</v>
      </c>
      <c r="I24" s="29">
        <v>1.9</v>
      </c>
      <c r="J24" s="29">
        <v>1.9</v>
      </c>
      <c r="K24" s="29">
        <v>1.4</v>
      </c>
      <c r="L24" s="29">
        <v>0.88959999999999995</v>
      </c>
      <c r="M24" s="29">
        <v>0.88660000000000005</v>
      </c>
      <c r="N24" s="29">
        <v>0.87960000000000005</v>
      </c>
      <c r="O24" s="29" t="str">
        <f>Curves!BC25</f>
        <v>1</v>
      </c>
      <c r="Q24" s="29">
        <v>1.2</v>
      </c>
      <c r="R24" s="29">
        <v>1.2</v>
      </c>
      <c r="S24" s="29">
        <v>0.84960000000000002</v>
      </c>
      <c r="T24" s="29">
        <v>0.87001361056090987</v>
      </c>
      <c r="U24" s="29">
        <v>1.5</v>
      </c>
      <c r="V24" s="29">
        <v>1.7</v>
      </c>
      <c r="W24" s="29">
        <v>1.9</v>
      </c>
      <c r="X24" s="29">
        <v>1.9</v>
      </c>
      <c r="Y24" s="29">
        <v>1.4</v>
      </c>
      <c r="Z24" s="29">
        <v>0.88959999999999995</v>
      </c>
      <c r="AA24" s="29">
        <v>0.88660000000000005</v>
      </c>
      <c r="AB24" s="29">
        <v>0.87960000000000005</v>
      </c>
    </row>
    <row r="25" spans="1:28">
      <c r="B25" s="22">
        <v>1800</v>
      </c>
      <c r="C25" s="29">
        <v>1.2</v>
      </c>
      <c r="D25" s="29">
        <v>1.2</v>
      </c>
      <c r="E25" s="29">
        <v>1.1583000000000001</v>
      </c>
      <c r="F25" s="29">
        <v>0.8586986372337867</v>
      </c>
      <c r="G25" s="29">
        <v>1</v>
      </c>
      <c r="H25" s="29">
        <v>1.2</v>
      </c>
      <c r="I25" s="29">
        <v>1.3</v>
      </c>
      <c r="J25" s="29">
        <v>1.3</v>
      </c>
      <c r="K25" s="29">
        <v>1.3</v>
      </c>
      <c r="L25" s="29">
        <v>1.2000999999999999</v>
      </c>
      <c r="M25" s="29">
        <v>1.2171000000000001</v>
      </c>
      <c r="N25" s="29">
        <v>1.2396592528631896</v>
      </c>
      <c r="O25" s="29" t="str">
        <f>Curves!BC26</f>
        <v>1</v>
      </c>
      <c r="Q25" s="29">
        <v>1.2</v>
      </c>
      <c r="R25" s="29">
        <v>1.2</v>
      </c>
      <c r="S25" s="29">
        <v>1.1583000000000001</v>
      </c>
      <c r="T25" s="29">
        <v>0.8586986372337867</v>
      </c>
      <c r="U25" s="29">
        <v>1</v>
      </c>
      <c r="V25" s="29">
        <v>1.2</v>
      </c>
      <c r="W25" s="29">
        <v>1.3</v>
      </c>
      <c r="X25" s="29">
        <v>1.3</v>
      </c>
      <c r="Y25" s="29">
        <v>1.3</v>
      </c>
      <c r="Z25" s="29">
        <v>1.2000999999999999</v>
      </c>
      <c r="AA25" s="29">
        <v>1.2171000000000001</v>
      </c>
      <c r="AB25" s="29">
        <v>1.2396592528631896</v>
      </c>
    </row>
    <row r="26" spans="1:28">
      <c r="B26" s="22">
        <v>1900</v>
      </c>
      <c r="C26" s="29">
        <v>1.2</v>
      </c>
      <c r="D26" s="29">
        <v>1.2</v>
      </c>
      <c r="E26" s="29">
        <v>1.2719</v>
      </c>
      <c r="F26" s="29">
        <v>0.85409539061706241</v>
      </c>
      <c r="G26" s="29">
        <v>1</v>
      </c>
      <c r="H26" s="29">
        <v>1.2</v>
      </c>
      <c r="I26" s="29">
        <v>1.3</v>
      </c>
      <c r="J26" s="29">
        <v>1.3</v>
      </c>
      <c r="K26" s="29">
        <v>1.3</v>
      </c>
      <c r="L26" s="29">
        <v>1.2095</v>
      </c>
      <c r="M26" s="29">
        <v>1.2269000000000001</v>
      </c>
      <c r="N26" s="29">
        <v>1.2314000000000001</v>
      </c>
      <c r="O26" s="29" t="str">
        <f>Curves!BC27</f>
        <v>1</v>
      </c>
      <c r="Q26" s="29">
        <v>1.2</v>
      </c>
      <c r="R26" s="29">
        <v>1.2</v>
      </c>
      <c r="S26" s="29">
        <v>1.2719</v>
      </c>
      <c r="T26" s="29">
        <v>0.85409539061706241</v>
      </c>
      <c r="U26" s="29">
        <v>1</v>
      </c>
      <c r="V26" s="29">
        <v>1.2</v>
      </c>
      <c r="W26" s="29">
        <v>1.3</v>
      </c>
      <c r="X26" s="29">
        <v>1.3</v>
      </c>
      <c r="Y26" s="29">
        <v>1.3</v>
      </c>
      <c r="Z26" s="29">
        <v>1.2095</v>
      </c>
      <c r="AA26" s="29">
        <v>1.2269000000000001</v>
      </c>
      <c r="AB26" s="29">
        <v>1.2314000000000001</v>
      </c>
    </row>
    <row r="27" spans="1:28">
      <c r="A27" s="32"/>
      <c r="B27" s="22">
        <v>2000</v>
      </c>
      <c r="C27" s="29">
        <v>1.2</v>
      </c>
      <c r="D27" s="29">
        <v>1.2</v>
      </c>
      <c r="E27" s="29">
        <v>1.2170000000000001</v>
      </c>
      <c r="F27" s="29">
        <v>0.93680897230708571</v>
      </c>
      <c r="G27" s="29">
        <v>0.75</v>
      </c>
      <c r="H27" s="29">
        <v>0.55000000000000004</v>
      </c>
      <c r="I27" s="29">
        <v>0.4</v>
      </c>
      <c r="J27" s="29">
        <v>0.4</v>
      </c>
      <c r="K27" s="29">
        <v>0.65</v>
      </c>
      <c r="L27" s="29">
        <v>1.1567000000000001</v>
      </c>
      <c r="M27" s="29">
        <v>1.1767000000000001</v>
      </c>
      <c r="N27" s="29">
        <v>1.1889963083145296</v>
      </c>
      <c r="O27" s="29" t="str">
        <f>Curves!BC28</f>
        <v>1</v>
      </c>
      <c r="Q27" s="29">
        <v>1.2</v>
      </c>
      <c r="R27" s="29">
        <v>1.2</v>
      </c>
      <c r="S27" s="29">
        <v>1.2170000000000001</v>
      </c>
      <c r="T27" s="29">
        <v>0.93680897230708571</v>
      </c>
      <c r="U27" s="29">
        <v>0.75</v>
      </c>
      <c r="V27" s="29">
        <v>0.55000000000000004</v>
      </c>
      <c r="W27" s="29">
        <v>0.4</v>
      </c>
      <c r="X27" s="29">
        <v>0.4</v>
      </c>
      <c r="Y27" s="29">
        <v>0.65</v>
      </c>
      <c r="Z27" s="29">
        <v>1.1567000000000001</v>
      </c>
      <c r="AA27" s="29">
        <v>1.1767000000000001</v>
      </c>
      <c r="AB27" s="29">
        <v>1.1889963083145296</v>
      </c>
    </row>
    <row r="28" spans="1:28">
      <c r="B28" s="22">
        <v>2100</v>
      </c>
      <c r="C28" s="29">
        <v>1.1000000000000001</v>
      </c>
      <c r="D28" s="29">
        <v>1.1000000000000001</v>
      </c>
      <c r="E28" s="29">
        <v>1.1451</v>
      </c>
      <c r="F28" s="29">
        <v>1.1543365178491491</v>
      </c>
      <c r="G28" s="29">
        <v>0.75</v>
      </c>
      <c r="H28" s="29">
        <v>0.55000000000000004</v>
      </c>
      <c r="I28" s="29">
        <v>0.4</v>
      </c>
      <c r="J28" s="29">
        <v>0.4</v>
      </c>
      <c r="K28" s="29">
        <v>0.65</v>
      </c>
      <c r="L28" s="29">
        <v>1.0689</v>
      </c>
      <c r="M28" s="29">
        <v>1.0889</v>
      </c>
      <c r="N28" s="29">
        <v>1.1550523732727651</v>
      </c>
      <c r="O28" s="29" t="str">
        <f>Curves!BC29</f>
        <v>1</v>
      </c>
      <c r="Q28" s="29">
        <v>1.1000000000000001</v>
      </c>
      <c r="R28" s="29">
        <v>1.1000000000000001</v>
      </c>
      <c r="S28" s="29">
        <v>1.1451</v>
      </c>
      <c r="T28" s="29">
        <v>1.1543365178491491</v>
      </c>
      <c r="U28" s="29">
        <v>0.75</v>
      </c>
      <c r="V28" s="29">
        <v>0.55000000000000004</v>
      </c>
      <c r="W28" s="29">
        <v>0.4</v>
      </c>
      <c r="X28" s="29">
        <v>0.4</v>
      </c>
      <c r="Y28" s="29">
        <v>0.65</v>
      </c>
      <c r="Z28" s="29">
        <v>1.0689</v>
      </c>
      <c r="AA28" s="29">
        <v>1.0889</v>
      </c>
      <c r="AB28" s="29">
        <v>1.1550523732727651</v>
      </c>
    </row>
    <row r="29" spans="1:28">
      <c r="B29" s="22">
        <v>2200</v>
      </c>
      <c r="C29" s="29">
        <v>0.8</v>
      </c>
      <c r="D29" s="29">
        <v>0.8</v>
      </c>
      <c r="E29" s="29">
        <v>0.83150000000000002</v>
      </c>
      <c r="F29" s="29">
        <v>0.98358182079729883</v>
      </c>
      <c r="G29" s="29">
        <v>0.75</v>
      </c>
      <c r="H29" s="29">
        <v>0.55000000000000004</v>
      </c>
      <c r="I29" s="29">
        <v>0.4</v>
      </c>
      <c r="J29" s="29">
        <v>0.4</v>
      </c>
      <c r="K29" s="29">
        <v>0.65</v>
      </c>
      <c r="L29" s="29">
        <v>0.88670000000000004</v>
      </c>
      <c r="M29" s="29">
        <v>0.86619999999999997</v>
      </c>
      <c r="N29" s="29">
        <v>0.85150000000000003</v>
      </c>
      <c r="O29" s="29" t="str">
        <f>Curves!BC30</f>
        <v>1</v>
      </c>
      <c r="Q29" s="29">
        <v>0.8</v>
      </c>
      <c r="R29" s="29">
        <v>0.8</v>
      </c>
      <c r="S29" s="29">
        <v>0.83150000000000002</v>
      </c>
      <c r="T29" s="29">
        <v>0.98358182079729883</v>
      </c>
      <c r="U29" s="29">
        <v>0.75</v>
      </c>
      <c r="V29" s="29">
        <v>0.55000000000000004</v>
      </c>
      <c r="W29" s="29">
        <v>0.4</v>
      </c>
      <c r="X29" s="29">
        <v>0.4</v>
      </c>
      <c r="Y29" s="29">
        <v>0.65</v>
      </c>
      <c r="Z29" s="29">
        <v>0.88670000000000004</v>
      </c>
      <c r="AA29" s="29">
        <v>0.86619999999999997</v>
      </c>
      <c r="AB29" s="29">
        <v>0.85150000000000003</v>
      </c>
    </row>
    <row r="30" spans="1:28">
      <c r="B30" s="22">
        <v>2300</v>
      </c>
      <c r="C30" s="29">
        <v>0.8</v>
      </c>
      <c r="D30" s="29">
        <v>0.8</v>
      </c>
      <c r="E30" s="29">
        <v>0.6825</v>
      </c>
      <c r="F30" s="29">
        <v>0.86893522761223685</v>
      </c>
      <c r="G30" s="29">
        <v>0.75</v>
      </c>
      <c r="H30" s="29">
        <v>0.55000000000000004</v>
      </c>
      <c r="I30" s="29">
        <v>0.4</v>
      </c>
      <c r="J30" s="29">
        <v>0.4</v>
      </c>
      <c r="K30" s="29">
        <v>0.65</v>
      </c>
      <c r="L30" s="29">
        <v>0.75600000000000001</v>
      </c>
      <c r="M30" s="29">
        <v>0.73050000000000004</v>
      </c>
      <c r="N30" s="29">
        <v>0.70250000000000001</v>
      </c>
      <c r="O30" s="29" t="str">
        <f>Curves!BC31</f>
        <v>1</v>
      </c>
      <c r="Q30" s="29">
        <v>0.8</v>
      </c>
      <c r="R30" s="29">
        <v>0.8</v>
      </c>
      <c r="S30" s="29">
        <v>0.6825</v>
      </c>
      <c r="T30" s="29">
        <v>0.86893522761223685</v>
      </c>
      <c r="U30" s="29">
        <v>0.75</v>
      </c>
      <c r="V30" s="29">
        <v>0.55000000000000004</v>
      </c>
      <c r="W30" s="29">
        <v>0.4</v>
      </c>
      <c r="X30" s="29">
        <v>0.4</v>
      </c>
      <c r="Y30" s="29">
        <v>0.65</v>
      </c>
      <c r="Z30" s="29">
        <v>0.75600000000000001</v>
      </c>
      <c r="AA30" s="29">
        <v>0.73050000000000004</v>
      </c>
      <c r="AB30" s="29">
        <v>0.70250000000000001</v>
      </c>
    </row>
    <row r="31" spans="1:28">
      <c r="B31" s="22">
        <v>2400</v>
      </c>
      <c r="C31" s="29">
        <v>1.2250000000000001</v>
      </c>
      <c r="D31" s="29">
        <v>1.2250000000000001</v>
      </c>
      <c r="E31" s="29">
        <v>1.0449999999999999</v>
      </c>
      <c r="F31" s="29">
        <v>1.0496774949890499</v>
      </c>
      <c r="G31" s="29">
        <v>1.1779685918573899</v>
      </c>
      <c r="H31" s="29">
        <v>1.3963883955002958</v>
      </c>
      <c r="I31" s="29">
        <v>1.2616588759647784</v>
      </c>
      <c r="J31" s="29">
        <v>1.2636171008350987</v>
      </c>
      <c r="K31" s="29">
        <v>1.1249920891082836</v>
      </c>
      <c r="L31" s="29">
        <v>1.0505</v>
      </c>
      <c r="M31" s="29">
        <v>1.0505</v>
      </c>
      <c r="N31" s="29">
        <v>1.0505</v>
      </c>
      <c r="O31" s="29" t="str">
        <f>Curves!BC32</f>
        <v>2</v>
      </c>
      <c r="Q31" s="29">
        <v>1.2250000000000001</v>
      </c>
      <c r="R31" s="29">
        <v>1.2250000000000001</v>
      </c>
      <c r="S31" s="29">
        <v>1.0449999999999999</v>
      </c>
      <c r="T31" s="29">
        <v>1.0496774949890499</v>
      </c>
      <c r="U31" s="29">
        <v>1.1779685918573899</v>
      </c>
      <c r="V31" s="29">
        <v>1.3963883955002958</v>
      </c>
      <c r="W31" s="29">
        <v>1.2616588759647784</v>
      </c>
      <c r="X31" s="29">
        <v>1.2636171008350987</v>
      </c>
      <c r="Y31" s="29">
        <v>1.1249920891082836</v>
      </c>
      <c r="Z31" s="29">
        <v>1.0505</v>
      </c>
      <c r="AA31" s="29">
        <v>1.0505</v>
      </c>
      <c r="AB31" s="29">
        <v>1.0505</v>
      </c>
    </row>
    <row r="33" spans="3:14"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8" spans="3:14">
      <c r="I38" s="1" t="s">
        <v>152</v>
      </c>
      <c r="J38" s="1" t="s">
        <v>153</v>
      </c>
    </row>
    <row r="39" spans="3:14">
      <c r="I39" s="29">
        <v>1.1151212088270464</v>
      </c>
      <c r="J39" s="1">
        <v>1.5</v>
      </c>
    </row>
    <row r="40" spans="3:14">
      <c r="I40" s="29">
        <v>1.0185889770627239</v>
      </c>
      <c r="J40" s="1">
        <v>0.5</v>
      </c>
    </row>
    <row r="41" spans="3:14">
      <c r="I41" s="29">
        <v>0.97054027611696914</v>
      </c>
      <c r="J41" s="1">
        <f>J39</f>
        <v>1.5</v>
      </c>
    </row>
    <row r="42" spans="3:14">
      <c r="I42" s="29">
        <v>0.87400804435264667</v>
      </c>
      <c r="J42" s="1">
        <f t="shared" ref="J42:J62" si="0">J40</f>
        <v>0.5</v>
      </c>
    </row>
    <row r="43" spans="3:14">
      <c r="I43" s="29">
        <v>0.8296553973257963</v>
      </c>
      <c r="J43" s="1">
        <f t="shared" si="0"/>
        <v>1.5</v>
      </c>
    </row>
    <row r="44" spans="3:14">
      <c r="I44" s="29">
        <v>0.91466463746059334</v>
      </c>
      <c r="J44" s="1">
        <f t="shared" si="0"/>
        <v>0.5</v>
      </c>
    </row>
    <row r="45" spans="3:14">
      <c r="I45" s="29">
        <v>1.0157625828894443</v>
      </c>
      <c r="J45" s="1">
        <f t="shared" si="0"/>
        <v>1.5</v>
      </c>
    </row>
    <row r="46" spans="3:14">
      <c r="I46" s="29">
        <v>0.4</v>
      </c>
      <c r="J46" s="1">
        <f t="shared" si="0"/>
        <v>0.5</v>
      </c>
    </row>
    <row r="47" spans="3:14">
      <c r="I47" s="29">
        <v>0.4</v>
      </c>
      <c r="J47" s="1">
        <f t="shared" si="0"/>
        <v>1.5</v>
      </c>
    </row>
    <row r="48" spans="3:14">
      <c r="I48" s="29">
        <v>0.4</v>
      </c>
      <c r="J48" s="1">
        <f t="shared" si="0"/>
        <v>0.5</v>
      </c>
    </row>
    <row r="49" spans="9:10">
      <c r="I49" s="29">
        <v>0.4</v>
      </c>
      <c r="J49" s="1">
        <f t="shared" si="0"/>
        <v>1.5</v>
      </c>
    </row>
    <row r="50" spans="9:10">
      <c r="I50" s="29">
        <v>1.3</v>
      </c>
      <c r="J50" s="1">
        <f t="shared" si="0"/>
        <v>0.5</v>
      </c>
    </row>
    <row r="51" spans="9:10">
      <c r="I51" s="29">
        <v>1.3</v>
      </c>
      <c r="J51" s="1">
        <f t="shared" si="0"/>
        <v>1.5</v>
      </c>
    </row>
    <row r="52" spans="9:10">
      <c r="I52" s="29">
        <v>1.9</v>
      </c>
      <c r="J52" s="1">
        <f t="shared" si="0"/>
        <v>0.5</v>
      </c>
    </row>
    <row r="53" spans="9:10">
      <c r="I53" s="29">
        <v>1.9</v>
      </c>
      <c r="J53" s="1">
        <f t="shared" si="0"/>
        <v>1.5</v>
      </c>
    </row>
    <row r="54" spans="9:10">
      <c r="I54" s="29">
        <v>1.9</v>
      </c>
      <c r="J54" s="1">
        <f t="shared" si="0"/>
        <v>0.5</v>
      </c>
    </row>
    <row r="55" spans="9:10">
      <c r="I55" s="29">
        <v>1.9</v>
      </c>
      <c r="J55" s="1">
        <f t="shared" si="0"/>
        <v>1.5</v>
      </c>
    </row>
    <row r="56" spans="9:10">
      <c r="I56" s="29">
        <v>1.3</v>
      </c>
      <c r="J56" s="1">
        <f t="shared" si="0"/>
        <v>0.5</v>
      </c>
    </row>
    <row r="57" spans="9:10">
      <c r="I57" s="29">
        <v>1.3</v>
      </c>
      <c r="J57" s="1">
        <f t="shared" si="0"/>
        <v>1.5</v>
      </c>
    </row>
    <row r="58" spans="9:10">
      <c r="I58" s="29">
        <v>0.4</v>
      </c>
      <c r="J58" s="1">
        <f t="shared" si="0"/>
        <v>0.5</v>
      </c>
    </row>
    <row r="59" spans="9:10">
      <c r="I59" s="29">
        <v>0.4</v>
      </c>
      <c r="J59" s="1">
        <f t="shared" si="0"/>
        <v>1.5</v>
      </c>
    </row>
    <row r="60" spans="9:10">
      <c r="I60" s="29">
        <v>0.4</v>
      </c>
      <c r="J60" s="1">
        <f t="shared" si="0"/>
        <v>0.5</v>
      </c>
    </row>
    <row r="61" spans="9:10">
      <c r="I61" s="29">
        <v>0.4</v>
      </c>
      <c r="J61" s="1">
        <f t="shared" si="0"/>
        <v>1.5</v>
      </c>
    </row>
    <row r="62" spans="9:10">
      <c r="I62" s="2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:D256"/>
    </sheetView>
  </sheetViews>
  <sheetFormatPr defaultRowHeight="12.75"/>
  <cols>
    <col min="1" max="3" width="9.140625" style="52"/>
    <col min="4" max="4" width="12.5703125" style="52" customWidth="1"/>
    <col min="5" max="16384" width="9.140625" style="52"/>
  </cols>
  <sheetData>
    <row r="5" spans="3:4">
      <c r="C5" s="83" t="s">
        <v>0</v>
      </c>
      <c r="D5" s="83" t="s">
        <v>11</v>
      </c>
    </row>
    <row r="6" spans="3:4">
      <c r="C6" s="84">
        <v>36831</v>
      </c>
      <c r="D6" s="85">
        <v>6.7124575709614026E-2</v>
      </c>
    </row>
    <row r="7" spans="3:4">
      <c r="C7" s="84">
        <v>36861</v>
      </c>
      <c r="D7" s="85">
        <v>6.7984806979759005E-2</v>
      </c>
    </row>
    <row r="8" spans="3:4">
      <c r="C8" s="84">
        <v>36892</v>
      </c>
      <c r="D8" s="85">
        <v>6.8070429211664021E-2</v>
      </c>
    </row>
    <row r="9" spans="3:4">
      <c r="C9" s="84">
        <v>36923</v>
      </c>
      <c r="D9" s="85">
        <v>6.9039802265081024E-2</v>
      </c>
    </row>
    <row r="10" spans="3:4">
      <c r="C10" s="84">
        <v>36951</v>
      </c>
      <c r="D10" s="85">
        <v>6.8599370225271031E-2</v>
      </c>
    </row>
    <row r="11" spans="3:4">
      <c r="C11" s="84">
        <v>36982</v>
      </c>
      <c r="D11" s="85">
        <v>6.8219473228948002E-2</v>
      </c>
    </row>
    <row r="12" spans="3:4">
      <c r="C12" s="84">
        <v>37012</v>
      </c>
      <c r="D12" s="85">
        <v>6.8018044510930006E-2</v>
      </c>
    </row>
    <row r="13" spans="3:4">
      <c r="C13" s="84">
        <v>37043</v>
      </c>
      <c r="D13" s="85">
        <v>6.7809901516418025E-2</v>
      </c>
    </row>
    <row r="14" spans="3:4">
      <c r="C14" s="84">
        <v>37073</v>
      </c>
      <c r="D14" s="85">
        <v>6.7617678598697023E-2</v>
      </c>
    </row>
    <row r="15" spans="3:4">
      <c r="C15" s="84">
        <v>37104</v>
      </c>
      <c r="D15" s="85">
        <v>6.7436200277254013E-2</v>
      </c>
    </row>
    <row r="16" spans="3:4">
      <c r="C16" s="84">
        <v>37135</v>
      </c>
      <c r="D16" s="85">
        <v>6.7254721966714004E-2</v>
      </c>
    </row>
    <row r="17" spans="3:4">
      <c r="C17" s="84">
        <v>37165</v>
      </c>
      <c r="D17" s="85">
        <v>6.7098305287483007E-2</v>
      </c>
    </row>
    <row r="18" spans="3:4">
      <c r="C18" s="84">
        <v>37196</v>
      </c>
      <c r="D18" s="85">
        <v>6.6967988930799013E-2</v>
      </c>
    </row>
    <row r="19" spans="3:4">
      <c r="C19" s="84">
        <v>37226</v>
      </c>
      <c r="D19" s="85">
        <v>6.6841876332911027E-2</v>
      </c>
    </row>
    <row r="20" spans="3:4">
      <c r="C20" s="84">
        <v>37257</v>
      </c>
      <c r="D20" s="85">
        <v>6.6754101871696017E-2</v>
      </c>
    </row>
    <row r="21" spans="3:4">
      <c r="C21" s="84">
        <v>37288</v>
      </c>
      <c r="D21" s="85">
        <v>6.6725231559943018E-2</v>
      </c>
    </row>
    <row r="22" spans="3:4">
      <c r="C22" s="84">
        <v>37316</v>
      </c>
      <c r="D22" s="85">
        <v>6.6699155149565009E-2</v>
      </c>
    </row>
    <row r="23" spans="3:4">
      <c r="C23" s="84">
        <v>37347</v>
      </c>
      <c r="D23" s="85">
        <v>6.6658972335586014E-2</v>
      </c>
    </row>
    <row r="24" spans="3:4">
      <c r="C24" s="84">
        <v>37377</v>
      </c>
      <c r="D24" s="85">
        <v>6.6603283684949013E-2</v>
      </c>
    </row>
    <row r="25" spans="3:4">
      <c r="C25" s="84">
        <v>37408</v>
      </c>
      <c r="D25" s="85">
        <v>6.6545738747036023E-2</v>
      </c>
    </row>
    <row r="26" spans="3:4">
      <c r="C26" s="84">
        <v>37438</v>
      </c>
      <c r="D26" s="85">
        <v>6.6502002600429017E-2</v>
      </c>
    </row>
    <row r="27" spans="3:4">
      <c r="C27" s="84">
        <v>37469</v>
      </c>
      <c r="D27" s="85">
        <v>6.6476460899144024E-2</v>
      </c>
    </row>
    <row r="28" spans="3:4">
      <c r="C28" s="84">
        <v>37500</v>
      </c>
      <c r="D28" s="85">
        <v>6.6450919198073999E-2</v>
      </c>
    </row>
    <row r="29" spans="3:4">
      <c r="C29" s="84">
        <v>37530</v>
      </c>
      <c r="D29" s="85">
        <v>6.6432021553282011E-2</v>
      </c>
    </row>
    <row r="30" spans="3:4">
      <c r="C30" s="84">
        <v>37561</v>
      </c>
      <c r="D30" s="85">
        <v>6.6420838595519033E-2</v>
      </c>
    </row>
    <row r="31" spans="3:4">
      <c r="C31" s="84">
        <v>37591</v>
      </c>
      <c r="D31" s="85">
        <v>6.6410016378368006E-2</v>
      </c>
    </row>
    <row r="32" spans="3:4">
      <c r="C32" s="84">
        <v>37622</v>
      </c>
      <c r="D32" s="85">
        <v>6.641469185714402E-2</v>
      </c>
    </row>
    <row r="33" spans="3:4">
      <c r="C33" s="84">
        <v>37653</v>
      </c>
      <c r="D33" s="85">
        <v>6.6438624008908015E-2</v>
      </c>
    </row>
    <row r="34" spans="3:4">
      <c r="C34" s="84">
        <v>37681</v>
      </c>
      <c r="D34" s="85">
        <v>6.6460240146148014E-2</v>
      </c>
    </row>
    <row r="35" spans="3:4">
      <c r="C35" s="84">
        <v>37712</v>
      </c>
      <c r="D35" s="85">
        <v>6.6475821694886014E-2</v>
      </c>
    </row>
    <row r="36" spans="3:4">
      <c r="C36" s="84">
        <v>37742</v>
      </c>
      <c r="D36" s="85">
        <v>6.6479708557240003E-2</v>
      </c>
    </row>
    <row r="37" spans="3:4">
      <c r="C37" s="84">
        <v>37773</v>
      </c>
      <c r="D37" s="85">
        <v>6.6483724981679024E-2</v>
      </c>
    </row>
    <row r="38" spans="3:4">
      <c r="C38" s="84">
        <v>37803</v>
      </c>
      <c r="D38" s="85">
        <v>6.6491289683252019E-2</v>
      </c>
    </row>
    <row r="39" spans="3:4">
      <c r="C39" s="84">
        <v>37834</v>
      </c>
      <c r="D39" s="85">
        <v>6.6504392596807016E-2</v>
      </c>
    </row>
    <row r="40" spans="3:4">
      <c r="C40" s="84">
        <v>37865</v>
      </c>
      <c r="D40" s="85">
        <v>6.6517495510419022E-2</v>
      </c>
    </row>
    <row r="41" spans="3:4">
      <c r="C41" s="84">
        <v>37895</v>
      </c>
      <c r="D41" s="85">
        <v>6.653030369320001E-2</v>
      </c>
    </row>
    <row r="42" spans="3:4">
      <c r="C42" s="84">
        <v>37926</v>
      </c>
      <c r="D42" s="85">
        <v>6.6543699474644016E-2</v>
      </c>
    </row>
    <row r="43" spans="3:4">
      <c r="C43" s="84">
        <v>37956</v>
      </c>
      <c r="D43" s="85">
        <v>6.6556663134162017E-2</v>
      </c>
    </row>
    <row r="44" spans="3:4">
      <c r="C44" s="84">
        <v>37987</v>
      </c>
      <c r="D44" s="85">
        <v>6.6579358381704007E-2</v>
      </c>
    </row>
    <row r="45" spans="3:4">
      <c r="C45" s="84">
        <v>38018</v>
      </c>
      <c r="D45" s="85">
        <v>6.6611973059902019E-2</v>
      </c>
    </row>
    <row r="46" spans="3:4">
      <c r="C46" s="84">
        <v>38047</v>
      </c>
      <c r="D46" s="85">
        <v>6.6642483565632016E-2</v>
      </c>
    </row>
    <row r="47" spans="3:4">
      <c r="C47" s="84">
        <v>38078</v>
      </c>
      <c r="D47" s="85">
        <v>6.6667277965561017E-2</v>
      </c>
    </row>
    <row r="48" spans="3:4">
      <c r="C48" s="84">
        <v>38108</v>
      </c>
      <c r="D48" s="85">
        <v>6.6683200000272017E-2</v>
      </c>
    </row>
    <row r="49" spans="3:4">
      <c r="C49" s="84">
        <v>38139</v>
      </c>
      <c r="D49" s="85">
        <v>6.6699652769562995E-2</v>
      </c>
    </row>
    <row r="50" spans="3:4">
      <c r="C50" s="84">
        <v>38169</v>
      </c>
      <c r="D50" s="85">
        <v>6.6714130454711015E-2</v>
      </c>
    </row>
    <row r="51" spans="3:4">
      <c r="C51" s="84">
        <v>38200</v>
      </c>
      <c r="D51" s="85">
        <v>6.6727501097054012E-2</v>
      </c>
    </row>
    <row r="52" spans="3:4">
      <c r="C52" s="84">
        <v>38231</v>
      </c>
      <c r="D52" s="85">
        <v>6.6740871739456017E-2</v>
      </c>
    </row>
    <row r="53" spans="3:4">
      <c r="C53" s="84">
        <v>38261</v>
      </c>
      <c r="D53" s="85">
        <v>6.6757359164784008E-2</v>
      </c>
    </row>
    <row r="54" spans="3:4">
      <c r="C54" s="84">
        <v>38292</v>
      </c>
      <c r="D54" s="85">
        <v>6.6777811437382012E-2</v>
      </c>
    </row>
    <row r="55" spans="3:4">
      <c r="C55" s="84">
        <v>38322</v>
      </c>
      <c r="D55" s="85">
        <v>6.6797603959382987E-2</v>
      </c>
    </row>
    <row r="56" spans="3:4">
      <c r="C56" s="84">
        <v>38353</v>
      </c>
      <c r="D56" s="85">
        <v>6.6846392054821999E-2</v>
      </c>
    </row>
    <row r="57" spans="3:4">
      <c r="C57" s="84">
        <v>38384</v>
      </c>
      <c r="D57" s="85">
        <v>6.6918515534918011E-2</v>
      </c>
    </row>
    <row r="58" spans="3:4">
      <c r="C58" s="84">
        <v>38412</v>
      </c>
      <c r="D58" s="85">
        <v>6.6983659324873004E-2</v>
      </c>
    </row>
    <row r="59" spans="3:4">
      <c r="C59" s="84">
        <v>38443</v>
      </c>
      <c r="D59" s="85">
        <v>6.7055782808248018E-2</v>
      </c>
    </row>
    <row r="60" spans="3:4">
      <c r="C60" s="84">
        <v>38473</v>
      </c>
      <c r="D60" s="85">
        <v>6.7125579729283014E-2</v>
      </c>
    </row>
    <row r="61" spans="3:4">
      <c r="C61" s="84">
        <v>38504</v>
      </c>
      <c r="D61" s="85">
        <v>7.1040000000000006E-2</v>
      </c>
    </row>
    <row r="62" spans="3:4">
      <c r="C62" s="84">
        <v>38534</v>
      </c>
      <c r="D62" s="85">
        <v>7.1080000000000004E-2</v>
      </c>
    </row>
    <row r="63" spans="3:4">
      <c r="C63" s="84">
        <v>38565</v>
      </c>
      <c r="D63" s="85">
        <v>7.1129999999999999E-2</v>
      </c>
    </row>
    <row r="64" spans="3:4">
      <c r="C64" s="84">
        <v>38596</v>
      </c>
      <c r="D64" s="85">
        <v>7.1179999999999993E-2</v>
      </c>
    </row>
    <row r="65" spans="3:4">
      <c r="C65" s="84">
        <v>38626</v>
      </c>
      <c r="D65" s="85">
        <v>7.1220000000000006E-2</v>
      </c>
    </row>
    <row r="66" spans="3:4">
      <c r="C66" s="84">
        <v>38657</v>
      </c>
      <c r="D66" s="85">
        <v>7.127E-2</v>
      </c>
    </row>
    <row r="67" spans="3:4">
      <c r="C67" s="84">
        <v>38687</v>
      </c>
      <c r="D67" s="85">
        <v>7.1309999999999998E-2</v>
      </c>
    </row>
    <row r="68" spans="3:4">
      <c r="C68" s="84">
        <v>38718</v>
      </c>
      <c r="D68" s="85">
        <v>7.1330000000000005E-2</v>
      </c>
    </row>
    <row r="69" spans="3:4">
      <c r="C69" s="84">
        <v>38749</v>
      </c>
      <c r="D69" s="85">
        <v>7.1360000000000007E-2</v>
      </c>
    </row>
    <row r="70" spans="3:4">
      <c r="C70" s="84">
        <v>38777</v>
      </c>
      <c r="D70" s="85">
        <v>7.1379999999999999E-2</v>
      </c>
    </row>
    <row r="71" spans="3:4">
      <c r="C71" s="84">
        <v>38808</v>
      </c>
      <c r="D71" s="85">
        <v>7.1410000000000001E-2</v>
      </c>
    </row>
    <row r="72" spans="3:4">
      <c r="C72" s="84">
        <v>38838</v>
      </c>
      <c r="D72" s="85">
        <v>7.1429999999999993E-2</v>
      </c>
    </row>
    <row r="73" spans="3:4">
      <c r="C73" s="84">
        <v>38869</v>
      </c>
      <c r="D73" s="85">
        <v>7.1459999999999996E-2</v>
      </c>
    </row>
    <row r="74" spans="3:4">
      <c r="C74" s="84">
        <v>38899</v>
      </c>
      <c r="D74" s="85">
        <v>7.1480000000000002E-2</v>
      </c>
    </row>
    <row r="75" spans="3:4">
      <c r="C75" s="84">
        <v>38930</v>
      </c>
      <c r="D75" s="85">
        <v>7.1499999999999994E-2</v>
      </c>
    </row>
    <row r="76" spans="3:4">
      <c r="C76" s="84">
        <v>38961</v>
      </c>
      <c r="D76" s="85">
        <v>7.1529999999999996E-2</v>
      </c>
    </row>
    <row r="77" spans="3:4">
      <c r="C77" s="84">
        <v>38991</v>
      </c>
      <c r="D77" s="85">
        <v>7.1550000000000002E-2</v>
      </c>
    </row>
    <row r="78" spans="3:4">
      <c r="C78" s="84">
        <v>39022</v>
      </c>
      <c r="D78" s="85">
        <v>7.1580000000000005E-2</v>
      </c>
    </row>
    <row r="79" spans="3:4">
      <c r="C79" s="84">
        <v>39052</v>
      </c>
      <c r="D79" s="85">
        <v>7.1599999999999997E-2</v>
      </c>
    </row>
    <row r="80" spans="3:4">
      <c r="C80" s="84">
        <v>39083</v>
      </c>
      <c r="D80" s="85">
        <v>7.1629999999999999E-2</v>
      </c>
    </row>
    <row r="81" spans="3:4">
      <c r="C81" s="84">
        <v>39114</v>
      </c>
      <c r="D81" s="85">
        <v>7.1650000000000005E-2</v>
      </c>
    </row>
    <row r="82" spans="3:4">
      <c r="C82" s="84">
        <v>39142</v>
      </c>
      <c r="D82" s="85">
        <v>7.1679999999999994E-2</v>
      </c>
    </row>
    <row r="83" spans="3:4">
      <c r="C83" s="84">
        <v>39173</v>
      </c>
      <c r="D83" s="85">
        <v>7.17E-2</v>
      </c>
    </row>
    <row r="84" spans="3:4">
      <c r="C84" s="84">
        <v>39203</v>
      </c>
      <c r="D84" s="85">
        <v>7.1730000000000002E-2</v>
      </c>
    </row>
    <row r="85" spans="3:4">
      <c r="C85" s="84">
        <v>39234</v>
      </c>
      <c r="D85" s="85">
        <v>7.1749999999999994E-2</v>
      </c>
    </row>
    <row r="86" spans="3:4">
      <c r="C86" s="84">
        <v>39264</v>
      </c>
      <c r="D86" s="85">
        <v>7.1779999999999997E-2</v>
      </c>
    </row>
    <row r="87" spans="3:4">
      <c r="C87" s="84">
        <v>39295</v>
      </c>
      <c r="D87" s="85">
        <v>7.1800000000000003E-2</v>
      </c>
    </row>
    <row r="88" spans="3:4">
      <c r="C88" s="84">
        <v>39326</v>
      </c>
      <c r="D88" s="85">
        <v>7.1830000000000005E-2</v>
      </c>
    </row>
    <row r="89" spans="3:4">
      <c r="C89" s="84">
        <v>39356</v>
      </c>
      <c r="D89" s="85">
        <v>7.1849999999999997E-2</v>
      </c>
    </row>
    <row r="90" spans="3:4">
      <c r="C90" s="84">
        <v>39387</v>
      </c>
      <c r="D90" s="85">
        <v>7.1879999999999999E-2</v>
      </c>
    </row>
    <row r="91" spans="3:4">
      <c r="C91" s="84">
        <v>39417</v>
      </c>
      <c r="D91" s="85">
        <v>7.1900000000000006E-2</v>
      </c>
    </row>
    <row r="92" spans="3:4">
      <c r="C92" s="84">
        <v>39448</v>
      </c>
      <c r="D92" s="85">
        <v>7.1910000000000002E-2</v>
      </c>
    </row>
    <row r="93" spans="3:4">
      <c r="C93" s="84">
        <v>39479</v>
      </c>
      <c r="D93" s="85">
        <v>7.1929999999999994E-2</v>
      </c>
    </row>
    <row r="94" spans="3:4">
      <c r="C94" s="84">
        <v>39508</v>
      </c>
      <c r="D94" s="85">
        <v>7.195E-2</v>
      </c>
    </row>
    <row r="95" spans="3:4">
      <c r="C95" s="84">
        <v>39539</v>
      </c>
      <c r="D95" s="85">
        <v>7.1959999999999996E-2</v>
      </c>
    </row>
    <row r="96" spans="3:4">
      <c r="C96" s="84">
        <v>39569</v>
      </c>
      <c r="D96" s="85">
        <v>7.1980000000000002E-2</v>
      </c>
    </row>
    <row r="97" spans="3:4">
      <c r="C97" s="84">
        <v>39600</v>
      </c>
      <c r="D97" s="85">
        <v>7.1989999999999998E-2</v>
      </c>
    </row>
    <row r="98" spans="3:4">
      <c r="C98" s="84">
        <v>39630</v>
      </c>
      <c r="D98" s="85">
        <v>7.2010000000000005E-2</v>
      </c>
    </row>
    <row r="99" spans="3:4">
      <c r="C99" s="84">
        <v>39661</v>
      </c>
      <c r="D99" s="85">
        <v>7.2029999999999997E-2</v>
      </c>
    </row>
    <row r="100" spans="3:4">
      <c r="C100" s="84">
        <v>39692</v>
      </c>
      <c r="D100" s="85">
        <v>7.2040000000000007E-2</v>
      </c>
    </row>
    <row r="101" spans="3:4">
      <c r="C101" s="84">
        <v>39722</v>
      </c>
      <c r="D101" s="85">
        <v>7.2059999999999999E-2</v>
      </c>
    </row>
    <row r="102" spans="3:4">
      <c r="C102" s="84">
        <v>39753</v>
      </c>
      <c r="D102" s="85">
        <v>7.2080000000000005E-2</v>
      </c>
    </row>
    <row r="103" spans="3:4">
      <c r="C103" s="84">
        <v>39783</v>
      </c>
      <c r="D103" s="85">
        <v>7.2090000000000001E-2</v>
      </c>
    </row>
    <row r="104" spans="3:4">
      <c r="C104" s="84">
        <v>39814</v>
      </c>
      <c r="D104" s="85">
        <v>7.2109999999999994E-2</v>
      </c>
    </row>
    <row r="105" spans="3:4">
      <c r="C105" s="84">
        <v>39845</v>
      </c>
      <c r="D105" s="85">
        <v>7.2120000000000004E-2</v>
      </c>
    </row>
    <row r="106" spans="3:4">
      <c r="C106" s="84">
        <v>39873</v>
      </c>
      <c r="D106" s="85">
        <v>7.2139999999999996E-2</v>
      </c>
    </row>
    <row r="107" spans="3:4">
      <c r="C107" s="84">
        <v>39904</v>
      </c>
      <c r="D107" s="85">
        <v>7.2160000000000002E-2</v>
      </c>
    </row>
    <row r="108" spans="3:4">
      <c r="C108" s="84">
        <v>39934</v>
      </c>
      <c r="D108" s="85">
        <v>7.2169999999999998E-2</v>
      </c>
    </row>
    <row r="109" spans="3:4">
      <c r="C109" s="84">
        <v>39965</v>
      </c>
      <c r="D109" s="85">
        <v>7.2190000000000004E-2</v>
      </c>
    </row>
    <row r="110" spans="3:4">
      <c r="C110" s="84">
        <v>39995</v>
      </c>
      <c r="D110" s="85">
        <v>7.2209999999999996E-2</v>
      </c>
    </row>
    <row r="111" spans="3:4">
      <c r="C111" s="84">
        <v>40026</v>
      </c>
      <c r="D111" s="85">
        <v>7.2220000000000006E-2</v>
      </c>
    </row>
    <row r="112" spans="3:4">
      <c r="C112" s="84">
        <v>40057</v>
      </c>
      <c r="D112" s="85">
        <v>7.2239999999999999E-2</v>
      </c>
    </row>
    <row r="113" spans="3:4">
      <c r="C113" s="84">
        <v>40087</v>
      </c>
      <c r="D113" s="85">
        <v>7.2249999999999995E-2</v>
      </c>
    </row>
    <row r="114" spans="3:4">
      <c r="C114" s="84">
        <v>40118</v>
      </c>
      <c r="D114" s="85">
        <v>7.2270000000000001E-2</v>
      </c>
    </row>
    <row r="115" spans="3:4">
      <c r="C115" s="84">
        <v>40148</v>
      </c>
      <c r="D115" s="85">
        <v>7.2289999999999993E-2</v>
      </c>
    </row>
    <row r="116" spans="3:4">
      <c r="C116" s="84">
        <v>40179</v>
      </c>
      <c r="D116" s="85">
        <v>7.2300000000000003E-2</v>
      </c>
    </row>
    <row r="117" spans="3:4">
      <c r="C117" s="84">
        <v>40210</v>
      </c>
      <c r="D117" s="85">
        <v>7.2319999999999995E-2</v>
      </c>
    </row>
    <row r="118" spans="3:4">
      <c r="C118" s="84">
        <v>40238</v>
      </c>
      <c r="D118" s="85">
        <v>7.2330000000000005E-2</v>
      </c>
    </row>
    <row r="119" spans="3:4">
      <c r="C119" s="84">
        <v>40269</v>
      </c>
      <c r="D119" s="85">
        <v>7.2349999999999998E-2</v>
      </c>
    </row>
    <row r="120" spans="3:4">
      <c r="C120" s="84">
        <v>40299</v>
      </c>
      <c r="D120" s="85">
        <v>7.2370000000000004E-2</v>
      </c>
    </row>
    <row r="121" spans="3:4">
      <c r="C121" s="84">
        <v>40330</v>
      </c>
      <c r="D121" s="85">
        <v>7.238E-2</v>
      </c>
    </row>
    <row r="122" spans="3:4">
      <c r="C122" s="84">
        <v>40360</v>
      </c>
      <c r="D122" s="85">
        <v>7.2400000000000006E-2</v>
      </c>
    </row>
    <row r="123" spans="3:4">
      <c r="C123" s="84">
        <v>40391</v>
      </c>
      <c r="D123" s="85">
        <v>7.2419999999999998E-2</v>
      </c>
    </row>
    <row r="124" spans="3:4">
      <c r="C124" s="84">
        <v>40422</v>
      </c>
      <c r="D124" s="85">
        <v>7.2429999999999994E-2</v>
      </c>
    </row>
    <row r="125" spans="3:4">
      <c r="C125" s="84">
        <v>40452</v>
      </c>
      <c r="D125" s="85">
        <v>7.2450000000000001E-2</v>
      </c>
    </row>
    <row r="126" spans="3:4">
      <c r="C126" s="84">
        <v>40483</v>
      </c>
      <c r="D126" s="85">
        <v>7.2459999999999997E-2</v>
      </c>
    </row>
    <row r="127" spans="3:4">
      <c r="C127" s="84">
        <v>40513</v>
      </c>
      <c r="D127" s="85">
        <v>7.2480000000000003E-2</v>
      </c>
    </row>
    <row r="128" spans="3:4">
      <c r="C128" s="84">
        <v>40544</v>
      </c>
      <c r="D128" s="85">
        <v>7.2480000000000003E-2</v>
      </c>
    </row>
    <row r="129" spans="3:4">
      <c r="C129" s="84">
        <v>40575</v>
      </c>
      <c r="D129" s="85">
        <v>7.2480000000000003E-2</v>
      </c>
    </row>
    <row r="130" spans="3:4">
      <c r="C130" s="84">
        <v>40603</v>
      </c>
      <c r="D130" s="85">
        <v>7.2489999999999999E-2</v>
      </c>
    </row>
    <row r="131" spans="3:4">
      <c r="C131" s="84">
        <v>40634</v>
      </c>
      <c r="D131" s="85">
        <v>7.2489999999999999E-2</v>
      </c>
    </row>
    <row r="132" spans="3:4">
      <c r="C132" s="84">
        <v>40664</v>
      </c>
      <c r="D132" s="85">
        <v>7.2499999999999995E-2</v>
      </c>
    </row>
    <row r="133" spans="3:4">
      <c r="C133" s="84">
        <v>40695</v>
      </c>
      <c r="D133" s="85">
        <v>7.2499999999999995E-2</v>
      </c>
    </row>
    <row r="134" spans="3:4">
      <c r="C134" s="84">
        <v>40725</v>
      </c>
      <c r="D134" s="85">
        <v>7.2499999999999995E-2</v>
      </c>
    </row>
    <row r="135" spans="3:4">
      <c r="C135" s="84">
        <v>40756</v>
      </c>
      <c r="D135" s="85">
        <v>7.2510000000000005E-2</v>
      </c>
    </row>
    <row r="136" spans="3:4">
      <c r="C136" s="84">
        <v>40787</v>
      </c>
      <c r="D136" s="85">
        <v>7.2510000000000005E-2</v>
      </c>
    </row>
    <row r="137" spans="3:4">
      <c r="C137" s="84">
        <v>40817</v>
      </c>
      <c r="D137" s="85">
        <v>7.2510000000000005E-2</v>
      </c>
    </row>
    <row r="138" spans="3:4">
      <c r="C138" s="84">
        <v>40848</v>
      </c>
      <c r="D138" s="85">
        <v>7.2520000000000001E-2</v>
      </c>
    </row>
    <row r="139" spans="3:4">
      <c r="C139" s="84">
        <v>40878</v>
      </c>
      <c r="D139" s="85">
        <v>7.2520000000000001E-2</v>
      </c>
    </row>
    <row r="140" spans="3:4">
      <c r="C140" s="84">
        <v>40909</v>
      </c>
      <c r="D140" s="85">
        <v>7.2529999999999997E-2</v>
      </c>
    </row>
    <row r="141" spans="3:4">
      <c r="C141" s="84">
        <v>40940</v>
      </c>
      <c r="D141" s="85">
        <v>7.2529999999999997E-2</v>
      </c>
    </row>
    <row r="142" spans="3:4">
      <c r="C142" s="84">
        <v>40969</v>
      </c>
      <c r="D142" s="85">
        <v>7.2529999999999997E-2</v>
      </c>
    </row>
    <row r="143" spans="3:4">
      <c r="C143" s="84">
        <v>41000</v>
      </c>
      <c r="D143" s="85">
        <v>7.2539999999999993E-2</v>
      </c>
    </row>
    <row r="144" spans="3:4">
      <c r="C144" s="84">
        <v>41030</v>
      </c>
      <c r="D144" s="85">
        <v>7.2539999999999993E-2</v>
      </c>
    </row>
    <row r="145" spans="3:4">
      <c r="C145" s="84">
        <v>41061</v>
      </c>
      <c r="D145" s="85">
        <v>7.2550000000000003E-2</v>
      </c>
    </row>
    <row r="146" spans="3:4">
      <c r="C146" s="84">
        <v>41091</v>
      </c>
      <c r="D146" s="85">
        <v>7.2550000000000003E-2</v>
      </c>
    </row>
    <row r="147" spans="3:4">
      <c r="C147" s="84">
        <v>41122</v>
      </c>
      <c r="D147" s="85">
        <v>7.2550000000000003E-2</v>
      </c>
    </row>
    <row r="148" spans="3:4">
      <c r="C148" s="84">
        <v>41153</v>
      </c>
      <c r="D148" s="85">
        <v>7.2559999999999999E-2</v>
      </c>
    </row>
    <row r="149" spans="3:4">
      <c r="C149" s="84">
        <v>41183</v>
      </c>
      <c r="D149" s="85">
        <v>7.2559999999999999E-2</v>
      </c>
    </row>
    <row r="150" spans="3:4">
      <c r="C150" s="84">
        <v>41214</v>
      </c>
      <c r="D150" s="85">
        <v>7.2569999999999996E-2</v>
      </c>
    </row>
    <row r="151" spans="3:4">
      <c r="C151" s="84">
        <v>41244</v>
      </c>
      <c r="D151" s="85">
        <v>7.2569999999999996E-2</v>
      </c>
    </row>
    <row r="152" spans="3:4">
      <c r="C152" s="84">
        <v>41275</v>
      </c>
      <c r="D152" s="85">
        <v>7.2569999999999996E-2</v>
      </c>
    </row>
    <row r="153" spans="3:4">
      <c r="C153" s="84">
        <v>41306</v>
      </c>
      <c r="D153" s="85">
        <v>7.2580000000000006E-2</v>
      </c>
    </row>
    <row r="154" spans="3:4">
      <c r="C154" s="84">
        <v>41334</v>
      </c>
      <c r="D154" s="85">
        <v>7.2580000000000006E-2</v>
      </c>
    </row>
    <row r="155" spans="3:4">
      <c r="C155" s="84">
        <v>41365</v>
      </c>
      <c r="D155" s="85">
        <v>7.2590000000000002E-2</v>
      </c>
    </row>
    <row r="156" spans="3:4">
      <c r="C156" s="84">
        <v>41395</v>
      </c>
      <c r="D156" s="85">
        <v>7.2590000000000002E-2</v>
      </c>
    </row>
    <row r="157" spans="3:4">
      <c r="C157" s="84">
        <v>41426</v>
      </c>
      <c r="D157" s="85">
        <v>7.2590000000000002E-2</v>
      </c>
    </row>
    <row r="158" spans="3:4">
      <c r="C158" s="84">
        <v>41456</v>
      </c>
      <c r="D158" s="85">
        <v>7.2599999999999998E-2</v>
      </c>
    </row>
    <row r="159" spans="3:4">
      <c r="C159" s="84">
        <v>41487</v>
      </c>
      <c r="D159" s="85">
        <v>7.2599999999999998E-2</v>
      </c>
    </row>
    <row r="160" spans="3:4">
      <c r="C160" s="84">
        <v>41518</v>
      </c>
      <c r="D160" s="85">
        <v>7.2609999999999994E-2</v>
      </c>
    </row>
    <row r="161" spans="3:4">
      <c r="C161" s="84">
        <v>41548</v>
      </c>
      <c r="D161" s="85">
        <v>7.2609999999999994E-2</v>
      </c>
    </row>
    <row r="162" spans="3:4">
      <c r="C162" s="84">
        <v>41579</v>
      </c>
      <c r="D162" s="85">
        <v>7.2609999999999994E-2</v>
      </c>
    </row>
    <row r="163" spans="3:4">
      <c r="C163" s="84">
        <v>41609</v>
      </c>
      <c r="D163" s="85">
        <v>7.2620000000000004E-2</v>
      </c>
    </row>
    <row r="164" spans="3:4">
      <c r="C164" s="84">
        <v>41640</v>
      </c>
      <c r="D164" s="85">
        <v>7.2620000000000004E-2</v>
      </c>
    </row>
    <row r="165" spans="3:4">
      <c r="C165" s="84">
        <v>41671</v>
      </c>
      <c r="D165" s="85">
        <v>7.2620000000000004E-2</v>
      </c>
    </row>
    <row r="166" spans="3:4">
      <c r="C166" s="84">
        <v>41699</v>
      </c>
      <c r="D166" s="85">
        <v>7.263E-2</v>
      </c>
    </row>
    <row r="167" spans="3:4">
      <c r="C167" s="84">
        <v>41730</v>
      </c>
      <c r="D167" s="85">
        <v>7.263E-2</v>
      </c>
    </row>
    <row r="168" spans="3:4">
      <c r="C168" s="84">
        <v>41760</v>
      </c>
      <c r="D168" s="85">
        <v>7.2639999999999996E-2</v>
      </c>
    </row>
    <row r="169" spans="3:4">
      <c r="C169" s="84">
        <v>41791</v>
      </c>
      <c r="D169" s="85">
        <v>7.2639999999999996E-2</v>
      </c>
    </row>
    <row r="170" spans="3:4">
      <c r="C170" s="84">
        <v>41821</v>
      </c>
      <c r="D170" s="85">
        <v>7.2639999999999996E-2</v>
      </c>
    </row>
    <row r="171" spans="3:4">
      <c r="C171" s="84">
        <v>41852</v>
      </c>
      <c r="D171" s="85">
        <v>7.2650000000000006E-2</v>
      </c>
    </row>
    <row r="172" spans="3:4">
      <c r="C172" s="84">
        <v>41883</v>
      </c>
      <c r="D172" s="85">
        <v>7.2650000000000006E-2</v>
      </c>
    </row>
    <row r="173" spans="3:4">
      <c r="C173" s="84">
        <v>41913</v>
      </c>
      <c r="D173" s="85">
        <v>7.2660000000000002E-2</v>
      </c>
    </row>
    <row r="174" spans="3:4">
      <c r="C174" s="84">
        <v>41944</v>
      </c>
      <c r="D174" s="85">
        <v>7.2660000000000002E-2</v>
      </c>
    </row>
    <row r="175" spans="3:4">
      <c r="C175" s="84">
        <v>41974</v>
      </c>
      <c r="D175" s="85">
        <v>7.2660000000000002E-2</v>
      </c>
    </row>
    <row r="176" spans="3:4">
      <c r="C176" s="84">
        <v>42005</v>
      </c>
      <c r="D176" s="85">
        <v>7.2669999999999998E-2</v>
      </c>
    </row>
    <row r="177" spans="3:4">
      <c r="C177" s="84">
        <v>42036</v>
      </c>
      <c r="D177" s="85">
        <v>7.2669999999999998E-2</v>
      </c>
    </row>
    <row r="178" spans="3:4">
      <c r="C178" s="84">
        <v>42064</v>
      </c>
      <c r="D178" s="85">
        <v>7.2679999999999995E-2</v>
      </c>
    </row>
    <row r="179" spans="3:4">
      <c r="C179" s="84">
        <v>42095</v>
      </c>
      <c r="D179" s="85">
        <v>7.2679999999999995E-2</v>
      </c>
    </row>
    <row r="180" spans="3:4">
      <c r="C180" s="84">
        <v>42125</v>
      </c>
      <c r="D180" s="85">
        <v>7.2679999999999995E-2</v>
      </c>
    </row>
    <row r="181" spans="3:4">
      <c r="C181" s="84">
        <v>42156</v>
      </c>
      <c r="D181" s="85">
        <v>7.2690000000000005E-2</v>
      </c>
    </row>
    <row r="182" spans="3:4">
      <c r="C182" s="84">
        <v>42186</v>
      </c>
      <c r="D182" s="85">
        <v>7.2690000000000005E-2</v>
      </c>
    </row>
    <row r="183" spans="3:4">
      <c r="C183" s="84">
        <v>42217</v>
      </c>
      <c r="D183" s="85">
        <v>7.2700000000000001E-2</v>
      </c>
    </row>
    <row r="184" spans="3:4">
      <c r="C184" s="84">
        <v>42248</v>
      </c>
      <c r="D184" s="85">
        <v>7.2700000000000001E-2</v>
      </c>
    </row>
    <row r="185" spans="3:4">
      <c r="C185" s="84">
        <v>42278</v>
      </c>
      <c r="D185" s="85">
        <v>7.2700000000000001E-2</v>
      </c>
    </row>
    <row r="186" spans="3:4">
      <c r="C186" s="84">
        <v>42309</v>
      </c>
      <c r="D186" s="85">
        <v>7.2709999999999997E-2</v>
      </c>
    </row>
    <row r="187" spans="3:4">
      <c r="C187" s="84">
        <v>42339</v>
      </c>
      <c r="D187" s="85">
        <v>7.2709999999999997E-2</v>
      </c>
    </row>
    <row r="188" spans="3:4">
      <c r="C188" s="84">
        <v>42370</v>
      </c>
      <c r="D188" s="85">
        <v>7.2709999999999997E-2</v>
      </c>
    </row>
    <row r="189" spans="3:4">
      <c r="C189" s="84">
        <v>42401</v>
      </c>
      <c r="D189" s="85">
        <v>7.2720000000000007E-2</v>
      </c>
    </row>
    <row r="190" spans="3:4">
      <c r="C190" s="84">
        <v>42430</v>
      </c>
      <c r="D190" s="85">
        <v>7.2720000000000007E-2</v>
      </c>
    </row>
    <row r="191" spans="3:4">
      <c r="C191" s="84">
        <v>42461</v>
      </c>
      <c r="D191" s="85">
        <v>7.2730000000000003E-2</v>
      </c>
    </row>
    <row r="192" spans="3:4">
      <c r="C192" s="84">
        <v>42491</v>
      </c>
      <c r="D192" s="85">
        <v>7.2730000000000003E-2</v>
      </c>
    </row>
    <row r="193" spans="3:4">
      <c r="C193" s="84">
        <v>42522</v>
      </c>
      <c r="D193" s="85">
        <v>7.2730000000000003E-2</v>
      </c>
    </row>
    <row r="194" spans="3:4">
      <c r="C194" s="84">
        <v>42552</v>
      </c>
      <c r="D194" s="85">
        <v>7.2739999999999999E-2</v>
      </c>
    </row>
    <row r="195" spans="3:4">
      <c r="C195" s="84">
        <v>42583</v>
      </c>
      <c r="D195" s="85">
        <v>7.2739999999999999E-2</v>
      </c>
    </row>
    <row r="196" spans="3:4">
      <c r="C196" s="84">
        <v>42614</v>
      </c>
      <c r="D196" s="85">
        <v>7.2749999999999995E-2</v>
      </c>
    </row>
    <row r="197" spans="3:4">
      <c r="C197" s="84">
        <v>42644</v>
      </c>
      <c r="D197" s="85">
        <v>7.2749999999999995E-2</v>
      </c>
    </row>
    <row r="198" spans="3:4">
      <c r="C198" s="84">
        <v>42675</v>
      </c>
      <c r="D198" s="85">
        <v>7.2749999999999995E-2</v>
      </c>
    </row>
    <row r="199" spans="3:4">
      <c r="C199" s="84">
        <v>42705</v>
      </c>
      <c r="D199" s="85">
        <v>7.2760000000000005E-2</v>
      </c>
    </row>
    <row r="200" spans="3:4">
      <c r="C200" s="84">
        <v>42736</v>
      </c>
      <c r="D200" s="85">
        <v>7.2760000000000005E-2</v>
      </c>
    </row>
    <row r="201" spans="3:4">
      <c r="C201" s="84">
        <v>42767</v>
      </c>
      <c r="D201" s="85">
        <v>7.2770000000000001E-2</v>
      </c>
    </row>
    <row r="202" spans="3:4">
      <c r="C202" s="84">
        <v>42795</v>
      </c>
      <c r="D202" s="85">
        <v>7.2770000000000001E-2</v>
      </c>
    </row>
    <row r="203" spans="3:4">
      <c r="C203" s="84">
        <v>42826</v>
      </c>
      <c r="D203" s="85">
        <v>7.2770000000000001E-2</v>
      </c>
    </row>
    <row r="204" spans="3:4">
      <c r="C204" s="84">
        <v>42856</v>
      </c>
      <c r="D204" s="85">
        <v>7.2779999999999997E-2</v>
      </c>
    </row>
    <row r="205" spans="3:4">
      <c r="C205" s="84">
        <v>42887</v>
      </c>
      <c r="D205" s="85">
        <v>7.2779999999999997E-2</v>
      </c>
    </row>
    <row r="206" spans="3:4">
      <c r="C206" s="84">
        <v>42917</v>
      </c>
      <c r="D206" s="85">
        <v>7.2789999999999994E-2</v>
      </c>
    </row>
    <row r="207" spans="3:4">
      <c r="C207" s="84">
        <v>42948</v>
      </c>
      <c r="D207" s="85">
        <v>7.2789999999999994E-2</v>
      </c>
    </row>
    <row r="208" spans="3:4">
      <c r="C208" s="84">
        <v>42979</v>
      </c>
      <c r="D208" s="85">
        <v>7.2789999999999994E-2</v>
      </c>
    </row>
    <row r="209" spans="3:4">
      <c r="C209" s="84">
        <v>43009</v>
      </c>
      <c r="D209" s="85">
        <v>7.2800000000000004E-2</v>
      </c>
    </row>
    <row r="210" spans="3:4">
      <c r="C210" s="84">
        <v>43040</v>
      </c>
      <c r="D210" s="85">
        <v>7.2800000000000004E-2</v>
      </c>
    </row>
    <row r="211" spans="3:4">
      <c r="C211" s="84">
        <v>43070</v>
      </c>
      <c r="D211" s="85">
        <v>7.281E-2</v>
      </c>
    </row>
    <row r="212" spans="3:4">
      <c r="C212" s="84">
        <v>43101</v>
      </c>
      <c r="D212" s="85">
        <v>7.281E-2</v>
      </c>
    </row>
    <row r="213" spans="3:4">
      <c r="C213" s="84">
        <v>43132</v>
      </c>
      <c r="D213" s="85">
        <v>7.281E-2</v>
      </c>
    </row>
    <row r="214" spans="3:4">
      <c r="C214" s="84">
        <v>43160</v>
      </c>
      <c r="D214" s="85">
        <v>7.2819999999999996E-2</v>
      </c>
    </row>
    <row r="215" spans="3:4">
      <c r="C215" s="84">
        <v>43191</v>
      </c>
      <c r="D215" s="85">
        <v>7.2819999999999996E-2</v>
      </c>
    </row>
    <row r="216" spans="3:4">
      <c r="C216" s="84">
        <v>43221</v>
      </c>
      <c r="D216" s="85">
        <v>7.2819999999999996E-2</v>
      </c>
    </row>
    <row r="217" spans="3:4">
      <c r="C217" s="84">
        <v>43252</v>
      </c>
      <c r="D217" s="85">
        <v>7.2830000000000006E-2</v>
      </c>
    </row>
    <row r="218" spans="3:4">
      <c r="C218" s="84">
        <v>43282</v>
      </c>
      <c r="D218" s="85">
        <v>7.2830000000000006E-2</v>
      </c>
    </row>
    <row r="219" spans="3:4">
      <c r="C219" s="84">
        <v>43313</v>
      </c>
      <c r="D219" s="85">
        <v>7.2840000000000002E-2</v>
      </c>
    </row>
    <row r="220" spans="3:4">
      <c r="C220" s="84">
        <v>43344</v>
      </c>
      <c r="D220" s="85">
        <v>7.2840000000000002E-2</v>
      </c>
    </row>
    <row r="221" spans="3:4">
      <c r="C221" s="84">
        <v>43374</v>
      </c>
      <c r="D221" s="85">
        <v>7.2840000000000002E-2</v>
      </c>
    </row>
    <row r="222" spans="3:4">
      <c r="C222" s="84">
        <v>43405</v>
      </c>
      <c r="D222" s="85">
        <v>7.2849999999999998E-2</v>
      </c>
    </row>
    <row r="223" spans="3:4">
      <c r="C223" s="84">
        <v>43435</v>
      </c>
      <c r="D223" s="85">
        <v>7.2849999999999998E-2</v>
      </c>
    </row>
    <row r="224" spans="3:4">
      <c r="C224" s="84">
        <v>43466</v>
      </c>
      <c r="D224" s="85">
        <v>7.2859999999999994E-2</v>
      </c>
    </row>
    <row r="225" spans="3:4">
      <c r="C225" s="84">
        <v>43497</v>
      </c>
      <c r="D225" s="85">
        <v>7.2859999999999994E-2</v>
      </c>
    </row>
    <row r="226" spans="3:4">
      <c r="C226" s="84">
        <v>43525</v>
      </c>
      <c r="D226" s="85">
        <v>7.2859999999999994E-2</v>
      </c>
    </row>
    <row r="227" spans="3:4">
      <c r="C227" s="84">
        <v>43556</v>
      </c>
      <c r="D227" s="85">
        <v>7.2870000000000004E-2</v>
      </c>
    </row>
    <row r="228" spans="3:4">
      <c r="C228" s="84">
        <v>43586</v>
      </c>
      <c r="D228" s="85">
        <v>7.2870000000000004E-2</v>
      </c>
    </row>
    <row r="229" spans="3:4">
      <c r="C229" s="84">
        <v>43617</v>
      </c>
      <c r="D229" s="85">
        <v>7.288E-2</v>
      </c>
    </row>
    <row r="230" spans="3:4">
      <c r="C230" s="84">
        <v>43647</v>
      </c>
      <c r="D230" s="85">
        <v>7.288E-2</v>
      </c>
    </row>
    <row r="231" spans="3:4">
      <c r="C231" s="84">
        <v>43678</v>
      </c>
      <c r="D231" s="85">
        <v>7.288E-2</v>
      </c>
    </row>
    <row r="232" spans="3:4">
      <c r="C232" s="84">
        <v>43709</v>
      </c>
      <c r="D232" s="85">
        <v>7.2889999999999996E-2</v>
      </c>
    </row>
    <row r="233" spans="3:4">
      <c r="C233" s="84">
        <v>43739</v>
      </c>
      <c r="D233" s="85">
        <v>7.2889999999999996E-2</v>
      </c>
    </row>
    <row r="234" spans="3:4">
      <c r="C234" s="84">
        <v>43770</v>
      </c>
      <c r="D234" s="85">
        <v>7.2900000000000006E-2</v>
      </c>
    </row>
    <row r="235" spans="3:4">
      <c r="C235" s="84">
        <v>43800</v>
      </c>
      <c r="D235" s="85">
        <v>7.2900000000000006E-2</v>
      </c>
    </row>
    <row r="236" spans="3:4">
      <c r="C236" s="84">
        <v>43831</v>
      </c>
      <c r="D236" s="85">
        <v>7.2900000000000006E-2</v>
      </c>
    </row>
    <row r="237" spans="3:4">
      <c r="C237" s="84">
        <v>43862</v>
      </c>
      <c r="D237" s="85">
        <v>7.2910000000000003E-2</v>
      </c>
    </row>
    <row r="238" spans="3:4">
      <c r="C238" s="84">
        <v>43891</v>
      </c>
      <c r="D238" s="85">
        <v>7.2910000000000003E-2</v>
      </c>
    </row>
    <row r="239" spans="3:4">
      <c r="C239" s="84">
        <v>43922</v>
      </c>
      <c r="D239" s="85">
        <v>7.2919999999999999E-2</v>
      </c>
    </row>
    <row r="240" spans="3:4">
      <c r="C240" s="84">
        <v>43952</v>
      </c>
      <c r="D240" s="85">
        <v>7.2919999999999999E-2</v>
      </c>
    </row>
    <row r="241" spans="3:4">
      <c r="C241" s="84">
        <v>43983</v>
      </c>
      <c r="D241" s="85">
        <v>7.2919999999999999E-2</v>
      </c>
    </row>
    <row r="242" spans="3:4">
      <c r="C242" s="84">
        <v>44013</v>
      </c>
      <c r="D242" s="85">
        <v>7.2929999999999995E-2</v>
      </c>
    </row>
    <row r="243" spans="3:4">
      <c r="C243" s="84">
        <v>44044</v>
      </c>
      <c r="D243" s="85">
        <v>7.2929999999999995E-2</v>
      </c>
    </row>
    <row r="244" spans="3:4">
      <c r="C244" s="84">
        <v>44075</v>
      </c>
      <c r="D244" s="85">
        <v>7.2929999999999995E-2</v>
      </c>
    </row>
    <row r="245" spans="3:4">
      <c r="C245" s="84">
        <v>44105</v>
      </c>
      <c r="D245" s="85">
        <v>7.2940000000000005E-2</v>
      </c>
    </row>
    <row r="246" spans="3:4">
      <c r="C246" s="84">
        <v>44136</v>
      </c>
      <c r="D246" s="85">
        <v>7.2940000000000005E-2</v>
      </c>
    </row>
    <row r="247" spans="3:4">
      <c r="C247" s="84">
        <v>44166</v>
      </c>
      <c r="D247" s="85">
        <v>7.2950000000000001E-2</v>
      </c>
    </row>
    <row r="248" spans="3:4">
      <c r="C248" s="84">
        <v>44197</v>
      </c>
      <c r="D248" s="85">
        <v>7.2950000000000001E-2</v>
      </c>
    </row>
    <row r="249" spans="3:4">
      <c r="C249" s="84">
        <v>44228</v>
      </c>
      <c r="D249" s="85">
        <v>7.2950000000000001E-2</v>
      </c>
    </row>
    <row r="250" spans="3:4">
      <c r="C250" s="84">
        <v>44256</v>
      </c>
      <c r="D250" s="85">
        <v>7.2950000000000001E-2</v>
      </c>
    </row>
    <row r="251" spans="3:4">
      <c r="C251" s="84">
        <v>44287</v>
      </c>
      <c r="D251" s="85">
        <v>7.2950000000000001E-2</v>
      </c>
    </row>
    <row r="252" spans="3:4">
      <c r="C252" s="84">
        <v>44317</v>
      </c>
      <c r="D252" s="85">
        <v>7.2950000000000001E-2</v>
      </c>
    </row>
    <row r="253" spans="3:4">
      <c r="C253" s="84">
        <v>44348</v>
      </c>
      <c r="D253" s="85">
        <v>7.2959999999999997E-2</v>
      </c>
    </row>
    <row r="254" spans="3:4">
      <c r="C254" s="84">
        <v>44378</v>
      </c>
      <c r="D254" s="85">
        <v>7.2959999999999997E-2</v>
      </c>
    </row>
    <row r="255" spans="3:4">
      <c r="C255" s="84">
        <v>44409</v>
      </c>
      <c r="D255" s="85">
        <v>7.2959999999999997E-2</v>
      </c>
    </row>
    <row r="256" spans="3:4">
      <c r="C256" s="84">
        <v>44440</v>
      </c>
      <c r="D256" s="85">
        <v>7.2959999999999997E-2</v>
      </c>
    </row>
    <row r="257" spans="3:4">
      <c r="C257" s="84">
        <v>44470</v>
      </c>
      <c r="D257" s="85">
        <v>7.2395390547999997E-2</v>
      </c>
    </row>
    <row r="258" spans="3:4">
      <c r="C258" s="84">
        <v>44501</v>
      </c>
      <c r="D258" s="85">
        <v>7.2388382203999999E-2</v>
      </c>
    </row>
    <row r="259" spans="3:4">
      <c r="C259" s="84">
        <v>44531</v>
      </c>
      <c r="D259" s="85">
        <v>7.2381599936000005E-2</v>
      </c>
    </row>
    <row r="260" spans="3:4">
      <c r="C260" s="84">
        <v>44562</v>
      </c>
      <c r="D260" s="85">
        <v>7.2374591592999998E-2</v>
      </c>
    </row>
    <row r="261" spans="3:4">
      <c r="C261" s="84">
        <v>44593</v>
      </c>
      <c r="D261" s="85">
        <v>7.2367809325000004E-2</v>
      </c>
    </row>
    <row r="262" spans="3:4">
      <c r="C262" s="84">
        <v>44621</v>
      </c>
      <c r="D262" s="85">
        <v>7.2360800981999998E-2</v>
      </c>
    </row>
    <row r="263" spans="3:4">
      <c r="C263" s="84">
        <v>44652</v>
      </c>
      <c r="D263" s="85">
        <v>7.2353792638E-2</v>
      </c>
    </row>
    <row r="264" spans="3:4">
      <c r="C264" s="84">
        <v>44682</v>
      </c>
      <c r="D264" s="85">
        <v>7.2347010370999998E-2</v>
      </c>
    </row>
    <row r="265" spans="3:4">
      <c r="C265" s="84">
        <v>44713</v>
      </c>
      <c r="D265" s="85">
        <v>7.2340002027E-2</v>
      </c>
    </row>
    <row r="266" spans="3:4">
      <c r="C266" s="84">
        <v>44743</v>
      </c>
      <c r="D266" s="85">
        <v>7.2333219759999998E-2</v>
      </c>
    </row>
    <row r="267" spans="3:4">
      <c r="C267" s="84">
        <v>44774</v>
      </c>
      <c r="D267" s="85">
        <v>7.2326211416E-2</v>
      </c>
    </row>
    <row r="268" spans="3:4">
      <c r="C268" s="84">
        <v>44805</v>
      </c>
      <c r="D268" s="85">
        <v>7.2319203072999994E-2</v>
      </c>
    </row>
    <row r="269" spans="3:4">
      <c r="C269" s="84">
        <v>44835</v>
      </c>
      <c r="D269" s="85">
        <v>7.2312872956999993E-2</v>
      </c>
    </row>
    <row r="270" spans="3:4">
      <c r="C270" s="84">
        <v>44866</v>
      </c>
      <c r="D270" s="85">
        <v>7.2305864612999995E-2</v>
      </c>
    </row>
    <row r="271" spans="3:4">
      <c r="C271" s="84">
        <v>44896</v>
      </c>
      <c r="D271" s="85">
        <v>7.2299082345999993E-2</v>
      </c>
    </row>
    <row r="272" spans="3:4">
      <c r="C272" s="84">
        <v>44927</v>
      </c>
      <c r="D272" s="85">
        <v>7.2292074001999995E-2</v>
      </c>
    </row>
    <row r="273" spans="3:4">
      <c r="C273" s="84">
        <v>44958</v>
      </c>
      <c r="D273" s="85">
        <v>7.2285291735000007E-2</v>
      </c>
    </row>
    <row r="274" spans="3:4">
      <c r="C274" s="84">
        <v>44986</v>
      </c>
      <c r="D274" s="85">
        <v>7.2278283392000001E-2</v>
      </c>
    </row>
    <row r="275" spans="3:4">
      <c r="C275" s="84">
        <v>45017</v>
      </c>
      <c r="D275" s="85">
        <v>7.2271275048000003E-2</v>
      </c>
    </row>
    <row r="276" spans="3:4">
      <c r="C276" s="84">
        <v>45047</v>
      </c>
      <c r="D276" s="85">
        <v>7.2264492781E-2</v>
      </c>
    </row>
    <row r="277" spans="3:4">
      <c r="C277" s="84">
        <v>45078</v>
      </c>
      <c r="D277" s="85">
        <v>7.2257484437999994E-2</v>
      </c>
    </row>
    <row r="278" spans="3:4">
      <c r="C278" s="84">
        <v>45108</v>
      </c>
      <c r="D278" s="85">
        <v>7.225070217E-2</v>
      </c>
    </row>
    <row r="279" spans="3:4">
      <c r="C279" s="84">
        <v>45139</v>
      </c>
      <c r="D279" s="85">
        <v>7.2243693826999994E-2</v>
      </c>
    </row>
    <row r="280" spans="3:4">
      <c r="C280" s="84">
        <v>45170</v>
      </c>
      <c r="D280" s="85">
        <v>7.2236685484000002E-2</v>
      </c>
    </row>
    <row r="281" spans="3:4">
      <c r="C281" s="84">
        <v>45200</v>
      </c>
      <c r="D281" s="85">
        <v>7.2230355368000002E-2</v>
      </c>
    </row>
    <row r="282" spans="3:4">
      <c r="C282" s="84">
        <v>45231</v>
      </c>
      <c r="D282" s="85">
        <v>7.2223347024999995E-2</v>
      </c>
    </row>
    <row r="283" spans="3:4">
      <c r="C283" s="84">
        <v>45261</v>
      </c>
      <c r="D283" s="85">
        <v>7.2216564757000001E-2</v>
      </c>
    </row>
    <row r="284" spans="3:4">
      <c r="C284" s="84">
        <v>45292</v>
      </c>
      <c r="D284" s="85">
        <v>7.2209556413999995E-2</v>
      </c>
    </row>
    <row r="285" spans="3:4">
      <c r="C285" s="84">
        <v>45323</v>
      </c>
      <c r="D285" s="85">
        <v>7.2202774147000007E-2</v>
      </c>
    </row>
    <row r="286" spans="3:4">
      <c r="C286" s="84">
        <v>45352</v>
      </c>
      <c r="D286" s="85">
        <v>7.2195765804000001E-2</v>
      </c>
    </row>
    <row r="287" spans="3:4">
      <c r="C287" s="84">
        <v>45383</v>
      </c>
      <c r="D287" s="85">
        <v>7.2188757460999994E-2</v>
      </c>
    </row>
    <row r="288" spans="3:4">
      <c r="C288" s="84">
        <v>45413</v>
      </c>
      <c r="D288" s="85">
        <v>7.2181975193E-2</v>
      </c>
    </row>
    <row r="289" spans="3:4">
      <c r="C289" s="84">
        <v>45444</v>
      </c>
      <c r="D289" s="85">
        <v>7.2174966851E-2</v>
      </c>
    </row>
    <row r="290" spans="3:4">
      <c r="C290" s="84">
        <v>45474</v>
      </c>
      <c r="D290" s="85">
        <v>7.2168184583000006E-2</v>
      </c>
    </row>
    <row r="291" spans="3:4">
      <c r="C291" s="84">
        <v>45505</v>
      </c>
      <c r="D291" s="85">
        <v>7.216117624E-2</v>
      </c>
    </row>
    <row r="292" spans="3:4">
      <c r="C292" s="84">
        <v>45536</v>
      </c>
      <c r="D292" s="85">
        <v>7.2154167896999993E-2</v>
      </c>
    </row>
    <row r="293" spans="3:4">
      <c r="C293" s="84">
        <v>45566</v>
      </c>
      <c r="D293" s="85">
        <v>7.2147611705999995E-2</v>
      </c>
    </row>
    <row r="294" spans="3:4">
      <c r="C294" s="84">
        <v>45597</v>
      </c>
      <c r="D294" s="85">
        <v>7.2140603363000003E-2</v>
      </c>
    </row>
    <row r="295" spans="3:4">
      <c r="C295" s="84">
        <v>45627</v>
      </c>
      <c r="D295" s="85">
        <v>7.2133821096E-2</v>
      </c>
    </row>
    <row r="296" spans="3:4">
      <c r="C296" s="84">
        <v>45658</v>
      </c>
      <c r="D296" s="85">
        <v>7.2126812752999994E-2</v>
      </c>
    </row>
    <row r="297" spans="3:4">
      <c r="C297" s="84">
        <v>45689</v>
      </c>
      <c r="D297" s="85">
        <v>7.2120030485E-2</v>
      </c>
    </row>
    <row r="298" spans="3:4">
      <c r="C298" s="84">
        <v>45717</v>
      </c>
      <c r="D298" s="85">
        <v>7.2113022143E-2</v>
      </c>
    </row>
    <row r="299" spans="3:4">
      <c r="C299" s="84">
        <v>45748</v>
      </c>
      <c r="D299" s="85">
        <v>7.2106013799999993E-2</v>
      </c>
    </row>
    <row r="300" spans="3:4">
      <c r="C300" s="84">
        <v>45778</v>
      </c>
      <c r="D300" s="85">
        <v>7.2099231533000005E-2</v>
      </c>
    </row>
    <row r="301" spans="3:4">
      <c r="C301" s="84">
        <v>45809</v>
      </c>
      <c r="D301" s="85">
        <v>7.2092223189999999E-2</v>
      </c>
    </row>
    <row r="302" spans="3:4">
      <c r="C302" s="84">
        <v>45839</v>
      </c>
      <c r="D302" s="85">
        <v>7.2085440922999997E-2</v>
      </c>
    </row>
    <row r="303" spans="3:4">
      <c r="C303" s="84">
        <v>45870</v>
      </c>
      <c r="D303" s="85">
        <v>7.2078432580000004E-2</v>
      </c>
    </row>
    <row r="304" spans="3:4">
      <c r="C304" s="84">
        <v>45901</v>
      </c>
      <c r="D304" s="85">
        <v>7.2071424236999998E-2</v>
      </c>
    </row>
    <row r="305" spans="3:4">
      <c r="C305" s="84">
        <v>45931</v>
      </c>
      <c r="D305" s="85">
        <v>7.2065094120999998E-2</v>
      </c>
    </row>
    <row r="306" spans="3:4">
      <c r="C306" s="84">
        <v>45962</v>
      </c>
      <c r="D306" s="85">
        <v>7.2058085778999997E-2</v>
      </c>
    </row>
    <row r="307" spans="3:4">
      <c r="C307" s="84">
        <v>45992</v>
      </c>
      <c r="D307" s="85">
        <v>7.2051303511999995E-2</v>
      </c>
    </row>
    <row r="308" spans="3:4">
      <c r="C308" s="84">
        <v>46023</v>
      </c>
      <c r="D308" s="85">
        <v>7.2044295169000003E-2</v>
      </c>
    </row>
    <row r="309" spans="3:4">
      <c r="C309" s="84">
        <v>46054</v>
      </c>
      <c r="D309" s="85">
        <v>7.2037512902E-2</v>
      </c>
    </row>
    <row r="310" spans="3:4">
      <c r="C310" s="84">
        <v>46082</v>
      </c>
      <c r="D310" s="85">
        <v>7.2030504558999994E-2</v>
      </c>
    </row>
    <row r="311" spans="3:4">
      <c r="C311" s="84">
        <v>46113</v>
      </c>
      <c r="D311" s="85">
        <v>7.2023496216999994E-2</v>
      </c>
    </row>
    <row r="312" spans="3:4">
      <c r="C312" s="84">
        <v>46143</v>
      </c>
      <c r="D312" s="85">
        <v>7.2016713950000005E-2</v>
      </c>
    </row>
    <row r="313" spans="3:4">
      <c r="C313" s="84">
        <v>46174</v>
      </c>
      <c r="D313" s="85">
        <v>7.2009705606999999E-2</v>
      </c>
    </row>
    <row r="314" spans="3:4">
      <c r="C314" s="84">
        <v>46204</v>
      </c>
      <c r="D314" s="85">
        <v>7.2002923339999997E-2</v>
      </c>
    </row>
    <row r="315" spans="3:4">
      <c r="C315" s="84">
        <v>46235</v>
      </c>
      <c r="D315" s="85">
        <v>7.1995914997999996E-2</v>
      </c>
    </row>
    <row r="316" spans="3:4">
      <c r="C316" s="84">
        <v>46266</v>
      </c>
      <c r="D316" s="85">
        <v>7.1988906655000004E-2</v>
      </c>
    </row>
    <row r="317" spans="3:4">
      <c r="C317" s="84">
        <v>46296</v>
      </c>
      <c r="D317" s="85">
        <v>7.1982576539000004E-2</v>
      </c>
    </row>
    <row r="318" spans="3:4">
      <c r="C318" s="84">
        <v>46327</v>
      </c>
      <c r="D318" s="85">
        <v>7.1975568197000003E-2</v>
      </c>
    </row>
    <row r="319" spans="3:4">
      <c r="C319" s="84">
        <v>46357</v>
      </c>
      <c r="D319" s="85">
        <v>7.1968785930000001E-2</v>
      </c>
    </row>
    <row r="320" spans="3:4">
      <c r="C320" s="84">
        <v>46388</v>
      </c>
      <c r="D320" s="85">
        <v>7.1961777588E-2</v>
      </c>
    </row>
    <row r="321" spans="3:4">
      <c r="C321" s="84">
        <v>46419</v>
      </c>
      <c r="D321" s="85">
        <v>7.1954995320999998E-2</v>
      </c>
    </row>
    <row r="322" spans="3:4">
      <c r="C322" s="84">
        <v>46447</v>
      </c>
      <c r="D322" s="85">
        <v>7.1947986978000006E-2</v>
      </c>
    </row>
    <row r="323" spans="3:4">
      <c r="C323" s="84">
        <v>46478</v>
      </c>
      <c r="D323" s="85">
        <v>7.1940978636000005E-2</v>
      </c>
    </row>
    <row r="324" spans="3:4">
      <c r="C324" s="84">
        <v>46508</v>
      </c>
      <c r="D324" s="85">
        <v>7.1934196369000003E-2</v>
      </c>
    </row>
    <row r="325" spans="3:4">
      <c r="C325" s="84">
        <v>46539</v>
      </c>
      <c r="D325" s="85">
        <v>7.1927188027000002E-2</v>
      </c>
    </row>
    <row r="326" spans="3:4">
      <c r="C326" s="84">
        <v>46569</v>
      </c>
      <c r="D326" s="85">
        <v>7.192040576E-2</v>
      </c>
    </row>
    <row r="327" spans="3:4">
      <c r="C327" s="84">
        <v>46600</v>
      </c>
      <c r="D327" s="85">
        <v>7.1913397418E-2</v>
      </c>
    </row>
    <row r="328" spans="3:4">
      <c r="C328" s="84">
        <v>46631</v>
      </c>
      <c r="D328" s="85">
        <v>7.1906389074999993E-2</v>
      </c>
    </row>
    <row r="329" spans="3:4">
      <c r="C329" s="84">
        <v>46661</v>
      </c>
      <c r="D329" s="85">
        <v>7.1900058959999999E-2</v>
      </c>
    </row>
    <row r="330" spans="3:4">
      <c r="C330" s="84">
        <v>46692</v>
      </c>
      <c r="D330" s="85">
        <v>7.1893050617000007E-2</v>
      </c>
    </row>
    <row r="331" spans="3:4">
      <c r="C331" s="84">
        <v>46722</v>
      </c>
      <c r="D331" s="85">
        <v>7.1886268350999996E-2</v>
      </c>
    </row>
    <row r="332" spans="3:4">
      <c r="C332" s="84">
        <v>46753</v>
      </c>
      <c r="D332" s="85">
        <v>7.1879260008000004E-2</v>
      </c>
    </row>
    <row r="333" spans="3:4">
      <c r="C333" s="84">
        <v>46784</v>
      </c>
      <c r="D333" s="85">
        <v>7.1872477741999993E-2</v>
      </c>
    </row>
    <row r="334" spans="3:4">
      <c r="C334" s="84">
        <v>46813</v>
      </c>
      <c r="D334" s="85">
        <v>7.1865469399000001E-2</v>
      </c>
    </row>
    <row r="335" spans="3:4">
      <c r="C335" s="84">
        <v>46844</v>
      </c>
      <c r="D335" s="85">
        <v>7.1858461057E-2</v>
      </c>
    </row>
    <row r="336" spans="3:4">
      <c r="C336" s="84">
        <v>46874</v>
      </c>
      <c r="D336" s="85">
        <v>7.1851678791000004E-2</v>
      </c>
    </row>
    <row r="337" spans="3:8">
      <c r="C337" s="84">
        <v>46905</v>
      </c>
      <c r="D337" s="85">
        <v>7.1844670447999998E-2</v>
      </c>
    </row>
    <row r="338" spans="3:8">
      <c r="C338" s="84">
        <v>46935</v>
      </c>
      <c r="D338" s="85">
        <v>7.1837888182000001E-2</v>
      </c>
    </row>
    <row r="339" spans="3:8">
      <c r="C339" s="84">
        <v>46966</v>
      </c>
      <c r="D339" s="85">
        <v>7.183087984E-2</v>
      </c>
    </row>
    <row r="340" spans="3:8">
      <c r="C340" s="84">
        <v>46997</v>
      </c>
      <c r="D340" s="85">
        <v>7.1823871498E-2</v>
      </c>
      <c r="G340" s="81"/>
      <c r="H340" s="82"/>
    </row>
    <row r="341" spans="3:8">
      <c r="C341" s="84">
        <v>47027</v>
      </c>
      <c r="D341" s="85">
        <v>7.1817315307000001E-2</v>
      </c>
      <c r="G341" s="81"/>
      <c r="H341" s="82"/>
    </row>
    <row r="342" spans="3:8">
      <c r="C342" s="84">
        <v>47058</v>
      </c>
      <c r="D342" s="85">
        <v>7.1810306963999995E-2</v>
      </c>
      <c r="G342" s="81"/>
      <c r="H342" s="82"/>
    </row>
    <row r="343" spans="3:8">
      <c r="C343" s="84">
        <v>47088</v>
      </c>
      <c r="D343" s="85">
        <v>7.1803524697999999E-2</v>
      </c>
      <c r="G343" s="81"/>
      <c r="H343" s="82"/>
    </row>
    <row r="344" spans="3:8">
      <c r="C344" s="84">
        <v>47119</v>
      </c>
      <c r="D344" s="85">
        <v>7.1796516355999998E-2</v>
      </c>
      <c r="G344" s="81"/>
      <c r="H344" s="82"/>
    </row>
    <row r="345" spans="3:8">
      <c r="C345" s="84">
        <v>47150</v>
      </c>
      <c r="D345" s="85">
        <v>7.1789734088999996E-2</v>
      </c>
      <c r="G345" s="81"/>
      <c r="H345" s="82"/>
    </row>
    <row r="346" spans="3:8">
      <c r="C346" s="84">
        <v>47178</v>
      </c>
      <c r="D346" s="85">
        <v>7.1782725746999995E-2</v>
      </c>
      <c r="G346" s="81"/>
      <c r="H346" s="82"/>
    </row>
    <row r="347" spans="3:8">
      <c r="C347" s="84">
        <v>47209</v>
      </c>
      <c r="D347" s="85">
        <v>7.1775717404999995E-2</v>
      </c>
      <c r="G347" s="81"/>
      <c r="H347" s="82"/>
    </row>
    <row r="348" spans="3:8">
      <c r="C348" s="84">
        <v>47239</v>
      </c>
      <c r="D348" s="85">
        <v>7.1768935138999998E-2</v>
      </c>
      <c r="G348" s="81"/>
      <c r="H348" s="82"/>
    </row>
    <row r="349" spans="3:8">
      <c r="C349" s="84">
        <v>47270</v>
      </c>
      <c r="D349" s="85">
        <v>7.1761926796999997E-2</v>
      </c>
      <c r="G349" s="81"/>
      <c r="H349" s="82"/>
    </row>
    <row r="350" spans="3:8">
      <c r="C350" s="84">
        <v>47300</v>
      </c>
      <c r="D350" s="85">
        <v>7.1755144529999995E-2</v>
      </c>
      <c r="G350" s="81"/>
      <c r="H350" s="82"/>
    </row>
    <row r="351" spans="3:8">
      <c r="C351" s="84">
        <v>47331</v>
      </c>
      <c r="D351" s="85">
        <v>7.1748136189E-2</v>
      </c>
      <c r="G351" s="81"/>
      <c r="H351" s="82"/>
    </row>
    <row r="352" spans="3:8">
      <c r="C352" s="84">
        <v>47362</v>
      </c>
      <c r="D352" s="85">
        <v>7.1741127847E-2</v>
      </c>
      <c r="G352" s="81"/>
      <c r="H352" s="82"/>
    </row>
    <row r="353" spans="3:8">
      <c r="C353" s="84">
        <v>47392</v>
      </c>
      <c r="D353" s="85">
        <v>7.1734797731E-2</v>
      </c>
      <c r="G353" s="81"/>
      <c r="H353" s="82"/>
    </row>
    <row r="354" spans="3:8">
      <c r="C354" s="84">
        <v>47423</v>
      </c>
      <c r="D354" s="85">
        <v>7.1727789388999999E-2</v>
      </c>
      <c r="G354" s="81"/>
      <c r="H354" s="82"/>
    </row>
    <row r="355" spans="3:8">
      <c r="C355" s="84">
        <v>47453</v>
      </c>
      <c r="D355" s="85">
        <v>7.1721007123000002E-2</v>
      </c>
      <c r="G355" s="81"/>
      <c r="H355" s="82"/>
    </row>
    <row r="356" spans="3:8">
      <c r="C356" s="84">
        <v>47484</v>
      </c>
      <c r="D356" s="85">
        <v>7.1713998781000002E-2</v>
      </c>
      <c r="G356" s="81"/>
      <c r="H356" s="82"/>
    </row>
    <row r="357" spans="3:8">
      <c r="C357" s="84">
        <v>47515</v>
      </c>
      <c r="D357" s="85">
        <v>7.1707216515000005E-2</v>
      </c>
      <c r="G357" s="81"/>
      <c r="H357" s="82"/>
    </row>
    <row r="358" spans="3:8">
      <c r="C358" s="84">
        <v>47543</v>
      </c>
      <c r="D358" s="85">
        <v>7.1700208173000005E-2</v>
      </c>
      <c r="G358" s="81"/>
      <c r="H358" s="82"/>
    </row>
    <row r="359" spans="3:8">
      <c r="C359" s="84">
        <v>47574</v>
      </c>
      <c r="D359" s="85">
        <v>7.1693199831000004E-2</v>
      </c>
      <c r="G359" s="81"/>
      <c r="H359" s="82"/>
    </row>
    <row r="360" spans="3:8">
      <c r="C360" s="84">
        <v>47604</v>
      </c>
      <c r="D360" s="85">
        <v>7.1686417564999994E-2</v>
      </c>
      <c r="G360" s="81"/>
      <c r="H360" s="82"/>
    </row>
    <row r="361" spans="3:8">
      <c r="C361" s="84">
        <v>47635</v>
      </c>
      <c r="D361" s="85">
        <v>7.1679409223000007E-2</v>
      </c>
      <c r="G361" s="81"/>
      <c r="H361" s="82"/>
    </row>
    <row r="362" spans="3:8">
      <c r="C362" s="84">
        <v>47665</v>
      </c>
      <c r="D362" s="85">
        <v>7.1672626956999996E-2</v>
      </c>
      <c r="G362" s="81"/>
      <c r="H362" s="82"/>
    </row>
    <row r="363" spans="3:8">
      <c r="C363" s="84">
        <v>47696</v>
      </c>
      <c r="D363" s="85">
        <v>7.1665618614999996E-2</v>
      </c>
      <c r="G363" s="81"/>
      <c r="H363" s="82"/>
    </row>
    <row r="364" spans="3:8">
      <c r="C364" s="84">
        <v>47727</v>
      </c>
      <c r="D364" s="85">
        <v>7.1658610272999995E-2</v>
      </c>
      <c r="G364" s="81"/>
      <c r="H364" s="82"/>
    </row>
    <row r="365" spans="3:8">
      <c r="C365" s="84">
        <v>47757</v>
      </c>
      <c r="D365" s="85">
        <v>7.1652280158000001E-2</v>
      </c>
      <c r="G365" s="81"/>
      <c r="H365" s="82"/>
    </row>
    <row r="366" spans="3:8">
      <c r="C366" s="84">
        <v>47788</v>
      </c>
      <c r="D366" s="52">
        <v>7.236240137350701E-2</v>
      </c>
      <c r="G366" s="81"/>
      <c r="H366" s="82"/>
    </row>
    <row r="367" spans="3:8">
      <c r="G367" s="81"/>
      <c r="H367" s="82"/>
    </row>
    <row r="368" spans="3:8">
      <c r="G368" s="81"/>
      <c r="H368" s="82"/>
    </row>
    <row r="369" spans="7:8">
      <c r="G369" s="81"/>
      <c r="H369" s="82"/>
    </row>
    <row r="370" spans="7:8">
      <c r="G370" s="81"/>
      <c r="H370" s="82"/>
    </row>
    <row r="371" spans="7:8">
      <c r="G371" s="81"/>
      <c r="H371" s="82"/>
    </row>
    <row r="372" spans="7:8">
      <c r="G372" s="81"/>
      <c r="H372" s="82"/>
    </row>
    <row r="373" spans="7:8">
      <c r="G373" s="81"/>
      <c r="H373" s="82"/>
    </row>
    <row r="374" spans="7:8">
      <c r="G374" s="81"/>
      <c r="H374" s="82"/>
    </row>
    <row r="375" spans="7:8">
      <c r="G375" s="81"/>
      <c r="H375" s="82"/>
    </row>
    <row r="376" spans="7:8">
      <c r="G376" s="81"/>
      <c r="H376" s="82"/>
    </row>
    <row r="377" spans="7:8">
      <c r="G377" s="81"/>
      <c r="H377" s="82"/>
    </row>
    <row r="378" spans="7:8">
      <c r="G378" s="81"/>
      <c r="H378" s="82"/>
    </row>
    <row r="379" spans="7:8">
      <c r="G379" s="81"/>
      <c r="H379" s="82"/>
    </row>
    <row r="380" spans="7:8">
      <c r="G380" s="81"/>
      <c r="H380" s="82"/>
    </row>
    <row r="381" spans="7:8">
      <c r="G381" s="81"/>
      <c r="H381" s="82"/>
    </row>
    <row r="382" spans="7:8">
      <c r="G382" s="81"/>
      <c r="H382" s="82"/>
    </row>
    <row r="383" spans="7:8">
      <c r="G383" s="81"/>
      <c r="H383" s="82"/>
    </row>
    <row r="384" spans="7:8">
      <c r="G384" s="81"/>
      <c r="H384" s="82"/>
    </row>
    <row r="385" spans="7:8">
      <c r="G385" s="81"/>
      <c r="H385" s="82"/>
    </row>
    <row r="386" spans="7:8">
      <c r="G386" s="81"/>
      <c r="H386" s="82"/>
    </row>
    <row r="387" spans="7:8">
      <c r="G387" s="81"/>
      <c r="H387" s="82"/>
    </row>
    <row r="388" spans="7:8">
      <c r="G388" s="81"/>
      <c r="H388" s="82"/>
    </row>
    <row r="389" spans="7:8">
      <c r="G389" s="81"/>
      <c r="H389" s="82"/>
    </row>
    <row r="390" spans="7:8">
      <c r="G390" s="81"/>
      <c r="H390" s="82"/>
    </row>
    <row r="391" spans="7:8">
      <c r="G391" s="81"/>
      <c r="H391" s="82"/>
    </row>
    <row r="392" spans="7:8">
      <c r="G392" s="81"/>
      <c r="H392" s="82"/>
    </row>
    <row r="393" spans="7:8">
      <c r="G393" s="81"/>
      <c r="H393" s="82"/>
    </row>
    <row r="394" spans="7:8">
      <c r="G394" s="81"/>
      <c r="H394" s="82"/>
    </row>
    <row r="395" spans="7:8">
      <c r="G395" s="81"/>
      <c r="H395" s="82"/>
    </row>
    <row r="396" spans="7:8">
      <c r="G396" s="81"/>
      <c r="H396" s="82"/>
    </row>
    <row r="397" spans="7:8">
      <c r="G397" s="81"/>
      <c r="H397" s="82"/>
    </row>
    <row r="398" spans="7:8">
      <c r="G398" s="81"/>
      <c r="H398" s="82"/>
    </row>
    <row r="399" spans="7:8">
      <c r="G399" s="81"/>
      <c r="H399" s="82"/>
    </row>
    <row r="400" spans="7:8">
      <c r="G400" s="81"/>
      <c r="H400" s="82"/>
    </row>
    <row r="401" spans="7:8">
      <c r="G401" s="81"/>
      <c r="H401" s="82"/>
    </row>
    <row r="402" spans="7:8">
      <c r="G402" s="81"/>
      <c r="H402" s="82"/>
    </row>
    <row r="403" spans="7:8">
      <c r="G403" s="81"/>
      <c r="H403" s="82"/>
    </row>
    <row r="404" spans="7:8">
      <c r="G404" s="81"/>
      <c r="H404" s="82"/>
    </row>
    <row r="405" spans="7:8">
      <c r="G405" s="81"/>
      <c r="H405" s="82"/>
    </row>
    <row r="406" spans="7:8">
      <c r="G406" s="81"/>
      <c r="H406" s="82"/>
    </row>
    <row r="407" spans="7:8">
      <c r="G407" s="81"/>
      <c r="H407" s="82"/>
    </row>
    <row r="408" spans="7:8">
      <c r="G408" s="81"/>
      <c r="H408" s="82"/>
    </row>
    <row r="409" spans="7:8">
      <c r="G409" s="81"/>
      <c r="H409" s="82"/>
    </row>
    <row r="410" spans="7:8">
      <c r="G410" s="81"/>
      <c r="H410" s="82"/>
    </row>
    <row r="411" spans="7:8">
      <c r="G411" s="81"/>
      <c r="H411" s="82"/>
    </row>
    <row r="412" spans="7:8">
      <c r="G412" s="81"/>
      <c r="H412" s="82"/>
    </row>
    <row r="413" spans="7:8">
      <c r="G413" s="81"/>
      <c r="H413" s="82"/>
    </row>
    <row r="414" spans="7:8">
      <c r="G414" s="81"/>
      <c r="H414" s="82"/>
    </row>
    <row r="415" spans="7:8">
      <c r="G415" s="81"/>
      <c r="H415" s="82"/>
    </row>
    <row r="416" spans="7:8">
      <c r="G416" s="81"/>
      <c r="H416" s="82"/>
    </row>
    <row r="417" spans="7:8">
      <c r="G417" s="81"/>
      <c r="H417" s="82"/>
    </row>
    <row r="418" spans="7:8">
      <c r="G418" s="81"/>
      <c r="H418" s="82"/>
    </row>
    <row r="419" spans="7:8">
      <c r="G419" s="81"/>
      <c r="H419" s="82"/>
    </row>
    <row r="420" spans="7:8">
      <c r="G420" s="81"/>
      <c r="H420" s="82"/>
    </row>
    <row r="421" spans="7:8">
      <c r="G421" s="81"/>
      <c r="H421" s="82"/>
    </row>
    <row r="422" spans="7:8">
      <c r="G422" s="81"/>
      <c r="H422" s="82"/>
    </row>
    <row r="423" spans="7:8">
      <c r="G423" s="81"/>
      <c r="H423" s="82"/>
    </row>
    <row r="424" spans="7:8">
      <c r="G424" s="81"/>
      <c r="H424" s="82"/>
    </row>
    <row r="425" spans="7:8">
      <c r="G425" s="81"/>
      <c r="H425" s="82"/>
    </row>
    <row r="426" spans="7:8">
      <c r="G426" s="81"/>
      <c r="H426" s="82"/>
    </row>
    <row r="427" spans="7:8">
      <c r="G427" s="81"/>
      <c r="H427" s="82"/>
    </row>
    <row r="428" spans="7:8">
      <c r="G428" s="81"/>
      <c r="H428" s="82"/>
    </row>
    <row r="429" spans="7:8">
      <c r="G429" s="81"/>
      <c r="H429" s="82"/>
    </row>
    <row r="430" spans="7:8">
      <c r="G430" s="81"/>
      <c r="H430" s="82"/>
    </row>
    <row r="431" spans="7:8">
      <c r="G431" s="81"/>
      <c r="H431" s="82"/>
    </row>
    <row r="432" spans="7:8">
      <c r="G432" s="81"/>
      <c r="H432" s="82"/>
    </row>
    <row r="433" spans="7:8">
      <c r="G433" s="81"/>
      <c r="H433" s="82"/>
    </row>
    <row r="434" spans="7:8">
      <c r="G434" s="81"/>
      <c r="H434" s="82"/>
    </row>
    <row r="435" spans="7:8">
      <c r="G435" s="81"/>
      <c r="H435" s="82"/>
    </row>
    <row r="436" spans="7:8">
      <c r="G436" s="81"/>
      <c r="H436" s="82"/>
    </row>
    <row r="437" spans="7:8">
      <c r="G437" s="81"/>
      <c r="H437" s="82"/>
    </row>
    <row r="438" spans="7:8">
      <c r="G438" s="81"/>
      <c r="H438" s="82"/>
    </row>
    <row r="439" spans="7:8">
      <c r="G439" s="81"/>
      <c r="H439" s="82"/>
    </row>
    <row r="440" spans="7:8">
      <c r="G440" s="81"/>
      <c r="H440" s="82"/>
    </row>
    <row r="441" spans="7:8">
      <c r="G441" s="81"/>
      <c r="H441" s="82"/>
    </row>
    <row r="442" spans="7:8">
      <c r="G442" s="81"/>
      <c r="H442" s="82"/>
    </row>
    <row r="443" spans="7:8">
      <c r="G443" s="81"/>
      <c r="H443" s="82"/>
    </row>
    <row r="444" spans="7:8">
      <c r="G444" s="81"/>
      <c r="H444" s="82"/>
    </row>
    <row r="445" spans="7:8">
      <c r="G445" s="81"/>
      <c r="H445" s="82"/>
    </row>
    <row r="446" spans="7:8">
      <c r="G446" s="81"/>
      <c r="H446" s="82"/>
    </row>
    <row r="447" spans="7:8">
      <c r="G447" s="81"/>
      <c r="H447" s="82"/>
    </row>
    <row r="448" spans="7:8">
      <c r="G448" s="81"/>
      <c r="H448" s="82"/>
    </row>
    <row r="449" spans="7:8">
      <c r="G449" s="81"/>
      <c r="H449" s="82"/>
    </row>
    <row r="450" spans="7:8">
      <c r="G450" s="81"/>
      <c r="H450" s="82"/>
    </row>
    <row r="451" spans="7:8">
      <c r="G451" s="81"/>
      <c r="H451" s="82"/>
    </row>
    <row r="452" spans="7:8">
      <c r="G452" s="81"/>
      <c r="H452" s="82"/>
    </row>
    <row r="453" spans="7:8">
      <c r="G453" s="81"/>
      <c r="H453" s="82"/>
    </row>
    <row r="454" spans="7:8">
      <c r="G454" s="81"/>
      <c r="H454" s="82"/>
    </row>
    <row r="455" spans="7:8">
      <c r="G455" s="81"/>
      <c r="H455" s="82"/>
    </row>
    <row r="456" spans="7:8">
      <c r="G456" s="81"/>
      <c r="H456" s="82"/>
    </row>
    <row r="457" spans="7:8">
      <c r="G457" s="81"/>
      <c r="H457" s="82"/>
    </row>
    <row r="458" spans="7:8">
      <c r="G458" s="81"/>
      <c r="H458" s="82"/>
    </row>
    <row r="459" spans="7:8">
      <c r="G459" s="81"/>
      <c r="H459" s="82"/>
    </row>
    <row r="460" spans="7:8">
      <c r="G460" s="81"/>
      <c r="H460" s="82"/>
    </row>
    <row r="461" spans="7:8">
      <c r="G461" s="81"/>
      <c r="H461" s="82"/>
    </row>
    <row r="462" spans="7:8">
      <c r="G462" s="81"/>
      <c r="H462" s="82"/>
    </row>
    <row r="463" spans="7:8">
      <c r="G463" s="81"/>
      <c r="H463" s="82"/>
    </row>
    <row r="464" spans="7:8">
      <c r="G464" s="81"/>
      <c r="H464" s="82"/>
    </row>
    <row r="465" spans="7:8">
      <c r="G465" s="81"/>
      <c r="H465" s="82"/>
    </row>
    <row r="466" spans="7:8">
      <c r="G466" s="81"/>
      <c r="H466" s="82"/>
    </row>
    <row r="467" spans="7:8">
      <c r="G467" s="81"/>
      <c r="H467" s="82"/>
    </row>
    <row r="468" spans="7:8">
      <c r="G468" s="81"/>
      <c r="H468" s="82"/>
    </row>
    <row r="469" spans="7:8">
      <c r="G469" s="81"/>
      <c r="H469" s="82"/>
    </row>
    <row r="470" spans="7:8">
      <c r="G470" s="81"/>
      <c r="H470" s="82"/>
    </row>
    <row r="471" spans="7:8">
      <c r="G471" s="81"/>
      <c r="H471" s="82"/>
    </row>
    <row r="472" spans="7:8">
      <c r="G472" s="81"/>
      <c r="H472" s="82"/>
    </row>
    <row r="473" spans="7:8">
      <c r="G473" s="81"/>
      <c r="H473" s="82"/>
    </row>
    <row r="474" spans="7:8">
      <c r="G474" s="81"/>
      <c r="H474" s="82"/>
    </row>
    <row r="475" spans="7:8">
      <c r="G475" s="81"/>
      <c r="H475" s="82"/>
    </row>
    <row r="476" spans="7:8">
      <c r="G476" s="81"/>
      <c r="H476" s="82"/>
    </row>
    <row r="477" spans="7:8">
      <c r="G477" s="81"/>
      <c r="H477" s="82"/>
    </row>
    <row r="478" spans="7:8">
      <c r="G478" s="81"/>
      <c r="H478" s="82"/>
    </row>
    <row r="479" spans="7:8">
      <c r="G479" s="81"/>
      <c r="H479" s="82"/>
    </row>
    <row r="480" spans="7:8">
      <c r="G480" s="81"/>
      <c r="H480" s="82"/>
    </row>
    <row r="481" spans="7:8">
      <c r="G481" s="81"/>
      <c r="H481" s="82"/>
    </row>
    <row r="482" spans="7:8">
      <c r="G482" s="81"/>
      <c r="H482" s="82"/>
    </row>
    <row r="483" spans="7:8">
      <c r="G483" s="81"/>
      <c r="H483" s="82"/>
    </row>
    <row r="484" spans="7:8">
      <c r="G484" s="81"/>
      <c r="H484" s="82"/>
    </row>
    <row r="485" spans="7:8">
      <c r="G485" s="81"/>
      <c r="H485" s="82"/>
    </row>
    <row r="486" spans="7:8">
      <c r="G486" s="81"/>
      <c r="H486" s="82"/>
    </row>
    <row r="487" spans="7:8">
      <c r="G487" s="81"/>
      <c r="H487" s="82"/>
    </row>
    <row r="488" spans="7:8">
      <c r="G488" s="81"/>
      <c r="H488" s="82"/>
    </row>
    <row r="489" spans="7:8">
      <c r="G489" s="81"/>
      <c r="H489" s="82"/>
    </row>
    <row r="490" spans="7:8">
      <c r="G490" s="81"/>
      <c r="H490" s="82"/>
    </row>
    <row r="491" spans="7:8">
      <c r="G491" s="81"/>
      <c r="H491" s="82"/>
    </row>
    <row r="492" spans="7:8">
      <c r="G492" s="81"/>
      <c r="H492" s="82"/>
    </row>
    <row r="493" spans="7:8">
      <c r="G493" s="81"/>
      <c r="H493" s="82"/>
    </row>
    <row r="494" spans="7:8">
      <c r="G494" s="81"/>
      <c r="H494" s="82"/>
    </row>
    <row r="495" spans="7:8">
      <c r="G495" s="81"/>
      <c r="H495" s="82"/>
    </row>
    <row r="496" spans="7:8">
      <c r="G496" s="81"/>
      <c r="H496" s="82"/>
    </row>
    <row r="497" spans="7:8">
      <c r="G497" s="81"/>
      <c r="H497" s="82"/>
    </row>
    <row r="498" spans="7:8">
      <c r="G498" s="81"/>
      <c r="H498" s="82"/>
    </row>
    <row r="499" spans="7:8">
      <c r="G499" s="81"/>
      <c r="H499" s="82"/>
    </row>
    <row r="500" spans="7:8">
      <c r="G500" s="81"/>
      <c r="H500" s="82"/>
    </row>
    <row r="501" spans="7:8">
      <c r="G501" s="81"/>
      <c r="H501" s="82"/>
    </row>
    <row r="502" spans="7:8">
      <c r="G502" s="81"/>
      <c r="H502" s="82"/>
    </row>
    <row r="503" spans="7:8">
      <c r="G503" s="81"/>
      <c r="H503" s="82"/>
    </row>
    <row r="504" spans="7:8">
      <c r="G504" s="81"/>
      <c r="H504" s="82"/>
    </row>
    <row r="505" spans="7:8">
      <c r="G505" s="81"/>
      <c r="H505" s="82"/>
    </row>
    <row r="506" spans="7:8">
      <c r="G506" s="81"/>
      <c r="H506" s="82"/>
    </row>
    <row r="507" spans="7:8">
      <c r="G507" s="81"/>
      <c r="H507" s="82"/>
    </row>
    <row r="508" spans="7:8">
      <c r="G508" s="81"/>
      <c r="H508" s="82"/>
    </row>
    <row r="509" spans="7:8">
      <c r="G509" s="81"/>
      <c r="H509" s="82"/>
    </row>
    <row r="510" spans="7:8">
      <c r="G510" s="81"/>
      <c r="H510" s="82"/>
    </row>
    <row r="511" spans="7:8">
      <c r="G511" s="81"/>
      <c r="H511" s="82"/>
    </row>
    <row r="512" spans="7:8">
      <c r="G512" s="81"/>
      <c r="H512" s="82"/>
    </row>
    <row r="513" spans="7:8">
      <c r="G513" s="81"/>
      <c r="H513" s="82"/>
    </row>
    <row r="514" spans="7:8">
      <c r="G514" s="81"/>
      <c r="H514" s="82"/>
    </row>
    <row r="515" spans="7:8">
      <c r="G515" s="81"/>
      <c r="H515" s="82"/>
    </row>
    <row r="516" spans="7:8">
      <c r="G516" s="81"/>
      <c r="H516" s="82"/>
    </row>
    <row r="517" spans="7:8">
      <c r="G517" s="81"/>
      <c r="H517" s="82"/>
    </row>
    <row r="518" spans="7:8">
      <c r="G518" s="81"/>
      <c r="H518" s="82"/>
    </row>
    <row r="519" spans="7:8">
      <c r="G519" s="81"/>
      <c r="H519" s="82"/>
    </row>
    <row r="520" spans="7:8">
      <c r="G520" s="81"/>
      <c r="H520" s="82"/>
    </row>
    <row r="521" spans="7:8">
      <c r="G521" s="81"/>
      <c r="H521" s="82"/>
    </row>
    <row r="522" spans="7:8">
      <c r="G522" s="81"/>
      <c r="H522" s="82"/>
    </row>
    <row r="523" spans="7:8">
      <c r="G523" s="81"/>
      <c r="H523" s="82"/>
    </row>
    <row r="524" spans="7:8">
      <c r="G524" s="81"/>
      <c r="H524" s="82"/>
    </row>
    <row r="525" spans="7:8">
      <c r="G525" s="81"/>
      <c r="H525" s="82"/>
    </row>
    <row r="526" spans="7:8">
      <c r="G526" s="81"/>
      <c r="H526" s="82"/>
    </row>
    <row r="527" spans="7:8">
      <c r="G527" s="81"/>
      <c r="H527" s="82"/>
    </row>
    <row r="528" spans="7:8">
      <c r="G528" s="81"/>
      <c r="H528" s="82"/>
    </row>
    <row r="529" spans="7:8">
      <c r="G529" s="81"/>
      <c r="H529" s="82"/>
    </row>
    <row r="530" spans="7:8">
      <c r="G530" s="81"/>
      <c r="H530" s="82"/>
    </row>
    <row r="531" spans="7:8">
      <c r="G531" s="81"/>
      <c r="H531" s="82"/>
    </row>
    <row r="532" spans="7:8">
      <c r="G532" s="81"/>
      <c r="H532" s="82"/>
    </row>
    <row r="533" spans="7:8">
      <c r="G533" s="81"/>
      <c r="H533" s="82"/>
    </row>
    <row r="534" spans="7:8">
      <c r="G534" s="81"/>
      <c r="H534" s="82"/>
    </row>
    <row r="535" spans="7:8">
      <c r="G535" s="81"/>
      <c r="H535" s="82"/>
    </row>
    <row r="536" spans="7:8">
      <c r="G536" s="81"/>
      <c r="H536" s="82"/>
    </row>
    <row r="537" spans="7:8">
      <c r="G537" s="81"/>
      <c r="H537" s="82"/>
    </row>
    <row r="538" spans="7:8">
      <c r="G538" s="81"/>
      <c r="H538" s="82"/>
    </row>
    <row r="539" spans="7:8">
      <c r="G539" s="81"/>
      <c r="H539" s="82"/>
    </row>
    <row r="540" spans="7:8">
      <c r="G540" s="81"/>
      <c r="H540" s="82"/>
    </row>
    <row r="541" spans="7:8">
      <c r="G541" s="81"/>
      <c r="H541" s="82"/>
    </row>
    <row r="542" spans="7:8">
      <c r="G542" s="81"/>
      <c r="H542" s="82"/>
    </row>
    <row r="543" spans="7:8">
      <c r="G543" s="81"/>
      <c r="H543" s="82"/>
    </row>
    <row r="544" spans="7:8">
      <c r="G544" s="81"/>
      <c r="H544" s="82"/>
    </row>
    <row r="545" spans="7:8">
      <c r="G545" s="81"/>
      <c r="H545" s="82"/>
    </row>
    <row r="546" spans="7:8">
      <c r="G546" s="81"/>
      <c r="H546" s="82"/>
    </row>
    <row r="547" spans="7:8">
      <c r="G547" s="81"/>
      <c r="H547" s="82"/>
    </row>
    <row r="548" spans="7:8">
      <c r="G548" s="81"/>
      <c r="H548" s="82"/>
    </row>
    <row r="549" spans="7:8">
      <c r="G549" s="81"/>
      <c r="H549" s="82"/>
    </row>
    <row r="550" spans="7:8">
      <c r="G550" s="81"/>
      <c r="H550" s="82"/>
    </row>
    <row r="551" spans="7:8">
      <c r="G551" s="81"/>
      <c r="H551" s="82"/>
    </row>
    <row r="552" spans="7:8">
      <c r="G552" s="81"/>
      <c r="H552" s="82"/>
    </row>
    <row r="553" spans="7:8">
      <c r="G553" s="81"/>
      <c r="H553" s="82"/>
    </row>
    <row r="554" spans="7:8">
      <c r="G554" s="81"/>
      <c r="H554" s="82"/>
    </row>
    <row r="555" spans="7:8">
      <c r="G555" s="81"/>
      <c r="H555" s="82"/>
    </row>
    <row r="556" spans="7:8">
      <c r="G556" s="81"/>
      <c r="H556" s="82"/>
    </row>
    <row r="557" spans="7:8">
      <c r="G557" s="81"/>
      <c r="H557" s="82"/>
    </row>
    <row r="558" spans="7:8">
      <c r="G558" s="81"/>
      <c r="H558" s="82"/>
    </row>
    <row r="559" spans="7:8">
      <c r="G559" s="81"/>
      <c r="H559" s="82"/>
    </row>
    <row r="560" spans="7:8">
      <c r="G560" s="81"/>
      <c r="H560" s="82"/>
    </row>
    <row r="561" spans="7:8">
      <c r="G561" s="81"/>
      <c r="H561" s="82"/>
    </row>
    <row r="562" spans="7:8">
      <c r="G562" s="81"/>
      <c r="H562" s="82"/>
    </row>
    <row r="563" spans="7:8">
      <c r="G563" s="81"/>
      <c r="H563" s="82"/>
    </row>
    <row r="564" spans="7:8">
      <c r="G564" s="81"/>
      <c r="H564" s="82"/>
    </row>
    <row r="565" spans="7:8">
      <c r="G565" s="81"/>
      <c r="H565" s="82"/>
    </row>
    <row r="566" spans="7:8">
      <c r="G566" s="81"/>
      <c r="H566" s="82"/>
    </row>
    <row r="567" spans="7:8">
      <c r="G567" s="81"/>
      <c r="H567" s="82"/>
    </row>
    <row r="568" spans="7:8">
      <c r="G568" s="81"/>
      <c r="H568" s="82"/>
    </row>
    <row r="569" spans="7:8">
      <c r="G569" s="81"/>
      <c r="H569" s="82"/>
    </row>
    <row r="570" spans="7:8">
      <c r="G570" s="81"/>
      <c r="H570" s="82"/>
    </row>
    <row r="571" spans="7:8">
      <c r="G571" s="81"/>
      <c r="H571" s="82"/>
    </row>
    <row r="572" spans="7:8">
      <c r="G572" s="81"/>
      <c r="H572" s="82"/>
    </row>
    <row r="573" spans="7:8">
      <c r="G573" s="81"/>
      <c r="H573" s="82"/>
    </row>
    <row r="574" spans="7:8">
      <c r="G574" s="81"/>
      <c r="H574" s="82"/>
    </row>
    <row r="575" spans="7:8">
      <c r="G575" s="81"/>
      <c r="H575" s="82"/>
    </row>
    <row r="576" spans="7:8">
      <c r="G576" s="81"/>
      <c r="H576" s="82"/>
    </row>
    <row r="577" spans="7:8">
      <c r="G577" s="81"/>
      <c r="H577" s="82"/>
    </row>
    <row r="578" spans="7:8">
      <c r="G578" s="81"/>
      <c r="H578" s="82"/>
    </row>
    <row r="579" spans="7:8">
      <c r="G579" s="81"/>
      <c r="H579" s="82"/>
    </row>
    <row r="580" spans="7:8">
      <c r="G580" s="81"/>
      <c r="H580" s="82"/>
    </row>
    <row r="581" spans="7:8">
      <c r="G581" s="81"/>
      <c r="H581" s="82"/>
    </row>
    <row r="582" spans="7:8">
      <c r="G582" s="81"/>
      <c r="H582" s="82"/>
    </row>
    <row r="583" spans="7:8">
      <c r="G583" s="81"/>
      <c r="H583" s="82"/>
    </row>
    <row r="584" spans="7:8">
      <c r="G584" s="81"/>
      <c r="H584" s="82"/>
    </row>
    <row r="585" spans="7:8">
      <c r="G585" s="81"/>
      <c r="H585" s="82"/>
    </row>
    <row r="586" spans="7:8">
      <c r="G586" s="81"/>
      <c r="H586" s="82"/>
    </row>
    <row r="587" spans="7:8">
      <c r="G587" s="81"/>
      <c r="H587" s="82"/>
    </row>
    <row r="588" spans="7:8">
      <c r="G588" s="81"/>
      <c r="H588" s="82"/>
    </row>
    <row r="589" spans="7:8">
      <c r="G589" s="81"/>
      <c r="H589" s="82"/>
    </row>
    <row r="590" spans="7:8">
      <c r="G590" s="81"/>
      <c r="H590" s="82"/>
    </row>
    <row r="591" spans="7:8">
      <c r="G591" s="81"/>
      <c r="H591" s="82"/>
    </row>
    <row r="592" spans="7:8">
      <c r="G592" s="81"/>
      <c r="H592" s="82"/>
    </row>
    <row r="593" spans="7:8">
      <c r="G593" s="81"/>
      <c r="H593" s="82"/>
    </row>
    <row r="594" spans="7:8">
      <c r="G594" s="81"/>
      <c r="H594" s="82"/>
    </row>
    <row r="595" spans="7:8">
      <c r="G595" s="81"/>
      <c r="H595" s="82"/>
    </row>
    <row r="596" spans="7:8">
      <c r="G596" s="81"/>
      <c r="H596" s="82"/>
    </row>
    <row r="597" spans="7:8">
      <c r="G597" s="81"/>
      <c r="H597" s="82"/>
    </row>
    <row r="598" spans="7:8">
      <c r="G598" s="81"/>
      <c r="H598" s="82"/>
    </row>
    <row r="599" spans="7:8">
      <c r="G599" s="81"/>
      <c r="H599" s="82"/>
    </row>
    <row r="600" spans="7:8">
      <c r="G600" s="81"/>
      <c r="H600" s="82"/>
    </row>
    <row r="601" spans="7:8">
      <c r="G601" s="81"/>
      <c r="H601" s="82"/>
    </row>
    <row r="602" spans="7:8">
      <c r="G602" s="81"/>
      <c r="H602" s="82"/>
    </row>
    <row r="603" spans="7:8">
      <c r="G603" s="81"/>
      <c r="H603" s="82"/>
    </row>
    <row r="604" spans="7:8">
      <c r="G604" s="81"/>
      <c r="H604" s="82"/>
    </row>
    <row r="605" spans="7:8">
      <c r="G605" s="81"/>
      <c r="H605" s="82"/>
    </row>
    <row r="606" spans="7:8">
      <c r="G606" s="81"/>
      <c r="H606" s="82"/>
    </row>
    <row r="607" spans="7:8">
      <c r="G607" s="81"/>
      <c r="H607" s="82"/>
    </row>
    <row r="608" spans="7:8">
      <c r="G608" s="81"/>
      <c r="H608" s="82"/>
    </row>
    <row r="609" spans="7:8">
      <c r="G609" s="81"/>
      <c r="H609" s="82"/>
    </row>
    <row r="610" spans="7:8">
      <c r="G610" s="81"/>
      <c r="H610" s="82"/>
    </row>
    <row r="611" spans="7:8">
      <c r="G611" s="81"/>
      <c r="H611" s="82"/>
    </row>
    <row r="612" spans="7:8">
      <c r="G612" s="81"/>
      <c r="H612" s="82"/>
    </row>
    <row r="613" spans="7:8">
      <c r="G613" s="81"/>
      <c r="H613" s="82"/>
    </row>
    <row r="614" spans="7:8">
      <c r="G614" s="81"/>
      <c r="H614" s="82"/>
    </row>
    <row r="615" spans="7:8">
      <c r="G615" s="81"/>
      <c r="H615" s="82"/>
    </row>
    <row r="616" spans="7:8">
      <c r="G616" s="81"/>
      <c r="H616" s="82"/>
    </row>
    <row r="617" spans="7:8">
      <c r="G617" s="81"/>
      <c r="H617" s="82"/>
    </row>
    <row r="618" spans="7:8">
      <c r="G618" s="81"/>
      <c r="H618" s="82"/>
    </row>
    <row r="619" spans="7:8">
      <c r="G619" s="81"/>
      <c r="H619" s="82"/>
    </row>
    <row r="620" spans="7:8">
      <c r="G620" s="81"/>
      <c r="H620" s="82"/>
    </row>
    <row r="621" spans="7:8">
      <c r="G621" s="81"/>
      <c r="H621" s="82"/>
    </row>
    <row r="622" spans="7:8">
      <c r="G622" s="81"/>
      <c r="H622" s="82"/>
    </row>
    <row r="623" spans="7:8">
      <c r="G623" s="81"/>
      <c r="H623" s="82"/>
    </row>
    <row r="624" spans="7:8">
      <c r="G624" s="81"/>
      <c r="H624" s="82"/>
    </row>
    <row r="625" spans="7:8">
      <c r="G625" s="81"/>
      <c r="H625" s="82"/>
    </row>
    <row r="626" spans="7:8">
      <c r="G626" s="81"/>
      <c r="H626" s="82"/>
    </row>
    <row r="627" spans="7:8">
      <c r="G627" s="81"/>
      <c r="H627" s="82"/>
    </row>
    <row r="628" spans="7:8">
      <c r="G628" s="81"/>
      <c r="H628" s="82"/>
    </row>
    <row r="629" spans="7:8">
      <c r="G629" s="81"/>
      <c r="H629" s="82"/>
    </row>
    <row r="630" spans="7:8">
      <c r="G630" s="81"/>
      <c r="H630" s="82"/>
    </row>
    <row r="631" spans="7:8">
      <c r="G631" s="81"/>
      <c r="H631" s="82"/>
    </row>
    <row r="632" spans="7:8">
      <c r="G632" s="81"/>
      <c r="H632" s="82"/>
    </row>
    <row r="633" spans="7:8">
      <c r="G633" s="81"/>
      <c r="H633" s="82"/>
    </row>
    <row r="634" spans="7:8">
      <c r="G634" s="81"/>
      <c r="H634" s="82"/>
    </row>
    <row r="635" spans="7:8">
      <c r="G635" s="81"/>
      <c r="H635" s="82"/>
    </row>
    <row r="636" spans="7:8">
      <c r="G636" s="81"/>
      <c r="H636" s="82"/>
    </row>
    <row r="637" spans="7:8">
      <c r="G637" s="81"/>
      <c r="H637" s="82"/>
    </row>
    <row r="638" spans="7:8">
      <c r="G638" s="81"/>
      <c r="H638" s="82"/>
    </row>
    <row r="639" spans="7:8">
      <c r="G639" s="81"/>
      <c r="H639" s="82"/>
    </row>
    <row r="640" spans="7:8">
      <c r="G640" s="81"/>
      <c r="H640" s="82"/>
    </row>
    <row r="641" spans="7:8">
      <c r="G641" s="81"/>
      <c r="H641" s="82"/>
    </row>
    <row r="642" spans="7:8">
      <c r="G642" s="81"/>
      <c r="H642" s="82"/>
    </row>
    <row r="643" spans="7:8">
      <c r="G643" s="81"/>
      <c r="H643" s="82"/>
    </row>
    <row r="644" spans="7:8">
      <c r="G644" s="81"/>
      <c r="H644" s="82"/>
    </row>
    <row r="645" spans="7:8">
      <c r="G645" s="81"/>
      <c r="H645" s="82"/>
    </row>
    <row r="646" spans="7:8">
      <c r="G646" s="81"/>
      <c r="H646" s="82"/>
    </row>
    <row r="647" spans="7:8">
      <c r="G647" s="81"/>
      <c r="H647" s="82"/>
    </row>
    <row r="648" spans="7:8">
      <c r="G648" s="81"/>
      <c r="H648" s="82"/>
    </row>
    <row r="649" spans="7:8">
      <c r="G649" s="81"/>
      <c r="H649" s="82"/>
    </row>
    <row r="650" spans="7:8">
      <c r="G650" s="81"/>
      <c r="H650" s="82"/>
    </row>
    <row r="651" spans="7:8">
      <c r="G651" s="81"/>
      <c r="H651" s="82"/>
    </row>
    <row r="652" spans="7:8">
      <c r="G652" s="81"/>
      <c r="H652" s="82"/>
    </row>
    <row r="653" spans="7:8">
      <c r="G653" s="81"/>
      <c r="H653" s="82"/>
    </row>
    <row r="654" spans="7:8">
      <c r="G654" s="81"/>
      <c r="H654" s="82"/>
    </row>
    <row r="655" spans="7:8">
      <c r="G655" s="81"/>
      <c r="H655" s="82"/>
    </row>
    <row r="656" spans="7:8">
      <c r="G656" s="81"/>
      <c r="H656" s="82"/>
    </row>
    <row r="657" spans="7:8">
      <c r="G657" s="81"/>
      <c r="H657" s="82"/>
    </row>
    <row r="658" spans="7:8">
      <c r="G658" s="81"/>
      <c r="H658" s="82"/>
    </row>
    <row r="659" spans="7:8">
      <c r="G659" s="81"/>
      <c r="H659" s="82"/>
    </row>
    <row r="660" spans="7:8">
      <c r="G660" s="81"/>
      <c r="H660" s="82"/>
    </row>
    <row r="661" spans="7:8">
      <c r="G661" s="81"/>
      <c r="H661" s="82"/>
    </row>
    <row r="662" spans="7:8">
      <c r="G662" s="81"/>
      <c r="H662" s="82"/>
    </row>
    <row r="663" spans="7:8">
      <c r="G663" s="81"/>
      <c r="H663" s="82"/>
    </row>
    <row r="664" spans="7:8">
      <c r="G664" s="81"/>
      <c r="H664" s="82"/>
    </row>
    <row r="665" spans="7:8">
      <c r="G665" s="81"/>
      <c r="H665" s="82"/>
    </row>
    <row r="666" spans="7:8">
      <c r="G666" s="81"/>
      <c r="H666" s="82"/>
    </row>
    <row r="667" spans="7:8">
      <c r="G667" s="81"/>
      <c r="H667" s="82"/>
    </row>
    <row r="668" spans="7:8">
      <c r="G668" s="81"/>
      <c r="H668" s="82"/>
    </row>
    <row r="669" spans="7:8">
      <c r="G669" s="81"/>
      <c r="H669" s="82"/>
    </row>
    <row r="670" spans="7:8">
      <c r="G670" s="81"/>
      <c r="H670" s="82"/>
    </row>
    <row r="671" spans="7:8">
      <c r="G671" s="81"/>
      <c r="H671" s="82"/>
    </row>
    <row r="672" spans="7:8">
      <c r="G672" s="81"/>
      <c r="H672" s="82"/>
    </row>
    <row r="673" spans="7:8">
      <c r="G673" s="81"/>
      <c r="H673" s="82"/>
    </row>
    <row r="674" spans="7:8">
      <c r="G674" s="81"/>
      <c r="H674" s="82"/>
    </row>
    <row r="675" spans="7:8">
      <c r="G675" s="81"/>
      <c r="H675" s="82"/>
    </row>
    <row r="676" spans="7:8">
      <c r="G676" s="81"/>
      <c r="H676" s="82"/>
    </row>
    <row r="677" spans="7:8">
      <c r="G677" s="81"/>
      <c r="H677" s="82"/>
    </row>
    <row r="678" spans="7:8">
      <c r="G678" s="81"/>
      <c r="H678" s="82"/>
    </row>
    <row r="679" spans="7:8">
      <c r="G679" s="81"/>
      <c r="H679" s="82"/>
    </row>
    <row r="680" spans="7:8">
      <c r="G680" s="81"/>
      <c r="H680" s="82"/>
    </row>
    <row r="681" spans="7:8">
      <c r="G681" s="81"/>
      <c r="H681" s="82"/>
    </row>
    <row r="682" spans="7:8">
      <c r="G682" s="81"/>
      <c r="H682" s="82"/>
    </row>
    <row r="683" spans="7:8">
      <c r="G683" s="81"/>
      <c r="H683" s="82"/>
    </row>
    <row r="684" spans="7:8">
      <c r="G684" s="81"/>
      <c r="H684" s="82"/>
    </row>
    <row r="685" spans="7:8">
      <c r="G685" s="81"/>
      <c r="H685" s="82"/>
    </row>
    <row r="686" spans="7:8">
      <c r="G686" s="81"/>
      <c r="H686" s="82"/>
    </row>
    <row r="687" spans="7:8">
      <c r="G687" s="81"/>
      <c r="H687" s="82"/>
    </row>
    <row r="688" spans="7:8">
      <c r="G688" s="81"/>
      <c r="H688" s="82"/>
    </row>
    <row r="689" spans="7:8">
      <c r="G689" s="81"/>
      <c r="H689" s="82"/>
    </row>
    <row r="690" spans="7:8">
      <c r="G690" s="81"/>
      <c r="H690" s="82"/>
    </row>
    <row r="691" spans="7:8">
      <c r="G691" s="81"/>
      <c r="H691" s="82"/>
    </row>
    <row r="692" spans="7:8">
      <c r="G692" s="81"/>
      <c r="H692" s="82"/>
    </row>
    <row r="693" spans="7:8">
      <c r="G693" s="81"/>
      <c r="H693" s="82"/>
    </row>
    <row r="694" spans="7:8">
      <c r="G694" s="81"/>
      <c r="H694" s="82"/>
    </row>
    <row r="695" spans="7:8">
      <c r="G695" s="81"/>
      <c r="H695" s="82"/>
    </row>
    <row r="696" spans="7:8">
      <c r="G696" s="81"/>
      <c r="H696" s="82"/>
    </row>
    <row r="697" spans="7:8">
      <c r="G697" s="81"/>
      <c r="H697" s="82"/>
    </row>
    <row r="698" spans="7:8">
      <c r="G698" s="81"/>
      <c r="H698" s="82"/>
    </row>
    <row r="699" spans="7:8">
      <c r="G699" s="81"/>
      <c r="H699" s="82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295"/>
  <sheetViews>
    <sheetView workbookViewId="0"/>
  </sheetViews>
  <sheetFormatPr defaultRowHeight="12.75"/>
  <cols>
    <col min="1" max="1" width="12.5703125" style="53" customWidth="1"/>
    <col min="2" max="2" width="9.140625" style="53"/>
    <col min="3" max="3" width="9.140625" style="60"/>
    <col min="4" max="4" width="14.28515625" style="53" customWidth="1"/>
    <col min="5" max="9" width="9.140625" style="53"/>
    <col min="10" max="10" width="9.42578125" style="60" customWidth="1"/>
    <col min="11" max="56" width="9.140625" style="53"/>
    <col min="57" max="57" width="9.42578125" style="60" customWidth="1"/>
    <col min="58" max="16384" width="9.140625" style="53"/>
  </cols>
  <sheetData>
    <row r="1" spans="1:58">
      <c r="A1" s="54" t="s">
        <v>53</v>
      </c>
      <c r="B1" s="55" t="s">
        <v>54</v>
      </c>
      <c r="C1" s="56"/>
      <c r="D1" s="57">
        <v>36615</v>
      </c>
      <c r="E1" s="58"/>
      <c r="I1" s="59"/>
    </row>
    <row r="2" spans="1:58">
      <c r="A2" s="61"/>
      <c r="B2" s="56"/>
      <c r="C2" s="56"/>
      <c r="D2" s="56"/>
      <c r="E2" s="59"/>
      <c r="I2" s="59"/>
      <c r="W2" s="53" t="s">
        <v>55</v>
      </c>
      <c r="AE2" s="53" t="s">
        <v>56</v>
      </c>
    </row>
    <row r="3" spans="1:58">
      <c r="A3" s="59"/>
      <c r="B3" s="59"/>
      <c r="C3" s="59" t="s">
        <v>57</v>
      </c>
      <c r="D3" s="59"/>
      <c r="E3" s="59"/>
      <c r="F3" s="59"/>
      <c r="G3" s="59" t="s">
        <v>58</v>
      </c>
      <c r="H3" s="59"/>
      <c r="I3" s="59"/>
      <c r="K3" s="59"/>
      <c r="L3" s="59" t="s">
        <v>59</v>
      </c>
      <c r="M3" s="59"/>
      <c r="N3" s="59"/>
      <c r="O3" s="59"/>
      <c r="P3" s="59" t="s">
        <v>60</v>
      </c>
      <c r="Q3" s="59"/>
      <c r="R3" s="59"/>
      <c r="S3" s="59"/>
      <c r="T3" s="59" t="s">
        <v>61</v>
      </c>
      <c r="U3" s="59"/>
      <c r="W3" s="59"/>
      <c r="X3" s="59" t="s">
        <v>33</v>
      </c>
      <c r="Y3" s="59"/>
      <c r="AA3" s="59"/>
      <c r="AB3" s="59" t="s">
        <v>62</v>
      </c>
      <c r="AC3" s="59"/>
      <c r="AE3" s="59"/>
      <c r="AF3" s="59" t="s">
        <v>33</v>
      </c>
      <c r="AG3" s="59"/>
      <c r="AI3" s="59"/>
      <c r="AJ3" s="59" t="s">
        <v>62</v>
      </c>
      <c r="AK3" s="59"/>
      <c r="AM3" s="59" t="s">
        <v>63</v>
      </c>
      <c r="AN3" s="59" t="s">
        <v>64</v>
      </c>
      <c r="BF3" s="59" t="s">
        <v>65</v>
      </c>
    </row>
    <row r="4" spans="1:58">
      <c r="A4" s="62"/>
      <c r="B4" s="63" t="s">
        <v>66</v>
      </c>
      <c r="C4" s="63" t="s">
        <v>67</v>
      </c>
      <c r="D4" s="64" t="s">
        <v>68</v>
      </c>
      <c r="E4" s="65"/>
      <c r="F4" s="66" t="s">
        <v>66</v>
      </c>
      <c r="G4" s="66" t="s">
        <v>67</v>
      </c>
      <c r="H4" s="66" t="s">
        <v>68</v>
      </c>
      <c r="I4" s="59"/>
      <c r="K4" s="63" t="s">
        <v>66</v>
      </c>
      <c r="L4" s="63" t="s">
        <v>67</v>
      </c>
      <c r="M4" s="67" t="s">
        <v>68</v>
      </c>
      <c r="N4" s="64"/>
      <c r="O4" s="63" t="s">
        <v>66</v>
      </c>
      <c r="P4" s="63" t="s">
        <v>67</v>
      </c>
      <c r="Q4" s="67" t="s">
        <v>68</v>
      </c>
      <c r="R4" s="64"/>
      <c r="S4" s="63" t="s">
        <v>66</v>
      </c>
      <c r="T4" s="63" t="s">
        <v>67</v>
      </c>
      <c r="U4" s="64" t="s">
        <v>68</v>
      </c>
      <c r="W4" s="63" t="s">
        <v>66</v>
      </c>
      <c r="X4" s="63" t="s">
        <v>67</v>
      </c>
      <c r="Y4" s="64" t="s">
        <v>68</v>
      </c>
      <c r="AA4" s="63" t="s">
        <v>66</v>
      </c>
      <c r="AB4" s="63" t="s">
        <v>67</v>
      </c>
      <c r="AC4" s="64" t="s">
        <v>68</v>
      </c>
      <c r="AE4" s="63" t="s">
        <v>66</v>
      </c>
      <c r="AF4" s="63" t="s">
        <v>67</v>
      </c>
      <c r="AG4" s="64" t="s">
        <v>68</v>
      </c>
      <c r="AI4" s="63" t="s">
        <v>66</v>
      </c>
      <c r="AJ4" s="63" t="s">
        <v>67</v>
      </c>
      <c r="AK4" s="64" t="s">
        <v>68</v>
      </c>
      <c r="AM4" s="59" t="s">
        <v>69</v>
      </c>
      <c r="AN4" s="59" t="s">
        <v>70</v>
      </c>
      <c r="AP4" s="59"/>
      <c r="AQ4" s="56" t="s">
        <v>31</v>
      </c>
      <c r="AR4" s="56" t="s">
        <v>32</v>
      </c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F4" s="59" t="s">
        <v>71</v>
      </c>
    </row>
    <row r="5" spans="1:58">
      <c r="A5" s="59"/>
      <c r="B5" s="59" t="s">
        <v>72</v>
      </c>
      <c r="C5" s="59" t="s">
        <v>72</v>
      </c>
      <c r="D5" s="59" t="s">
        <v>72</v>
      </c>
      <c r="E5" s="65"/>
      <c r="F5" s="65" t="s">
        <v>72</v>
      </c>
      <c r="G5" s="65" t="s">
        <v>72</v>
      </c>
      <c r="H5" s="65" t="s">
        <v>72</v>
      </c>
      <c r="I5" s="59"/>
      <c r="K5" s="59" t="s">
        <v>72</v>
      </c>
      <c r="L5" s="59" t="s">
        <v>72</v>
      </c>
      <c r="M5" s="59" t="s">
        <v>72</v>
      </c>
      <c r="N5" s="59"/>
      <c r="O5" s="59" t="s">
        <v>72</v>
      </c>
      <c r="P5" s="59" t="s">
        <v>72</v>
      </c>
      <c r="Q5" s="59" t="s">
        <v>72</v>
      </c>
      <c r="R5" s="59"/>
      <c r="S5" s="59" t="s">
        <v>72</v>
      </c>
      <c r="T5" s="59" t="s">
        <v>72</v>
      </c>
      <c r="U5" s="59" t="s">
        <v>72</v>
      </c>
      <c r="W5" s="59"/>
      <c r="X5" s="59"/>
      <c r="Y5" s="59"/>
      <c r="AA5" s="59"/>
      <c r="AB5" s="59"/>
      <c r="AC5" s="59"/>
      <c r="AE5" s="59"/>
      <c r="AF5" s="59"/>
      <c r="AG5" s="59"/>
      <c r="AI5" s="59"/>
      <c r="AJ5" s="59"/>
      <c r="AK5" s="59"/>
      <c r="AP5" s="67" t="s">
        <v>33</v>
      </c>
      <c r="AQ5" s="68">
        <v>800</v>
      </c>
      <c r="AR5" s="68">
        <v>2300</v>
      </c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</row>
    <row r="6" spans="1:58">
      <c r="A6" s="56" t="s">
        <v>73</v>
      </c>
      <c r="B6" s="56"/>
      <c r="C6" s="57"/>
      <c r="D6" s="56"/>
      <c r="E6" s="67"/>
      <c r="F6" s="56"/>
      <c r="G6" s="67"/>
      <c r="H6" s="67"/>
      <c r="I6" s="59"/>
      <c r="J6" s="60" t="s">
        <v>73</v>
      </c>
      <c r="AP6" s="69" t="s">
        <v>34</v>
      </c>
      <c r="AQ6" s="70"/>
      <c r="AR6" s="70"/>
      <c r="AS6" s="70"/>
      <c r="AT6" s="70"/>
      <c r="AU6" s="66"/>
      <c r="AV6" s="66"/>
      <c r="AW6" s="70"/>
      <c r="AX6" s="70"/>
      <c r="AY6" s="70"/>
      <c r="AZ6" s="70"/>
      <c r="BA6" s="70"/>
      <c r="BB6" s="70"/>
      <c r="BC6" s="70"/>
      <c r="BE6" s="60" t="s">
        <v>73</v>
      </c>
    </row>
    <row r="7" spans="1:58">
      <c r="A7" s="71">
        <v>36616</v>
      </c>
      <c r="B7" s="36">
        <v>28.15</v>
      </c>
      <c r="C7" s="133">
        <v>28.5</v>
      </c>
      <c r="D7" s="36">
        <v>28.85</v>
      </c>
      <c r="E7" s="67"/>
      <c r="F7" s="36">
        <v>16.734999847412109</v>
      </c>
      <c r="G7" s="36">
        <v>16.909999847412109</v>
      </c>
      <c r="H7" s="36">
        <v>17.08499984741211</v>
      </c>
      <c r="I7" s="59"/>
      <c r="J7" s="60">
        <v>36586</v>
      </c>
      <c r="K7" s="49">
        <v>0</v>
      </c>
      <c r="L7" s="49">
        <v>0</v>
      </c>
      <c r="M7" s="49">
        <v>0</v>
      </c>
      <c r="O7" s="49">
        <v>0</v>
      </c>
      <c r="P7" s="49">
        <v>0</v>
      </c>
      <c r="Q7" s="49">
        <v>0</v>
      </c>
      <c r="S7" s="49">
        <v>0</v>
      </c>
      <c r="T7" s="49">
        <v>0</v>
      </c>
      <c r="U7" s="49">
        <v>0</v>
      </c>
      <c r="W7" s="49">
        <v>0.21124999999999999</v>
      </c>
      <c r="X7" s="49">
        <v>0.42249999999999999</v>
      </c>
      <c r="Y7" s="49">
        <v>0.63375000000000004</v>
      </c>
      <c r="AA7" s="49">
        <v>3.5000000000000003E-2</v>
      </c>
      <c r="AB7" s="49">
        <v>7.0000000000000007E-2</v>
      </c>
      <c r="AC7" s="49">
        <v>0.105</v>
      </c>
      <c r="AE7" s="49">
        <v>-0.4</v>
      </c>
      <c r="AF7" s="49">
        <v>1.85</v>
      </c>
      <c r="AG7" s="49">
        <v>0.5</v>
      </c>
      <c r="AI7" s="49">
        <v>-0.1</v>
      </c>
      <c r="AJ7" s="49">
        <v>0.3</v>
      </c>
      <c r="AK7" s="49">
        <v>0.1</v>
      </c>
      <c r="AM7" s="59">
        <v>1</v>
      </c>
      <c r="AN7" s="72">
        <v>0</v>
      </c>
      <c r="AP7" s="73"/>
      <c r="AQ7" s="73" t="s">
        <v>17</v>
      </c>
      <c r="AR7" s="73" t="s">
        <v>18</v>
      </c>
      <c r="AS7" s="73" t="s">
        <v>19</v>
      </c>
      <c r="AT7" s="73" t="s">
        <v>21</v>
      </c>
      <c r="AU7" s="73" t="s">
        <v>20</v>
      </c>
      <c r="AV7" s="73" t="s">
        <v>35</v>
      </c>
      <c r="AW7" s="73" t="s">
        <v>36</v>
      </c>
      <c r="AX7" s="73" t="s">
        <v>37</v>
      </c>
      <c r="AY7" s="73" t="s">
        <v>38</v>
      </c>
      <c r="AZ7" s="73" t="s">
        <v>39</v>
      </c>
      <c r="BA7" s="73" t="s">
        <v>40</v>
      </c>
      <c r="BB7" s="73" t="s">
        <v>41</v>
      </c>
      <c r="BC7" s="73"/>
      <c r="BE7" s="60">
        <v>36586</v>
      </c>
      <c r="BF7" s="74">
        <v>0.9</v>
      </c>
    </row>
    <row r="8" spans="1:58">
      <c r="A8" s="71">
        <v>36617</v>
      </c>
      <c r="B8" s="36">
        <v>17.3</v>
      </c>
      <c r="C8" s="133">
        <v>17.5</v>
      </c>
      <c r="D8" s="36">
        <v>17.7</v>
      </c>
      <c r="E8" s="67"/>
      <c r="F8" s="36">
        <v>15.38499870300293</v>
      </c>
      <c r="G8" s="36">
        <v>15.48499870300293</v>
      </c>
      <c r="H8" s="36">
        <v>15.584998703002929</v>
      </c>
      <c r="I8" s="59"/>
      <c r="J8" s="60">
        <v>36617</v>
      </c>
      <c r="K8" s="49">
        <v>0</v>
      </c>
      <c r="L8" s="49">
        <v>0</v>
      </c>
      <c r="M8" s="49">
        <v>0</v>
      </c>
      <c r="O8" s="49">
        <v>0</v>
      </c>
      <c r="P8" s="49">
        <v>0</v>
      </c>
      <c r="Q8" s="49">
        <v>0</v>
      </c>
      <c r="S8" s="49">
        <v>0</v>
      </c>
      <c r="T8" s="49">
        <v>0</v>
      </c>
      <c r="U8" s="49">
        <v>0</v>
      </c>
      <c r="W8" s="49">
        <v>0.14499999999999999</v>
      </c>
      <c r="X8" s="49">
        <v>0.28999999999999998</v>
      </c>
      <c r="Y8" s="49">
        <v>0.435</v>
      </c>
      <c r="AA8" s="49">
        <v>0.03</v>
      </c>
      <c r="AB8" s="49">
        <v>0.06</v>
      </c>
      <c r="AC8" s="49">
        <v>0.09</v>
      </c>
      <c r="AE8" s="49">
        <v>-0.25</v>
      </c>
      <c r="AF8" s="49">
        <v>1.7</v>
      </c>
      <c r="AG8" s="49">
        <v>0.25</v>
      </c>
      <c r="AI8" s="49">
        <v>-0.1</v>
      </c>
      <c r="AJ8" s="49">
        <v>0.3</v>
      </c>
      <c r="AK8" s="49">
        <v>0.1</v>
      </c>
      <c r="AM8" s="59">
        <v>1</v>
      </c>
      <c r="AN8" s="72">
        <v>0</v>
      </c>
      <c r="AP8" s="67" t="s">
        <v>42</v>
      </c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 t="s">
        <v>43</v>
      </c>
      <c r="BE8" s="60">
        <v>36617</v>
      </c>
      <c r="BF8" s="74">
        <v>0.9</v>
      </c>
    </row>
    <row r="9" spans="1:58">
      <c r="A9" s="71">
        <v>36618</v>
      </c>
      <c r="B9" s="36">
        <v>17.3</v>
      </c>
      <c r="C9" s="133">
        <v>17.5</v>
      </c>
      <c r="D9" s="36">
        <v>17.7</v>
      </c>
      <c r="E9" s="67"/>
      <c r="F9" s="36">
        <v>15.38499870300293</v>
      </c>
      <c r="G9" s="36">
        <v>15.48499870300293</v>
      </c>
      <c r="H9" s="36">
        <v>15.584998703002929</v>
      </c>
      <c r="I9" s="59"/>
      <c r="J9" s="60">
        <v>36647</v>
      </c>
      <c r="K9" s="49">
        <v>21.125</v>
      </c>
      <c r="L9" s="49">
        <v>21.5</v>
      </c>
      <c r="M9" s="49">
        <v>21.875</v>
      </c>
      <c r="O9" s="49">
        <v>18</v>
      </c>
      <c r="P9" s="49">
        <v>20.5</v>
      </c>
      <c r="Q9" s="49">
        <v>23</v>
      </c>
      <c r="S9" s="49">
        <v>0</v>
      </c>
      <c r="T9" s="49">
        <v>0</v>
      </c>
      <c r="U9" s="49">
        <v>0</v>
      </c>
      <c r="W9" s="49">
        <v>0.15</v>
      </c>
      <c r="X9" s="49">
        <v>0.3</v>
      </c>
      <c r="Y9" s="49">
        <v>0.45</v>
      </c>
      <c r="AA9" s="49">
        <v>0.03</v>
      </c>
      <c r="AB9" s="49">
        <v>0.06</v>
      </c>
      <c r="AC9" s="49">
        <v>0.09</v>
      </c>
      <c r="AE9" s="49">
        <v>-0.25</v>
      </c>
      <c r="AF9" s="49">
        <v>1.75</v>
      </c>
      <c r="AG9" s="49">
        <v>0.25</v>
      </c>
      <c r="AI9" s="49">
        <v>-0.1</v>
      </c>
      <c r="AJ9" s="49">
        <v>0.3</v>
      </c>
      <c r="AK9" s="49">
        <v>0.1</v>
      </c>
      <c r="AM9" s="59">
        <v>1</v>
      </c>
      <c r="AN9" s="72">
        <v>0</v>
      </c>
      <c r="AP9" s="59">
        <v>100</v>
      </c>
      <c r="AQ9" s="75">
        <v>0.84009140360859491</v>
      </c>
      <c r="AR9" s="75">
        <v>0.84009140360859491</v>
      </c>
      <c r="AS9" s="75">
        <v>0.88009140360859495</v>
      </c>
      <c r="AT9" s="75">
        <v>0.93009140360859499</v>
      </c>
      <c r="AU9" s="75">
        <v>0.99487413888798193</v>
      </c>
      <c r="AV9" s="75">
        <v>1.1566015393724096</v>
      </c>
      <c r="AW9" s="75">
        <v>1.1151212088270464</v>
      </c>
      <c r="AX9" s="75">
        <v>1.091611616602268</v>
      </c>
      <c r="AY9" s="75">
        <v>0.99664578191253639</v>
      </c>
      <c r="AZ9" s="75">
        <v>0.94950000000000001</v>
      </c>
      <c r="BA9" s="75">
        <v>0.92949999999999999</v>
      </c>
      <c r="BB9" s="75">
        <v>0.92949999999999999</v>
      </c>
      <c r="BC9" s="59" t="s">
        <v>44</v>
      </c>
      <c r="BE9" s="60">
        <v>36647</v>
      </c>
      <c r="BF9" s="74">
        <v>0.9</v>
      </c>
    </row>
    <row r="10" spans="1:58">
      <c r="A10" s="71">
        <v>36619</v>
      </c>
      <c r="B10" s="36">
        <v>28.3</v>
      </c>
      <c r="C10" s="133">
        <v>28.5</v>
      </c>
      <c r="D10" s="36">
        <v>28.7</v>
      </c>
      <c r="E10" s="67"/>
      <c r="F10" s="36">
        <v>15.38499870300293</v>
      </c>
      <c r="G10" s="36">
        <v>15.48499870300293</v>
      </c>
      <c r="H10" s="36">
        <v>15.584998703002929</v>
      </c>
      <c r="I10" s="59"/>
      <c r="J10" s="60">
        <v>36678</v>
      </c>
      <c r="K10" s="49">
        <v>22.375</v>
      </c>
      <c r="L10" s="49">
        <v>23.5</v>
      </c>
      <c r="M10" s="49">
        <v>24.625</v>
      </c>
      <c r="O10" s="49">
        <v>17</v>
      </c>
      <c r="P10" s="49">
        <v>19.5</v>
      </c>
      <c r="Q10" s="49">
        <v>22</v>
      </c>
      <c r="S10" s="49">
        <v>0</v>
      </c>
      <c r="T10" s="49">
        <v>0</v>
      </c>
      <c r="U10" s="49">
        <v>0</v>
      </c>
      <c r="W10" s="49">
        <v>0.19875000000000001</v>
      </c>
      <c r="X10" s="49">
        <v>0.39750000000000002</v>
      </c>
      <c r="Y10" s="49">
        <v>0.59624999999999995</v>
      </c>
      <c r="AA10" s="49">
        <v>0.03</v>
      </c>
      <c r="AB10" s="49">
        <v>0.06</v>
      </c>
      <c r="AC10" s="49">
        <v>0.09</v>
      </c>
      <c r="AE10" s="49">
        <v>-0.25</v>
      </c>
      <c r="AF10" s="49">
        <v>2.25</v>
      </c>
      <c r="AG10" s="49">
        <v>0.25</v>
      </c>
      <c r="AI10" s="49">
        <v>-0.1</v>
      </c>
      <c r="AJ10" s="49">
        <v>0.3</v>
      </c>
      <c r="AK10" s="49">
        <v>0.1</v>
      </c>
      <c r="AM10" s="59">
        <v>2</v>
      </c>
      <c r="AN10" s="72">
        <v>0</v>
      </c>
      <c r="AP10" s="59">
        <v>200</v>
      </c>
      <c r="AQ10" s="75">
        <v>0.82216545967600496</v>
      </c>
      <c r="AR10" s="75">
        <v>0.82216545967600496</v>
      </c>
      <c r="AS10" s="75">
        <v>0.83216545967600497</v>
      </c>
      <c r="AT10" s="75">
        <v>0.88216545967600501</v>
      </c>
      <c r="AU10" s="75">
        <v>0.89614417708707417</v>
      </c>
      <c r="AV10" s="75">
        <v>0.95825932504440481</v>
      </c>
      <c r="AW10" s="75">
        <v>1.0185889770627239</v>
      </c>
      <c r="AX10" s="75">
        <v>0.98541692633678146</v>
      </c>
      <c r="AY10" s="75">
        <v>0.87437503955445783</v>
      </c>
      <c r="AZ10" s="75">
        <v>0.9012</v>
      </c>
      <c r="BA10" s="75">
        <v>0.88119999999999998</v>
      </c>
      <c r="BB10" s="75">
        <v>0.88119999999999998</v>
      </c>
      <c r="BC10" s="59" t="s">
        <v>44</v>
      </c>
      <c r="BE10" s="60">
        <v>36678</v>
      </c>
      <c r="BF10" s="74">
        <v>0.9</v>
      </c>
    </row>
    <row r="11" spans="1:58">
      <c r="A11" s="71">
        <v>36620</v>
      </c>
      <c r="B11" s="36">
        <v>28.3</v>
      </c>
      <c r="C11" s="133">
        <v>28.5</v>
      </c>
      <c r="D11" s="36">
        <v>28.7</v>
      </c>
      <c r="E11" s="67"/>
      <c r="F11" s="36">
        <v>15.38499870300293</v>
      </c>
      <c r="G11" s="36">
        <v>15.48499870300293</v>
      </c>
      <c r="H11" s="36">
        <v>15.584998703002929</v>
      </c>
      <c r="I11" s="59"/>
      <c r="J11" s="60">
        <v>36708</v>
      </c>
      <c r="K11" s="49">
        <v>33.622501373291016</v>
      </c>
      <c r="L11" s="49">
        <v>35.497501373291016</v>
      </c>
      <c r="M11" s="49">
        <v>37.372501373291016</v>
      </c>
      <c r="O11" s="49">
        <v>27.002498626708984</v>
      </c>
      <c r="P11" s="49">
        <v>29.502498626708984</v>
      </c>
      <c r="Q11" s="49">
        <v>32.002498626708984</v>
      </c>
      <c r="S11" s="49">
        <v>0</v>
      </c>
      <c r="T11" s="49">
        <v>0</v>
      </c>
      <c r="U11" s="49">
        <v>0</v>
      </c>
      <c r="W11" s="49">
        <v>0.22375</v>
      </c>
      <c r="X11" s="49">
        <v>0.44750000000000001</v>
      </c>
      <c r="Y11" s="49">
        <v>0.67125000000000001</v>
      </c>
      <c r="AA11" s="49">
        <v>0.03</v>
      </c>
      <c r="AB11" s="49">
        <v>0.06</v>
      </c>
      <c r="AC11" s="49">
        <v>0.09</v>
      </c>
      <c r="AE11" s="49">
        <v>-0.75</v>
      </c>
      <c r="AF11" s="49">
        <v>2.9</v>
      </c>
      <c r="AG11" s="49">
        <v>0.75</v>
      </c>
      <c r="AI11" s="49">
        <v>-0.1</v>
      </c>
      <c r="AJ11" s="49">
        <v>0.3</v>
      </c>
      <c r="AK11" s="49">
        <v>0.1</v>
      </c>
      <c r="AM11" s="59">
        <v>2</v>
      </c>
      <c r="AN11" s="72">
        <v>0</v>
      </c>
      <c r="AP11" s="59">
        <v>300</v>
      </c>
      <c r="AQ11" s="75">
        <v>0.74669983553583485</v>
      </c>
      <c r="AR11" s="75">
        <v>0.74669983553583485</v>
      </c>
      <c r="AS11" s="75">
        <v>0.7966998355358349</v>
      </c>
      <c r="AT11" s="75">
        <v>0.84669983553583494</v>
      </c>
      <c r="AU11" s="75">
        <v>0.84808514806229396</v>
      </c>
      <c r="AV11" s="75">
        <v>0.80550621669626976</v>
      </c>
      <c r="AW11" s="75">
        <v>0.97054027611696914</v>
      </c>
      <c r="AX11" s="75">
        <v>0.88495575221238931</v>
      </c>
      <c r="AY11" s="75">
        <v>0.81994810455034439</v>
      </c>
      <c r="AZ11" s="75">
        <v>0.86570000000000003</v>
      </c>
      <c r="BA11" s="75">
        <v>0.84570000000000001</v>
      </c>
      <c r="BB11" s="75">
        <v>0.84570000000000001</v>
      </c>
      <c r="BC11" s="59" t="s">
        <v>44</v>
      </c>
      <c r="BE11" s="60">
        <v>36708</v>
      </c>
      <c r="BF11" s="74">
        <v>0.9</v>
      </c>
    </row>
    <row r="12" spans="1:58">
      <c r="A12" s="71">
        <v>36621</v>
      </c>
      <c r="B12" s="36">
        <v>28.3</v>
      </c>
      <c r="C12" s="133">
        <v>28.5</v>
      </c>
      <c r="D12" s="36">
        <v>28.7</v>
      </c>
      <c r="E12" s="67"/>
      <c r="F12" s="36">
        <v>15.38499870300293</v>
      </c>
      <c r="G12" s="36">
        <v>15.48499870300293</v>
      </c>
      <c r="H12" s="36">
        <v>15.584998703002929</v>
      </c>
      <c r="I12" s="59"/>
      <c r="J12" s="60">
        <v>36739</v>
      </c>
      <c r="K12" s="49">
        <v>33.622501373291016</v>
      </c>
      <c r="L12" s="49">
        <v>35.497501373291016</v>
      </c>
      <c r="M12" s="49">
        <v>37.372501373291016</v>
      </c>
      <c r="O12" s="49">
        <v>27</v>
      </c>
      <c r="P12" s="49">
        <v>29.5</v>
      </c>
      <c r="Q12" s="49">
        <v>32</v>
      </c>
      <c r="S12" s="49">
        <v>0</v>
      </c>
      <c r="T12" s="49">
        <v>0</v>
      </c>
      <c r="U12" s="49">
        <v>0</v>
      </c>
      <c r="W12" s="49">
        <v>0.27750000000000002</v>
      </c>
      <c r="X12" s="49">
        <v>0.55500000000000005</v>
      </c>
      <c r="Y12" s="49">
        <v>0.83250000000000002</v>
      </c>
      <c r="AA12" s="49">
        <v>0.03</v>
      </c>
      <c r="AB12" s="49">
        <v>0.06</v>
      </c>
      <c r="AC12" s="49">
        <v>0.09</v>
      </c>
      <c r="AE12" s="49">
        <v>-1</v>
      </c>
      <c r="AF12" s="49">
        <v>4.5</v>
      </c>
      <c r="AG12" s="49">
        <v>1</v>
      </c>
      <c r="AI12" s="49">
        <v>-0.1</v>
      </c>
      <c r="AJ12" s="49">
        <v>0.3</v>
      </c>
      <c r="AK12" s="49">
        <v>0.1</v>
      </c>
      <c r="AM12" s="59">
        <v>2</v>
      </c>
      <c r="AN12" s="72">
        <v>0</v>
      </c>
      <c r="AP12" s="59">
        <v>400</v>
      </c>
      <c r="AQ12" s="75">
        <v>0.74619999999999997</v>
      </c>
      <c r="AR12" s="75">
        <v>0.74619999999999997</v>
      </c>
      <c r="AS12" s="75">
        <v>0.79719995084774298</v>
      </c>
      <c r="AT12" s="75">
        <v>0.84719995084774302</v>
      </c>
      <c r="AU12" s="75">
        <v>0.82222730092396068</v>
      </c>
      <c r="AV12" s="75">
        <v>0.74777975133214913</v>
      </c>
      <c r="AW12" s="75">
        <v>0.87400804435264667</v>
      </c>
      <c r="AX12" s="75">
        <v>0.83260625701109281</v>
      </c>
      <c r="AY12" s="75">
        <v>0.83209923422568155</v>
      </c>
      <c r="AZ12" s="75">
        <v>0.86619999999999997</v>
      </c>
      <c r="BA12" s="75">
        <v>0.84619999999999995</v>
      </c>
      <c r="BB12" s="75">
        <v>0.84619999999999995</v>
      </c>
      <c r="BC12" s="59" t="s">
        <v>44</v>
      </c>
      <c r="BE12" s="60">
        <v>36739</v>
      </c>
      <c r="BF12" s="74">
        <v>0.9</v>
      </c>
    </row>
    <row r="13" spans="1:58">
      <c r="A13" s="71">
        <v>36622</v>
      </c>
      <c r="B13" s="36">
        <v>28.3</v>
      </c>
      <c r="C13" s="133">
        <v>28.5</v>
      </c>
      <c r="D13" s="36">
        <v>28.7</v>
      </c>
      <c r="E13" s="67"/>
      <c r="F13" s="36">
        <v>15.38499870300293</v>
      </c>
      <c r="G13" s="36">
        <v>15.48499870300293</v>
      </c>
      <c r="H13" s="36">
        <v>15.584998703002929</v>
      </c>
      <c r="I13" s="59"/>
      <c r="J13" s="60">
        <v>36770</v>
      </c>
      <c r="K13" s="49">
        <v>17.554999160766602</v>
      </c>
      <c r="L13" s="49">
        <v>18.004999160766602</v>
      </c>
      <c r="M13" s="49">
        <v>18.454999160766601</v>
      </c>
      <c r="O13" s="49">
        <v>17</v>
      </c>
      <c r="P13" s="49">
        <v>19.5</v>
      </c>
      <c r="Q13" s="49">
        <v>22</v>
      </c>
      <c r="S13" s="49">
        <v>0</v>
      </c>
      <c r="T13" s="49">
        <v>0</v>
      </c>
      <c r="U13" s="49">
        <v>0</v>
      </c>
      <c r="W13" s="49">
        <v>0.26</v>
      </c>
      <c r="X13" s="49">
        <v>0.52</v>
      </c>
      <c r="Y13" s="49">
        <v>0.78</v>
      </c>
      <c r="AA13" s="49">
        <v>0.03</v>
      </c>
      <c r="AB13" s="49">
        <v>0.06</v>
      </c>
      <c r="AC13" s="49">
        <v>0.09</v>
      </c>
      <c r="AE13" s="49">
        <v>-1</v>
      </c>
      <c r="AF13" s="49">
        <v>4.5</v>
      </c>
      <c r="AG13" s="49">
        <v>1</v>
      </c>
      <c r="AI13" s="49">
        <v>-0.1</v>
      </c>
      <c r="AJ13" s="49">
        <v>0.3</v>
      </c>
      <c r="AK13" s="49">
        <v>0.1</v>
      </c>
      <c r="AM13" s="59">
        <v>3</v>
      </c>
      <c r="AN13" s="72">
        <v>0.1</v>
      </c>
      <c r="AP13" s="59">
        <v>500</v>
      </c>
      <c r="AQ13" s="75">
        <v>0.76649999999999996</v>
      </c>
      <c r="AR13" s="75">
        <v>0.76649999999999996</v>
      </c>
      <c r="AS13" s="75">
        <v>0.85749044781089889</v>
      </c>
      <c r="AT13" s="75">
        <v>0.90749044781089894</v>
      </c>
      <c r="AU13" s="75">
        <v>0.89013679845897664</v>
      </c>
      <c r="AV13" s="75">
        <v>0.81113084665482538</v>
      </c>
      <c r="AW13" s="75">
        <v>0.8296553973257963</v>
      </c>
      <c r="AX13" s="75">
        <v>0.86426523744235273</v>
      </c>
      <c r="AY13" s="75">
        <v>0.89842415037022905</v>
      </c>
      <c r="AZ13" s="75">
        <v>0.92649999999999999</v>
      </c>
      <c r="BA13" s="75">
        <v>0.90649999999999997</v>
      </c>
      <c r="BB13" s="75">
        <v>0.90649999999999997</v>
      </c>
      <c r="BC13" s="59" t="s">
        <v>44</v>
      </c>
      <c r="BE13" s="60">
        <v>36770</v>
      </c>
      <c r="BF13" s="74">
        <v>0.9</v>
      </c>
    </row>
    <row r="14" spans="1:58">
      <c r="A14" s="71">
        <v>36623</v>
      </c>
      <c r="B14" s="36">
        <v>28.3</v>
      </c>
      <c r="C14" s="133">
        <v>28.5</v>
      </c>
      <c r="D14" s="36">
        <v>28.7</v>
      </c>
      <c r="E14" s="67"/>
      <c r="F14" s="36">
        <v>15.38499870300293</v>
      </c>
      <c r="G14" s="36">
        <v>15.48499870300293</v>
      </c>
      <c r="H14" s="36">
        <v>15.584998703002929</v>
      </c>
      <c r="I14" s="59"/>
      <c r="J14" s="60">
        <v>36800</v>
      </c>
      <c r="K14" s="49">
        <v>17.162999725341798</v>
      </c>
      <c r="L14" s="49">
        <v>17.500499725341797</v>
      </c>
      <c r="M14" s="49">
        <v>17.837999725341795</v>
      </c>
      <c r="O14" s="49">
        <v>14.000999450683594</v>
      </c>
      <c r="P14" s="49">
        <v>16.500999450683594</v>
      </c>
      <c r="Q14" s="49">
        <v>19.000999450683594</v>
      </c>
      <c r="S14" s="49">
        <v>0</v>
      </c>
      <c r="T14" s="49">
        <v>0</v>
      </c>
      <c r="U14" s="49">
        <v>0</v>
      </c>
      <c r="W14" s="49">
        <v>0.16250000000000001</v>
      </c>
      <c r="X14" s="49">
        <v>0.32500000000000001</v>
      </c>
      <c r="Y14" s="49">
        <v>0.48749999999999999</v>
      </c>
      <c r="AA14" s="49">
        <v>0.03</v>
      </c>
      <c r="AB14" s="49">
        <v>0.06</v>
      </c>
      <c r="AC14" s="49">
        <v>0.09</v>
      </c>
      <c r="AE14" s="49">
        <v>-0.4</v>
      </c>
      <c r="AF14" s="49">
        <v>2.2999999999999998</v>
      </c>
      <c r="AG14" s="49">
        <v>0.5</v>
      </c>
      <c r="AI14" s="49">
        <v>-0.1</v>
      </c>
      <c r="AJ14" s="49">
        <v>0.3</v>
      </c>
      <c r="AK14" s="49">
        <v>0.1</v>
      </c>
      <c r="AM14" s="59">
        <v>3</v>
      </c>
      <c r="AN14" s="72">
        <v>0.1</v>
      </c>
      <c r="AP14" s="59">
        <v>600</v>
      </c>
      <c r="AQ14" s="75">
        <v>0.82339999999999991</v>
      </c>
      <c r="AR14" s="75">
        <v>0.82339999999999991</v>
      </c>
      <c r="AS14" s="75">
        <v>0.99535202187631988</v>
      </c>
      <c r="AT14" s="75">
        <v>1.0453520218763199</v>
      </c>
      <c r="AU14" s="75">
        <v>1.079238630056482</v>
      </c>
      <c r="AV14" s="75">
        <v>0.98963883955002951</v>
      </c>
      <c r="AW14" s="75">
        <v>0.91466463746059334</v>
      </c>
      <c r="AX14" s="75">
        <v>0.960239311978063</v>
      </c>
      <c r="AY14" s="75">
        <v>1.0396810328460215</v>
      </c>
      <c r="AZ14" s="75">
        <v>1.0644</v>
      </c>
      <c r="BA14" s="75">
        <v>1.0444</v>
      </c>
      <c r="BB14" s="75">
        <v>1.0444</v>
      </c>
      <c r="BC14" s="59" t="s">
        <v>44</v>
      </c>
      <c r="BE14" s="60">
        <v>36800</v>
      </c>
      <c r="BF14" s="74">
        <v>0.9</v>
      </c>
    </row>
    <row r="15" spans="1:58">
      <c r="A15" s="71">
        <v>36624</v>
      </c>
      <c r="B15" s="36">
        <v>17.3</v>
      </c>
      <c r="C15" s="133">
        <v>17.5</v>
      </c>
      <c r="D15" s="36">
        <v>17.7</v>
      </c>
      <c r="E15" s="67"/>
      <c r="F15" s="36">
        <v>15.38499870300293</v>
      </c>
      <c r="G15" s="36">
        <v>15.48499870300293</v>
      </c>
      <c r="H15" s="36">
        <v>15.584998703002929</v>
      </c>
      <c r="I15" s="59"/>
      <c r="J15" s="60">
        <v>36831</v>
      </c>
      <c r="K15" s="49">
        <v>18.167251205444337</v>
      </c>
      <c r="L15" s="49">
        <v>18.504751205444336</v>
      </c>
      <c r="M15" s="49">
        <v>18.842251205444335</v>
      </c>
      <c r="O15" s="49">
        <v>15.004499435424805</v>
      </c>
      <c r="P15" s="49">
        <v>17.504499435424805</v>
      </c>
      <c r="Q15" s="49">
        <v>20.004499435424805</v>
      </c>
      <c r="S15" s="49">
        <v>0</v>
      </c>
      <c r="T15" s="49">
        <v>0</v>
      </c>
      <c r="U15" s="49">
        <v>0</v>
      </c>
      <c r="W15" s="49">
        <v>0.11</v>
      </c>
      <c r="X15" s="49">
        <v>0.22</v>
      </c>
      <c r="Y15" s="49">
        <v>0.33</v>
      </c>
      <c r="AA15" s="49">
        <v>0.03</v>
      </c>
      <c r="AB15" s="49">
        <v>0.06</v>
      </c>
      <c r="AC15" s="49">
        <v>0.09</v>
      </c>
      <c r="AE15" s="49">
        <v>-0.25</v>
      </c>
      <c r="AF15" s="49">
        <v>1.5</v>
      </c>
      <c r="AG15" s="49">
        <v>0.25</v>
      </c>
      <c r="AI15" s="49">
        <v>-0.1</v>
      </c>
      <c r="AJ15" s="49">
        <v>0.3</v>
      </c>
      <c r="AK15" s="49">
        <v>0.1</v>
      </c>
      <c r="AM15" s="59">
        <v>3</v>
      </c>
      <c r="AN15" s="72">
        <v>0.1</v>
      </c>
      <c r="AP15" s="59">
        <v>700</v>
      </c>
      <c r="AQ15" s="75">
        <v>2.0299999999999998</v>
      </c>
      <c r="AR15" s="75">
        <v>2.0299999999999998</v>
      </c>
      <c r="AS15" s="75">
        <v>1.7959999999999998</v>
      </c>
      <c r="AT15" s="75">
        <v>1.4909756812084298</v>
      </c>
      <c r="AU15" s="75">
        <v>1.2913252146658396</v>
      </c>
      <c r="AV15" s="75">
        <v>1.134695085849615</v>
      </c>
      <c r="AW15" s="75">
        <v>1.0157625828894443</v>
      </c>
      <c r="AX15" s="75">
        <v>1.1172877975819515</v>
      </c>
      <c r="AY15" s="75">
        <v>1.4138345674324397</v>
      </c>
      <c r="AZ15" s="75">
        <v>1.3759999999999999</v>
      </c>
      <c r="BA15" s="75">
        <v>1.496</v>
      </c>
      <c r="BB15" s="75">
        <v>1.496</v>
      </c>
      <c r="BC15" s="59" t="s">
        <v>44</v>
      </c>
      <c r="BE15" s="60">
        <v>36831</v>
      </c>
      <c r="BF15" s="74">
        <v>0.9</v>
      </c>
    </row>
    <row r="16" spans="1:58">
      <c r="A16" s="71">
        <v>36625</v>
      </c>
      <c r="B16" s="36">
        <v>17.3</v>
      </c>
      <c r="C16" s="133">
        <v>17.5</v>
      </c>
      <c r="D16" s="36">
        <v>17.7</v>
      </c>
      <c r="E16" s="67"/>
      <c r="F16" s="36">
        <v>15.38499870300293</v>
      </c>
      <c r="G16" s="36">
        <v>15.48499870300293</v>
      </c>
      <c r="H16" s="36">
        <v>15.584998703002929</v>
      </c>
      <c r="I16" s="59"/>
      <c r="J16" s="60">
        <v>36861</v>
      </c>
      <c r="K16" s="49">
        <v>19.667499160766603</v>
      </c>
      <c r="L16" s="49">
        <v>20.004999160766602</v>
      </c>
      <c r="M16" s="49">
        <v>20.3424991607666</v>
      </c>
      <c r="O16" s="49">
        <v>15</v>
      </c>
      <c r="P16" s="49">
        <v>17.5</v>
      </c>
      <c r="Q16" s="49">
        <v>20</v>
      </c>
      <c r="S16" s="49">
        <v>0</v>
      </c>
      <c r="T16" s="49">
        <v>0</v>
      </c>
      <c r="U16" s="49">
        <v>0</v>
      </c>
      <c r="W16" s="49">
        <v>0.105</v>
      </c>
      <c r="X16" s="49">
        <v>0.21</v>
      </c>
      <c r="Y16" s="49">
        <v>0.315</v>
      </c>
      <c r="AA16" s="49">
        <v>0.03</v>
      </c>
      <c r="AB16" s="49">
        <v>0.06</v>
      </c>
      <c r="AC16" s="49">
        <v>0.09</v>
      </c>
      <c r="AE16" s="49">
        <v>-0.25</v>
      </c>
      <c r="AF16" s="49">
        <v>1.5</v>
      </c>
      <c r="AG16" s="49">
        <v>0.25</v>
      </c>
      <c r="AI16" s="49">
        <v>-0.1</v>
      </c>
      <c r="AJ16" s="49">
        <v>0.3</v>
      </c>
      <c r="AK16" s="49">
        <v>0.1</v>
      </c>
      <c r="AM16" s="59">
        <v>4</v>
      </c>
      <c r="AN16" s="72">
        <v>0.1</v>
      </c>
      <c r="AP16" s="59">
        <v>800</v>
      </c>
      <c r="AQ16" s="75">
        <v>1.1000000000000001</v>
      </c>
      <c r="AR16" s="75">
        <v>1.1000000000000001</v>
      </c>
      <c r="AS16" s="75">
        <v>1.1358999999999999</v>
      </c>
      <c r="AT16" s="75">
        <v>1.1232726508202047</v>
      </c>
      <c r="AU16" s="75">
        <v>0.75</v>
      </c>
      <c r="AV16" s="75">
        <v>0.55000000000000004</v>
      </c>
      <c r="AW16" s="75">
        <v>0.4</v>
      </c>
      <c r="AX16" s="75">
        <v>0.4</v>
      </c>
      <c r="AY16" s="75">
        <v>0.65</v>
      </c>
      <c r="AZ16" s="75">
        <v>1.0615000000000001</v>
      </c>
      <c r="BA16" s="75">
        <v>1.0714999999999999</v>
      </c>
      <c r="BB16" s="75">
        <v>1.0874999999999999</v>
      </c>
      <c r="BC16" s="59" t="s">
        <v>45</v>
      </c>
      <c r="BE16" s="60">
        <v>36861</v>
      </c>
      <c r="BF16" s="74">
        <v>0.9</v>
      </c>
    </row>
    <row r="17" spans="1:58">
      <c r="A17" s="71">
        <v>36626</v>
      </c>
      <c r="B17" s="36">
        <v>27.849999237060548</v>
      </c>
      <c r="C17" s="133">
        <v>28.049999237060547</v>
      </c>
      <c r="D17" s="36">
        <v>28.249999237060546</v>
      </c>
      <c r="E17" s="67"/>
      <c r="F17" s="36">
        <v>15.38499870300293</v>
      </c>
      <c r="G17" s="36">
        <v>15.48499870300293</v>
      </c>
      <c r="H17" s="36">
        <v>15.584998703002929</v>
      </c>
      <c r="I17" s="59"/>
      <c r="J17" s="60">
        <v>36892</v>
      </c>
      <c r="K17" s="49">
        <v>26.048748779296876</v>
      </c>
      <c r="L17" s="49">
        <v>26.498748779296875</v>
      </c>
      <c r="M17" s="49">
        <v>26.948748779296874</v>
      </c>
      <c r="O17" s="49">
        <v>22.502500534057617</v>
      </c>
      <c r="P17" s="49">
        <v>25.002500534057617</v>
      </c>
      <c r="Q17" s="49">
        <v>27.502500534057617</v>
      </c>
      <c r="S17" s="49">
        <v>0</v>
      </c>
      <c r="T17" s="49">
        <v>0</v>
      </c>
      <c r="U17" s="49">
        <v>0</v>
      </c>
      <c r="W17" s="49">
        <v>0.11</v>
      </c>
      <c r="X17" s="49">
        <v>0.22</v>
      </c>
      <c r="Y17" s="49">
        <v>0.33</v>
      </c>
      <c r="AA17" s="49">
        <v>0.01</v>
      </c>
      <c r="AB17" s="49">
        <v>0.02</v>
      </c>
      <c r="AC17" s="49">
        <v>0.03</v>
      </c>
      <c r="AE17" s="49">
        <v>-0.25</v>
      </c>
      <c r="AF17" s="49">
        <v>1.5</v>
      </c>
      <c r="AG17" s="49">
        <v>0.25</v>
      </c>
      <c r="AI17" s="49">
        <v>-0.1</v>
      </c>
      <c r="AJ17" s="49">
        <v>0.3</v>
      </c>
      <c r="AK17" s="49">
        <v>0.1</v>
      </c>
      <c r="AM17" s="59">
        <v>4</v>
      </c>
      <c r="AN17" s="72">
        <v>0.1</v>
      </c>
      <c r="AP17" s="59">
        <v>900</v>
      </c>
      <c r="AQ17" s="75">
        <v>1.3</v>
      </c>
      <c r="AR17" s="75">
        <v>1.3</v>
      </c>
      <c r="AS17" s="75">
        <v>1.1898</v>
      </c>
      <c r="AT17" s="75">
        <v>1.1413154461256174</v>
      </c>
      <c r="AU17" s="75">
        <v>0.75</v>
      </c>
      <c r="AV17" s="75">
        <v>0.55000000000000004</v>
      </c>
      <c r="AW17" s="75">
        <v>0.4</v>
      </c>
      <c r="AX17" s="75">
        <v>0.4</v>
      </c>
      <c r="AY17" s="75">
        <v>0.65</v>
      </c>
      <c r="AZ17" s="75">
        <v>1.1326000000000001</v>
      </c>
      <c r="BA17" s="75">
        <v>1.1426000000000001</v>
      </c>
      <c r="BB17" s="75">
        <v>1.1637999999999999</v>
      </c>
      <c r="BC17" s="59" t="s">
        <v>45</v>
      </c>
      <c r="BE17" s="60">
        <v>36892</v>
      </c>
      <c r="BF17" s="74">
        <v>0.9</v>
      </c>
    </row>
    <row r="18" spans="1:58">
      <c r="A18" s="71">
        <v>36627</v>
      </c>
      <c r="B18" s="36">
        <v>27.849999237060548</v>
      </c>
      <c r="C18" s="133">
        <v>28.049999237060547</v>
      </c>
      <c r="D18" s="36">
        <v>28.249999237060546</v>
      </c>
      <c r="E18" s="67"/>
      <c r="F18" s="36">
        <v>15.38499870300293</v>
      </c>
      <c r="G18" s="36">
        <v>15.48499870300293</v>
      </c>
      <c r="H18" s="36">
        <v>15.584998703002929</v>
      </c>
      <c r="I18" s="59"/>
      <c r="J18" s="60">
        <v>36923</v>
      </c>
      <c r="K18" s="49">
        <v>25.046250152587891</v>
      </c>
      <c r="L18" s="49">
        <v>25.496250152587891</v>
      </c>
      <c r="M18" s="49">
        <v>25.94625015258789</v>
      </c>
      <c r="O18" s="49">
        <v>20.497499465942383</v>
      </c>
      <c r="P18" s="49">
        <v>22.997499465942383</v>
      </c>
      <c r="Q18" s="49">
        <v>25.497499465942383</v>
      </c>
      <c r="S18" s="49">
        <v>0</v>
      </c>
      <c r="T18" s="49">
        <v>0</v>
      </c>
      <c r="U18" s="49">
        <v>0</v>
      </c>
      <c r="W18" s="49">
        <v>0.125</v>
      </c>
      <c r="X18" s="49">
        <v>0.25</v>
      </c>
      <c r="Y18" s="49">
        <v>0.375</v>
      </c>
      <c r="AA18" s="49">
        <v>0.01</v>
      </c>
      <c r="AB18" s="49">
        <v>0.02</v>
      </c>
      <c r="AC18" s="49">
        <v>0.03</v>
      </c>
      <c r="AE18" s="49">
        <v>-0.4</v>
      </c>
      <c r="AF18" s="49">
        <v>2.25</v>
      </c>
      <c r="AG18" s="49">
        <v>0.5</v>
      </c>
      <c r="AI18" s="49">
        <v>-0.1</v>
      </c>
      <c r="AJ18" s="49">
        <v>0.3</v>
      </c>
      <c r="AK18" s="49">
        <v>0.1</v>
      </c>
      <c r="AM18" s="59">
        <v>4</v>
      </c>
      <c r="AN18" s="72">
        <v>0.1</v>
      </c>
      <c r="AP18" s="59">
        <v>1000</v>
      </c>
      <c r="AQ18" s="75">
        <v>1.3</v>
      </c>
      <c r="AR18" s="75">
        <v>1.3</v>
      </c>
      <c r="AS18" s="75">
        <v>1.1861999999999999</v>
      </c>
      <c r="AT18" s="75">
        <v>1.09378612004454</v>
      </c>
      <c r="AU18" s="75">
        <v>0.75</v>
      </c>
      <c r="AV18" s="75">
        <v>0.55000000000000004</v>
      </c>
      <c r="AW18" s="75">
        <v>0.4</v>
      </c>
      <c r="AX18" s="75">
        <v>0.4</v>
      </c>
      <c r="AY18" s="75">
        <v>0.65</v>
      </c>
      <c r="AZ18" s="75">
        <v>1.1291</v>
      </c>
      <c r="BA18" s="75">
        <v>1.1352</v>
      </c>
      <c r="BB18" s="75">
        <v>1.1578999999999999</v>
      </c>
      <c r="BC18" s="59" t="s">
        <v>45</v>
      </c>
      <c r="BE18" s="60">
        <v>36923</v>
      </c>
      <c r="BF18" s="74">
        <v>0.9</v>
      </c>
    </row>
    <row r="19" spans="1:58">
      <c r="A19" s="71">
        <v>36628</v>
      </c>
      <c r="B19" s="36">
        <v>27.849999237060548</v>
      </c>
      <c r="C19" s="133">
        <v>28.049999237060547</v>
      </c>
      <c r="D19" s="36">
        <v>28.249999237060546</v>
      </c>
      <c r="E19" s="67"/>
      <c r="F19" s="36">
        <v>15.38499870300293</v>
      </c>
      <c r="G19" s="36">
        <v>15.48499870300293</v>
      </c>
      <c r="H19" s="36">
        <v>15.584998703002929</v>
      </c>
      <c r="I19" s="59"/>
      <c r="J19" s="60">
        <v>36951</v>
      </c>
      <c r="K19" s="49">
        <v>18.384749603271484</v>
      </c>
      <c r="L19" s="49">
        <v>18.684749603271484</v>
      </c>
      <c r="M19" s="49">
        <v>18.984749603271485</v>
      </c>
      <c r="O19" s="49">
        <v>15.814498901367188</v>
      </c>
      <c r="P19" s="49">
        <v>18.314498901367188</v>
      </c>
      <c r="Q19" s="49">
        <v>20.814498901367188</v>
      </c>
      <c r="S19" s="49">
        <v>0</v>
      </c>
      <c r="T19" s="49">
        <v>0</v>
      </c>
      <c r="U19" s="49">
        <v>0</v>
      </c>
      <c r="W19" s="49">
        <v>0.125</v>
      </c>
      <c r="X19" s="49">
        <v>0.25</v>
      </c>
      <c r="Y19" s="49">
        <v>0.375</v>
      </c>
      <c r="AA19" s="49">
        <v>7.4999999999999997E-3</v>
      </c>
      <c r="AB19" s="49">
        <v>1.4999999999999999E-2</v>
      </c>
      <c r="AC19" s="49">
        <v>2.2499999999999999E-2</v>
      </c>
      <c r="AE19" s="49">
        <v>-0.4</v>
      </c>
      <c r="AF19" s="49">
        <v>2.25</v>
      </c>
      <c r="AG19" s="49">
        <v>0.5</v>
      </c>
      <c r="AI19" s="49">
        <v>-0.1</v>
      </c>
      <c r="AJ19" s="49">
        <v>0.3</v>
      </c>
      <c r="AK19" s="49">
        <v>0.1</v>
      </c>
      <c r="AM19" s="59">
        <v>5</v>
      </c>
      <c r="AN19" s="72">
        <v>0.1</v>
      </c>
      <c r="AP19" s="59">
        <v>1100</v>
      </c>
      <c r="AQ19" s="75">
        <v>0.8</v>
      </c>
      <c r="AR19" s="75">
        <v>0.8</v>
      </c>
      <c r="AS19" s="75">
        <v>1.1653</v>
      </c>
      <c r="AT19" s="75">
        <v>1.1163355903593366</v>
      </c>
      <c r="AU19" s="75">
        <v>0.75</v>
      </c>
      <c r="AV19" s="75">
        <v>0.55000000000000004</v>
      </c>
      <c r="AW19" s="75">
        <v>0.4</v>
      </c>
      <c r="AX19" s="75">
        <v>0.4</v>
      </c>
      <c r="AY19" s="75">
        <v>0.65</v>
      </c>
      <c r="AZ19" s="75">
        <v>1.1227</v>
      </c>
      <c r="BA19" s="75">
        <v>1.1133</v>
      </c>
      <c r="BB19" s="75">
        <v>1.1327</v>
      </c>
      <c r="BC19" s="59" t="s">
        <v>45</v>
      </c>
      <c r="BE19" s="60">
        <v>36951</v>
      </c>
      <c r="BF19" s="74">
        <v>0.9</v>
      </c>
    </row>
    <row r="20" spans="1:58">
      <c r="A20" s="71">
        <v>36629</v>
      </c>
      <c r="B20" s="36">
        <v>27.849999237060548</v>
      </c>
      <c r="C20" s="133">
        <v>28.049999237060547</v>
      </c>
      <c r="D20" s="36">
        <v>28.249999237060546</v>
      </c>
      <c r="E20" s="67"/>
      <c r="F20" s="36">
        <v>15.38499870300293</v>
      </c>
      <c r="G20" s="36">
        <v>15.48499870300293</v>
      </c>
      <c r="H20" s="36">
        <v>15.584998703002929</v>
      </c>
      <c r="I20" s="59"/>
      <c r="J20" s="60">
        <v>36982</v>
      </c>
      <c r="K20" s="49">
        <v>19.180000305175781</v>
      </c>
      <c r="L20" s="49">
        <v>19.367500305175781</v>
      </c>
      <c r="M20" s="49">
        <v>19.555000305175781</v>
      </c>
      <c r="O20" s="49">
        <v>15.584999084472656</v>
      </c>
      <c r="P20" s="49">
        <v>18.084999084472656</v>
      </c>
      <c r="Q20" s="49">
        <v>20.584999084472656</v>
      </c>
      <c r="S20" s="49">
        <v>0</v>
      </c>
      <c r="T20" s="49">
        <v>0</v>
      </c>
      <c r="U20" s="49">
        <v>0</v>
      </c>
      <c r="W20" s="49">
        <v>0.1</v>
      </c>
      <c r="X20" s="49">
        <v>0.2</v>
      </c>
      <c r="Y20" s="49">
        <v>0.3</v>
      </c>
      <c r="AA20" s="49">
        <v>7.4999999999999997E-3</v>
      </c>
      <c r="AB20" s="49">
        <v>1.4999999999999999E-2</v>
      </c>
      <c r="AC20" s="49">
        <v>2.2499999999999999E-2</v>
      </c>
      <c r="AE20" s="49">
        <v>-0.25</v>
      </c>
      <c r="AF20" s="49">
        <v>1.1000000000000001</v>
      </c>
      <c r="AG20" s="49">
        <v>0.25</v>
      </c>
      <c r="AI20" s="49">
        <v>-0.1</v>
      </c>
      <c r="AJ20" s="49">
        <v>0.3</v>
      </c>
      <c r="AK20" s="49">
        <v>0.1</v>
      </c>
      <c r="AM20" s="59">
        <v>5</v>
      </c>
      <c r="AN20" s="72">
        <v>0.1</v>
      </c>
      <c r="AP20" s="59">
        <v>1200</v>
      </c>
      <c r="AQ20" s="75">
        <v>0.8</v>
      </c>
      <c r="AR20" s="75">
        <v>0.8</v>
      </c>
      <c r="AS20" s="75">
        <v>0.89039999999999997</v>
      </c>
      <c r="AT20" s="75">
        <v>1.1185245467924647</v>
      </c>
      <c r="AU20" s="75">
        <v>1</v>
      </c>
      <c r="AV20" s="75">
        <v>1.2</v>
      </c>
      <c r="AW20" s="75">
        <v>1.3</v>
      </c>
      <c r="AX20" s="75">
        <v>1.3</v>
      </c>
      <c r="AY20" s="75">
        <v>1.3</v>
      </c>
      <c r="AZ20" s="75">
        <v>0.94740000000000002</v>
      </c>
      <c r="BA20" s="75">
        <v>0.93740000000000001</v>
      </c>
      <c r="BB20" s="75">
        <v>0.9204</v>
      </c>
      <c r="BC20" s="59" t="s">
        <v>45</v>
      </c>
      <c r="BE20" s="60">
        <v>36982</v>
      </c>
      <c r="BF20" s="74">
        <v>0.9</v>
      </c>
    </row>
    <row r="21" spans="1:58">
      <c r="A21" s="71">
        <v>36630</v>
      </c>
      <c r="B21" s="36">
        <v>27.849999237060548</v>
      </c>
      <c r="C21" s="133">
        <v>28.049999237060547</v>
      </c>
      <c r="D21" s="36">
        <v>28.249999237060546</v>
      </c>
      <c r="E21" s="67"/>
      <c r="F21" s="36">
        <v>15.38499870300293</v>
      </c>
      <c r="G21" s="36">
        <v>15.48499870300293</v>
      </c>
      <c r="H21" s="36">
        <v>15.584998703002929</v>
      </c>
      <c r="I21" s="59"/>
      <c r="J21" s="60">
        <v>37012</v>
      </c>
      <c r="K21" s="49">
        <v>18.882500076293944</v>
      </c>
      <c r="L21" s="49">
        <v>19.482500076293945</v>
      </c>
      <c r="M21" s="49">
        <v>20.082500076293947</v>
      </c>
      <c r="O21" s="49">
        <v>16.114999771118164</v>
      </c>
      <c r="P21" s="49">
        <v>18.614999771118164</v>
      </c>
      <c r="Q21" s="49">
        <v>21.114999771118164</v>
      </c>
      <c r="S21" s="49">
        <v>0</v>
      </c>
      <c r="T21" s="49">
        <v>0</v>
      </c>
      <c r="U21" s="49">
        <v>0</v>
      </c>
      <c r="W21" s="49">
        <v>9.7500000000000003E-2</v>
      </c>
      <c r="X21" s="49">
        <v>0.19500000000000001</v>
      </c>
      <c r="Y21" s="49">
        <v>0.29249999999999998</v>
      </c>
      <c r="AA21" s="49">
        <v>7.4999999999999997E-3</v>
      </c>
      <c r="AB21" s="49">
        <v>1.4999999999999999E-2</v>
      </c>
      <c r="AC21" s="49">
        <v>2.2499999999999999E-2</v>
      </c>
      <c r="AE21" s="49">
        <v>-0.25</v>
      </c>
      <c r="AF21" s="49">
        <v>1.2</v>
      </c>
      <c r="AG21" s="49">
        <v>0.25</v>
      </c>
      <c r="AI21" s="49">
        <v>-0.1</v>
      </c>
      <c r="AJ21" s="49">
        <v>0.3</v>
      </c>
      <c r="AK21" s="49">
        <v>0.1</v>
      </c>
      <c r="AM21" s="59">
        <v>5</v>
      </c>
      <c r="AN21" s="72">
        <v>0.1</v>
      </c>
      <c r="AP21" s="59">
        <v>1300</v>
      </c>
      <c r="AQ21" s="75">
        <v>0.8</v>
      </c>
      <c r="AR21" s="75">
        <v>0.8</v>
      </c>
      <c r="AS21" s="75">
        <v>0.86480000000000001</v>
      </c>
      <c r="AT21" s="75">
        <v>1.0164322625621052</v>
      </c>
      <c r="AU21" s="75">
        <v>1</v>
      </c>
      <c r="AV21" s="75">
        <v>1.2</v>
      </c>
      <c r="AW21" s="75">
        <v>1.3</v>
      </c>
      <c r="AX21" s="75">
        <v>1.3</v>
      </c>
      <c r="AY21" s="75">
        <v>1.3</v>
      </c>
      <c r="AZ21" s="75">
        <v>0.88990000000000002</v>
      </c>
      <c r="BA21" s="75">
        <v>0.88290000000000002</v>
      </c>
      <c r="BB21" s="75">
        <v>0.87490000000000001</v>
      </c>
      <c r="BC21" s="59" t="s">
        <v>45</v>
      </c>
      <c r="BE21" s="60">
        <v>37012</v>
      </c>
      <c r="BF21" s="74">
        <v>0.9</v>
      </c>
    </row>
    <row r="22" spans="1:58">
      <c r="A22" s="71">
        <v>36631</v>
      </c>
      <c r="B22" s="36">
        <v>17.3</v>
      </c>
      <c r="C22" s="133">
        <v>17.5</v>
      </c>
      <c r="D22" s="36">
        <v>17.7</v>
      </c>
      <c r="E22" s="67"/>
      <c r="F22" s="36">
        <v>15.38499870300293</v>
      </c>
      <c r="G22" s="36">
        <v>15.48499870300293</v>
      </c>
      <c r="H22" s="36">
        <v>15.584998703002929</v>
      </c>
      <c r="I22" s="59"/>
      <c r="J22" s="60">
        <v>37043</v>
      </c>
      <c r="K22" s="49">
        <v>22.333750152587889</v>
      </c>
      <c r="L22" s="49">
        <v>24.058750152587891</v>
      </c>
      <c r="M22" s="49">
        <v>25.783750152587892</v>
      </c>
      <c r="O22" s="49">
        <v>15.042499542236328</v>
      </c>
      <c r="P22" s="49">
        <v>17.542499542236328</v>
      </c>
      <c r="Q22" s="49">
        <v>20.042499542236328</v>
      </c>
      <c r="S22" s="49">
        <v>0</v>
      </c>
      <c r="T22" s="49">
        <v>0</v>
      </c>
      <c r="U22" s="49">
        <v>0</v>
      </c>
      <c r="W22" s="49">
        <v>0.11</v>
      </c>
      <c r="X22" s="49">
        <v>0.22</v>
      </c>
      <c r="Y22" s="49">
        <v>0.33</v>
      </c>
      <c r="AA22" s="49">
        <v>7.4999999999999997E-3</v>
      </c>
      <c r="AB22" s="49">
        <v>1.4999999999999999E-2</v>
      </c>
      <c r="AC22" s="49">
        <v>2.2499999999999999E-2</v>
      </c>
      <c r="AE22" s="49">
        <v>-0.25</v>
      </c>
      <c r="AF22" s="49">
        <v>2.15</v>
      </c>
      <c r="AG22" s="49">
        <v>0.25</v>
      </c>
      <c r="AI22" s="49">
        <v>-0.1</v>
      </c>
      <c r="AJ22" s="49">
        <v>0.3</v>
      </c>
      <c r="AK22" s="49">
        <v>0.1</v>
      </c>
      <c r="AM22" s="59">
        <v>6</v>
      </c>
      <c r="AN22" s="72">
        <v>0.1</v>
      </c>
      <c r="AP22" s="59">
        <v>1400</v>
      </c>
      <c r="AQ22" s="75">
        <v>0.8</v>
      </c>
      <c r="AR22" s="75">
        <v>0.8</v>
      </c>
      <c r="AS22" s="75">
        <v>0.83720000000000006</v>
      </c>
      <c r="AT22" s="75">
        <v>1.0175267407786688</v>
      </c>
      <c r="AU22" s="75">
        <v>1.5</v>
      </c>
      <c r="AV22" s="75">
        <v>1.7</v>
      </c>
      <c r="AW22" s="75">
        <v>1.9</v>
      </c>
      <c r="AX22" s="75">
        <v>1.9</v>
      </c>
      <c r="AY22" s="75">
        <v>1.4</v>
      </c>
      <c r="AZ22" s="75">
        <v>0.86519999999999997</v>
      </c>
      <c r="BA22" s="75">
        <v>0.85919999999999996</v>
      </c>
      <c r="BB22" s="75">
        <v>0.83720000000000006</v>
      </c>
      <c r="BC22" s="59" t="s">
        <v>45</v>
      </c>
      <c r="BE22" s="60">
        <v>37043</v>
      </c>
      <c r="BF22" s="74">
        <v>0.9</v>
      </c>
    </row>
    <row r="23" spans="1:58">
      <c r="A23" s="71">
        <v>36632</v>
      </c>
      <c r="B23" s="36">
        <v>17.3</v>
      </c>
      <c r="C23" s="133">
        <v>17.5</v>
      </c>
      <c r="D23" s="36">
        <v>17.7</v>
      </c>
      <c r="E23" s="67"/>
      <c r="F23" s="36">
        <v>15.38499870300293</v>
      </c>
      <c r="G23" s="36">
        <v>15.48499870300293</v>
      </c>
      <c r="H23" s="36">
        <v>15.584998703002929</v>
      </c>
      <c r="I23" s="59"/>
      <c r="J23" s="60">
        <v>37073</v>
      </c>
      <c r="K23" s="49">
        <v>36.261249542236328</v>
      </c>
      <c r="L23" s="49">
        <v>38.511249542236328</v>
      </c>
      <c r="M23" s="49">
        <v>40.761249542236328</v>
      </c>
      <c r="O23" s="49">
        <v>25.497499465942383</v>
      </c>
      <c r="P23" s="49">
        <v>27.997499465942383</v>
      </c>
      <c r="Q23" s="49">
        <v>30.497499465942383</v>
      </c>
      <c r="S23" s="49">
        <v>0</v>
      </c>
      <c r="T23" s="49">
        <v>0</v>
      </c>
      <c r="U23" s="49">
        <v>0</v>
      </c>
      <c r="W23" s="49">
        <v>0.14000000000000001</v>
      </c>
      <c r="X23" s="49">
        <v>0.28000000000000003</v>
      </c>
      <c r="Y23" s="49">
        <v>0.42</v>
      </c>
      <c r="AA23" s="49">
        <v>7.4999999999999997E-3</v>
      </c>
      <c r="AB23" s="49">
        <v>1.4999999999999999E-2</v>
      </c>
      <c r="AC23" s="49">
        <v>2.2499999999999999E-2</v>
      </c>
      <c r="AE23" s="49">
        <v>-0.75</v>
      </c>
      <c r="AF23" s="49">
        <v>2.75</v>
      </c>
      <c r="AG23" s="49">
        <v>0.75</v>
      </c>
      <c r="AI23" s="49">
        <v>-0.1</v>
      </c>
      <c r="AJ23" s="49">
        <v>0.3</v>
      </c>
      <c r="AK23" s="49">
        <v>0.1</v>
      </c>
      <c r="AM23" s="59">
        <v>6</v>
      </c>
      <c r="AN23" s="72">
        <v>0.1</v>
      </c>
      <c r="AP23" s="59">
        <v>1500</v>
      </c>
      <c r="AQ23" s="75">
        <v>0.8</v>
      </c>
      <c r="AR23" s="75">
        <v>0.8</v>
      </c>
      <c r="AS23" s="75">
        <v>0.79510000000000003</v>
      </c>
      <c r="AT23" s="75">
        <v>0.95436890957577869</v>
      </c>
      <c r="AU23" s="75">
        <v>1.5</v>
      </c>
      <c r="AV23" s="75">
        <v>1.7</v>
      </c>
      <c r="AW23" s="75">
        <v>1.9</v>
      </c>
      <c r="AX23" s="75">
        <v>1.9</v>
      </c>
      <c r="AY23" s="75">
        <v>1.4</v>
      </c>
      <c r="AZ23" s="75">
        <v>0.84509999999999996</v>
      </c>
      <c r="BA23" s="75">
        <v>0.83909999999999996</v>
      </c>
      <c r="BB23" s="75">
        <v>0.79510000000000003</v>
      </c>
      <c r="BC23" s="59" t="s">
        <v>45</v>
      </c>
      <c r="BE23" s="60">
        <v>37073</v>
      </c>
      <c r="BF23" s="74">
        <v>0.9</v>
      </c>
    </row>
    <row r="24" spans="1:58">
      <c r="A24" s="71">
        <v>36633</v>
      </c>
      <c r="B24" s="36">
        <v>27.849999237060548</v>
      </c>
      <c r="C24" s="133">
        <v>28.049999237060547</v>
      </c>
      <c r="D24" s="36">
        <v>28.249999237060546</v>
      </c>
      <c r="E24" s="67"/>
      <c r="F24" s="36">
        <v>15.38499870300293</v>
      </c>
      <c r="G24" s="36">
        <v>15.48499870300293</v>
      </c>
      <c r="H24" s="36">
        <v>15.584998703002929</v>
      </c>
      <c r="I24" s="59"/>
      <c r="J24" s="60">
        <v>37104</v>
      </c>
      <c r="K24" s="49">
        <v>38.522499084472656</v>
      </c>
      <c r="L24" s="49">
        <v>40.772499084472656</v>
      </c>
      <c r="M24" s="49">
        <v>43.022499084472656</v>
      </c>
      <c r="O24" s="49">
        <v>26.995000839233398</v>
      </c>
      <c r="P24" s="49">
        <v>29.495000839233398</v>
      </c>
      <c r="Q24" s="49">
        <v>31.995000839233398</v>
      </c>
      <c r="S24" s="49">
        <v>0</v>
      </c>
      <c r="T24" s="49">
        <v>0</v>
      </c>
      <c r="U24" s="49">
        <v>0</v>
      </c>
      <c r="W24" s="49">
        <v>0.17</v>
      </c>
      <c r="X24" s="49">
        <v>0.34</v>
      </c>
      <c r="Y24" s="49">
        <v>0.51</v>
      </c>
      <c r="AA24" s="49">
        <v>7.4999999999999997E-3</v>
      </c>
      <c r="AB24" s="49">
        <v>1.4999999999999999E-2</v>
      </c>
      <c r="AC24" s="49">
        <v>2.2499999999999999E-2</v>
      </c>
      <c r="AE24" s="49">
        <v>-1</v>
      </c>
      <c r="AF24" s="49">
        <v>3.75</v>
      </c>
      <c r="AG24" s="49">
        <v>1</v>
      </c>
      <c r="AI24" s="49">
        <v>-0.1</v>
      </c>
      <c r="AJ24" s="49">
        <v>0.3</v>
      </c>
      <c r="AK24" s="49">
        <v>0.1</v>
      </c>
      <c r="AM24" s="59">
        <v>6</v>
      </c>
      <c r="AN24" s="72">
        <v>0.1</v>
      </c>
      <c r="AP24" s="59">
        <v>1600</v>
      </c>
      <c r="AQ24" s="75">
        <v>0.8</v>
      </c>
      <c r="AR24" s="75">
        <v>0.8</v>
      </c>
      <c r="AS24" s="75">
        <v>0.77929999999999999</v>
      </c>
      <c r="AT24" s="75">
        <v>0.89196755596374933</v>
      </c>
      <c r="AU24" s="75">
        <v>1.5</v>
      </c>
      <c r="AV24" s="75">
        <v>1.7</v>
      </c>
      <c r="AW24" s="75">
        <v>1.9</v>
      </c>
      <c r="AX24" s="75">
        <v>1.9</v>
      </c>
      <c r="AY24" s="75">
        <v>1.4</v>
      </c>
      <c r="AZ24" s="75">
        <v>0.83930000000000005</v>
      </c>
      <c r="BA24" s="75">
        <v>0.82530000000000003</v>
      </c>
      <c r="BB24" s="75">
        <v>0.78129999999999999</v>
      </c>
      <c r="BC24" s="59" t="s">
        <v>45</v>
      </c>
      <c r="BE24" s="60">
        <v>37104</v>
      </c>
      <c r="BF24" s="74">
        <v>0.9</v>
      </c>
    </row>
    <row r="25" spans="1:58">
      <c r="A25" s="71">
        <v>36634</v>
      </c>
      <c r="B25" s="36">
        <v>27.849999237060548</v>
      </c>
      <c r="C25" s="133">
        <v>28.049999237060547</v>
      </c>
      <c r="D25" s="36">
        <v>28.249999237060546</v>
      </c>
      <c r="E25" s="67"/>
      <c r="F25" s="36">
        <v>15.38499870300293</v>
      </c>
      <c r="G25" s="36">
        <v>15.48499870300293</v>
      </c>
      <c r="H25" s="36">
        <v>15.584998703002929</v>
      </c>
      <c r="I25" s="59"/>
      <c r="J25" s="60">
        <v>37135</v>
      </c>
      <c r="K25" s="49">
        <v>17.45499954223633</v>
      </c>
      <c r="L25" s="49">
        <v>17.979999542236328</v>
      </c>
      <c r="M25" s="49">
        <v>18.504999542236327</v>
      </c>
      <c r="O25" s="49">
        <v>12.060000419616699</v>
      </c>
      <c r="P25" s="49">
        <v>14.560000419616699</v>
      </c>
      <c r="Q25" s="49">
        <v>17.060000419616699</v>
      </c>
      <c r="S25" s="49">
        <v>0</v>
      </c>
      <c r="T25" s="49">
        <v>0</v>
      </c>
      <c r="U25" s="49">
        <v>0</v>
      </c>
      <c r="W25" s="49">
        <v>0.17</v>
      </c>
      <c r="X25" s="49">
        <v>0.34</v>
      </c>
      <c r="Y25" s="49">
        <v>0.51</v>
      </c>
      <c r="AA25" s="49">
        <v>7.4999999999999997E-3</v>
      </c>
      <c r="AB25" s="49">
        <v>1.4999999999999999E-2</v>
      </c>
      <c r="AC25" s="49">
        <v>2.2499999999999999E-2</v>
      </c>
      <c r="AE25" s="49">
        <v>-1</v>
      </c>
      <c r="AF25" s="49">
        <v>3.75</v>
      </c>
      <c r="AG25" s="49">
        <v>1</v>
      </c>
      <c r="AI25" s="49">
        <v>-0.1</v>
      </c>
      <c r="AJ25" s="49">
        <v>0.3</v>
      </c>
      <c r="AK25" s="49">
        <v>0.1</v>
      </c>
      <c r="AM25" s="59">
        <v>7</v>
      </c>
      <c r="AN25" s="72">
        <v>0.15</v>
      </c>
      <c r="AP25" s="59">
        <v>1700</v>
      </c>
      <c r="AQ25" s="75">
        <v>1.2</v>
      </c>
      <c r="AR25" s="75">
        <v>1.2</v>
      </c>
      <c r="AS25" s="75">
        <v>0.84960000000000002</v>
      </c>
      <c r="AT25" s="75">
        <v>0.87001361056090987</v>
      </c>
      <c r="AU25" s="75">
        <v>1.5</v>
      </c>
      <c r="AV25" s="75">
        <v>1.7</v>
      </c>
      <c r="AW25" s="75">
        <v>1.9</v>
      </c>
      <c r="AX25" s="75">
        <v>1.9</v>
      </c>
      <c r="AY25" s="75">
        <v>1.4</v>
      </c>
      <c r="AZ25" s="75">
        <v>0.88959999999999995</v>
      </c>
      <c r="BA25" s="75">
        <v>0.88660000000000005</v>
      </c>
      <c r="BB25" s="75">
        <v>0.87960000000000005</v>
      </c>
      <c r="BC25" s="59" t="s">
        <v>45</v>
      </c>
      <c r="BE25" s="60">
        <v>37135</v>
      </c>
      <c r="BF25" s="74">
        <v>0.9</v>
      </c>
    </row>
    <row r="26" spans="1:58">
      <c r="A26" s="71">
        <v>36635</v>
      </c>
      <c r="B26" s="36">
        <v>27.849999237060548</v>
      </c>
      <c r="C26" s="133">
        <v>28.049999237060547</v>
      </c>
      <c r="D26" s="36">
        <v>28.249999237060546</v>
      </c>
      <c r="E26" s="67"/>
      <c r="F26" s="36">
        <v>15.38499870300293</v>
      </c>
      <c r="G26" s="36">
        <v>15.48499870300293</v>
      </c>
      <c r="H26" s="36">
        <v>15.584998703002929</v>
      </c>
      <c r="I26" s="59"/>
      <c r="J26" s="60">
        <v>37165</v>
      </c>
      <c r="K26" s="49">
        <v>16.619499588012694</v>
      </c>
      <c r="L26" s="49">
        <v>17.031999588012695</v>
      </c>
      <c r="M26" s="49">
        <v>17.444499588012697</v>
      </c>
      <c r="O26" s="49">
        <v>12.204000473022461</v>
      </c>
      <c r="P26" s="49">
        <v>14.704000473022461</v>
      </c>
      <c r="Q26" s="49">
        <v>17.204000473022461</v>
      </c>
      <c r="S26" s="49">
        <v>0</v>
      </c>
      <c r="T26" s="49">
        <v>0</v>
      </c>
      <c r="U26" s="49">
        <v>0</v>
      </c>
      <c r="W26" s="49">
        <v>0.105</v>
      </c>
      <c r="X26" s="49">
        <v>0.21</v>
      </c>
      <c r="Y26" s="49">
        <v>0.315</v>
      </c>
      <c r="AA26" s="49">
        <v>7.4999999999999997E-3</v>
      </c>
      <c r="AB26" s="49">
        <v>1.4999999999999999E-2</v>
      </c>
      <c r="AC26" s="49">
        <v>2.2499999999999999E-2</v>
      </c>
      <c r="AE26" s="49">
        <v>-0.4</v>
      </c>
      <c r="AF26" s="49">
        <v>2.25</v>
      </c>
      <c r="AG26" s="49">
        <v>0.5</v>
      </c>
      <c r="AI26" s="49">
        <v>-0.1</v>
      </c>
      <c r="AJ26" s="49">
        <v>0.3</v>
      </c>
      <c r="AK26" s="49">
        <v>0.1</v>
      </c>
      <c r="AM26" s="59">
        <v>7</v>
      </c>
      <c r="AN26" s="72">
        <v>0.15</v>
      </c>
      <c r="AP26" s="59">
        <v>1800</v>
      </c>
      <c r="AQ26" s="75">
        <v>1.2</v>
      </c>
      <c r="AR26" s="75">
        <v>1.2</v>
      </c>
      <c r="AS26" s="75">
        <v>1.1583000000000001</v>
      </c>
      <c r="AT26" s="75">
        <v>0.8586986372337867</v>
      </c>
      <c r="AU26" s="75">
        <v>1</v>
      </c>
      <c r="AV26" s="75">
        <v>1.2</v>
      </c>
      <c r="AW26" s="75">
        <v>1.3</v>
      </c>
      <c r="AX26" s="75">
        <v>1.3</v>
      </c>
      <c r="AY26" s="75">
        <v>1.3</v>
      </c>
      <c r="AZ26" s="75">
        <v>1.2000999999999999</v>
      </c>
      <c r="BA26" s="75">
        <v>1.2171000000000001</v>
      </c>
      <c r="BB26" s="75">
        <v>1.2396592528631896</v>
      </c>
      <c r="BC26" s="59" t="s">
        <v>45</v>
      </c>
      <c r="BE26" s="60">
        <v>37165</v>
      </c>
      <c r="BF26" s="74">
        <v>0.9</v>
      </c>
    </row>
    <row r="27" spans="1:58">
      <c r="A27" s="71">
        <v>36636</v>
      </c>
      <c r="B27" s="36">
        <v>27.849999237060548</v>
      </c>
      <c r="C27" s="133">
        <v>28.049999237060547</v>
      </c>
      <c r="D27" s="36">
        <v>28.249999237060546</v>
      </c>
      <c r="E27" s="67"/>
      <c r="F27" s="36">
        <v>15.38499870300293</v>
      </c>
      <c r="G27" s="36">
        <v>15.48499870300293</v>
      </c>
      <c r="H27" s="36">
        <v>15.584998703002929</v>
      </c>
      <c r="I27" s="59"/>
      <c r="J27" s="60">
        <v>37196</v>
      </c>
      <c r="K27" s="49">
        <v>16.081249618530272</v>
      </c>
      <c r="L27" s="49">
        <v>16.493749618530273</v>
      </c>
      <c r="M27" s="49">
        <v>16.906249618530275</v>
      </c>
      <c r="O27" s="49">
        <v>12.725000381469727</v>
      </c>
      <c r="P27" s="49">
        <v>15.225000381469727</v>
      </c>
      <c r="Q27" s="49">
        <v>17.725000381469727</v>
      </c>
      <c r="S27" s="49">
        <v>0</v>
      </c>
      <c r="T27" s="49">
        <v>0</v>
      </c>
      <c r="U27" s="49">
        <v>0</v>
      </c>
      <c r="W27" s="49">
        <v>0.08</v>
      </c>
      <c r="X27" s="49">
        <v>0.16</v>
      </c>
      <c r="Y27" s="49">
        <v>0.24</v>
      </c>
      <c r="AA27" s="49">
        <v>7.4999999999999997E-3</v>
      </c>
      <c r="AB27" s="49">
        <v>1.4999999999999999E-2</v>
      </c>
      <c r="AC27" s="49">
        <v>2.2499999999999999E-2</v>
      </c>
      <c r="AE27" s="49">
        <v>-0.25</v>
      </c>
      <c r="AF27" s="49">
        <v>1.5</v>
      </c>
      <c r="AG27" s="49">
        <v>0.25</v>
      </c>
      <c r="AI27" s="49">
        <v>-0.1</v>
      </c>
      <c r="AJ27" s="49">
        <v>0.3</v>
      </c>
      <c r="AK27" s="49">
        <v>0.1</v>
      </c>
      <c r="AM27" s="59">
        <v>7</v>
      </c>
      <c r="AN27" s="72">
        <v>0.15</v>
      </c>
      <c r="AP27" s="59">
        <v>1900</v>
      </c>
      <c r="AQ27" s="75">
        <v>1.2</v>
      </c>
      <c r="AR27" s="75">
        <v>1.2</v>
      </c>
      <c r="AS27" s="75">
        <v>1.2719</v>
      </c>
      <c r="AT27" s="75">
        <v>0.85409539061706241</v>
      </c>
      <c r="AU27" s="75">
        <v>1</v>
      </c>
      <c r="AV27" s="75">
        <v>1.2</v>
      </c>
      <c r="AW27" s="75">
        <v>1.3</v>
      </c>
      <c r="AX27" s="75">
        <v>1.3</v>
      </c>
      <c r="AY27" s="75">
        <v>1.3</v>
      </c>
      <c r="AZ27" s="75">
        <v>1.2095</v>
      </c>
      <c r="BA27" s="75">
        <v>1.2269000000000001</v>
      </c>
      <c r="BB27" s="75">
        <v>1.2314000000000001</v>
      </c>
      <c r="BC27" s="59" t="s">
        <v>45</v>
      </c>
      <c r="BE27" s="60">
        <v>37196</v>
      </c>
      <c r="BF27" s="74">
        <v>0.9</v>
      </c>
    </row>
    <row r="28" spans="1:58">
      <c r="A28" s="71">
        <v>36637</v>
      </c>
      <c r="B28" s="36">
        <v>27.849999237060548</v>
      </c>
      <c r="C28" s="133">
        <v>28.049999237060547</v>
      </c>
      <c r="D28" s="36">
        <v>28.249999237060546</v>
      </c>
      <c r="E28" s="67"/>
      <c r="F28" s="36">
        <v>15.38499870300293</v>
      </c>
      <c r="G28" s="36">
        <v>15.48499870300293</v>
      </c>
      <c r="H28" s="36">
        <v>15.584998703002929</v>
      </c>
      <c r="I28" s="59"/>
      <c r="J28" s="60">
        <v>37226</v>
      </c>
      <c r="K28" s="49">
        <v>20.226250076293944</v>
      </c>
      <c r="L28" s="49">
        <v>20.638750076293945</v>
      </c>
      <c r="M28" s="49">
        <v>21.051250076293947</v>
      </c>
      <c r="O28" s="49">
        <v>13.175000190734863</v>
      </c>
      <c r="P28" s="49">
        <v>15.675000190734863</v>
      </c>
      <c r="Q28" s="49">
        <v>18.175000190734863</v>
      </c>
      <c r="S28" s="49">
        <v>0</v>
      </c>
      <c r="T28" s="49">
        <v>0</v>
      </c>
      <c r="U28" s="49">
        <v>0</v>
      </c>
      <c r="W28" s="49">
        <v>0.08</v>
      </c>
      <c r="X28" s="49">
        <v>0.16</v>
      </c>
      <c r="Y28" s="49">
        <v>0.24</v>
      </c>
      <c r="AA28" s="49">
        <v>7.4999999999999997E-3</v>
      </c>
      <c r="AB28" s="49">
        <v>1.4999999999999999E-2</v>
      </c>
      <c r="AC28" s="49">
        <v>2.2499999999999999E-2</v>
      </c>
      <c r="AE28" s="49">
        <v>-0.25</v>
      </c>
      <c r="AF28" s="49">
        <v>1.5</v>
      </c>
      <c r="AG28" s="49">
        <v>0.25</v>
      </c>
      <c r="AI28" s="49">
        <v>-0.1</v>
      </c>
      <c r="AJ28" s="49">
        <v>0.3</v>
      </c>
      <c r="AK28" s="49">
        <v>0.1</v>
      </c>
      <c r="AM28" s="59">
        <v>8</v>
      </c>
      <c r="AN28" s="72">
        <v>0.15</v>
      </c>
      <c r="AP28" s="59">
        <v>2000</v>
      </c>
      <c r="AQ28" s="75">
        <v>1.2</v>
      </c>
      <c r="AR28" s="75">
        <v>1.2</v>
      </c>
      <c r="AS28" s="75">
        <v>1.2170000000000001</v>
      </c>
      <c r="AT28" s="75">
        <v>0.93680897230708571</v>
      </c>
      <c r="AU28" s="75">
        <v>0.75</v>
      </c>
      <c r="AV28" s="75">
        <v>0.55000000000000004</v>
      </c>
      <c r="AW28" s="75">
        <v>0.4</v>
      </c>
      <c r="AX28" s="75">
        <v>0.4</v>
      </c>
      <c r="AY28" s="75">
        <v>0.65</v>
      </c>
      <c r="AZ28" s="75">
        <v>1.1567000000000001</v>
      </c>
      <c r="BA28" s="75">
        <v>1.1767000000000001</v>
      </c>
      <c r="BB28" s="75">
        <v>1.1889963083145296</v>
      </c>
      <c r="BC28" s="59" t="s">
        <v>45</v>
      </c>
      <c r="BE28" s="60">
        <v>37226</v>
      </c>
      <c r="BF28" s="74">
        <v>0.9</v>
      </c>
    </row>
    <row r="29" spans="1:58">
      <c r="A29" s="71">
        <v>36638</v>
      </c>
      <c r="B29" s="36">
        <v>17.3</v>
      </c>
      <c r="C29" s="133">
        <v>17.5</v>
      </c>
      <c r="D29" s="36">
        <v>17.7</v>
      </c>
      <c r="E29" s="67"/>
      <c r="F29" s="36">
        <v>15.38499870300293</v>
      </c>
      <c r="G29" s="36">
        <v>15.48499870300293</v>
      </c>
      <c r="H29" s="36">
        <v>15.584998703002929</v>
      </c>
      <c r="I29" s="59"/>
      <c r="J29" s="60">
        <v>37257</v>
      </c>
      <c r="K29" s="49">
        <v>28.515000915527345</v>
      </c>
      <c r="L29" s="49">
        <v>29.040000915527344</v>
      </c>
      <c r="M29" s="49">
        <v>29.565000915527342</v>
      </c>
      <c r="O29" s="49">
        <v>19.110000610351563</v>
      </c>
      <c r="P29" s="49">
        <v>22.110000610351563</v>
      </c>
      <c r="Q29" s="49">
        <v>25.110000610351563</v>
      </c>
      <c r="S29" s="49">
        <v>0</v>
      </c>
      <c r="T29" s="49">
        <v>0</v>
      </c>
      <c r="U29" s="49">
        <v>0</v>
      </c>
      <c r="W29" s="49">
        <v>0.08</v>
      </c>
      <c r="X29" s="49">
        <v>0.16</v>
      </c>
      <c r="Y29" s="49">
        <v>0.24</v>
      </c>
      <c r="AA29" s="49">
        <v>7.4999999999999997E-3</v>
      </c>
      <c r="AB29" s="49">
        <v>1.4999999999999999E-2</v>
      </c>
      <c r="AC29" s="49">
        <v>2.2499999999999999E-2</v>
      </c>
      <c r="AE29" s="49">
        <v>-0.25</v>
      </c>
      <c r="AF29" s="49">
        <v>1.5</v>
      </c>
      <c r="AG29" s="49">
        <v>0.25</v>
      </c>
      <c r="AI29" s="49">
        <v>-0.1</v>
      </c>
      <c r="AJ29" s="49">
        <v>0.3</v>
      </c>
      <c r="AK29" s="49">
        <v>0.1</v>
      </c>
      <c r="AM29" s="59">
        <v>8</v>
      </c>
      <c r="AN29" s="72">
        <v>0.15</v>
      </c>
      <c r="AP29" s="59">
        <v>2100</v>
      </c>
      <c r="AQ29" s="75">
        <v>1.1000000000000001</v>
      </c>
      <c r="AR29" s="75">
        <v>1.1000000000000001</v>
      </c>
      <c r="AS29" s="75">
        <v>1.1451</v>
      </c>
      <c r="AT29" s="75">
        <v>1.1543365178491491</v>
      </c>
      <c r="AU29" s="75">
        <v>0.75</v>
      </c>
      <c r="AV29" s="75">
        <v>0.55000000000000004</v>
      </c>
      <c r="AW29" s="75">
        <v>0.4</v>
      </c>
      <c r="AX29" s="75">
        <v>0.4</v>
      </c>
      <c r="AY29" s="75">
        <v>0.65</v>
      </c>
      <c r="AZ29" s="75">
        <v>1.0689</v>
      </c>
      <c r="BA29" s="75">
        <v>1.0889</v>
      </c>
      <c r="BB29" s="75">
        <v>1.1550523732727651</v>
      </c>
      <c r="BC29" s="59" t="s">
        <v>45</v>
      </c>
      <c r="BE29" s="60">
        <v>37257</v>
      </c>
      <c r="BF29" s="74">
        <v>0.9</v>
      </c>
    </row>
    <row r="30" spans="1:58">
      <c r="A30" s="71">
        <v>36639</v>
      </c>
      <c r="B30" s="36">
        <v>17.3</v>
      </c>
      <c r="C30" s="133">
        <v>17.5</v>
      </c>
      <c r="D30" s="36">
        <v>17.7</v>
      </c>
      <c r="E30" s="67"/>
      <c r="F30" s="36">
        <v>15.38499870300293</v>
      </c>
      <c r="G30" s="36">
        <v>15.48499870300293</v>
      </c>
      <c r="H30" s="36">
        <v>15.584998703002929</v>
      </c>
      <c r="I30" s="59"/>
      <c r="J30" s="60">
        <v>37288</v>
      </c>
      <c r="K30" s="49">
        <v>27.524999237060548</v>
      </c>
      <c r="L30" s="49">
        <v>28.049999237060547</v>
      </c>
      <c r="M30" s="49">
        <v>28.574999237060545</v>
      </c>
      <c r="O30" s="49">
        <v>21.090000152587891</v>
      </c>
      <c r="P30" s="49">
        <v>24.090000152587891</v>
      </c>
      <c r="Q30" s="49">
        <v>27.090000152587891</v>
      </c>
      <c r="S30" s="49">
        <v>0</v>
      </c>
      <c r="T30" s="49">
        <v>0</v>
      </c>
      <c r="U30" s="49">
        <v>0</v>
      </c>
      <c r="W30" s="49">
        <v>0.10312499999999999</v>
      </c>
      <c r="X30" s="49">
        <v>0.20624999999999999</v>
      </c>
      <c r="Y30" s="49">
        <v>0.30937500000000001</v>
      </c>
      <c r="AA30" s="49">
        <v>7.4999999999999997E-3</v>
      </c>
      <c r="AB30" s="49">
        <v>1.4999999999999999E-2</v>
      </c>
      <c r="AC30" s="49">
        <v>2.2499999999999999E-2</v>
      </c>
      <c r="AE30" s="49">
        <v>-0.4</v>
      </c>
      <c r="AF30" s="49">
        <v>2</v>
      </c>
      <c r="AG30" s="49">
        <v>0.5</v>
      </c>
      <c r="AI30" s="49">
        <v>-0.1</v>
      </c>
      <c r="AJ30" s="49">
        <v>0.3</v>
      </c>
      <c r="AK30" s="49">
        <v>0.1</v>
      </c>
      <c r="AM30" s="59">
        <v>8</v>
      </c>
      <c r="AN30" s="72">
        <v>0.15</v>
      </c>
      <c r="AP30" s="59">
        <v>2200</v>
      </c>
      <c r="AQ30" s="75">
        <v>0.8</v>
      </c>
      <c r="AR30" s="75">
        <v>0.8</v>
      </c>
      <c r="AS30" s="75">
        <v>0.83150000000000002</v>
      </c>
      <c r="AT30" s="75">
        <v>0.98358182079729883</v>
      </c>
      <c r="AU30" s="75">
        <v>0.75</v>
      </c>
      <c r="AV30" s="75">
        <v>0.55000000000000004</v>
      </c>
      <c r="AW30" s="75">
        <v>0.4</v>
      </c>
      <c r="AX30" s="75">
        <v>0.4</v>
      </c>
      <c r="AY30" s="75">
        <v>0.65</v>
      </c>
      <c r="AZ30" s="75">
        <v>0.88670000000000004</v>
      </c>
      <c r="BA30" s="75">
        <v>0.86619999999999997</v>
      </c>
      <c r="BB30" s="75">
        <v>0.85150000000000003</v>
      </c>
      <c r="BC30" s="59" t="s">
        <v>45</v>
      </c>
      <c r="BE30" s="60">
        <v>37288</v>
      </c>
      <c r="BF30" s="74">
        <v>0.9</v>
      </c>
    </row>
    <row r="31" spans="1:58">
      <c r="A31" s="71">
        <v>36640</v>
      </c>
      <c r="B31" s="36">
        <v>27.599999237060548</v>
      </c>
      <c r="C31" s="133">
        <v>27.799999237060547</v>
      </c>
      <c r="D31" s="36">
        <v>27.999999237060546</v>
      </c>
      <c r="E31" s="67"/>
      <c r="F31" s="36">
        <v>15.38499870300293</v>
      </c>
      <c r="G31" s="36">
        <v>15.48499870300293</v>
      </c>
      <c r="H31" s="36">
        <v>15.584998703002929</v>
      </c>
      <c r="I31" s="59"/>
      <c r="J31" s="60">
        <v>37316</v>
      </c>
      <c r="K31" s="49">
        <v>21.422499999999999</v>
      </c>
      <c r="L31" s="49">
        <v>21.76</v>
      </c>
      <c r="M31" s="49">
        <v>22.0975</v>
      </c>
      <c r="O31" s="49">
        <v>14.152000000000001</v>
      </c>
      <c r="P31" s="49">
        <v>17.152000000000001</v>
      </c>
      <c r="Q31" s="49">
        <v>20.152000000000001</v>
      </c>
      <c r="S31" s="49">
        <v>0</v>
      </c>
      <c r="T31" s="49">
        <v>0</v>
      </c>
      <c r="U31" s="49">
        <v>0</v>
      </c>
      <c r="W31" s="49">
        <v>0.10312499999999999</v>
      </c>
      <c r="X31" s="49">
        <v>0.20624999999999999</v>
      </c>
      <c r="Y31" s="49">
        <v>0.30937500000000001</v>
      </c>
      <c r="AA31" s="49">
        <v>5.0000000000000001E-3</v>
      </c>
      <c r="AB31" s="49">
        <v>0.01</v>
      </c>
      <c r="AC31" s="49">
        <v>1.4999999999999999E-2</v>
      </c>
      <c r="AE31" s="49">
        <v>-0.4</v>
      </c>
      <c r="AF31" s="49">
        <v>2</v>
      </c>
      <c r="AG31" s="49">
        <v>0.5</v>
      </c>
      <c r="AI31" s="49">
        <v>-0.1</v>
      </c>
      <c r="AJ31" s="49">
        <v>0.3</v>
      </c>
      <c r="AK31" s="49">
        <v>0.1</v>
      </c>
      <c r="AM31" s="59">
        <v>9</v>
      </c>
      <c r="AN31" s="72">
        <v>0.15</v>
      </c>
      <c r="AP31" s="59">
        <v>2300</v>
      </c>
      <c r="AQ31" s="75">
        <v>0.8</v>
      </c>
      <c r="AR31" s="75">
        <v>0.8</v>
      </c>
      <c r="AS31" s="75">
        <v>0.6825</v>
      </c>
      <c r="AT31" s="75">
        <v>0.86893522761223685</v>
      </c>
      <c r="AU31" s="75">
        <v>0.75</v>
      </c>
      <c r="AV31" s="75">
        <v>0.55000000000000004</v>
      </c>
      <c r="AW31" s="75">
        <v>0.4</v>
      </c>
      <c r="AX31" s="75">
        <v>0.4</v>
      </c>
      <c r="AY31" s="75">
        <v>0.65</v>
      </c>
      <c r="AZ31" s="75">
        <v>0.75600000000000001</v>
      </c>
      <c r="BA31" s="75">
        <v>0.73050000000000004</v>
      </c>
      <c r="BB31" s="75">
        <v>0.70250000000000001</v>
      </c>
      <c r="BC31" s="59" t="s">
        <v>45</v>
      </c>
      <c r="BE31" s="60">
        <v>37316</v>
      </c>
      <c r="BF31" s="74">
        <v>0.9</v>
      </c>
    </row>
    <row r="32" spans="1:58">
      <c r="A32" s="71">
        <v>36641</v>
      </c>
      <c r="B32" s="36">
        <v>27.599999237060548</v>
      </c>
      <c r="C32" s="133">
        <v>27.799999237060547</v>
      </c>
      <c r="D32" s="36">
        <v>27.999999237060546</v>
      </c>
      <c r="E32" s="67"/>
      <c r="F32" s="36">
        <v>15.38499870300293</v>
      </c>
      <c r="G32" s="36">
        <v>15.48499870300293</v>
      </c>
      <c r="H32" s="36">
        <v>15.584998703002929</v>
      </c>
      <c r="I32" s="59"/>
      <c r="J32" s="60">
        <v>37347</v>
      </c>
      <c r="K32" s="49">
        <v>22.651</v>
      </c>
      <c r="L32" s="49">
        <v>22.876000000000001</v>
      </c>
      <c r="M32" s="49">
        <v>23.101000000000003</v>
      </c>
      <c r="O32" s="49">
        <v>18.812000000000001</v>
      </c>
      <c r="P32" s="49">
        <v>21.812000000000001</v>
      </c>
      <c r="Q32" s="49">
        <v>24.812000000000001</v>
      </c>
      <c r="S32" s="49">
        <v>0</v>
      </c>
      <c r="T32" s="49">
        <v>0</v>
      </c>
      <c r="U32" s="49">
        <v>0</v>
      </c>
      <c r="W32" s="49">
        <v>8.2500000000000004E-2</v>
      </c>
      <c r="X32" s="49">
        <v>0.16500000000000001</v>
      </c>
      <c r="Y32" s="49">
        <v>0.2475</v>
      </c>
      <c r="AA32" s="49">
        <v>5.0000000000000001E-3</v>
      </c>
      <c r="AB32" s="49">
        <v>0.01</v>
      </c>
      <c r="AC32" s="49">
        <v>1.4999999999999999E-2</v>
      </c>
      <c r="AE32" s="49">
        <v>-0.25</v>
      </c>
      <c r="AF32" s="49">
        <v>1.1000000000000001</v>
      </c>
      <c r="AG32" s="49">
        <v>0.25</v>
      </c>
      <c r="AI32" s="49">
        <v>-0.1</v>
      </c>
      <c r="AJ32" s="49">
        <v>0.3</v>
      </c>
      <c r="AK32" s="49">
        <v>0.1</v>
      </c>
      <c r="AM32" s="59">
        <v>9</v>
      </c>
      <c r="AN32" s="72">
        <v>0.15</v>
      </c>
      <c r="AP32" s="59">
        <v>2400</v>
      </c>
      <c r="AQ32" s="75">
        <v>1.2250000000000001</v>
      </c>
      <c r="AR32" s="75">
        <v>1.2250000000000001</v>
      </c>
      <c r="AS32" s="75">
        <v>1.0449999999999999</v>
      </c>
      <c r="AT32" s="75">
        <v>1.0496774949890499</v>
      </c>
      <c r="AU32" s="75">
        <v>1.1779685918573899</v>
      </c>
      <c r="AV32" s="75">
        <v>1.3963883955002958</v>
      </c>
      <c r="AW32" s="75">
        <v>1.2616588759647784</v>
      </c>
      <c r="AX32" s="75">
        <v>1.2636171008350987</v>
      </c>
      <c r="AY32" s="75">
        <v>1.1249920891082836</v>
      </c>
      <c r="AZ32" s="75">
        <v>1.0505</v>
      </c>
      <c r="BA32" s="75">
        <v>1.0505</v>
      </c>
      <c r="BB32" s="75">
        <v>1.0505</v>
      </c>
      <c r="BC32" s="59" t="s">
        <v>44</v>
      </c>
      <c r="BE32" s="60">
        <v>37347</v>
      </c>
      <c r="BF32" s="74">
        <v>0.9</v>
      </c>
    </row>
    <row r="33" spans="1:58">
      <c r="A33" s="71">
        <v>36642</v>
      </c>
      <c r="B33" s="36">
        <v>27.599999237060548</v>
      </c>
      <c r="C33" s="133">
        <v>27.799999237060547</v>
      </c>
      <c r="D33" s="36">
        <v>27.999999237060546</v>
      </c>
      <c r="E33" s="67"/>
      <c r="F33" s="36">
        <v>15.38499870300293</v>
      </c>
      <c r="G33" s="36">
        <v>15.48499870300293</v>
      </c>
      <c r="H33" s="36">
        <v>15.584998703002929</v>
      </c>
      <c r="I33" s="59"/>
      <c r="J33" s="60">
        <v>37377</v>
      </c>
      <c r="K33" s="49">
        <v>22.93</v>
      </c>
      <c r="L33" s="49">
        <v>23.68</v>
      </c>
      <c r="M33" s="49">
        <v>24.43</v>
      </c>
      <c r="O33" s="49">
        <v>20.04</v>
      </c>
      <c r="P33" s="49">
        <v>23.04</v>
      </c>
      <c r="Q33" s="49">
        <v>26.04</v>
      </c>
      <c r="S33" s="49">
        <v>0</v>
      </c>
      <c r="T33" s="49">
        <v>0</v>
      </c>
      <c r="U33" s="49">
        <v>0</v>
      </c>
      <c r="W33" s="49">
        <v>8.0437499999999995E-2</v>
      </c>
      <c r="X33" s="49">
        <v>0.16087499999999999</v>
      </c>
      <c r="Y33" s="49">
        <v>0.24131249999999999</v>
      </c>
      <c r="AA33" s="49">
        <v>5.0000000000000001E-3</v>
      </c>
      <c r="AB33" s="49">
        <v>0.01</v>
      </c>
      <c r="AC33" s="49">
        <v>1.4999999999999999E-2</v>
      </c>
      <c r="AE33" s="49">
        <v>-0.25</v>
      </c>
      <c r="AF33" s="49">
        <v>1.2</v>
      </c>
      <c r="AG33" s="49">
        <v>0.25</v>
      </c>
      <c r="AI33" s="49">
        <v>-0.1</v>
      </c>
      <c r="AJ33" s="49">
        <v>0.3</v>
      </c>
      <c r="AK33" s="49">
        <v>0.1</v>
      </c>
      <c r="AM33" s="59">
        <v>9</v>
      </c>
      <c r="AN33" s="72">
        <v>0.15</v>
      </c>
      <c r="BE33" s="60">
        <v>37377</v>
      </c>
      <c r="BF33" s="74">
        <v>0.9</v>
      </c>
    </row>
    <row r="34" spans="1:58">
      <c r="A34" s="71">
        <v>36643</v>
      </c>
      <c r="B34" s="36">
        <v>27.599999237060548</v>
      </c>
      <c r="C34" s="133">
        <v>27.799999237060547</v>
      </c>
      <c r="D34" s="36">
        <v>27.999999237060546</v>
      </c>
      <c r="E34" s="67"/>
      <c r="F34" s="36">
        <v>15.38499870300293</v>
      </c>
      <c r="G34" s="36">
        <v>15.48499870300293</v>
      </c>
      <c r="H34" s="36">
        <v>15.584998703002929</v>
      </c>
      <c r="I34" s="59"/>
      <c r="J34" s="60">
        <v>37408</v>
      </c>
      <c r="K34" s="49">
        <v>50.494999999999997</v>
      </c>
      <c r="L34" s="49">
        <v>52.67</v>
      </c>
      <c r="M34" s="49">
        <v>54.844999999999999</v>
      </c>
      <c r="O34" s="49">
        <v>38.792499999999997</v>
      </c>
      <c r="P34" s="49">
        <v>41.792499999999997</v>
      </c>
      <c r="Q34" s="49">
        <v>44.792499999999997</v>
      </c>
      <c r="S34" s="49">
        <v>0</v>
      </c>
      <c r="T34" s="49">
        <v>0</v>
      </c>
      <c r="U34" s="49">
        <v>0</v>
      </c>
      <c r="W34" s="49">
        <v>9.0749999999999997E-2</v>
      </c>
      <c r="X34" s="49">
        <v>0.18149999999999999</v>
      </c>
      <c r="Y34" s="49">
        <v>0.27224999999999999</v>
      </c>
      <c r="AA34" s="49">
        <v>5.0000000000000001E-3</v>
      </c>
      <c r="AB34" s="49">
        <v>0.01</v>
      </c>
      <c r="AC34" s="49">
        <v>1.4999999999999999E-2</v>
      </c>
      <c r="AE34" s="49">
        <v>-0.25</v>
      </c>
      <c r="AF34" s="49">
        <v>2</v>
      </c>
      <c r="AG34" s="49">
        <v>0.25</v>
      </c>
      <c r="AI34" s="49">
        <v>-0.1</v>
      </c>
      <c r="AJ34" s="49">
        <v>0.3</v>
      </c>
      <c r="AK34" s="49">
        <v>0.1</v>
      </c>
      <c r="AM34" s="59">
        <v>10</v>
      </c>
      <c r="AN34" s="72">
        <v>0.15</v>
      </c>
      <c r="AP34" s="59" t="s">
        <v>74</v>
      </c>
      <c r="AS34" s="59" t="s">
        <v>75</v>
      </c>
      <c r="BE34" s="60">
        <v>37408</v>
      </c>
      <c r="BF34" s="74">
        <v>0.9</v>
      </c>
    </row>
    <row r="35" spans="1:58">
      <c r="A35" s="71">
        <v>36644</v>
      </c>
      <c r="B35" s="36">
        <v>27.599999237060548</v>
      </c>
      <c r="C35" s="133">
        <v>27.799999237060547</v>
      </c>
      <c r="D35" s="36">
        <v>27.999999237060546</v>
      </c>
      <c r="E35" s="67"/>
      <c r="F35" s="36">
        <v>15.38499870300293</v>
      </c>
      <c r="G35" s="36">
        <v>15.48499870300293</v>
      </c>
      <c r="H35" s="36">
        <v>15.584998703002929</v>
      </c>
      <c r="I35" s="59"/>
      <c r="J35" s="60">
        <v>37438</v>
      </c>
      <c r="K35" s="49">
        <v>75.760000000000005</v>
      </c>
      <c r="L35" s="49">
        <v>78.760000000000005</v>
      </c>
      <c r="M35" s="49">
        <v>81.760000000000005</v>
      </c>
      <c r="O35" s="49">
        <v>56.07</v>
      </c>
      <c r="P35" s="49">
        <v>59.07</v>
      </c>
      <c r="Q35" s="49">
        <v>62.07</v>
      </c>
      <c r="S35" s="49">
        <v>0</v>
      </c>
      <c r="T35" s="49">
        <v>0</v>
      </c>
      <c r="U35" s="49">
        <v>0</v>
      </c>
      <c r="W35" s="49">
        <v>0.11550000000000001</v>
      </c>
      <c r="X35" s="49">
        <v>0.23100000000000001</v>
      </c>
      <c r="Y35" s="49">
        <v>0.34650000000000003</v>
      </c>
      <c r="AA35" s="49">
        <v>5.0000000000000001E-3</v>
      </c>
      <c r="AB35" s="49">
        <v>0.01</v>
      </c>
      <c r="AC35" s="49">
        <v>1.4999999999999999E-2</v>
      </c>
      <c r="AE35" s="49">
        <v>-0.75</v>
      </c>
      <c r="AF35" s="49">
        <v>2.5</v>
      </c>
      <c r="AG35" s="49">
        <v>0.75</v>
      </c>
      <c r="AI35" s="49">
        <v>-0.1</v>
      </c>
      <c r="AJ35" s="49">
        <v>0.3</v>
      </c>
      <c r="AK35" s="49">
        <v>0.1</v>
      </c>
      <c r="AM35" s="59">
        <v>10</v>
      </c>
      <c r="AN35" s="72">
        <v>0.15</v>
      </c>
      <c r="AP35" s="72">
        <v>-5</v>
      </c>
      <c r="AQ35" s="76">
        <v>1.4999999999999999E-2</v>
      </c>
      <c r="AS35" s="72">
        <v>1</v>
      </c>
      <c r="BE35" s="60">
        <v>37438</v>
      </c>
      <c r="BF35" s="74">
        <v>0.9</v>
      </c>
    </row>
    <row r="36" spans="1:58">
      <c r="A36" s="71">
        <v>36645</v>
      </c>
      <c r="B36" s="36">
        <v>17.3</v>
      </c>
      <c r="C36" s="133">
        <v>17.5</v>
      </c>
      <c r="D36" s="36">
        <v>17.7</v>
      </c>
      <c r="E36" s="67"/>
      <c r="F36" s="36">
        <v>15.38499870300293</v>
      </c>
      <c r="G36" s="36">
        <v>15.48499870300293</v>
      </c>
      <c r="H36" s="36">
        <v>15.584998703002929</v>
      </c>
      <c r="I36" s="59"/>
      <c r="J36" s="60">
        <v>37469</v>
      </c>
      <c r="K36" s="49">
        <v>73.819999999999993</v>
      </c>
      <c r="L36" s="49">
        <v>76.819999999999993</v>
      </c>
      <c r="M36" s="49">
        <v>79.819999999999993</v>
      </c>
      <c r="O36" s="49">
        <v>53.78</v>
      </c>
      <c r="P36" s="49">
        <v>56.78</v>
      </c>
      <c r="Q36" s="49">
        <v>59.78</v>
      </c>
      <c r="S36" s="49">
        <v>0</v>
      </c>
      <c r="T36" s="49">
        <v>0</v>
      </c>
      <c r="U36" s="49">
        <v>0</v>
      </c>
      <c r="W36" s="49">
        <v>0.14025000000000001</v>
      </c>
      <c r="X36" s="49">
        <v>0.28050000000000003</v>
      </c>
      <c r="Y36" s="49">
        <v>0.42075000000000007</v>
      </c>
      <c r="AA36" s="49">
        <v>5.0000000000000001E-3</v>
      </c>
      <c r="AB36" s="49">
        <v>0.01</v>
      </c>
      <c r="AC36" s="49">
        <v>1.4999999999999999E-2</v>
      </c>
      <c r="AE36" s="49">
        <v>-1</v>
      </c>
      <c r="AF36" s="49">
        <v>3.25</v>
      </c>
      <c r="AG36" s="49">
        <v>1</v>
      </c>
      <c r="AI36" s="49">
        <v>-0.1</v>
      </c>
      <c r="AJ36" s="49">
        <v>0.3</v>
      </c>
      <c r="AK36" s="49">
        <v>0.1</v>
      </c>
      <c r="AM36" s="59">
        <v>10</v>
      </c>
      <c r="AN36" s="72">
        <v>0.15</v>
      </c>
      <c r="AP36" s="72">
        <v>-4.5</v>
      </c>
      <c r="AQ36" s="74">
        <v>1.4999999999999999E-2</v>
      </c>
      <c r="AS36" s="72">
        <v>2</v>
      </c>
      <c r="BE36" s="60">
        <v>37469</v>
      </c>
      <c r="BF36" s="74">
        <v>0.9</v>
      </c>
    </row>
    <row r="37" spans="1:58">
      <c r="A37" s="71">
        <v>36646</v>
      </c>
      <c r="B37" s="36">
        <v>27.900000381469727</v>
      </c>
      <c r="C37" s="133">
        <v>28.100000381469727</v>
      </c>
      <c r="D37" s="36">
        <v>28.300000381469726</v>
      </c>
      <c r="E37" s="67"/>
      <c r="F37" s="36">
        <v>15.38499870300293</v>
      </c>
      <c r="G37" s="36">
        <v>15.48499870300293</v>
      </c>
      <c r="H37" s="36">
        <v>15.584998703002929</v>
      </c>
      <c r="I37" s="59"/>
      <c r="J37" s="60">
        <v>37500</v>
      </c>
      <c r="K37" s="49">
        <v>27.744499999999995</v>
      </c>
      <c r="L37" s="49">
        <v>28.344499999999996</v>
      </c>
      <c r="M37" s="49">
        <v>28.944499999999998</v>
      </c>
      <c r="O37" s="49">
        <v>19.197500000000002</v>
      </c>
      <c r="P37" s="49">
        <v>22.197500000000002</v>
      </c>
      <c r="Q37" s="49">
        <v>25.197500000000002</v>
      </c>
      <c r="S37" s="49">
        <v>0</v>
      </c>
      <c r="T37" s="49">
        <v>0</v>
      </c>
      <c r="U37" s="49">
        <v>0</v>
      </c>
      <c r="W37" s="49">
        <v>0.14025000000000001</v>
      </c>
      <c r="X37" s="49">
        <v>0.28050000000000003</v>
      </c>
      <c r="Y37" s="49">
        <v>0.42075000000000007</v>
      </c>
      <c r="AA37" s="49">
        <v>5.0000000000000001E-3</v>
      </c>
      <c r="AB37" s="49">
        <v>0.01</v>
      </c>
      <c r="AC37" s="49">
        <v>1.4999999999999999E-2</v>
      </c>
      <c r="AE37" s="49">
        <v>-1</v>
      </c>
      <c r="AF37" s="49">
        <v>3.25</v>
      </c>
      <c r="AG37" s="49">
        <v>1</v>
      </c>
      <c r="AI37" s="49">
        <v>-0.1</v>
      </c>
      <c r="AJ37" s="49">
        <v>0.3</v>
      </c>
      <c r="AK37" s="49">
        <v>0.1</v>
      </c>
      <c r="AM37" s="59">
        <v>11</v>
      </c>
      <c r="AN37" s="72">
        <v>0.25</v>
      </c>
      <c r="AP37" s="77">
        <v>-4</v>
      </c>
      <c r="AQ37" s="76">
        <v>1.2500000000000001E-2</v>
      </c>
      <c r="AS37" s="72">
        <v>3</v>
      </c>
      <c r="BE37" s="60">
        <v>37500</v>
      </c>
      <c r="BF37" s="74">
        <v>0.9</v>
      </c>
    </row>
    <row r="38" spans="1:58">
      <c r="A38" s="71">
        <v>36677</v>
      </c>
      <c r="B38" s="36">
        <v>32.25</v>
      </c>
      <c r="C38" s="133">
        <v>32.75</v>
      </c>
      <c r="D38" s="36">
        <v>33.25</v>
      </c>
      <c r="E38" s="67"/>
      <c r="F38" s="36">
        <v>14.672500610351563</v>
      </c>
      <c r="G38" s="36">
        <v>14.922500610351563</v>
      </c>
      <c r="H38" s="36">
        <v>15.172500610351563</v>
      </c>
      <c r="I38" s="59"/>
      <c r="J38" s="60">
        <v>37530</v>
      </c>
      <c r="K38" s="49">
        <v>19.3125</v>
      </c>
      <c r="L38" s="49">
        <v>19.8</v>
      </c>
      <c r="M38" s="49">
        <v>20.287500000000001</v>
      </c>
      <c r="O38" s="49">
        <v>12.84</v>
      </c>
      <c r="P38" s="49">
        <v>15.84</v>
      </c>
      <c r="Q38" s="49">
        <v>18.84</v>
      </c>
      <c r="S38" s="49">
        <v>0</v>
      </c>
      <c r="T38" s="49">
        <v>0</v>
      </c>
      <c r="U38" s="49">
        <v>0</v>
      </c>
      <c r="W38" s="49">
        <v>8.7499999999999994E-2</v>
      </c>
      <c r="X38" s="49">
        <v>0.17499999999999999</v>
      </c>
      <c r="Y38" s="49">
        <v>0.26250000000000001</v>
      </c>
      <c r="AA38" s="49">
        <v>5.0000000000000001E-3</v>
      </c>
      <c r="AB38" s="49">
        <v>0.01</v>
      </c>
      <c r="AC38" s="49">
        <v>1.4999999999999999E-2</v>
      </c>
      <c r="AE38" s="49">
        <v>-0.4</v>
      </c>
      <c r="AF38" s="49">
        <v>2</v>
      </c>
      <c r="AG38" s="49">
        <v>0.5</v>
      </c>
      <c r="AI38" s="49">
        <v>-0.1</v>
      </c>
      <c r="AJ38" s="49">
        <v>0.3</v>
      </c>
      <c r="AK38" s="49">
        <v>0.1</v>
      </c>
      <c r="AM38" s="59">
        <v>11</v>
      </c>
      <c r="AN38" s="72">
        <v>0.25</v>
      </c>
      <c r="AP38" s="72">
        <v>-3.5</v>
      </c>
      <c r="AQ38" s="76">
        <v>1.2500000000000001E-2</v>
      </c>
      <c r="AS38" s="72">
        <v>4</v>
      </c>
      <c r="BE38" s="60">
        <v>37530</v>
      </c>
      <c r="BF38" s="74">
        <v>0.9</v>
      </c>
    </row>
    <row r="39" spans="1:58">
      <c r="A39" s="71">
        <v>36678</v>
      </c>
      <c r="B39" s="36">
        <v>60.5</v>
      </c>
      <c r="C39" s="133">
        <v>62</v>
      </c>
      <c r="D39" s="36">
        <v>63.5</v>
      </c>
      <c r="E39" s="67"/>
      <c r="F39" s="36">
        <v>16.445001602172852</v>
      </c>
      <c r="G39" s="36">
        <v>17.195001602172852</v>
      </c>
      <c r="H39" s="36">
        <v>17.945001602172852</v>
      </c>
      <c r="I39" s="59"/>
      <c r="J39" s="60">
        <v>37561</v>
      </c>
      <c r="K39" s="49">
        <v>19.3125</v>
      </c>
      <c r="L39" s="49">
        <v>19.8</v>
      </c>
      <c r="M39" s="49">
        <v>20.287500000000001</v>
      </c>
      <c r="O39" s="49">
        <v>12.84</v>
      </c>
      <c r="P39" s="49">
        <v>15.84</v>
      </c>
      <c r="Q39" s="49">
        <v>18.84</v>
      </c>
      <c r="S39" s="49">
        <v>0</v>
      </c>
      <c r="T39" s="49">
        <v>0</v>
      </c>
      <c r="U39" s="49">
        <v>0</v>
      </c>
      <c r="W39" s="49">
        <v>6.6000000000000003E-2</v>
      </c>
      <c r="X39" s="49">
        <v>0.13200000000000001</v>
      </c>
      <c r="Y39" s="49">
        <v>0.19800000000000001</v>
      </c>
      <c r="AA39" s="49">
        <v>5.0000000000000001E-3</v>
      </c>
      <c r="AB39" s="49">
        <v>0.01</v>
      </c>
      <c r="AC39" s="49">
        <v>1.4999999999999999E-2</v>
      </c>
      <c r="AE39" s="49">
        <v>-0.25</v>
      </c>
      <c r="AF39" s="49">
        <v>1.5</v>
      </c>
      <c r="AG39" s="49">
        <v>0.25</v>
      </c>
      <c r="AI39" s="49">
        <v>-0.1</v>
      </c>
      <c r="AJ39" s="49">
        <v>0.3</v>
      </c>
      <c r="AK39" s="49">
        <v>0.1</v>
      </c>
      <c r="AM39" s="59">
        <v>11</v>
      </c>
      <c r="AN39" s="72">
        <v>0.25</v>
      </c>
      <c r="AP39" s="72">
        <v>-3</v>
      </c>
      <c r="AQ39" s="76">
        <v>0.01</v>
      </c>
      <c r="AS39" s="72">
        <v>10</v>
      </c>
      <c r="BE39" s="60">
        <v>37561</v>
      </c>
      <c r="BF39" s="74">
        <v>0.9</v>
      </c>
    </row>
    <row r="40" spans="1:58">
      <c r="A40" s="71">
        <v>36708</v>
      </c>
      <c r="B40" s="36">
        <v>111</v>
      </c>
      <c r="C40" s="133">
        <v>113.5</v>
      </c>
      <c r="D40" s="36">
        <v>116</v>
      </c>
      <c r="E40" s="67"/>
      <c r="F40" s="36">
        <v>21.74749755859375</v>
      </c>
      <c r="G40" s="36">
        <v>22.99749755859375</v>
      </c>
      <c r="H40" s="36">
        <v>24.24749755859375</v>
      </c>
      <c r="I40" s="59"/>
      <c r="J40" s="60">
        <v>37591</v>
      </c>
      <c r="K40" s="49">
        <v>20.368499999999997</v>
      </c>
      <c r="L40" s="49">
        <v>20.855999999999998</v>
      </c>
      <c r="M40" s="49">
        <v>21.343499999999999</v>
      </c>
      <c r="O40" s="49">
        <v>12.84</v>
      </c>
      <c r="P40" s="49">
        <v>15.84</v>
      </c>
      <c r="Q40" s="49">
        <v>18.84</v>
      </c>
      <c r="S40" s="49">
        <v>0</v>
      </c>
      <c r="T40" s="49">
        <v>0</v>
      </c>
      <c r="U40" s="49">
        <v>0</v>
      </c>
      <c r="W40" s="49">
        <v>6.6000000000000003E-2</v>
      </c>
      <c r="X40" s="49">
        <v>0.13200000000000001</v>
      </c>
      <c r="Y40" s="49">
        <v>0.19800000000000001</v>
      </c>
      <c r="AA40" s="49">
        <v>5.0000000000000001E-3</v>
      </c>
      <c r="AB40" s="49">
        <v>0.01</v>
      </c>
      <c r="AC40" s="49">
        <v>1.4999999999999999E-2</v>
      </c>
      <c r="AE40" s="49">
        <v>-0.25</v>
      </c>
      <c r="AF40" s="49">
        <v>1.5</v>
      </c>
      <c r="AG40" s="49">
        <v>0.25</v>
      </c>
      <c r="AI40" s="49">
        <v>-0.1</v>
      </c>
      <c r="AJ40" s="49">
        <v>0.3</v>
      </c>
      <c r="AK40" s="49">
        <v>0.1</v>
      </c>
      <c r="AM40" s="59">
        <v>12</v>
      </c>
      <c r="AN40" s="72">
        <v>0.25</v>
      </c>
      <c r="AP40" s="72">
        <v>-2.5</v>
      </c>
      <c r="AQ40" s="74">
        <v>5.0000000000000001E-3</v>
      </c>
      <c r="AS40" s="72">
        <v>0</v>
      </c>
      <c r="BE40" s="60">
        <v>37591</v>
      </c>
      <c r="BF40" s="74">
        <v>0.9</v>
      </c>
    </row>
    <row r="41" spans="1:58">
      <c r="A41" s="71">
        <v>36739</v>
      </c>
      <c r="B41" s="36">
        <v>95</v>
      </c>
      <c r="C41" s="133">
        <v>97.5</v>
      </c>
      <c r="D41" s="36">
        <v>100</v>
      </c>
      <c r="E41" s="67"/>
      <c r="F41" s="36">
        <v>21.797496795654297</v>
      </c>
      <c r="G41" s="36">
        <v>23.047496795654297</v>
      </c>
      <c r="H41" s="36">
        <v>24.297496795654297</v>
      </c>
      <c r="I41" s="59"/>
      <c r="J41" s="60">
        <v>37622</v>
      </c>
      <c r="K41" s="49">
        <v>28.703999999999997</v>
      </c>
      <c r="L41" s="49">
        <v>29.303999999999998</v>
      </c>
      <c r="M41" s="49">
        <v>29.904</v>
      </c>
      <c r="O41" s="49">
        <v>19.010999999999999</v>
      </c>
      <c r="P41" s="49">
        <v>22.311</v>
      </c>
      <c r="Q41" s="49">
        <v>25.611000000000001</v>
      </c>
      <c r="S41" s="49">
        <v>0</v>
      </c>
      <c r="T41" s="49">
        <v>0</v>
      </c>
      <c r="U41" s="49">
        <v>0</v>
      </c>
      <c r="W41" s="49">
        <v>6.6000000000000003E-2</v>
      </c>
      <c r="X41" s="49">
        <v>0.13200000000000001</v>
      </c>
      <c r="Y41" s="49">
        <v>0.19800000000000001</v>
      </c>
      <c r="AA41" s="49">
        <v>5.0000000000000001E-3</v>
      </c>
      <c r="AB41" s="49">
        <v>0.01</v>
      </c>
      <c r="AC41" s="49">
        <v>1.4999999999999999E-2</v>
      </c>
      <c r="AE41" s="49">
        <v>-0.25</v>
      </c>
      <c r="AF41" s="49">
        <v>1.5</v>
      </c>
      <c r="AG41" s="49">
        <v>0.25</v>
      </c>
      <c r="AI41" s="49">
        <v>-0.1</v>
      </c>
      <c r="AJ41" s="49">
        <v>0.3</v>
      </c>
      <c r="AK41" s="49">
        <v>0.1</v>
      </c>
      <c r="AM41" s="59">
        <v>12</v>
      </c>
      <c r="AN41" s="72">
        <v>0.25</v>
      </c>
      <c r="AP41" s="72">
        <v>-2</v>
      </c>
      <c r="AQ41" s="74">
        <v>2.5000000000000001E-3</v>
      </c>
      <c r="AS41" s="72">
        <v>0</v>
      </c>
      <c r="BE41" s="60">
        <v>37622</v>
      </c>
      <c r="BF41" s="74">
        <v>0.9</v>
      </c>
    </row>
    <row r="42" spans="1:58">
      <c r="A42" s="71">
        <v>36770</v>
      </c>
      <c r="B42" s="36">
        <v>34.9</v>
      </c>
      <c r="C42" s="133">
        <v>35.5</v>
      </c>
      <c r="D42" s="36">
        <v>36.1</v>
      </c>
      <c r="E42" s="67"/>
      <c r="F42" s="36">
        <v>14.097499084472656</v>
      </c>
      <c r="G42" s="36">
        <v>14.397499084472656</v>
      </c>
      <c r="H42" s="36">
        <v>14.697499084472657</v>
      </c>
      <c r="I42" s="59"/>
      <c r="J42" s="60">
        <v>37653</v>
      </c>
      <c r="K42" s="49">
        <v>27.704999999999998</v>
      </c>
      <c r="L42" s="49">
        <v>28.305</v>
      </c>
      <c r="M42" s="49">
        <v>28.905000000000001</v>
      </c>
      <c r="O42" s="49">
        <v>21.008999999999997</v>
      </c>
      <c r="P42" s="49">
        <v>24.308999999999997</v>
      </c>
      <c r="Q42" s="49">
        <v>27.608999999999998</v>
      </c>
      <c r="S42" s="49">
        <v>0</v>
      </c>
      <c r="T42" s="49">
        <v>0</v>
      </c>
      <c r="U42" s="49">
        <v>0</v>
      </c>
      <c r="W42" s="49">
        <v>9.6937499999999996E-2</v>
      </c>
      <c r="X42" s="49">
        <v>0.19387499999999999</v>
      </c>
      <c r="Y42" s="49">
        <v>0.29081249999999997</v>
      </c>
      <c r="AA42" s="49">
        <v>5.0000000000000001E-3</v>
      </c>
      <c r="AB42" s="49">
        <v>0.01</v>
      </c>
      <c r="AC42" s="49">
        <v>1.4999999999999999E-2</v>
      </c>
      <c r="AE42" s="49">
        <v>-0.4</v>
      </c>
      <c r="AF42" s="49">
        <v>2</v>
      </c>
      <c r="AG42" s="49">
        <v>0.5</v>
      </c>
      <c r="AI42" s="49">
        <v>-0.1</v>
      </c>
      <c r="AJ42" s="49">
        <v>0.3</v>
      </c>
      <c r="AK42" s="49">
        <v>0.1</v>
      </c>
      <c r="AM42" s="59">
        <v>12</v>
      </c>
      <c r="AN42" s="72">
        <v>0.25</v>
      </c>
      <c r="AP42" s="72">
        <v>-1.5</v>
      </c>
      <c r="AQ42" s="74">
        <v>0</v>
      </c>
      <c r="AS42" s="72">
        <v>0</v>
      </c>
      <c r="BE42" s="60">
        <v>37653</v>
      </c>
      <c r="BF42" s="74">
        <v>0.9</v>
      </c>
    </row>
    <row r="43" spans="1:58">
      <c r="A43" s="71">
        <v>36800</v>
      </c>
      <c r="B43" s="36">
        <v>26</v>
      </c>
      <c r="C43" s="133">
        <v>26.45</v>
      </c>
      <c r="D43" s="36">
        <v>26.9</v>
      </c>
      <c r="E43" s="67"/>
      <c r="F43" s="36">
        <v>14.13499870300293</v>
      </c>
      <c r="G43" s="36">
        <v>14.35999870300293</v>
      </c>
      <c r="H43" s="36">
        <v>14.584998703002929</v>
      </c>
      <c r="I43" s="59"/>
      <c r="J43" s="60">
        <v>37681</v>
      </c>
      <c r="K43" s="49">
        <v>21.44875</v>
      </c>
      <c r="L43" s="49">
        <v>21.82375</v>
      </c>
      <c r="M43" s="49">
        <v>22.19875</v>
      </c>
      <c r="O43" s="49">
        <v>13.902250000000002</v>
      </c>
      <c r="P43" s="49">
        <v>17.202250000000003</v>
      </c>
      <c r="Q43" s="49">
        <v>20.502250000000004</v>
      </c>
      <c r="S43" s="49">
        <v>0</v>
      </c>
      <c r="T43" s="49">
        <v>0</v>
      </c>
      <c r="U43" s="49">
        <v>0</v>
      </c>
      <c r="W43" s="49">
        <v>9.6937499999999996E-2</v>
      </c>
      <c r="X43" s="49">
        <v>0.19387499999999999</v>
      </c>
      <c r="Y43" s="49">
        <v>0.29081249999999997</v>
      </c>
      <c r="AA43" s="49">
        <v>2.5000000000000001E-3</v>
      </c>
      <c r="AB43" s="49">
        <v>5.0000000000000001E-3</v>
      </c>
      <c r="AC43" s="49">
        <v>7.4999999999999997E-3</v>
      </c>
      <c r="AE43" s="49">
        <v>-0.4</v>
      </c>
      <c r="AF43" s="49">
        <v>2</v>
      </c>
      <c r="AG43" s="49">
        <v>0.5</v>
      </c>
      <c r="AI43" s="49">
        <v>-0.1</v>
      </c>
      <c r="AJ43" s="49">
        <v>0.3</v>
      </c>
      <c r="AK43" s="49">
        <v>0.1</v>
      </c>
      <c r="AM43" s="59">
        <v>13</v>
      </c>
      <c r="AN43" s="72">
        <v>0.25</v>
      </c>
      <c r="AP43" s="72">
        <v>-1</v>
      </c>
      <c r="AQ43" s="74">
        <v>0</v>
      </c>
      <c r="AS43" s="72">
        <v>0</v>
      </c>
      <c r="BE43" s="60">
        <v>37681</v>
      </c>
      <c r="BF43" s="74">
        <v>0.9</v>
      </c>
    </row>
    <row r="44" spans="1:58">
      <c r="A44" s="71">
        <v>36831</v>
      </c>
      <c r="B44" s="36">
        <v>25.25</v>
      </c>
      <c r="C44" s="133">
        <v>25.7</v>
      </c>
      <c r="D44" s="36">
        <v>26.15</v>
      </c>
      <c r="E44" s="67"/>
      <c r="F44" s="36">
        <v>14.05999984741211</v>
      </c>
      <c r="G44" s="36">
        <v>14.284999847412109</v>
      </c>
      <c r="H44" s="36">
        <v>14.509999847412109</v>
      </c>
      <c r="I44" s="59"/>
      <c r="J44" s="60">
        <v>37712</v>
      </c>
      <c r="K44" s="49">
        <v>22.570500000000003</v>
      </c>
      <c r="L44" s="49">
        <v>22.833000000000002</v>
      </c>
      <c r="M44" s="49">
        <v>23.095500000000001</v>
      </c>
      <c r="O44" s="49">
        <v>18.471</v>
      </c>
      <c r="P44" s="49">
        <v>21.771000000000001</v>
      </c>
      <c r="Q44" s="49">
        <v>25.071000000000002</v>
      </c>
      <c r="S44" s="49">
        <v>0</v>
      </c>
      <c r="T44" s="49">
        <v>0</v>
      </c>
      <c r="U44" s="49">
        <v>0</v>
      </c>
      <c r="W44" s="49">
        <v>7.7549999999999994E-2</v>
      </c>
      <c r="X44" s="49">
        <v>0.15509999999999999</v>
      </c>
      <c r="Y44" s="49">
        <v>0.23264999999999997</v>
      </c>
      <c r="AA44" s="49">
        <v>2.5000000000000001E-3</v>
      </c>
      <c r="AB44" s="49">
        <v>5.0000000000000001E-3</v>
      </c>
      <c r="AC44" s="49">
        <v>7.4999999999999997E-3</v>
      </c>
      <c r="AE44" s="49">
        <v>-0.25</v>
      </c>
      <c r="AF44" s="49">
        <v>1.1000000000000001</v>
      </c>
      <c r="AG44" s="49">
        <v>0.25</v>
      </c>
      <c r="AI44" s="49">
        <v>-0.1</v>
      </c>
      <c r="AJ44" s="49">
        <v>0.3</v>
      </c>
      <c r="AK44" s="49">
        <v>0.1</v>
      </c>
      <c r="AM44" s="59">
        <v>13</v>
      </c>
      <c r="AN44" s="72">
        <v>0.25</v>
      </c>
      <c r="AP44" s="72">
        <v>-0.5</v>
      </c>
      <c r="AQ44" s="74">
        <v>0</v>
      </c>
      <c r="AS44" s="72">
        <v>0</v>
      </c>
      <c r="BE44" s="60">
        <v>37712</v>
      </c>
      <c r="BF44" s="74">
        <v>0.9</v>
      </c>
    </row>
    <row r="45" spans="1:58">
      <c r="A45" s="71">
        <v>36861</v>
      </c>
      <c r="B45" s="36">
        <v>27.125</v>
      </c>
      <c r="C45" s="133">
        <v>27.574999999999999</v>
      </c>
      <c r="D45" s="36">
        <v>28.024999999999999</v>
      </c>
      <c r="E45" s="67"/>
      <c r="F45" s="36">
        <v>15.035000228881836</v>
      </c>
      <c r="G45" s="36">
        <v>15.260000228881836</v>
      </c>
      <c r="H45" s="36">
        <v>15.485000228881836</v>
      </c>
      <c r="I45" s="59"/>
      <c r="J45" s="60">
        <v>37742</v>
      </c>
      <c r="K45" s="49">
        <v>22.631499999999999</v>
      </c>
      <c r="L45" s="49">
        <v>23.568999999999999</v>
      </c>
      <c r="M45" s="49">
        <v>24.506499999999999</v>
      </c>
      <c r="O45" s="49">
        <v>19.631999999999998</v>
      </c>
      <c r="P45" s="49">
        <v>22.931999999999999</v>
      </c>
      <c r="Q45" s="49">
        <v>26.231999999999999</v>
      </c>
      <c r="S45" s="49">
        <v>0</v>
      </c>
      <c r="T45" s="49">
        <v>0</v>
      </c>
      <c r="U45" s="49">
        <v>0</v>
      </c>
      <c r="W45" s="49">
        <v>7.5611249999999991E-2</v>
      </c>
      <c r="X45" s="49">
        <v>0.15122249999999998</v>
      </c>
      <c r="Y45" s="49">
        <v>0.22683374999999997</v>
      </c>
      <c r="AA45" s="49">
        <v>2.5000000000000001E-3</v>
      </c>
      <c r="AB45" s="49">
        <v>5.0000000000000001E-3</v>
      </c>
      <c r="AC45" s="49">
        <v>7.4999999999999997E-3</v>
      </c>
      <c r="AE45" s="49">
        <v>-0.25</v>
      </c>
      <c r="AF45" s="49">
        <v>1.2</v>
      </c>
      <c r="AG45" s="49">
        <v>0.25</v>
      </c>
      <c r="AI45" s="49">
        <v>-0.1</v>
      </c>
      <c r="AJ45" s="49">
        <v>0.3</v>
      </c>
      <c r="AK45" s="49">
        <v>0.1</v>
      </c>
      <c r="AM45" s="59">
        <v>13</v>
      </c>
      <c r="AN45" s="72">
        <v>0.25</v>
      </c>
      <c r="AP45" s="72">
        <v>0</v>
      </c>
      <c r="AQ45" s="74">
        <v>0</v>
      </c>
      <c r="AS45" s="72">
        <v>0</v>
      </c>
      <c r="BE45" s="60">
        <v>37742</v>
      </c>
      <c r="BF45" s="74">
        <v>0.9</v>
      </c>
    </row>
    <row r="46" spans="1:58">
      <c r="A46" s="71">
        <v>36892</v>
      </c>
      <c r="B46" s="36">
        <v>33.75</v>
      </c>
      <c r="C46" s="133">
        <v>34.35</v>
      </c>
      <c r="D46" s="36">
        <v>34.950000000000003</v>
      </c>
      <c r="E46" s="67"/>
      <c r="F46" s="36">
        <v>19.259997558593749</v>
      </c>
      <c r="G46" s="36">
        <v>19.55999755859375</v>
      </c>
      <c r="H46" s="36">
        <v>19.859997558593751</v>
      </c>
      <c r="I46" s="59"/>
      <c r="J46" s="60">
        <v>37773</v>
      </c>
      <c r="K46" s="49">
        <v>49.947499999999998</v>
      </c>
      <c r="L46" s="49">
        <v>52.67</v>
      </c>
      <c r="M46" s="49">
        <v>55.392499999999998</v>
      </c>
      <c r="O46" s="49">
        <v>38.4925</v>
      </c>
      <c r="P46" s="49">
        <v>41.792499999999997</v>
      </c>
      <c r="Q46" s="49">
        <v>45.092500000000001</v>
      </c>
      <c r="S46" s="49">
        <v>0</v>
      </c>
      <c r="T46" s="49">
        <v>0</v>
      </c>
      <c r="U46" s="49">
        <v>0</v>
      </c>
      <c r="W46" s="49">
        <v>8.5304999999999992E-2</v>
      </c>
      <c r="X46" s="49">
        <v>0.17060999999999998</v>
      </c>
      <c r="Y46" s="49">
        <v>0.255915</v>
      </c>
      <c r="AA46" s="49">
        <v>2.5000000000000001E-3</v>
      </c>
      <c r="AB46" s="49">
        <v>5.0000000000000001E-3</v>
      </c>
      <c r="AC46" s="49">
        <v>7.4999999999999997E-3</v>
      </c>
      <c r="AE46" s="49">
        <v>-0.25</v>
      </c>
      <c r="AF46" s="49">
        <v>2</v>
      </c>
      <c r="AG46" s="49">
        <v>0.25</v>
      </c>
      <c r="AI46" s="49">
        <v>-0.1</v>
      </c>
      <c r="AJ46" s="49">
        <v>0.3</v>
      </c>
      <c r="AK46" s="49">
        <v>0.1</v>
      </c>
      <c r="AM46" s="59">
        <v>14</v>
      </c>
      <c r="AN46" s="72">
        <v>0.25</v>
      </c>
      <c r="AP46" s="72">
        <v>1</v>
      </c>
      <c r="AQ46" s="74">
        <v>0</v>
      </c>
      <c r="AS46" s="72">
        <v>0</v>
      </c>
      <c r="BE46" s="60">
        <v>37773</v>
      </c>
      <c r="BF46" s="74">
        <v>0.9</v>
      </c>
    </row>
    <row r="47" spans="1:58">
      <c r="A47" s="71">
        <v>36923</v>
      </c>
      <c r="B47" s="36">
        <v>33.75</v>
      </c>
      <c r="C47" s="133">
        <v>34.35</v>
      </c>
      <c r="D47" s="36">
        <v>34.950000000000003</v>
      </c>
      <c r="E47" s="67"/>
      <c r="F47" s="36">
        <v>19.409997177124023</v>
      </c>
      <c r="G47" s="36">
        <v>19.709997177124023</v>
      </c>
      <c r="H47" s="36">
        <v>20.009997177124024</v>
      </c>
      <c r="I47" s="59"/>
      <c r="J47" s="60">
        <v>37803</v>
      </c>
      <c r="K47" s="49">
        <v>75.099999999999994</v>
      </c>
      <c r="L47" s="49">
        <v>78.099999999999994</v>
      </c>
      <c r="M47" s="49">
        <v>81.099999999999994</v>
      </c>
      <c r="O47" s="49">
        <v>55.274999999999999</v>
      </c>
      <c r="P47" s="49">
        <v>58.575000000000003</v>
      </c>
      <c r="Q47" s="49">
        <v>61.875</v>
      </c>
      <c r="S47" s="49">
        <v>0</v>
      </c>
      <c r="T47" s="49">
        <v>0</v>
      </c>
      <c r="U47" s="49">
        <v>0</v>
      </c>
      <c r="W47" s="49">
        <v>0.10857</v>
      </c>
      <c r="X47" s="49">
        <v>0.21714</v>
      </c>
      <c r="Y47" s="49">
        <v>0.32571</v>
      </c>
      <c r="AA47" s="49">
        <v>2.5000000000000001E-3</v>
      </c>
      <c r="AB47" s="49">
        <v>5.0000000000000001E-3</v>
      </c>
      <c r="AC47" s="49">
        <v>7.4999999999999997E-3</v>
      </c>
      <c r="AE47" s="49">
        <v>-0.75</v>
      </c>
      <c r="AF47" s="49">
        <v>2.25</v>
      </c>
      <c r="AG47" s="49">
        <v>0.75</v>
      </c>
      <c r="AI47" s="49">
        <v>-0.1</v>
      </c>
      <c r="AJ47" s="49">
        <v>0.3</v>
      </c>
      <c r="AK47" s="49">
        <v>0.1</v>
      </c>
      <c r="AM47" s="59">
        <v>14</v>
      </c>
      <c r="AN47" s="72">
        <v>0.25</v>
      </c>
      <c r="AP47" s="72">
        <v>2</v>
      </c>
      <c r="AQ47" s="74">
        <v>0</v>
      </c>
      <c r="AS47" s="72">
        <v>0</v>
      </c>
      <c r="BE47" s="60">
        <v>37803</v>
      </c>
      <c r="BF47" s="74">
        <v>0.9</v>
      </c>
    </row>
    <row r="48" spans="1:58">
      <c r="A48" s="71">
        <v>36951</v>
      </c>
      <c r="B48" s="36">
        <v>26.85</v>
      </c>
      <c r="C48" s="133">
        <v>27.25</v>
      </c>
      <c r="D48" s="36">
        <v>27.65</v>
      </c>
      <c r="E48" s="67"/>
      <c r="F48" s="36">
        <v>16.759999084472657</v>
      </c>
      <c r="G48" s="36">
        <v>16.959999084472656</v>
      </c>
      <c r="H48" s="36">
        <v>17.159999084472656</v>
      </c>
      <c r="I48" s="59"/>
      <c r="J48" s="60">
        <v>37834</v>
      </c>
      <c r="K48" s="49">
        <v>73.13</v>
      </c>
      <c r="L48" s="49">
        <v>76.13</v>
      </c>
      <c r="M48" s="49">
        <v>79.13</v>
      </c>
      <c r="O48" s="49">
        <v>52.97</v>
      </c>
      <c r="P48" s="49">
        <v>56.27</v>
      </c>
      <c r="Q48" s="49">
        <v>59.57</v>
      </c>
      <c r="S48" s="49">
        <v>0</v>
      </c>
      <c r="T48" s="49">
        <v>0</v>
      </c>
      <c r="U48" s="49">
        <v>0</v>
      </c>
      <c r="W48" s="49">
        <v>0.13183500000000001</v>
      </c>
      <c r="X48" s="49">
        <v>0.26367000000000002</v>
      </c>
      <c r="Y48" s="49">
        <v>0.395505</v>
      </c>
      <c r="AA48" s="49">
        <v>2.5000000000000001E-3</v>
      </c>
      <c r="AB48" s="49">
        <v>5.0000000000000001E-3</v>
      </c>
      <c r="AC48" s="49">
        <v>7.4999999999999997E-3</v>
      </c>
      <c r="AE48" s="49">
        <v>-1</v>
      </c>
      <c r="AF48" s="49">
        <v>3</v>
      </c>
      <c r="AG48" s="49">
        <v>1</v>
      </c>
      <c r="AI48" s="49">
        <v>-0.1</v>
      </c>
      <c r="AJ48" s="49">
        <v>0.3</v>
      </c>
      <c r="AK48" s="49">
        <v>0.1</v>
      </c>
      <c r="AM48" s="59">
        <v>14</v>
      </c>
      <c r="AN48" s="72">
        <v>0.25</v>
      </c>
      <c r="AP48" s="72">
        <v>3</v>
      </c>
      <c r="AQ48" s="74">
        <v>0.01</v>
      </c>
      <c r="AS48" s="72">
        <v>0</v>
      </c>
      <c r="BE48" s="60">
        <v>37834</v>
      </c>
      <c r="BF48" s="74">
        <v>0.9</v>
      </c>
    </row>
    <row r="49" spans="1:58">
      <c r="A49" s="71">
        <v>36982</v>
      </c>
      <c r="B49" s="36">
        <v>26.375</v>
      </c>
      <c r="C49" s="133">
        <v>26.625</v>
      </c>
      <c r="D49" s="36">
        <v>26.875</v>
      </c>
      <c r="E49" s="67"/>
      <c r="F49" s="36">
        <v>17.084999084472656</v>
      </c>
      <c r="G49" s="36">
        <v>17.209999084472656</v>
      </c>
      <c r="H49" s="36">
        <v>17.334999084472656</v>
      </c>
      <c r="I49" s="59"/>
      <c r="J49" s="60">
        <v>37865</v>
      </c>
      <c r="K49" s="49">
        <v>27.669499999999996</v>
      </c>
      <c r="L49" s="49">
        <v>28.344499999999996</v>
      </c>
      <c r="M49" s="49">
        <v>29.019499999999997</v>
      </c>
      <c r="O49" s="49">
        <v>18.897500000000001</v>
      </c>
      <c r="P49" s="49">
        <v>22.197500000000002</v>
      </c>
      <c r="Q49" s="49">
        <v>25.497499999999999</v>
      </c>
      <c r="S49" s="49">
        <v>0</v>
      </c>
      <c r="T49" s="49">
        <v>0</v>
      </c>
      <c r="U49" s="49">
        <v>0</v>
      </c>
      <c r="W49" s="49">
        <v>0.13183500000000001</v>
      </c>
      <c r="X49" s="49">
        <v>0.26367000000000002</v>
      </c>
      <c r="Y49" s="49">
        <v>0.395505</v>
      </c>
      <c r="AA49" s="49">
        <v>2.5000000000000001E-3</v>
      </c>
      <c r="AB49" s="49">
        <v>5.0000000000000001E-3</v>
      </c>
      <c r="AC49" s="49">
        <v>7.4999999999999997E-3</v>
      </c>
      <c r="AE49" s="49">
        <v>-1</v>
      </c>
      <c r="AF49" s="49">
        <v>3</v>
      </c>
      <c r="AG49" s="49">
        <v>1</v>
      </c>
      <c r="AI49" s="49">
        <v>-0.1</v>
      </c>
      <c r="AJ49" s="49">
        <v>0.3</v>
      </c>
      <c r="AK49" s="49">
        <v>0.1</v>
      </c>
      <c r="AM49" s="59">
        <v>15</v>
      </c>
      <c r="AN49" s="72">
        <v>0.4</v>
      </c>
      <c r="AP49" s="72">
        <v>4</v>
      </c>
      <c r="AQ49" s="74">
        <v>1.4999999999999999E-2</v>
      </c>
      <c r="AS49" s="72">
        <v>0</v>
      </c>
      <c r="BE49" s="60">
        <v>37865</v>
      </c>
      <c r="BF49" s="74">
        <v>0.9</v>
      </c>
    </row>
    <row r="50" spans="1:58">
      <c r="A50" s="71">
        <v>37012</v>
      </c>
      <c r="B50" s="36">
        <v>31.45</v>
      </c>
      <c r="C50" s="133">
        <v>32.25</v>
      </c>
      <c r="D50" s="36">
        <v>33.049999999999997</v>
      </c>
      <c r="E50" s="67"/>
      <c r="F50" s="36">
        <v>16.259999847412111</v>
      </c>
      <c r="G50" s="36">
        <v>16.659999847412109</v>
      </c>
      <c r="H50" s="36">
        <v>17.059999847412108</v>
      </c>
      <c r="I50" s="59"/>
      <c r="J50" s="60">
        <v>37895</v>
      </c>
      <c r="K50" s="49">
        <v>19.237500000000001</v>
      </c>
      <c r="L50" s="49">
        <v>19.8</v>
      </c>
      <c r="M50" s="49">
        <v>20.362500000000001</v>
      </c>
      <c r="O50" s="49">
        <v>12.54</v>
      </c>
      <c r="P50" s="49">
        <v>15.84</v>
      </c>
      <c r="Q50" s="49">
        <v>19.14</v>
      </c>
      <c r="S50" s="49">
        <v>0</v>
      </c>
      <c r="T50" s="49">
        <v>0</v>
      </c>
      <c r="U50" s="49">
        <v>0</v>
      </c>
      <c r="W50" s="49">
        <v>8.224999999999999E-2</v>
      </c>
      <c r="X50" s="49">
        <v>0.16449999999999998</v>
      </c>
      <c r="Y50" s="49">
        <v>0.24674999999999997</v>
      </c>
      <c r="AA50" s="49">
        <v>2.5000000000000001E-3</v>
      </c>
      <c r="AB50" s="49">
        <v>5.0000000000000001E-3</v>
      </c>
      <c r="AC50" s="49">
        <v>7.4999999999999997E-3</v>
      </c>
      <c r="AE50" s="49">
        <v>-0.4</v>
      </c>
      <c r="AF50" s="49">
        <v>1.75</v>
      </c>
      <c r="AG50" s="49">
        <v>0.5</v>
      </c>
      <c r="AI50" s="49">
        <v>-0.1</v>
      </c>
      <c r="AJ50" s="49">
        <v>0.3</v>
      </c>
      <c r="AK50" s="49">
        <v>0.1</v>
      </c>
      <c r="AM50" s="59">
        <v>15</v>
      </c>
      <c r="AN50" s="72">
        <v>0.4</v>
      </c>
      <c r="AP50" s="72">
        <v>5</v>
      </c>
      <c r="AQ50" s="74">
        <v>1.7500000000000002E-2</v>
      </c>
      <c r="AS50" s="72">
        <v>0</v>
      </c>
      <c r="BE50" s="60">
        <v>37895</v>
      </c>
      <c r="BF50" s="74">
        <v>0.9</v>
      </c>
    </row>
    <row r="51" spans="1:58">
      <c r="A51" s="71">
        <v>37043</v>
      </c>
      <c r="B51" s="36">
        <v>55.7</v>
      </c>
      <c r="C51" s="133">
        <v>58</v>
      </c>
      <c r="D51" s="36">
        <v>60.3</v>
      </c>
      <c r="E51" s="67"/>
      <c r="F51" s="36">
        <v>15.570001220703125</v>
      </c>
      <c r="G51" s="36">
        <v>16.720001220703125</v>
      </c>
      <c r="H51" s="36">
        <v>17.870001220703124</v>
      </c>
      <c r="I51" s="59"/>
      <c r="J51" s="60">
        <v>37926</v>
      </c>
      <c r="K51" s="49">
        <v>19.237500000000001</v>
      </c>
      <c r="L51" s="49">
        <v>19.8</v>
      </c>
      <c r="M51" s="49">
        <v>20.362500000000001</v>
      </c>
      <c r="O51" s="49">
        <v>12.54</v>
      </c>
      <c r="P51" s="49">
        <v>15.84</v>
      </c>
      <c r="Q51" s="49">
        <v>19.14</v>
      </c>
      <c r="S51" s="49">
        <v>0</v>
      </c>
      <c r="T51" s="49">
        <v>0</v>
      </c>
      <c r="U51" s="49">
        <v>0</v>
      </c>
      <c r="W51" s="49">
        <v>6.2039999999999998E-2</v>
      </c>
      <c r="X51" s="49">
        <v>0.12408</v>
      </c>
      <c r="Y51" s="49">
        <v>0.18612000000000001</v>
      </c>
      <c r="AA51" s="49">
        <v>2.5000000000000001E-3</v>
      </c>
      <c r="AB51" s="49">
        <v>5.0000000000000001E-3</v>
      </c>
      <c r="AC51" s="49">
        <v>7.4999999999999997E-3</v>
      </c>
      <c r="AE51" s="49">
        <v>-0.25</v>
      </c>
      <c r="AF51" s="49">
        <v>1.5</v>
      </c>
      <c r="AG51" s="49">
        <v>0.25</v>
      </c>
      <c r="AI51" s="49">
        <v>-0.1</v>
      </c>
      <c r="AJ51" s="49">
        <v>0.3</v>
      </c>
      <c r="AK51" s="49">
        <v>0.1</v>
      </c>
      <c r="AM51" s="59">
        <v>15</v>
      </c>
      <c r="AN51" s="72">
        <v>0.4</v>
      </c>
      <c r="AP51" s="72">
        <v>6</v>
      </c>
      <c r="AQ51" s="74">
        <v>2.5000000000000001E-2</v>
      </c>
      <c r="AS51" s="72">
        <v>0</v>
      </c>
      <c r="BE51" s="60">
        <v>37926</v>
      </c>
      <c r="BF51" s="74">
        <v>0.9</v>
      </c>
    </row>
    <row r="52" spans="1:58">
      <c r="A52" s="71">
        <v>37073</v>
      </c>
      <c r="B52" s="36">
        <v>93.5</v>
      </c>
      <c r="C52" s="133">
        <v>96.5</v>
      </c>
      <c r="D52" s="36">
        <v>99.5</v>
      </c>
      <c r="E52" s="67"/>
      <c r="F52" s="36">
        <v>14.909999847412109</v>
      </c>
      <c r="G52" s="36">
        <v>16.409999847412109</v>
      </c>
      <c r="H52" s="36">
        <v>17.909999847412109</v>
      </c>
      <c r="I52" s="59"/>
      <c r="J52" s="60">
        <v>37956</v>
      </c>
      <c r="K52" s="49">
        <v>20.293499999999998</v>
      </c>
      <c r="L52" s="49">
        <v>20.855999999999998</v>
      </c>
      <c r="M52" s="49">
        <v>21.418499999999998</v>
      </c>
      <c r="O52" s="49">
        <v>12.54</v>
      </c>
      <c r="P52" s="49">
        <v>15.84</v>
      </c>
      <c r="Q52" s="49">
        <v>19.14</v>
      </c>
      <c r="S52" s="49">
        <v>0</v>
      </c>
      <c r="T52" s="49">
        <v>0</v>
      </c>
      <c r="U52" s="49">
        <v>0</v>
      </c>
      <c r="W52" s="49">
        <v>6.2039999999999998E-2</v>
      </c>
      <c r="X52" s="49">
        <v>0.12408</v>
      </c>
      <c r="Y52" s="49">
        <v>0.18612000000000001</v>
      </c>
      <c r="AA52" s="49">
        <v>2.5000000000000001E-3</v>
      </c>
      <c r="AB52" s="49">
        <v>5.0000000000000001E-3</v>
      </c>
      <c r="AC52" s="49">
        <v>7.4999999999999997E-3</v>
      </c>
      <c r="AE52" s="49">
        <v>-0.25</v>
      </c>
      <c r="AF52" s="49">
        <v>1.5</v>
      </c>
      <c r="AG52" s="49">
        <v>0.25</v>
      </c>
      <c r="AI52" s="49">
        <v>-0.1</v>
      </c>
      <c r="AJ52" s="49">
        <v>0.3</v>
      </c>
      <c r="AK52" s="49">
        <v>0.1</v>
      </c>
      <c r="AM52" s="59">
        <v>16</v>
      </c>
      <c r="AN52" s="72">
        <v>0.4</v>
      </c>
      <c r="AP52" s="72">
        <v>7</v>
      </c>
      <c r="AQ52" s="74">
        <v>3.5000000000000003E-2</v>
      </c>
      <c r="AS52" s="72">
        <v>0</v>
      </c>
      <c r="BE52" s="60">
        <v>37956</v>
      </c>
      <c r="BF52" s="74">
        <v>0.9</v>
      </c>
    </row>
    <row r="53" spans="1:58">
      <c r="A53" s="71">
        <v>37104</v>
      </c>
      <c r="B53" s="36">
        <v>87.5</v>
      </c>
      <c r="C53" s="133">
        <v>90.5</v>
      </c>
      <c r="D53" s="36">
        <v>93.5</v>
      </c>
      <c r="E53" s="67"/>
      <c r="F53" s="36">
        <v>14.959999084472656</v>
      </c>
      <c r="G53" s="36">
        <v>16.459999084472656</v>
      </c>
      <c r="H53" s="36">
        <v>17.959999084472656</v>
      </c>
      <c r="I53" s="59"/>
      <c r="J53" s="60">
        <v>37987</v>
      </c>
      <c r="K53" s="49">
        <v>28.848999999999997</v>
      </c>
      <c r="L53" s="49">
        <v>29.523999999999997</v>
      </c>
      <c r="M53" s="49">
        <v>30.198999999999998</v>
      </c>
      <c r="O53" s="49">
        <v>19.1785</v>
      </c>
      <c r="P53" s="49">
        <v>22.4785</v>
      </c>
      <c r="Q53" s="49">
        <v>25.778500000000001</v>
      </c>
      <c r="S53" s="49">
        <v>0</v>
      </c>
      <c r="T53" s="49">
        <v>0</v>
      </c>
      <c r="U53" s="49">
        <v>0</v>
      </c>
      <c r="W53" s="49">
        <v>6.2039999999999998E-2</v>
      </c>
      <c r="X53" s="49">
        <v>0.12408</v>
      </c>
      <c r="Y53" s="49">
        <v>0.18612000000000001</v>
      </c>
      <c r="AA53" s="49">
        <v>2.5000000000000001E-3</v>
      </c>
      <c r="AB53" s="49">
        <v>5.0000000000000001E-3</v>
      </c>
      <c r="AC53" s="49">
        <v>7.4999999999999997E-3</v>
      </c>
      <c r="AE53" s="49">
        <v>-0.25</v>
      </c>
      <c r="AF53" s="49">
        <v>1.5</v>
      </c>
      <c r="AG53" s="49">
        <v>0.25</v>
      </c>
      <c r="AI53" s="49">
        <v>-0.1</v>
      </c>
      <c r="AJ53" s="49">
        <v>0.3</v>
      </c>
      <c r="AK53" s="49">
        <v>0.1</v>
      </c>
      <c r="AM53" s="59">
        <v>16</v>
      </c>
      <c r="AN53" s="72">
        <v>0.4</v>
      </c>
      <c r="AP53" s="72">
        <v>8</v>
      </c>
      <c r="AQ53" s="74">
        <v>0.04</v>
      </c>
      <c r="AS53" s="72">
        <v>0</v>
      </c>
      <c r="BE53" s="60">
        <v>37987</v>
      </c>
      <c r="BF53" s="74">
        <v>0.9</v>
      </c>
    </row>
    <row r="54" spans="1:58">
      <c r="A54" s="71">
        <v>37135</v>
      </c>
      <c r="B54" s="36">
        <v>33.6</v>
      </c>
      <c r="C54" s="133">
        <v>34.299999999999997</v>
      </c>
      <c r="D54" s="36">
        <v>35</v>
      </c>
      <c r="E54" s="67"/>
      <c r="F54" s="36">
        <v>16.109999084472655</v>
      </c>
      <c r="G54" s="36">
        <v>16.459999084472656</v>
      </c>
      <c r="H54" s="36">
        <v>16.809999084472658</v>
      </c>
      <c r="I54" s="59"/>
      <c r="J54" s="60">
        <v>38018</v>
      </c>
      <c r="K54" s="49">
        <v>27.842500000000001</v>
      </c>
      <c r="L54" s="49">
        <v>28.517499999999998</v>
      </c>
      <c r="M54" s="49">
        <v>29.192499999999999</v>
      </c>
      <c r="O54" s="49">
        <v>21.191499999999998</v>
      </c>
      <c r="P54" s="49">
        <v>24.491499999999998</v>
      </c>
      <c r="Q54" s="49">
        <v>27.791499999999999</v>
      </c>
      <c r="S54" s="49">
        <v>0</v>
      </c>
      <c r="T54" s="49">
        <v>0</v>
      </c>
      <c r="U54" s="49">
        <v>0</v>
      </c>
      <c r="W54" s="49">
        <v>9.305999999999999E-2</v>
      </c>
      <c r="X54" s="49">
        <v>0.18611999999999998</v>
      </c>
      <c r="Y54" s="49">
        <v>0.27917999999999998</v>
      </c>
      <c r="AA54" s="49">
        <v>2.5000000000000001E-3</v>
      </c>
      <c r="AB54" s="49">
        <v>5.0000000000000001E-3</v>
      </c>
      <c r="AC54" s="49">
        <v>7.4999999999999997E-3</v>
      </c>
      <c r="AE54" s="49">
        <v>-0.4</v>
      </c>
      <c r="AF54" s="49">
        <v>1.9</v>
      </c>
      <c r="AG54" s="49">
        <v>0.5</v>
      </c>
      <c r="AI54" s="49">
        <v>-0.1</v>
      </c>
      <c r="AJ54" s="49">
        <v>0.3</v>
      </c>
      <c r="AK54" s="49">
        <v>0.1</v>
      </c>
      <c r="AM54" s="59">
        <v>16</v>
      </c>
      <c r="AN54" s="72">
        <v>0.4</v>
      </c>
      <c r="AP54" s="72">
        <v>9</v>
      </c>
      <c r="AQ54" s="74">
        <v>5.5E-2</v>
      </c>
      <c r="AS54" s="72">
        <v>0</v>
      </c>
      <c r="BE54" s="60">
        <v>38018</v>
      </c>
      <c r="BF54" s="74">
        <v>0.9</v>
      </c>
    </row>
    <row r="55" spans="1:58">
      <c r="A55" s="71">
        <v>37165</v>
      </c>
      <c r="B55" s="36">
        <v>25.85</v>
      </c>
      <c r="C55" s="133">
        <v>26.4</v>
      </c>
      <c r="D55" s="36">
        <v>26.95</v>
      </c>
      <c r="E55" s="67"/>
      <c r="F55" s="36">
        <v>15.884999847412109</v>
      </c>
      <c r="G55" s="36">
        <v>16.159999847412109</v>
      </c>
      <c r="H55" s="36">
        <v>16.434999847412108</v>
      </c>
      <c r="I55" s="59"/>
      <c r="J55" s="60">
        <v>38047</v>
      </c>
      <c r="K55" s="49">
        <v>21.49625</v>
      </c>
      <c r="L55" s="49">
        <v>21.908750000000001</v>
      </c>
      <c r="M55" s="49">
        <v>22.321249999999999</v>
      </c>
      <c r="O55" s="49">
        <v>13.969250000000002</v>
      </c>
      <c r="P55" s="49">
        <v>17.269250000000003</v>
      </c>
      <c r="Q55" s="49">
        <v>20.569250000000004</v>
      </c>
      <c r="S55" s="49">
        <v>0</v>
      </c>
      <c r="T55" s="49">
        <v>0</v>
      </c>
      <c r="U55" s="49">
        <v>0</v>
      </c>
      <c r="W55" s="49">
        <v>9.305999999999999E-2</v>
      </c>
      <c r="X55" s="49">
        <v>0.18611999999999998</v>
      </c>
      <c r="Y55" s="49">
        <v>0.27917999999999998</v>
      </c>
      <c r="AA55" s="49">
        <v>2.5000000000000001E-3</v>
      </c>
      <c r="AB55" s="49">
        <v>5.0000000000000001E-3</v>
      </c>
      <c r="AC55" s="49">
        <v>7.4999999999999997E-3</v>
      </c>
      <c r="AE55" s="49">
        <v>-0.4</v>
      </c>
      <c r="AF55" s="49">
        <v>1.9</v>
      </c>
      <c r="AG55" s="49">
        <v>0.5</v>
      </c>
      <c r="AI55" s="49">
        <v>-0.1</v>
      </c>
      <c r="AJ55" s="49">
        <v>0.3</v>
      </c>
      <c r="AK55" s="49">
        <v>0.1</v>
      </c>
      <c r="AM55" s="59">
        <v>17</v>
      </c>
      <c r="AN55" s="72">
        <v>0.4</v>
      </c>
      <c r="AP55" s="72">
        <v>10</v>
      </c>
      <c r="AQ55" s="74">
        <v>7.0000000000000007E-2</v>
      </c>
      <c r="BE55" s="60">
        <v>38047</v>
      </c>
      <c r="BF55" s="74">
        <v>0.9</v>
      </c>
    </row>
    <row r="56" spans="1:58">
      <c r="A56" s="71">
        <v>37196</v>
      </c>
      <c r="B56" s="36">
        <v>25.85</v>
      </c>
      <c r="C56" s="133">
        <v>26.4</v>
      </c>
      <c r="D56" s="36">
        <v>26.95</v>
      </c>
      <c r="E56" s="67"/>
      <c r="F56" s="36">
        <v>14.134999847412109</v>
      </c>
      <c r="G56" s="36">
        <v>14.409999847412109</v>
      </c>
      <c r="H56" s="36">
        <v>14.68499984741211</v>
      </c>
      <c r="I56" s="59"/>
      <c r="J56" s="60">
        <v>38078</v>
      </c>
      <c r="K56" s="49">
        <v>22.619</v>
      </c>
      <c r="L56" s="49">
        <v>22.919</v>
      </c>
      <c r="M56" s="49">
        <v>23.219000000000001</v>
      </c>
      <c r="O56" s="49">
        <v>18.553000000000001</v>
      </c>
      <c r="P56" s="49">
        <v>21.853000000000002</v>
      </c>
      <c r="Q56" s="49">
        <v>25.153000000000002</v>
      </c>
      <c r="S56" s="49">
        <v>0</v>
      </c>
      <c r="T56" s="49">
        <v>0</v>
      </c>
      <c r="U56" s="49">
        <v>0</v>
      </c>
      <c r="W56" s="49">
        <v>7.4447999999999986E-2</v>
      </c>
      <c r="X56" s="49">
        <v>0.14889599999999997</v>
      </c>
      <c r="Y56" s="49">
        <v>0.22334399999999996</v>
      </c>
      <c r="AA56" s="49">
        <v>2.5000000000000001E-3</v>
      </c>
      <c r="AB56" s="49">
        <v>5.0000000000000001E-3</v>
      </c>
      <c r="AC56" s="49">
        <v>7.4999999999999997E-3</v>
      </c>
      <c r="AE56" s="49">
        <v>-0.25</v>
      </c>
      <c r="AF56" s="49">
        <v>1.1000000000000001</v>
      </c>
      <c r="AG56" s="49">
        <v>0.25</v>
      </c>
      <c r="AI56" s="49">
        <v>-0.1</v>
      </c>
      <c r="AJ56" s="49">
        <v>0.3</v>
      </c>
      <c r="AK56" s="49">
        <v>0.1</v>
      </c>
      <c r="AM56" s="59">
        <v>17</v>
      </c>
      <c r="AN56" s="72">
        <v>0.4</v>
      </c>
      <c r="BE56" s="60">
        <v>38078</v>
      </c>
      <c r="BF56" s="74">
        <v>0.9</v>
      </c>
    </row>
    <row r="57" spans="1:58">
      <c r="A57" s="71">
        <v>37226</v>
      </c>
      <c r="B57" s="36">
        <v>25.85</v>
      </c>
      <c r="C57" s="133">
        <v>26.4</v>
      </c>
      <c r="D57" s="36">
        <v>26.95</v>
      </c>
      <c r="E57" s="67"/>
      <c r="F57" s="36">
        <v>14.985000228881836</v>
      </c>
      <c r="G57" s="36">
        <v>15.260000228881836</v>
      </c>
      <c r="H57" s="36">
        <v>15.535000228881836</v>
      </c>
      <c r="I57" s="59"/>
      <c r="J57" s="60">
        <v>38108</v>
      </c>
      <c r="K57" s="49">
        <v>22.608000000000001</v>
      </c>
      <c r="L57" s="49">
        <v>23.643000000000001</v>
      </c>
      <c r="M57" s="49">
        <v>24.678000000000001</v>
      </c>
      <c r="O57" s="49">
        <v>19.704000000000001</v>
      </c>
      <c r="P57" s="49">
        <v>23.004000000000001</v>
      </c>
      <c r="Q57" s="49">
        <v>26.304000000000002</v>
      </c>
      <c r="S57" s="49">
        <v>0</v>
      </c>
      <c r="T57" s="49">
        <v>0</v>
      </c>
      <c r="U57" s="49">
        <v>0</v>
      </c>
      <c r="W57" s="49">
        <v>7.2586799999999993E-2</v>
      </c>
      <c r="X57" s="49">
        <v>0.14517359999999999</v>
      </c>
      <c r="Y57" s="49">
        <v>0.21776039999999997</v>
      </c>
      <c r="AA57" s="49">
        <v>2.5000000000000001E-3</v>
      </c>
      <c r="AB57" s="49">
        <v>5.0000000000000001E-3</v>
      </c>
      <c r="AC57" s="49">
        <v>7.4999999999999997E-3</v>
      </c>
      <c r="AE57" s="49">
        <v>-0.25</v>
      </c>
      <c r="AF57" s="49">
        <v>1.2</v>
      </c>
      <c r="AG57" s="49">
        <v>0.25</v>
      </c>
      <c r="AI57" s="49">
        <v>-0.1</v>
      </c>
      <c r="AJ57" s="49">
        <v>0.3</v>
      </c>
      <c r="AK57" s="49">
        <v>0.1</v>
      </c>
      <c r="AM57" s="59">
        <v>17</v>
      </c>
      <c r="AN57" s="72">
        <v>0.4</v>
      </c>
      <c r="BE57" s="60">
        <v>38108</v>
      </c>
      <c r="BF57" s="74">
        <v>0.9</v>
      </c>
    </row>
    <row r="58" spans="1:58">
      <c r="A58" s="71">
        <v>37257</v>
      </c>
      <c r="B58" s="36">
        <v>32.299999999999997</v>
      </c>
      <c r="C58" s="133">
        <v>33</v>
      </c>
      <c r="D58" s="36">
        <v>33.700000000000003</v>
      </c>
      <c r="E58" s="67"/>
      <c r="F58" s="36">
        <v>19.209997558593749</v>
      </c>
      <c r="G58" s="36">
        <v>19.55999755859375</v>
      </c>
      <c r="H58" s="36">
        <v>19.909997558593751</v>
      </c>
      <c r="I58" s="59"/>
      <c r="J58" s="60">
        <v>38139</v>
      </c>
      <c r="K58" s="49">
        <v>49.9</v>
      </c>
      <c r="L58" s="49">
        <v>52.9</v>
      </c>
      <c r="M58" s="49">
        <v>55.9</v>
      </c>
      <c r="O58" s="49">
        <v>38.674999999999997</v>
      </c>
      <c r="P58" s="49">
        <v>41.975000000000001</v>
      </c>
      <c r="Q58" s="49">
        <v>45.274999999999999</v>
      </c>
      <c r="S58" s="49">
        <v>0</v>
      </c>
      <c r="T58" s="49">
        <v>0</v>
      </c>
      <c r="U58" s="49">
        <v>0</v>
      </c>
      <c r="W58" s="49">
        <v>8.1892799999999988E-2</v>
      </c>
      <c r="X58" s="49">
        <v>0.16378559999999998</v>
      </c>
      <c r="Y58" s="49">
        <v>0.24567839999999996</v>
      </c>
      <c r="AA58" s="49">
        <v>2.5000000000000001E-3</v>
      </c>
      <c r="AB58" s="49">
        <v>5.0000000000000001E-3</v>
      </c>
      <c r="AC58" s="49">
        <v>7.4999999999999997E-3</v>
      </c>
      <c r="AE58" s="49">
        <v>-0.25</v>
      </c>
      <c r="AF58" s="49">
        <v>2</v>
      </c>
      <c r="AG58" s="49">
        <v>0.25</v>
      </c>
      <c r="AI58" s="49">
        <v>-0.1</v>
      </c>
      <c r="AJ58" s="49">
        <v>0.3</v>
      </c>
      <c r="AK58" s="49">
        <v>0.1</v>
      </c>
      <c r="AM58" s="59">
        <v>18</v>
      </c>
      <c r="AN58" s="72">
        <v>0.4</v>
      </c>
      <c r="BE58" s="60">
        <v>38139</v>
      </c>
      <c r="BF58" s="74">
        <v>0.9</v>
      </c>
    </row>
    <row r="59" spans="1:58">
      <c r="A59" s="71">
        <v>37288</v>
      </c>
      <c r="B59" s="36">
        <v>32.299999999999997</v>
      </c>
      <c r="C59" s="133">
        <v>33</v>
      </c>
      <c r="D59" s="36">
        <v>33.700000000000003</v>
      </c>
      <c r="E59" s="67"/>
      <c r="F59" s="36">
        <v>19.359997177124022</v>
      </c>
      <c r="G59" s="36">
        <v>19.709997177124023</v>
      </c>
      <c r="H59" s="36">
        <v>20.059997177124025</v>
      </c>
      <c r="I59" s="59"/>
      <c r="J59" s="60">
        <v>38169</v>
      </c>
      <c r="K59" s="49">
        <v>75.099999999999994</v>
      </c>
      <c r="L59" s="49">
        <v>78.099999999999994</v>
      </c>
      <c r="M59" s="49">
        <v>81.099999999999994</v>
      </c>
      <c r="O59" s="49">
        <v>55.274999999999999</v>
      </c>
      <c r="P59" s="49">
        <v>58.575000000000003</v>
      </c>
      <c r="Q59" s="49">
        <v>61.875</v>
      </c>
      <c r="S59" s="49">
        <v>0</v>
      </c>
      <c r="T59" s="49">
        <v>0</v>
      </c>
      <c r="U59" s="49">
        <v>0</v>
      </c>
      <c r="W59" s="49">
        <v>0.10422719999999999</v>
      </c>
      <c r="X59" s="49">
        <v>0.20845439999999998</v>
      </c>
      <c r="Y59" s="49">
        <v>0.3126816</v>
      </c>
      <c r="AA59" s="49">
        <v>2.5000000000000001E-3</v>
      </c>
      <c r="AB59" s="49">
        <v>5.0000000000000001E-3</v>
      </c>
      <c r="AC59" s="49">
        <v>7.4999999999999997E-3</v>
      </c>
      <c r="AE59" s="49">
        <v>-0.75</v>
      </c>
      <c r="AF59" s="49">
        <v>2.25</v>
      </c>
      <c r="AG59" s="49">
        <v>0.75</v>
      </c>
      <c r="AI59" s="49">
        <v>-0.1</v>
      </c>
      <c r="AJ59" s="49">
        <v>0.3</v>
      </c>
      <c r="AK59" s="49">
        <v>0.1</v>
      </c>
      <c r="AM59" s="59">
        <v>18</v>
      </c>
      <c r="AN59" s="72">
        <v>0.4</v>
      </c>
      <c r="BE59" s="60">
        <v>38169</v>
      </c>
      <c r="BF59" s="74">
        <v>0.9</v>
      </c>
    </row>
    <row r="60" spans="1:58">
      <c r="A60" s="71">
        <v>37316</v>
      </c>
      <c r="B60" s="36">
        <v>25.15</v>
      </c>
      <c r="C60" s="133">
        <v>25.6</v>
      </c>
      <c r="D60" s="36">
        <v>26.05</v>
      </c>
      <c r="E60" s="67"/>
      <c r="F60" s="36">
        <v>16.734999084472655</v>
      </c>
      <c r="G60" s="36">
        <v>16.959999084472656</v>
      </c>
      <c r="H60" s="36">
        <v>17.184999084472658</v>
      </c>
      <c r="I60" s="59"/>
      <c r="J60" s="60">
        <v>38200</v>
      </c>
      <c r="K60" s="49">
        <v>73.13</v>
      </c>
      <c r="L60" s="49">
        <v>76.13</v>
      </c>
      <c r="M60" s="49">
        <v>79.13</v>
      </c>
      <c r="O60" s="49">
        <v>52.97</v>
      </c>
      <c r="P60" s="49">
        <v>56.27</v>
      </c>
      <c r="Q60" s="49">
        <v>59.57</v>
      </c>
      <c r="S60" s="49">
        <v>0</v>
      </c>
      <c r="T60" s="49">
        <v>0</v>
      </c>
      <c r="U60" s="49">
        <v>0</v>
      </c>
      <c r="W60" s="49">
        <v>0.1265616</v>
      </c>
      <c r="X60" s="49">
        <v>0.25312319999999999</v>
      </c>
      <c r="Y60" s="49">
        <v>0.37968479999999999</v>
      </c>
      <c r="AA60" s="49">
        <v>2.5000000000000001E-3</v>
      </c>
      <c r="AB60" s="49">
        <v>5.0000000000000001E-3</v>
      </c>
      <c r="AC60" s="49">
        <v>7.4999999999999997E-3</v>
      </c>
      <c r="AE60" s="49">
        <v>-1</v>
      </c>
      <c r="AF60" s="49">
        <v>3</v>
      </c>
      <c r="AG60" s="49">
        <v>1</v>
      </c>
      <c r="AI60" s="49">
        <v>-0.1</v>
      </c>
      <c r="AJ60" s="49">
        <v>0.3</v>
      </c>
      <c r="AK60" s="49">
        <v>0.1</v>
      </c>
      <c r="AM60" s="59">
        <v>18</v>
      </c>
      <c r="AN60" s="72">
        <v>0.4</v>
      </c>
      <c r="BE60" s="60">
        <v>38200</v>
      </c>
      <c r="BF60" s="74">
        <v>0.9</v>
      </c>
    </row>
    <row r="61" spans="1:58">
      <c r="A61" s="71">
        <v>37347</v>
      </c>
      <c r="B61" s="36">
        <v>26.3</v>
      </c>
      <c r="C61" s="133">
        <v>26.6</v>
      </c>
      <c r="D61" s="36">
        <v>26.9</v>
      </c>
      <c r="E61" s="67"/>
      <c r="F61" s="36">
        <v>17.059999084472658</v>
      </c>
      <c r="G61" s="36">
        <v>17.209999084472656</v>
      </c>
      <c r="H61" s="36">
        <v>17.359999084472655</v>
      </c>
      <c r="I61" s="59"/>
      <c r="J61" s="60">
        <v>38231</v>
      </c>
      <c r="K61" s="49">
        <v>27.677499999999998</v>
      </c>
      <c r="L61" s="49">
        <v>28.427499999999998</v>
      </c>
      <c r="M61" s="49">
        <v>29.177499999999998</v>
      </c>
      <c r="O61" s="49">
        <v>18.962499999999999</v>
      </c>
      <c r="P61" s="49">
        <v>22.262499999999999</v>
      </c>
      <c r="Q61" s="49">
        <v>25.5625</v>
      </c>
      <c r="S61" s="49">
        <v>0</v>
      </c>
      <c r="T61" s="49">
        <v>0</v>
      </c>
      <c r="U61" s="49">
        <v>0</v>
      </c>
      <c r="W61" s="49">
        <v>0.1265616</v>
      </c>
      <c r="X61" s="49">
        <v>0.25312319999999999</v>
      </c>
      <c r="Y61" s="49">
        <v>0.37968479999999999</v>
      </c>
      <c r="AA61" s="49">
        <v>2.5000000000000001E-3</v>
      </c>
      <c r="AB61" s="49">
        <v>5.0000000000000001E-3</v>
      </c>
      <c r="AC61" s="49">
        <v>7.4999999999999997E-3</v>
      </c>
      <c r="AE61" s="49">
        <v>-1</v>
      </c>
      <c r="AF61" s="49">
        <v>3</v>
      </c>
      <c r="AG61" s="49">
        <v>1</v>
      </c>
      <c r="AI61" s="49">
        <v>-0.1</v>
      </c>
      <c r="AJ61" s="49">
        <v>0.3</v>
      </c>
      <c r="AK61" s="49">
        <v>0.1</v>
      </c>
      <c r="AM61" s="59">
        <v>19</v>
      </c>
      <c r="AN61" s="72">
        <v>0.4</v>
      </c>
      <c r="BE61" s="60">
        <v>38231</v>
      </c>
      <c r="BF61" s="74">
        <v>0.9</v>
      </c>
    </row>
    <row r="62" spans="1:58">
      <c r="A62" s="71">
        <v>37377</v>
      </c>
      <c r="B62" s="36">
        <v>31</v>
      </c>
      <c r="C62" s="133">
        <v>32</v>
      </c>
      <c r="D62" s="36">
        <v>33</v>
      </c>
      <c r="E62" s="67"/>
      <c r="F62" s="36">
        <v>16.159999847412109</v>
      </c>
      <c r="G62" s="36">
        <v>16.659999847412109</v>
      </c>
      <c r="H62" s="36">
        <v>17.159999847412109</v>
      </c>
      <c r="I62" s="59"/>
      <c r="J62" s="60">
        <v>38261</v>
      </c>
      <c r="K62" s="49">
        <v>19.237500000000001</v>
      </c>
      <c r="L62" s="49">
        <v>19.875</v>
      </c>
      <c r="M62" s="49">
        <v>20.512499999999999</v>
      </c>
      <c r="O62" s="49">
        <v>12.6</v>
      </c>
      <c r="P62" s="49">
        <v>15.9</v>
      </c>
      <c r="Q62" s="49">
        <v>19.2</v>
      </c>
      <c r="S62" s="49">
        <v>0</v>
      </c>
      <c r="T62" s="49">
        <v>0</v>
      </c>
      <c r="U62" s="49">
        <v>0</v>
      </c>
      <c r="W62" s="49">
        <v>7.8959999999999989E-2</v>
      </c>
      <c r="X62" s="49">
        <v>0.15791999999999998</v>
      </c>
      <c r="Y62" s="49">
        <v>0.23687999999999998</v>
      </c>
      <c r="AA62" s="49">
        <v>2.5000000000000001E-3</v>
      </c>
      <c r="AB62" s="49">
        <v>5.0000000000000001E-3</v>
      </c>
      <c r="AC62" s="49">
        <v>7.4999999999999997E-3</v>
      </c>
      <c r="AE62" s="49">
        <v>-0.4</v>
      </c>
      <c r="AF62" s="49">
        <v>1.75</v>
      </c>
      <c r="AG62" s="49">
        <v>0.5</v>
      </c>
      <c r="AI62" s="49">
        <v>-0.1</v>
      </c>
      <c r="AJ62" s="49">
        <v>0.3</v>
      </c>
      <c r="AK62" s="49">
        <v>0.1</v>
      </c>
      <c r="AM62" s="59">
        <v>19</v>
      </c>
      <c r="AN62" s="72">
        <v>0.4</v>
      </c>
      <c r="BE62" s="60">
        <v>38261</v>
      </c>
      <c r="BF62" s="74">
        <v>0.9</v>
      </c>
    </row>
    <row r="63" spans="1:58">
      <c r="A63" s="71">
        <v>37408</v>
      </c>
      <c r="B63" s="36">
        <v>54.35</v>
      </c>
      <c r="C63" s="133">
        <v>57.25</v>
      </c>
      <c r="D63" s="36">
        <v>60.15</v>
      </c>
      <c r="E63" s="67"/>
      <c r="F63" s="36">
        <v>15.270001220703126</v>
      </c>
      <c r="G63" s="36">
        <v>16.720001220703125</v>
      </c>
      <c r="H63" s="36">
        <v>18.170001220703124</v>
      </c>
      <c r="I63" s="59"/>
      <c r="J63" s="60">
        <v>38292</v>
      </c>
      <c r="K63" s="49">
        <v>19.237500000000001</v>
      </c>
      <c r="L63" s="49">
        <v>19.875</v>
      </c>
      <c r="M63" s="49">
        <v>20.512499999999999</v>
      </c>
      <c r="O63" s="49">
        <v>12.6</v>
      </c>
      <c r="P63" s="49">
        <v>15.9</v>
      </c>
      <c r="Q63" s="49">
        <v>19.2</v>
      </c>
      <c r="S63" s="49">
        <v>0</v>
      </c>
      <c r="T63" s="49">
        <v>0</v>
      </c>
      <c r="U63" s="49">
        <v>0</v>
      </c>
      <c r="W63" s="49">
        <v>5.9558399999999997E-2</v>
      </c>
      <c r="X63" s="49">
        <v>0.11911679999999999</v>
      </c>
      <c r="Y63" s="49">
        <v>0.17867519999999998</v>
      </c>
      <c r="AA63" s="49">
        <v>2.5000000000000001E-3</v>
      </c>
      <c r="AB63" s="49">
        <v>5.0000000000000001E-3</v>
      </c>
      <c r="AC63" s="49">
        <v>7.4999999999999997E-3</v>
      </c>
      <c r="AE63" s="49">
        <v>-0.25</v>
      </c>
      <c r="AF63" s="49">
        <v>1.5</v>
      </c>
      <c r="AG63" s="49">
        <v>0.25</v>
      </c>
      <c r="AI63" s="49">
        <v>-0.1</v>
      </c>
      <c r="AJ63" s="49">
        <v>0.3</v>
      </c>
      <c r="AK63" s="49">
        <v>0.1</v>
      </c>
      <c r="AM63" s="59">
        <v>19</v>
      </c>
      <c r="AN63" s="72">
        <v>0.4</v>
      </c>
      <c r="BE63" s="60">
        <v>38292</v>
      </c>
      <c r="BF63" s="74">
        <v>0.9</v>
      </c>
    </row>
    <row r="64" spans="1:58">
      <c r="A64" s="71">
        <v>37438</v>
      </c>
      <c r="B64" s="36">
        <v>85.5</v>
      </c>
      <c r="C64" s="133">
        <v>89.5</v>
      </c>
      <c r="D64" s="36">
        <v>93.5</v>
      </c>
      <c r="E64" s="67"/>
      <c r="F64" s="36">
        <v>14.409999847412109</v>
      </c>
      <c r="G64" s="36">
        <v>16.409999847412109</v>
      </c>
      <c r="H64" s="36">
        <v>18.409999847412109</v>
      </c>
      <c r="I64" s="59"/>
      <c r="J64" s="60">
        <v>38322</v>
      </c>
      <c r="K64" s="49">
        <v>20.297499999999999</v>
      </c>
      <c r="L64" s="49">
        <v>20.934999999999999</v>
      </c>
      <c r="M64" s="49">
        <v>21.572500000000002</v>
      </c>
      <c r="O64" s="49">
        <v>12.6</v>
      </c>
      <c r="P64" s="49">
        <v>15.9</v>
      </c>
      <c r="Q64" s="49">
        <v>19.2</v>
      </c>
      <c r="S64" s="49">
        <v>0</v>
      </c>
      <c r="T64" s="49">
        <v>0</v>
      </c>
      <c r="U64" s="49">
        <v>0</v>
      </c>
      <c r="W64" s="49">
        <v>5.9558399999999997E-2</v>
      </c>
      <c r="X64" s="49">
        <v>0.11911679999999999</v>
      </c>
      <c r="Y64" s="49">
        <v>0.17867519999999998</v>
      </c>
      <c r="AA64" s="49">
        <v>2.5000000000000001E-3</v>
      </c>
      <c r="AB64" s="49">
        <v>5.0000000000000001E-3</v>
      </c>
      <c r="AC64" s="49">
        <v>7.4999999999999997E-3</v>
      </c>
      <c r="AE64" s="49">
        <v>-0.25</v>
      </c>
      <c r="AF64" s="49">
        <v>1.5</v>
      </c>
      <c r="AG64" s="49">
        <v>0.25</v>
      </c>
      <c r="AI64" s="49">
        <v>-0.1</v>
      </c>
      <c r="AJ64" s="49">
        <v>0.3</v>
      </c>
      <c r="AK64" s="49">
        <v>0.1</v>
      </c>
      <c r="AM64" s="59">
        <v>20</v>
      </c>
      <c r="AN64" s="72">
        <v>0.4</v>
      </c>
      <c r="BE64" s="60">
        <v>38322</v>
      </c>
      <c r="BF64" s="74">
        <v>0.9</v>
      </c>
    </row>
    <row r="65" spans="1:58">
      <c r="A65" s="71">
        <v>37469</v>
      </c>
      <c r="B65" s="36">
        <v>79.5</v>
      </c>
      <c r="C65" s="133">
        <v>83.5</v>
      </c>
      <c r="D65" s="36">
        <v>87.5</v>
      </c>
      <c r="E65" s="67"/>
      <c r="F65" s="36">
        <v>14.459999084472656</v>
      </c>
      <c r="G65" s="36">
        <v>16.459999084472656</v>
      </c>
      <c r="H65" s="36">
        <v>18.459999084472656</v>
      </c>
      <c r="I65" s="59"/>
      <c r="J65" s="60">
        <v>38353</v>
      </c>
      <c r="K65" s="49">
        <v>28.993999999999996</v>
      </c>
      <c r="L65" s="49">
        <v>29.743999999999996</v>
      </c>
      <c r="M65" s="49">
        <v>30.493999999999996</v>
      </c>
      <c r="O65" s="49">
        <v>19.346</v>
      </c>
      <c r="P65" s="49">
        <v>22.646000000000001</v>
      </c>
      <c r="Q65" s="49">
        <v>25.946000000000002</v>
      </c>
      <c r="S65" s="49">
        <v>0</v>
      </c>
      <c r="T65" s="49">
        <v>0</v>
      </c>
      <c r="U65" s="49">
        <v>0</v>
      </c>
      <c r="W65" s="49">
        <v>5.9558399999999997E-2</v>
      </c>
      <c r="X65" s="49">
        <v>0.11911679999999999</v>
      </c>
      <c r="Y65" s="49">
        <v>0.17867519999999998</v>
      </c>
      <c r="AA65" s="49">
        <v>2.5000000000000001E-3</v>
      </c>
      <c r="AB65" s="49">
        <v>5.0000000000000001E-3</v>
      </c>
      <c r="AC65" s="49">
        <v>7.4999999999999997E-3</v>
      </c>
      <c r="AE65" s="49">
        <v>-0.25</v>
      </c>
      <c r="AF65" s="49">
        <v>1.5</v>
      </c>
      <c r="AG65" s="49">
        <v>0.25</v>
      </c>
      <c r="AI65" s="49">
        <v>-0.1</v>
      </c>
      <c r="AJ65" s="49">
        <v>0.3</v>
      </c>
      <c r="AK65" s="49">
        <v>0.1</v>
      </c>
      <c r="AM65" s="59">
        <v>20</v>
      </c>
      <c r="AN65" s="72">
        <v>0.4</v>
      </c>
      <c r="BE65" s="60">
        <v>38353</v>
      </c>
      <c r="BF65" s="74">
        <v>0.9</v>
      </c>
    </row>
    <row r="66" spans="1:58">
      <c r="A66" s="71">
        <v>37500</v>
      </c>
      <c r="B66" s="36">
        <v>33.35</v>
      </c>
      <c r="C66" s="133">
        <v>34.15</v>
      </c>
      <c r="D66" s="36">
        <v>34.950000000000003</v>
      </c>
      <c r="E66" s="67"/>
      <c r="F66" s="36">
        <v>16.059999084472658</v>
      </c>
      <c r="G66" s="36">
        <v>16.459999084472656</v>
      </c>
      <c r="H66" s="36">
        <v>16.859999084472655</v>
      </c>
      <c r="I66" s="59"/>
      <c r="J66" s="60">
        <v>38384</v>
      </c>
      <c r="K66" s="49">
        <v>27.98</v>
      </c>
      <c r="L66" s="49">
        <v>28.73</v>
      </c>
      <c r="M66" s="49">
        <v>29.48</v>
      </c>
      <c r="O66" s="49">
        <v>21.373999999999995</v>
      </c>
      <c r="P66" s="49">
        <v>24.673999999999996</v>
      </c>
      <c r="Q66" s="49">
        <v>27.973999999999997</v>
      </c>
      <c r="S66" s="49">
        <v>0</v>
      </c>
      <c r="T66" s="49">
        <v>0</v>
      </c>
      <c r="U66" s="49">
        <v>0</v>
      </c>
      <c r="W66" s="49">
        <v>8.9337599999999989E-2</v>
      </c>
      <c r="X66" s="49">
        <v>0.17867519999999998</v>
      </c>
      <c r="Y66" s="49">
        <v>0.26801279999999994</v>
      </c>
      <c r="AA66" s="49">
        <v>2.5000000000000001E-3</v>
      </c>
      <c r="AB66" s="49">
        <v>5.0000000000000001E-3</v>
      </c>
      <c r="AC66" s="49">
        <v>7.4999999999999997E-3</v>
      </c>
      <c r="AE66" s="49">
        <v>-0.4</v>
      </c>
      <c r="AF66" s="49">
        <v>1.875</v>
      </c>
      <c r="AG66" s="49">
        <v>0.5</v>
      </c>
      <c r="AI66" s="49">
        <v>-0.1</v>
      </c>
      <c r="AJ66" s="49">
        <v>0.3</v>
      </c>
      <c r="AK66" s="49">
        <v>0.1</v>
      </c>
      <c r="AM66" s="59">
        <v>20</v>
      </c>
      <c r="AN66" s="72">
        <v>0.4</v>
      </c>
      <c r="BE66" s="60">
        <v>38384</v>
      </c>
      <c r="BF66" s="74">
        <v>0.9</v>
      </c>
    </row>
    <row r="67" spans="1:58">
      <c r="A67" s="71">
        <v>37530</v>
      </c>
      <c r="B67" s="36">
        <v>25.75</v>
      </c>
      <c r="C67" s="133">
        <v>26.4</v>
      </c>
      <c r="D67" s="36">
        <v>27.05</v>
      </c>
      <c r="E67" s="67"/>
      <c r="F67" s="36">
        <v>15.83499984741211</v>
      </c>
      <c r="G67" s="36">
        <v>16.159999847412109</v>
      </c>
      <c r="H67" s="36">
        <v>16.484999847412109</v>
      </c>
      <c r="I67" s="59"/>
      <c r="J67" s="60">
        <v>38412</v>
      </c>
      <c r="K67" s="49">
        <v>21.671250000000001</v>
      </c>
      <c r="L67" s="49">
        <v>22.12125</v>
      </c>
      <c r="M67" s="49">
        <v>22.571249999999999</v>
      </c>
      <c r="O67" s="49">
        <v>14.136750000000003</v>
      </c>
      <c r="P67" s="49">
        <v>17.436750000000004</v>
      </c>
      <c r="Q67" s="49">
        <v>20.736750000000004</v>
      </c>
      <c r="S67" s="49">
        <v>0</v>
      </c>
      <c r="T67" s="49">
        <v>0</v>
      </c>
      <c r="U67" s="49">
        <v>0</v>
      </c>
      <c r="W67" s="49">
        <v>8.9337599999999989E-2</v>
      </c>
      <c r="X67" s="49">
        <v>0.17867519999999998</v>
      </c>
      <c r="Y67" s="49">
        <v>0.26801279999999994</v>
      </c>
      <c r="AA67" s="49">
        <v>2.5000000000000001E-3</v>
      </c>
      <c r="AB67" s="49">
        <v>5.0000000000000001E-3</v>
      </c>
      <c r="AC67" s="49">
        <v>7.4999999999999997E-3</v>
      </c>
      <c r="AE67" s="49">
        <v>-0.4</v>
      </c>
      <c r="AF67" s="49">
        <v>1.875</v>
      </c>
      <c r="AG67" s="49">
        <v>0.5</v>
      </c>
      <c r="AI67" s="49">
        <v>-0.1</v>
      </c>
      <c r="AJ67" s="49">
        <v>0.3</v>
      </c>
      <c r="AK67" s="49">
        <v>0.1</v>
      </c>
      <c r="AM67" s="59">
        <v>21</v>
      </c>
      <c r="AN67" s="72">
        <v>0.4</v>
      </c>
      <c r="BE67" s="60">
        <v>38412</v>
      </c>
      <c r="BF67" s="74">
        <v>0.9</v>
      </c>
    </row>
    <row r="68" spans="1:58">
      <c r="A68" s="71">
        <v>37561</v>
      </c>
      <c r="B68" s="36">
        <v>25.75</v>
      </c>
      <c r="C68" s="133">
        <v>26.4</v>
      </c>
      <c r="D68" s="36">
        <v>27.05</v>
      </c>
      <c r="E68" s="67"/>
      <c r="F68" s="36">
        <v>14.08499984741211</v>
      </c>
      <c r="G68" s="36">
        <v>14.409999847412109</v>
      </c>
      <c r="H68" s="36">
        <v>14.734999847412109</v>
      </c>
      <c r="I68" s="59"/>
      <c r="J68" s="60">
        <v>38443</v>
      </c>
      <c r="K68" s="49">
        <v>22.796500000000002</v>
      </c>
      <c r="L68" s="49">
        <v>23.134</v>
      </c>
      <c r="M68" s="49">
        <v>23.471499999999999</v>
      </c>
      <c r="O68" s="49">
        <v>18.757999999999999</v>
      </c>
      <c r="P68" s="49">
        <v>22.058</v>
      </c>
      <c r="Q68" s="49">
        <v>25.358000000000001</v>
      </c>
      <c r="S68" s="49">
        <v>0</v>
      </c>
      <c r="T68" s="49">
        <v>0</v>
      </c>
      <c r="U68" s="49">
        <v>0</v>
      </c>
      <c r="W68" s="49">
        <v>7.1470079999999978E-2</v>
      </c>
      <c r="X68" s="49">
        <v>0.14294015999999996</v>
      </c>
      <c r="Y68" s="49">
        <v>0.21441023999999992</v>
      </c>
      <c r="AA68" s="49">
        <v>2.5000000000000001E-3</v>
      </c>
      <c r="AB68" s="49">
        <v>5.0000000000000001E-3</v>
      </c>
      <c r="AC68" s="49">
        <v>7.4999999999999997E-3</v>
      </c>
      <c r="AE68" s="49">
        <v>-0.25</v>
      </c>
      <c r="AF68" s="49">
        <v>1.1000000000000001</v>
      </c>
      <c r="AG68" s="49">
        <v>0.25</v>
      </c>
      <c r="AI68" s="49">
        <v>-0.1</v>
      </c>
      <c r="AJ68" s="49">
        <v>0.3</v>
      </c>
      <c r="AK68" s="49">
        <v>0.1</v>
      </c>
      <c r="AM68" s="59">
        <v>21</v>
      </c>
      <c r="AN68" s="72">
        <v>0.4</v>
      </c>
      <c r="BE68" s="60">
        <v>38443</v>
      </c>
      <c r="BF68" s="74">
        <v>0.9</v>
      </c>
    </row>
    <row r="69" spans="1:58">
      <c r="A69" s="71">
        <v>37591</v>
      </c>
      <c r="B69" s="36">
        <v>25.75</v>
      </c>
      <c r="C69" s="133">
        <v>26.4</v>
      </c>
      <c r="D69" s="36">
        <v>27.05</v>
      </c>
      <c r="E69" s="67"/>
      <c r="F69" s="36">
        <v>14.935000228881837</v>
      </c>
      <c r="G69" s="36">
        <v>15.260000228881836</v>
      </c>
      <c r="H69" s="36">
        <v>15.585000228881835</v>
      </c>
      <c r="I69" s="59"/>
      <c r="J69" s="60">
        <v>38473</v>
      </c>
      <c r="K69" s="49">
        <v>22.688000000000002</v>
      </c>
      <c r="L69" s="49">
        <v>23.828000000000003</v>
      </c>
      <c r="M69" s="49">
        <v>24.968000000000004</v>
      </c>
      <c r="O69" s="49">
        <v>19.884</v>
      </c>
      <c r="P69" s="49">
        <v>23.184000000000001</v>
      </c>
      <c r="Q69" s="49">
        <v>26.484000000000002</v>
      </c>
      <c r="S69" s="49">
        <v>0</v>
      </c>
      <c r="T69" s="49">
        <v>0</v>
      </c>
      <c r="U69" s="49">
        <v>0</v>
      </c>
      <c r="W69" s="49">
        <v>6.9683327999999989E-2</v>
      </c>
      <c r="X69" s="49">
        <v>0.13936665599999998</v>
      </c>
      <c r="Y69" s="49">
        <v>0.20904998399999997</v>
      </c>
      <c r="AA69" s="49">
        <v>2.5000000000000001E-3</v>
      </c>
      <c r="AB69" s="49">
        <v>5.0000000000000001E-3</v>
      </c>
      <c r="AC69" s="49">
        <v>7.4999999999999997E-3</v>
      </c>
      <c r="AE69" s="49">
        <v>-0.25</v>
      </c>
      <c r="AF69" s="49">
        <v>1.2</v>
      </c>
      <c r="AG69" s="49">
        <v>0.25</v>
      </c>
      <c r="AI69" s="49">
        <v>-0.1</v>
      </c>
      <c r="AJ69" s="49">
        <v>0.3</v>
      </c>
      <c r="AK69" s="49">
        <v>0.1</v>
      </c>
      <c r="AM69" s="59">
        <v>21</v>
      </c>
      <c r="AN69" s="72">
        <v>0.4</v>
      </c>
      <c r="BE69" s="60">
        <v>38473</v>
      </c>
      <c r="BF69" s="74">
        <v>0.9</v>
      </c>
    </row>
    <row r="70" spans="1:58">
      <c r="A70" s="71">
        <v>37622</v>
      </c>
      <c r="B70" s="36">
        <v>32.5</v>
      </c>
      <c r="C70" s="133">
        <v>33.299999999999997</v>
      </c>
      <c r="D70" s="36">
        <v>34.1</v>
      </c>
      <c r="E70" s="67"/>
      <c r="F70" s="36">
        <v>19.16499755859375</v>
      </c>
      <c r="G70" s="36">
        <v>19.564997558593749</v>
      </c>
      <c r="H70" s="36">
        <v>19.964997558593748</v>
      </c>
      <c r="I70" s="59"/>
      <c r="J70" s="60">
        <v>38504</v>
      </c>
      <c r="K70" s="49">
        <v>50.06</v>
      </c>
      <c r="L70" s="49">
        <v>53.36</v>
      </c>
      <c r="M70" s="49">
        <v>56.66</v>
      </c>
      <c r="O70" s="49">
        <v>39.04</v>
      </c>
      <c r="P70" s="49">
        <v>42.34</v>
      </c>
      <c r="Q70" s="49">
        <v>45.64</v>
      </c>
      <c r="S70" s="49">
        <v>0</v>
      </c>
      <c r="T70" s="49">
        <v>0</v>
      </c>
      <c r="U70" s="49">
        <v>0</v>
      </c>
      <c r="W70" s="49">
        <v>7.8617087999999988E-2</v>
      </c>
      <c r="X70" s="49">
        <v>0.15723417599999998</v>
      </c>
      <c r="Y70" s="49">
        <v>0.23585126399999995</v>
      </c>
      <c r="AA70" s="49">
        <v>2.5000000000000001E-3</v>
      </c>
      <c r="AB70" s="49">
        <v>5.0000000000000001E-3</v>
      </c>
      <c r="AC70" s="49">
        <v>7.4999999999999997E-3</v>
      </c>
      <c r="AE70" s="49">
        <v>-0.25</v>
      </c>
      <c r="AF70" s="49">
        <v>2</v>
      </c>
      <c r="AG70" s="49">
        <v>0.25</v>
      </c>
      <c r="AI70" s="49">
        <v>-0.1</v>
      </c>
      <c r="AJ70" s="49">
        <v>0.3</v>
      </c>
      <c r="AK70" s="49">
        <v>0.1</v>
      </c>
      <c r="AM70" s="59">
        <v>22</v>
      </c>
      <c r="AN70" s="72">
        <v>0.4</v>
      </c>
      <c r="BE70" s="60">
        <v>38504</v>
      </c>
      <c r="BF70" s="74">
        <v>0.9</v>
      </c>
    </row>
    <row r="71" spans="1:58">
      <c r="A71" s="71">
        <v>37653</v>
      </c>
      <c r="B71" s="36">
        <v>32.5</v>
      </c>
      <c r="C71" s="133">
        <v>33.299999999999997</v>
      </c>
      <c r="D71" s="36">
        <v>34.1</v>
      </c>
      <c r="E71" s="67"/>
      <c r="F71" s="36">
        <v>19.314997177124024</v>
      </c>
      <c r="G71" s="36">
        <v>19.714997177124022</v>
      </c>
      <c r="H71" s="36">
        <v>20.114997177124021</v>
      </c>
      <c r="I71" s="59"/>
      <c r="J71" s="60">
        <v>38534</v>
      </c>
      <c r="K71" s="49">
        <v>75.98</v>
      </c>
      <c r="L71" s="49">
        <v>78.98</v>
      </c>
      <c r="M71" s="49">
        <v>81.98</v>
      </c>
      <c r="O71" s="49">
        <v>55.935000000000002</v>
      </c>
      <c r="P71" s="49">
        <v>59.234999999999999</v>
      </c>
      <c r="Q71" s="49">
        <v>62.534999999999997</v>
      </c>
      <c r="S71" s="49">
        <v>0</v>
      </c>
      <c r="T71" s="49">
        <v>0</v>
      </c>
      <c r="U71" s="49">
        <v>0</v>
      </c>
      <c r="W71" s="49">
        <v>0.10005811199999999</v>
      </c>
      <c r="X71" s="49">
        <v>0.20011622399999998</v>
      </c>
      <c r="Y71" s="49">
        <v>0.30017433599999999</v>
      </c>
      <c r="AA71" s="49">
        <v>2.5000000000000001E-3</v>
      </c>
      <c r="AB71" s="49">
        <v>5.0000000000000001E-3</v>
      </c>
      <c r="AC71" s="49">
        <v>7.4999999999999997E-3</v>
      </c>
      <c r="AE71" s="49">
        <v>-0.75</v>
      </c>
      <c r="AF71" s="49">
        <v>2.25</v>
      </c>
      <c r="AG71" s="49">
        <v>0.75</v>
      </c>
      <c r="AI71" s="49">
        <v>-0.1</v>
      </c>
      <c r="AJ71" s="49">
        <v>0.3</v>
      </c>
      <c r="AK71" s="49">
        <v>0.1</v>
      </c>
      <c r="AM71" s="59">
        <v>22</v>
      </c>
      <c r="AN71" s="72">
        <v>0.4</v>
      </c>
      <c r="BE71" s="60">
        <v>38534</v>
      </c>
      <c r="BF71" s="74">
        <v>0.9</v>
      </c>
    </row>
    <row r="72" spans="1:58">
      <c r="A72" s="71">
        <v>37681</v>
      </c>
      <c r="B72" s="36">
        <v>25.175000000000001</v>
      </c>
      <c r="C72" s="133">
        <v>25.675000000000001</v>
      </c>
      <c r="D72" s="36">
        <v>26.175000000000001</v>
      </c>
      <c r="E72" s="67"/>
      <c r="F72" s="36">
        <v>16.714999084472655</v>
      </c>
      <c r="G72" s="36">
        <v>16.964999084472655</v>
      </c>
      <c r="H72" s="36">
        <v>17.214999084472655</v>
      </c>
      <c r="I72" s="59"/>
      <c r="J72" s="60">
        <v>38565</v>
      </c>
      <c r="K72" s="49">
        <v>74.05</v>
      </c>
      <c r="L72" s="49">
        <v>77.05</v>
      </c>
      <c r="M72" s="49">
        <v>80.05</v>
      </c>
      <c r="O72" s="49">
        <v>53.65</v>
      </c>
      <c r="P72" s="49">
        <v>56.95</v>
      </c>
      <c r="Q72" s="49">
        <v>60.25</v>
      </c>
      <c r="S72" s="49">
        <v>0</v>
      </c>
      <c r="T72" s="49">
        <v>0</v>
      </c>
      <c r="U72" s="49">
        <v>0</v>
      </c>
      <c r="W72" s="49">
        <v>0.12149913599999999</v>
      </c>
      <c r="X72" s="49">
        <v>0.24299827199999999</v>
      </c>
      <c r="Y72" s="49">
        <v>0.36449740799999997</v>
      </c>
      <c r="AA72" s="49">
        <v>2.5000000000000001E-3</v>
      </c>
      <c r="AB72" s="49">
        <v>5.0000000000000001E-3</v>
      </c>
      <c r="AC72" s="49">
        <v>7.4999999999999997E-3</v>
      </c>
      <c r="AE72" s="49">
        <v>-1</v>
      </c>
      <c r="AF72" s="49">
        <v>3</v>
      </c>
      <c r="AG72" s="49">
        <v>1</v>
      </c>
      <c r="AI72" s="49">
        <v>-0.1</v>
      </c>
      <c r="AJ72" s="49">
        <v>0.3</v>
      </c>
      <c r="AK72" s="49">
        <v>0.1</v>
      </c>
      <c r="AM72" s="59">
        <v>22</v>
      </c>
      <c r="AN72" s="72">
        <v>0.4</v>
      </c>
      <c r="BE72" s="60">
        <v>38565</v>
      </c>
      <c r="BF72" s="74">
        <v>0.9</v>
      </c>
    </row>
    <row r="73" spans="1:58">
      <c r="A73" s="71">
        <v>37712</v>
      </c>
      <c r="B73" s="36">
        <v>26.2</v>
      </c>
      <c r="C73" s="133">
        <v>26.55</v>
      </c>
      <c r="D73" s="36">
        <v>26.9</v>
      </c>
      <c r="E73" s="67"/>
      <c r="F73" s="36">
        <v>17.039999084472655</v>
      </c>
      <c r="G73" s="36">
        <v>17.214999084472655</v>
      </c>
      <c r="H73" s="36">
        <v>17.389999084472656</v>
      </c>
      <c r="I73" s="59"/>
      <c r="J73" s="60">
        <v>38596</v>
      </c>
      <c r="K73" s="49">
        <v>27.81</v>
      </c>
      <c r="L73" s="49">
        <v>28.635000000000002</v>
      </c>
      <c r="M73" s="49">
        <v>29.46</v>
      </c>
      <c r="O73" s="49">
        <v>19.125</v>
      </c>
      <c r="P73" s="49">
        <v>22.425000000000001</v>
      </c>
      <c r="Q73" s="49">
        <v>25.725000000000001</v>
      </c>
      <c r="S73" s="49">
        <v>0</v>
      </c>
      <c r="T73" s="49">
        <v>0</v>
      </c>
      <c r="U73" s="49">
        <v>0</v>
      </c>
      <c r="W73" s="49">
        <v>0.12149913599999999</v>
      </c>
      <c r="X73" s="49">
        <v>0.24299827199999999</v>
      </c>
      <c r="Y73" s="49">
        <v>0.36449740799999997</v>
      </c>
      <c r="AA73" s="49">
        <v>2.5000000000000001E-3</v>
      </c>
      <c r="AB73" s="49">
        <v>5.0000000000000001E-3</v>
      </c>
      <c r="AC73" s="49">
        <v>7.4999999999999997E-3</v>
      </c>
      <c r="AE73" s="49">
        <v>-1</v>
      </c>
      <c r="AF73" s="49">
        <v>3</v>
      </c>
      <c r="AG73" s="49">
        <v>1</v>
      </c>
      <c r="AI73" s="49">
        <v>-0.1</v>
      </c>
      <c r="AJ73" s="49">
        <v>0.3</v>
      </c>
      <c r="AK73" s="49">
        <v>0.1</v>
      </c>
      <c r="AM73" s="59">
        <v>23</v>
      </c>
      <c r="AN73" s="72">
        <v>0.4</v>
      </c>
      <c r="BE73" s="60">
        <v>38596</v>
      </c>
      <c r="BF73" s="74">
        <v>0.9</v>
      </c>
    </row>
    <row r="74" spans="1:58">
      <c r="A74" s="71">
        <v>37742</v>
      </c>
      <c r="B74" s="36">
        <v>30.6</v>
      </c>
      <c r="C74" s="133">
        <v>31.85</v>
      </c>
      <c r="D74" s="36">
        <v>33.1</v>
      </c>
      <c r="E74" s="67"/>
      <c r="F74" s="36">
        <v>16.039999847412108</v>
      </c>
      <c r="G74" s="36">
        <v>16.664999847412108</v>
      </c>
      <c r="H74" s="36">
        <v>17.289999847412108</v>
      </c>
      <c r="I74" s="59"/>
      <c r="J74" s="60">
        <v>38626</v>
      </c>
      <c r="K74" s="49">
        <v>19.350000000000001</v>
      </c>
      <c r="L74" s="49">
        <v>20.0625</v>
      </c>
      <c r="M74" s="49">
        <v>20.774999999999999</v>
      </c>
      <c r="O74" s="49">
        <v>12.75</v>
      </c>
      <c r="P74" s="49">
        <v>16.05</v>
      </c>
      <c r="Q74" s="49">
        <v>19.350000000000001</v>
      </c>
      <c r="S74" s="49">
        <v>0</v>
      </c>
      <c r="T74" s="49">
        <v>0</v>
      </c>
      <c r="U74" s="49">
        <v>0</v>
      </c>
      <c r="W74" s="49">
        <v>7.5801599999999983E-2</v>
      </c>
      <c r="X74" s="49">
        <v>0.15160319999999997</v>
      </c>
      <c r="Y74" s="49">
        <v>0.22740479999999996</v>
      </c>
      <c r="AA74" s="49">
        <v>2.5000000000000001E-3</v>
      </c>
      <c r="AB74" s="49">
        <v>5.0000000000000001E-3</v>
      </c>
      <c r="AC74" s="49">
        <v>7.4999999999999997E-3</v>
      </c>
      <c r="AE74" s="49">
        <v>-0.4</v>
      </c>
      <c r="AF74" s="49">
        <v>1.75</v>
      </c>
      <c r="AG74" s="49">
        <v>0.5</v>
      </c>
      <c r="AI74" s="49">
        <v>-0.1</v>
      </c>
      <c r="AJ74" s="49">
        <v>0.3</v>
      </c>
      <c r="AK74" s="49">
        <v>0.1</v>
      </c>
      <c r="AM74" s="59">
        <v>23</v>
      </c>
      <c r="AN74" s="72">
        <v>0.4</v>
      </c>
      <c r="BE74" s="60">
        <v>38626</v>
      </c>
      <c r="BF74" s="74">
        <v>0.9</v>
      </c>
    </row>
    <row r="75" spans="1:58">
      <c r="A75" s="71">
        <v>37773</v>
      </c>
      <c r="B75" s="36">
        <v>53.62</v>
      </c>
      <c r="C75" s="133">
        <v>57.25</v>
      </c>
      <c r="D75" s="36">
        <v>60.88</v>
      </c>
      <c r="E75" s="67"/>
      <c r="F75" s="36">
        <v>14.910001220703125</v>
      </c>
      <c r="G75" s="36">
        <v>16.725001220703124</v>
      </c>
      <c r="H75" s="36">
        <v>18.540001220703125</v>
      </c>
      <c r="I75" s="59"/>
      <c r="J75" s="60">
        <v>38657</v>
      </c>
      <c r="K75" s="49">
        <v>19.350000000000001</v>
      </c>
      <c r="L75" s="49">
        <v>20.0625</v>
      </c>
      <c r="M75" s="49">
        <v>20.774999999999999</v>
      </c>
      <c r="O75" s="49">
        <v>12.75</v>
      </c>
      <c r="P75" s="49">
        <v>16.05</v>
      </c>
      <c r="Q75" s="49">
        <v>19.350000000000001</v>
      </c>
      <c r="S75" s="49">
        <v>0</v>
      </c>
      <c r="T75" s="49">
        <v>0</v>
      </c>
      <c r="U75" s="49">
        <v>0</v>
      </c>
      <c r="W75" s="49">
        <v>5.7176063999999999E-2</v>
      </c>
      <c r="X75" s="49">
        <v>0.114352128</v>
      </c>
      <c r="Y75" s="49">
        <v>0.171528192</v>
      </c>
      <c r="AA75" s="49">
        <v>2.5000000000000001E-3</v>
      </c>
      <c r="AB75" s="49">
        <v>5.0000000000000001E-3</v>
      </c>
      <c r="AC75" s="49">
        <v>7.4999999999999997E-3</v>
      </c>
      <c r="AE75" s="49">
        <v>-0.25</v>
      </c>
      <c r="AF75" s="49">
        <v>1.5</v>
      </c>
      <c r="AG75" s="49">
        <v>0.25</v>
      </c>
      <c r="AI75" s="49">
        <v>-0.1</v>
      </c>
      <c r="AJ75" s="49">
        <v>0.3</v>
      </c>
      <c r="AK75" s="49">
        <v>0.1</v>
      </c>
      <c r="AM75" s="59">
        <v>23</v>
      </c>
      <c r="AN75" s="72">
        <v>0.4</v>
      </c>
      <c r="BE75" s="60">
        <v>38657</v>
      </c>
      <c r="BF75" s="74">
        <v>0.9</v>
      </c>
    </row>
    <row r="76" spans="1:58">
      <c r="A76" s="71">
        <v>37803</v>
      </c>
      <c r="B76" s="36">
        <v>84.75</v>
      </c>
      <c r="C76" s="133">
        <v>88.75</v>
      </c>
      <c r="D76" s="36">
        <v>92.75</v>
      </c>
      <c r="E76" s="67"/>
      <c r="F76" s="36">
        <v>14.414999847412108</v>
      </c>
      <c r="G76" s="36">
        <v>16.414999847412108</v>
      </c>
      <c r="H76" s="36">
        <v>18.414999847412108</v>
      </c>
      <c r="I76" s="59"/>
      <c r="J76" s="60">
        <v>38687</v>
      </c>
      <c r="K76" s="49">
        <v>20.420000000000002</v>
      </c>
      <c r="L76" s="49">
        <v>21.1325</v>
      </c>
      <c r="M76" s="49">
        <v>21.844999999999999</v>
      </c>
      <c r="O76" s="49">
        <v>12.75</v>
      </c>
      <c r="P76" s="49">
        <v>16.05</v>
      </c>
      <c r="Q76" s="49">
        <v>19.350000000000001</v>
      </c>
      <c r="S76" s="49">
        <v>0</v>
      </c>
      <c r="T76" s="49">
        <v>0</v>
      </c>
      <c r="U76" s="49">
        <v>0</v>
      </c>
      <c r="W76" s="49">
        <v>5.7176063999999999E-2</v>
      </c>
      <c r="X76" s="49">
        <v>0.114352128</v>
      </c>
      <c r="Y76" s="49">
        <v>0.171528192</v>
      </c>
      <c r="AA76" s="49">
        <v>2.5000000000000001E-3</v>
      </c>
      <c r="AB76" s="49">
        <v>5.0000000000000001E-3</v>
      </c>
      <c r="AC76" s="49">
        <v>7.4999999999999997E-3</v>
      </c>
      <c r="AE76" s="49">
        <v>-0.25</v>
      </c>
      <c r="AF76" s="49">
        <v>1.5</v>
      </c>
      <c r="AG76" s="49">
        <v>0.25</v>
      </c>
      <c r="AI76" s="49">
        <v>-0.1</v>
      </c>
      <c r="AJ76" s="49">
        <v>0.3</v>
      </c>
      <c r="AK76" s="49">
        <v>0.1</v>
      </c>
      <c r="AM76" s="59">
        <v>24</v>
      </c>
      <c r="AN76" s="72">
        <v>0.4</v>
      </c>
      <c r="BE76" s="60">
        <v>38687</v>
      </c>
      <c r="BF76" s="74">
        <v>0.9</v>
      </c>
    </row>
    <row r="77" spans="1:58">
      <c r="A77" s="71">
        <v>37834</v>
      </c>
      <c r="B77" s="36">
        <v>78.75</v>
      </c>
      <c r="C77" s="133">
        <v>82.75</v>
      </c>
      <c r="D77" s="36">
        <v>86.75</v>
      </c>
      <c r="E77" s="67"/>
      <c r="F77" s="36">
        <v>14.464999084472655</v>
      </c>
      <c r="G77" s="36">
        <v>16.464999084472655</v>
      </c>
      <c r="H77" s="36">
        <v>18.464999084472655</v>
      </c>
      <c r="I77" s="59"/>
      <c r="J77" s="60">
        <v>38718</v>
      </c>
      <c r="K77" s="49">
        <v>29.138999999999999</v>
      </c>
      <c r="L77" s="49">
        <v>29.963999999999999</v>
      </c>
      <c r="M77" s="49">
        <v>30.788999999999998</v>
      </c>
      <c r="O77" s="49">
        <v>19.513500000000001</v>
      </c>
      <c r="P77" s="49">
        <v>22.813500000000001</v>
      </c>
      <c r="Q77" s="49">
        <v>26.113500000000002</v>
      </c>
      <c r="S77" s="49">
        <v>0</v>
      </c>
      <c r="T77" s="49">
        <v>0</v>
      </c>
      <c r="U77" s="49">
        <v>0</v>
      </c>
      <c r="W77" s="49">
        <v>5.7176063999999999E-2</v>
      </c>
      <c r="X77" s="49">
        <v>0.114352128</v>
      </c>
      <c r="Y77" s="49">
        <v>0.171528192</v>
      </c>
      <c r="AA77" s="49">
        <v>2.5000000000000001E-3</v>
      </c>
      <c r="AB77" s="49">
        <v>5.0000000000000001E-3</v>
      </c>
      <c r="AC77" s="49">
        <v>7.4999999999999997E-3</v>
      </c>
      <c r="AE77" s="49">
        <v>-0.25</v>
      </c>
      <c r="AF77" s="49">
        <v>1.5</v>
      </c>
      <c r="AG77" s="49">
        <v>0.25</v>
      </c>
      <c r="AI77" s="49">
        <v>-0.1</v>
      </c>
      <c r="AJ77" s="49">
        <v>0.3</v>
      </c>
      <c r="AK77" s="49">
        <v>0.1</v>
      </c>
      <c r="AM77" s="59">
        <v>24</v>
      </c>
      <c r="AN77" s="72">
        <v>0.4</v>
      </c>
      <c r="BE77" s="60">
        <v>38718</v>
      </c>
      <c r="BF77" s="74">
        <v>0.9</v>
      </c>
    </row>
    <row r="78" spans="1:58">
      <c r="A78" s="71">
        <v>37865</v>
      </c>
      <c r="B78" s="36">
        <v>33.25</v>
      </c>
      <c r="C78" s="133">
        <v>34.15</v>
      </c>
      <c r="D78" s="36">
        <v>35.049999999999997</v>
      </c>
      <c r="E78" s="67"/>
      <c r="F78" s="36">
        <v>16.014999084472656</v>
      </c>
      <c r="G78" s="36">
        <v>16.464999084472655</v>
      </c>
      <c r="H78" s="36">
        <v>16.914999084472655</v>
      </c>
      <c r="I78" s="59"/>
      <c r="J78" s="60">
        <v>38749</v>
      </c>
      <c r="K78" s="49">
        <v>28.1175</v>
      </c>
      <c r="L78" s="49">
        <v>28.942499999999999</v>
      </c>
      <c r="M78" s="49">
        <v>29.767499999999998</v>
      </c>
      <c r="O78" s="49">
        <v>21.556499999999996</v>
      </c>
      <c r="P78" s="49">
        <v>24.856499999999997</v>
      </c>
      <c r="Q78" s="49">
        <v>28.156499999999998</v>
      </c>
      <c r="S78" s="49">
        <v>0</v>
      </c>
      <c r="T78" s="49">
        <v>0</v>
      </c>
      <c r="U78" s="49">
        <v>0</v>
      </c>
      <c r="W78" s="49">
        <v>8.5764095999999984E-2</v>
      </c>
      <c r="X78" s="49">
        <v>0.17152819199999997</v>
      </c>
      <c r="Y78" s="49">
        <v>0.25729228799999992</v>
      </c>
      <c r="AA78" s="49">
        <v>2.5000000000000001E-3</v>
      </c>
      <c r="AB78" s="49">
        <v>5.0000000000000001E-3</v>
      </c>
      <c r="AC78" s="49">
        <v>7.4999999999999997E-3</v>
      </c>
      <c r="AE78" s="49">
        <v>-0.4</v>
      </c>
      <c r="AF78" s="49">
        <v>1.875</v>
      </c>
      <c r="AG78" s="49">
        <v>0.5</v>
      </c>
      <c r="AI78" s="49">
        <v>-0.1</v>
      </c>
      <c r="AJ78" s="49">
        <v>0.3</v>
      </c>
      <c r="AK78" s="49">
        <v>0.1</v>
      </c>
      <c r="AM78" s="59">
        <v>24</v>
      </c>
      <c r="AN78" s="72">
        <v>0.4</v>
      </c>
      <c r="BE78" s="60">
        <v>38749</v>
      </c>
      <c r="BF78" s="74">
        <v>0.9</v>
      </c>
    </row>
    <row r="79" spans="1:58">
      <c r="A79" s="71">
        <v>37895</v>
      </c>
      <c r="B79" s="36">
        <v>25.65</v>
      </c>
      <c r="C79" s="133">
        <v>26.4</v>
      </c>
      <c r="D79" s="36">
        <v>27.15</v>
      </c>
      <c r="E79" s="67"/>
      <c r="F79" s="36">
        <v>15.789999847412108</v>
      </c>
      <c r="G79" s="36">
        <v>16.164999847412108</v>
      </c>
      <c r="H79" s="36">
        <v>16.539999847412108</v>
      </c>
      <c r="I79" s="59"/>
      <c r="J79" s="60">
        <v>38777</v>
      </c>
      <c r="K79" s="49">
        <v>21.846250000000001</v>
      </c>
      <c r="L79" s="49">
        <v>22.333749999999998</v>
      </c>
      <c r="M79" s="49">
        <v>22.821249999999999</v>
      </c>
      <c r="O79" s="49">
        <v>14.304250000000003</v>
      </c>
      <c r="P79" s="49">
        <v>17.604250000000004</v>
      </c>
      <c r="Q79" s="49">
        <v>20.904250000000005</v>
      </c>
      <c r="S79" s="49">
        <v>0</v>
      </c>
      <c r="T79" s="49">
        <v>0</v>
      </c>
      <c r="U79" s="49">
        <v>0</v>
      </c>
      <c r="W79" s="49">
        <v>8.5764095999999984E-2</v>
      </c>
      <c r="X79" s="49">
        <v>0.17152819199999997</v>
      </c>
      <c r="Y79" s="49">
        <v>0.25729228799999992</v>
      </c>
      <c r="AA79" s="49">
        <v>2.5000000000000001E-3</v>
      </c>
      <c r="AB79" s="49">
        <v>5.0000000000000001E-3</v>
      </c>
      <c r="AC79" s="49">
        <v>7.4999999999999997E-3</v>
      </c>
      <c r="AE79" s="49">
        <v>-0.4</v>
      </c>
      <c r="AF79" s="49">
        <v>1.875</v>
      </c>
      <c r="AG79" s="49">
        <v>0.5</v>
      </c>
      <c r="AI79" s="49">
        <v>-0.1</v>
      </c>
      <c r="AJ79" s="49">
        <v>0.3</v>
      </c>
      <c r="AK79" s="49">
        <v>0.1</v>
      </c>
      <c r="AM79" s="59">
        <v>25</v>
      </c>
      <c r="AN79" s="72">
        <v>0.4</v>
      </c>
      <c r="BE79" s="60">
        <v>38777</v>
      </c>
      <c r="BF79" s="74">
        <v>0.9</v>
      </c>
    </row>
    <row r="80" spans="1:58">
      <c r="A80" s="71">
        <v>37926</v>
      </c>
      <c r="B80" s="36">
        <v>25.65</v>
      </c>
      <c r="C80" s="133">
        <v>26.4</v>
      </c>
      <c r="D80" s="36">
        <v>27.15</v>
      </c>
      <c r="E80" s="67"/>
      <c r="F80" s="36">
        <v>14.03999984741211</v>
      </c>
      <c r="G80" s="36">
        <v>14.41499984741211</v>
      </c>
      <c r="H80" s="36">
        <v>14.78999984741211</v>
      </c>
      <c r="I80" s="59"/>
      <c r="J80" s="60">
        <v>38808</v>
      </c>
      <c r="K80" s="49">
        <v>22.974</v>
      </c>
      <c r="L80" s="49">
        <v>23.349</v>
      </c>
      <c r="M80" s="49">
        <v>23.724</v>
      </c>
      <c r="O80" s="49">
        <v>18.963000000000001</v>
      </c>
      <c r="P80" s="49">
        <v>22.263000000000002</v>
      </c>
      <c r="Q80" s="49">
        <v>25.563000000000002</v>
      </c>
      <c r="S80" s="49">
        <v>0</v>
      </c>
      <c r="T80" s="49">
        <v>0</v>
      </c>
      <c r="U80" s="49">
        <v>0</v>
      </c>
      <c r="W80" s="49">
        <v>6.8611276799999982E-2</v>
      </c>
      <c r="X80" s="49">
        <v>0.13722255359999996</v>
      </c>
      <c r="Y80" s="49">
        <v>0.20583383039999995</v>
      </c>
      <c r="AA80" s="49">
        <v>2.5000000000000001E-3</v>
      </c>
      <c r="AB80" s="49">
        <v>5.0000000000000001E-3</v>
      </c>
      <c r="AC80" s="49">
        <v>7.4999999999999997E-3</v>
      </c>
      <c r="AE80" s="49">
        <v>-0.25</v>
      </c>
      <c r="AF80" s="49">
        <v>1.1000000000000001</v>
      </c>
      <c r="AG80" s="49">
        <v>0.25</v>
      </c>
      <c r="AI80" s="49">
        <v>-0.1</v>
      </c>
      <c r="AJ80" s="49">
        <v>0.3</v>
      </c>
      <c r="AK80" s="49">
        <v>0.1</v>
      </c>
      <c r="AM80" s="59">
        <v>25</v>
      </c>
      <c r="AN80" s="72">
        <v>0.4</v>
      </c>
      <c r="BE80" s="60">
        <v>38808</v>
      </c>
      <c r="BF80" s="74">
        <v>0.9</v>
      </c>
    </row>
    <row r="81" spans="1:58">
      <c r="A81" s="71">
        <v>37956</v>
      </c>
      <c r="B81" s="36">
        <v>25.65</v>
      </c>
      <c r="C81" s="133">
        <v>26.4</v>
      </c>
      <c r="D81" s="36">
        <v>27.15</v>
      </c>
      <c r="E81" s="67"/>
      <c r="F81" s="36">
        <v>14.890000228881837</v>
      </c>
      <c r="G81" s="36">
        <v>15.265000228881837</v>
      </c>
      <c r="H81" s="36">
        <v>15.640000228881837</v>
      </c>
      <c r="I81" s="59"/>
      <c r="J81" s="60">
        <v>38838</v>
      </c>
      <c r="K81" s="49">
        <v>22.937999999999999</v>
      </c>
      <c r="L81" s="49">
        <v>24.198</v>
      </c>
      <c r="M81" s="49">
        <v>25.458000000000002</v>
      </c>
      <c r="O81" s="49">
        <v>20.244</v>
      </c>
      <c r="P81" s="49">
        <v>23.544</v>
      </c>
      <c r="Q81" s="49">
        <v>26.844000000000001</v>
      </c>
      <c r="S81" s="49">
        <v>0</v>
      </c>
      <c r="T81" s="49">
        <v>0</v>
      </c>
      <c r="U81" s="49">
        <v>0</v>
      </c>
      <c r="W81" s="49">
        <v>6.689599487999999E-2</v>
      </c>
      <c r="X81" s="49">
        <v>0.13379198975999998</v>
      </c>
      <c r="Y81" s="49">
        <v>0.20068798463999998</v>
      </c>
      <c r="AA81" s="49">
        <v>2.5000000000000001E-3</v>
      </c>
      <c r="AB81" s="49">
        <v>5.0000000000000001E-3</v>
      </c>
      <c r="AC81" s="49">
        <v>7.4999999999999997E-3</v>
      </c>
      <c r="AE81" s="49">
        <v>-0.25</v>
      </c>
      <c r="AF81" s="49">
        <v>1.2</v>
      </c>
      <c r="AG81" s="49">
        <v>0.25</v>
      </c>
      <c r="AI81" s="49">
        <v>-0.1</v>
      </c>
      <c r="AJ81" s="49">
        <v>0.3</v>
      </c>
      <c r="AK81" s="49">
        <v>0.1</v>
      </c>
      <c r="AM81" s="59">
        <v>25</v>
      </c>
      <c r="AN81" s="72">
        <v>0.4</v>
      </c>
      <c r="BE81" s="60">
        <v>38838</v>
      </c>
      <c r="BF81" s="74">
        <v>0.9</v>
      </c>
    </row>
    <row r="82" spans="1:58">
      <c r="A82" s="71">
        <v>37987</v>
      </c>
      <c r="B82" s="36">
        <v>32.65</v>
      </c>
      <c r="C82" s="133">
        <v>33.549999999999997</v>
      </c>
      <c r="D82" s="36">
        <v>34.450000000000003</v>
      </c>
      <c r="E82" s="67"/>
      <c r="F82" s="36">
        <v>19.214997558593751</v>
      </c>
      <c r="G82" s="36">
        <v>19.66499755859375</v>
      </c>
      <c r="H82" s="36">
        <v>20.11499755859375</v>
      </c>
      <c r="I82" s="59"/>
      <c r="J82" s="60">
        <v>38869</v>
      </c>
      <c r="K82" s="49">
        <v>50.42</v>
      </c>
      <c r="L82" s="49">
        <v>54.05</v>
      </c>
      <c r="M82" s="49">
        <v>57.68</v>
      </c>
      <c r="O82" s="49">
        <v>39.587499999999999</v>
      </c>
      <c r="P82" s="49">
        <v>42.887500000000003</v>
      </c>
      <c r="Q82" s="49">
        <v>46.1875</v>
      </c>
      <c r="S82" s="49">
        <v>0</v>
      </c>
      <c r="T82" s="49">
        <v>0</v>
      </c>
      <c r="U82" s="49">
        <v>0</v>
      </c>
      <c r="W82" s="49">
        <v>7.5472404479999991E-2</v>
      </c>
      <c r="X82" s="49">
        <v>0.15094480895999998</v>
      </c>
      <c r="Y82" s="49">
        <v>0.22641721343999999</v>
      </c>
      <c r="AA82" s="49">
        <v>2.5000000000000001E-3</v>
      </c>
      <c r="AB82" s="49">
        <v>5.0000000000000001E-3</v>
      </c>
      <c r="AC82" s="49">
        <v>7.4999999999999997E-3</v>
      </c>
      <c r="AE82" s="49">
        <v>-0.25</v>
      </c>
      <c r="AF82" s="49">
        <v>2</v>
      </c>
      <c r="AG82" s="49">
        <v>0.25</v>
      </c>
      <c r="AI82" s="49">
        <v>-0.1</v>
      </c>
      <c r="AJ82" s="49">
        <v>0.3</v>
      </c>
      <c r="AK82" s="49">
        <v>0.1</v>
      </c>
      <c r="AM82" s="59">
        <v>26</v>
      </c>
      <c r="AN82" s="72">
        <v>0.4</v>
      </c>
      <c r="BE82" s="60">
        <v>38869</v>
      </c>
      <c r="BF82" s="74">
        <v>0.9</v>
      </c>
    </row>
    <row r="83" spans="1:58">
      <c r="A83" s="71">
        <v>38018</v>
      </c>
      <c r="B83" s="36">
        <v>32.65</v>
      </c>
      <c r="C83" s="133">
        <v>33.549999999999997</v>
      </c>
      <c r="D83" s="36">
        <v>34.450000000000003</v>
      </c>
      <c r="E83" s="67"/>
      <c r="F83" s="36">
        <v>19.364997177124025</v>
      </c>
      <c r="G83" s="36">
        <v>19.814997177124024</v>
      </c>
      <c r="H83" s="36">
        <v>20.264997177124023</v>
      </c>
      <c r="I83" s="59"/>
      <c r="J83" s="60">
        <v>38899</v>
      </c>
      <c r="K83" s="49">
        <v>77.739999999999995</v>
      </c>
      <c r="L83" s="49">
        <v>80.739999999999995</v>
      </c>
      <c r="M83" s="49">
        <v>83.74</v>
      </c>
      <c r="O83" s="49">
        <v>57.255000000000003</v>
      </c>
      <c r="P83" s="49">
        <v>60.555</v>
      </c>
      <c r="Q83" s="49">
        <v>63.854999999999997</v>
      </c>
      <c r="S83" s="49">
        <v>0</v>
      </c>
      <c r="T83" s="49">
        <v>0</v>
      </c>
      <c r="U83" s="49">
        <v>0</v>
      </c>
      <c r="W83" s="49">
        <v>9.6055787519999991E-2</v>
      </c>
      <c r="X83" s="49">
        <v>0.19211157503999998</v>
      </c>
      <c r="Y83" s="49">
        <v>0.28816736255999997</v>
      </c>
      <c r="AA83" s="49">
        <v>2.5000000000000001E-3</v>
      </c>
      <c r="AB83" s="49">
        <v>5.0000000000000001E-3</v>
      </c>
      <c r="AC83" s="49">
        <v>7.4999999999999997E-3</v>
      </c>
      <c r="AE83" s="49">
        <v>-0.75</v>
      </c>
      <c r="AF83" s="49">
        <v>2.25</v>
      </c>
      <c r="AG83" s="49">
        <v>0.75</v>
      </c>
      <c r="AI83" s="49">
        <v>-0.1</v>
      </c>
      <c r="AJ83" s="49">
        <v>0.3</v>
      </c>
      <c r="AK83" s="49">
        <v>0.1</v>
      </c>
      <c r="AM83" s="59">
        <v>26</v>
      </c>
      <c r="AN83" s="72">
        <v>0.4</v>
      </c>
      <c r="BE83" s="60">
        <v>38899</v>
      </c>
      <c r="BF83" s="74">
        <v>0.9</v>
      </c>
    </row>
    <row r="84" spans="1:58">
      <c r="A84" s="71">
        <v>38047</v>
      </c>
      <c r="B84" s="36">
        <v>25.225000000000001</v>
      </c>
      <c r="C84" s="133">
        <v>25.774999999999999</v>
      </c>
      <c r="D84" s="36">
        <v>26.324999999999999</v>
      </c>
      <c r="E84" s="67"/>
      <c r="F84" s="36">
        <v>16.789999084472658</v>
      </c>
      <c r="G84" s="36">
        <v>17.064999084472657</v>
      </c>
      <c r="H84" s="36">
        <v>17.339999084472655</v>
      </c>
      <c r="I84" s="59"/>
      <c r="J84" s="60">
        <v>38930</v>
      </c>
      <c r="K84" s="49">
        <v>75.89</v>
      </c>
      <c r="L84" s="49">
        <v>78.89</v>
      </c>
      <c r="M84" s="49">
        <v>81.89</v>
      </c>
      <c r="O84" s="49">
        <v>55.01</v>
      </c>
      <c r="P84" s="49">
        <v>58.31</v>
      </c>
      <c r="Q84" s="49">
        <v>61.61</v>
      </c>
      <c r="S84" s="49">
        <v>0</v>
      </c>
      <c r="T84" s="49">
        <v>0</v>
      </c>
      <c r="U84" s="49">
        <v>0</v>
      </c>
      <c r="W84" s="49">
        <v>0.11663917055999999</v>
      </c>
      <c r="X84" s="49">
        <v>0.23327834111999998</v>
      </c>
      <c r="Y84" s="49">
        <v>0.34991751167999996</v>
      </c>
      <c r="AA84" s="49">
        <v>2.5000000000000001E-3</v>
      </c>
      <c r="AB84" s="49">
        <v>5.0000000000000001E-3</v>
      </c>
      <c r="AC84" s="49">
        <v>7.4999999999999997E-3</v>
      </c>
      <c r="AE84" s="49">
        <v>-1</v>
      </c>
      <c r="AF84" s="49">
        <v>3</v>
      </c>
      <c r="AG84" s="49">
        <v>1</v>
      </c>
      <c r="AI84" s="49">
        <v>-0.1</v>
      </c>
      <c r="AJ84" s="49">
        <v>0.3</v>
      </c>
      <c r="AK84" s="49">
        <v>0.1</v>
      </c>
      <c r="AM84" s="59">
        <v>26</v>
      </c>
      <c r="AN84" s="72">
        <v>0.4</v>
      </c>
      <c r="BE84" s="60">
        <v>38930</v>
      </c>
      <c r="BF84" s="74">
        <v>0.9</v>
      </c>
    </row>
    <row r="85" spans="1:58">
      <c r="A85" s="71">
        <v>38078</v>
      </c>
      <c r="B85" s="36">
        <v>26.25</v>
      </c>
      <c r="C85" s="133">
        <v>26.65</v>
      </c>
      <c r="D85" s="36">
        <v>27.05</v>
      </c>
      <c r="E85" s="67"/>
      <c r="F85" s="36">
        <v>17.114999084472657</v>
      </c>
      <c r="G85" s="36">
        <v>17.314999084472657</v>
      </c>
      <c r="H85" s="36">
        <v>17.514999084472656</v>
      </c>
      <c r="I85" s="59"/>
      <c r="J85" s="60">
        <v>38961</v>
      </c>
      <c r="K85" s="49">
        <v>27.942499999999999</v>
      </c>
      <c r="L85" s="49">
        <v>28.842500000000001</v>
      </c>
      <c r="M85" s="49">
        <v>29.7425</v>
      </c>
      <c r="O85" s="49">
        <v>19.287500000000001</v>
      </c>
      <c r="P85" s="49">
        <v>22.587499999999999</v>
      </c>
      <c r="Q85" s="49">
        <v>25.887499999999999</v>
      </c>
      <c r="S85" s="49">
        <v>0</v>
      </c>
      <c r="T85" s="49">
        <v>0</v>
      </c>
      <c r="U85" s="49">
        <v>0</v>
      </c>
      <c r="W85" s="49">
        <v>0.11663917055999999</v>
      </c>
      <c r="X85" s="49">
        <v>0.23327834111999998</v>
      </c>
      <c r="Y85" s="49">
        <v>0.34991751167999996</v>
      </c>
      <c r="AA85" s="49">
        <v>2.5000000000000001E-3</v>
      </c>
      <c r="AB85" s="49">
        <v>5.0000000000000001E-3</v>
      </c>
      <c r="AC85" s="49">
        <v>7.4999999999999997E-3</v>
      </c>
      <c r="AE85" s="49">
        <v>-1</v>
      </c>
      <c r="AF85" s="49">
        <v>3</v>
      </c>
      <c r="AG85" s="49">
        <v>1</v>
      </c>
      <c r="AI85" s="49">
        <v>-0.1</v>
      </c>
      <c r="AJ85" s="49">
        <v>0.3</v>
      </c>
      <c r="AK85" s="49">
        <v>0.1</v>
      </c>
      <c r="AM85" s="59">
        <v>27</v>
      </c>
      <c r="AN85" s="72">
        <v>0.4</v>
      </c>
      <c r="BE85" s="60">
        <v>38961</v>
      </c>
      <c r="BF85" s="74">
        <v>0.9</v>
      </c>
    </row>
    <row r="86" spans="1:58">
      <c r="A86" s="71">
        <v>38108</v>
      </c>
      <c r="B86" s="36">
        <v>30.57</v>
      </c>
      <c r="C86" s="133">
        <v>31.95</v>
      </c>
      <c r="D86" s="36">
        <v>33.33</v>
      </c>
      <c r="E86" s="67"/>
      <c r="F86" s="36">
        <v>16.074999847412109</v>
      </c>
      <c r="G86" s="36">
        <v>16.76499984741211</v>
      </c>
      <c r="H86" s="36">
        <v>17.454999847412111</v>
      </c>
      <c r="I86" s="59"/>
      <c r="J86" s="60">
        <v>38991</v>
      </c>
      <c r="K86" s="49">
        <v>19.462499999999999</v>
      </c>
      <c r="L86" s="49">
        <v>20.25</v>
      </c>
      <c r="M86" s="49">
        <v>21.037500000000001</v>
      </c>
      <c r="O86" s="49">
        <v>12.9</v>
      </c>
      <c r="P86" s="49">
        <v>16.2</v>
      </c>
      <c r="Q86" s="49">
        <v>19.5</v>
      </c>
      <c r="S86" s="49">
        <v>0</v>
      </c>
      <c r="T86" s="49">
        <v>0</v>
      </c>
      <c r="U86" s="49">
        <v>0</v>
      </c>
      <c r="W86" s="49">
        <v>7.2769535999999982E-2</v>
      </c>
      <c r="X86" s="49">
        <v>0.14553907199999996</v>
      </c>
      <c r="Y86" s="49">
        <v>0.21830860799999996</v>
      </c>
      <c r="AA86" s="49">
        <v>2.5000000000000001E-3</v>
      </c>
      <c r="AB86" s="49">
        <v>5.0000000000000001E-3</v>
      </c>
      <c r="AC86" s="49">
        <v>7.4999999999999997E-3</v>
      </c>
      <c r="AE86" s="49">
        <v>-0.4</v>
      </c>
      <c r="AF86" s="49">
        <v>1.75</v>
      </c>
      <c r="AG86" s="49">
        <v>0.5</v>
      </c>
      <c r="AI86" s="49">
        <v>-0.1</v>
      </c>
      <c r="AJ86" s="49">
        <v>0.3</v>
      </c>
      <c r="AK86" s="49">
        <v>0.1</v>
      </c>
      <c r="AM86" s="59">
        <v>27</v>
      </c>
      <c r="AN86" s="72">
        <v>0.4</v>
      </c>
      <c r="BE86" s="60">
        <v>38991</v>
      </c>
      <c r="BF86" s="74">
        <v>0.9</v>
      </c>
    </row>
    <row r="87" spans="1:58">
      <c r="A87" s="71">
        <v>38139</v>
      </c>
      <c r="B87" s="36">
        <v>53.5</v>
      </c>
      <c r="C87" s="133">
        <v>57.5</v>
      </c>
      <c r="D87" s="36">
        <v>61.5</v>
      </c>
      <c r="E87" s="67"/>
      <c r="F87" s="36">
        <v>14.825001220703125</v>
      </c>
      <c r="G87" s="36">
        <v>16.825001220703125</v>
      </c>
      <c r="H87" s="36">
        <v>18.825001220703125</v>
      </c>
      <c r="I87" s="59"/>
      <c r="J87" s="60">
        <v>39022</v>
      </c>
      <c r="K87" s="49">
        <v>19.462499999999999</v>
      </c>
      <c r="L87" s="49">
        <v>20.25</v>
      </c>
      <c r="M87" s="49">
        <v>21.037500000000001</v>
      </c>
      <c r="O87" s="49">
        <v>12.9</v>
      </c>
      <c r="P87" s="49">
        <v>16.2</v>
      </c>
      <c r="Q87" s="49">
        <v>19.5</v>
      </c>
      <c r="S87" s="49">
        <v>0</v>
      </c>
      <c r="T87" s="49">
        <v>0</v>
      </c>
      <c r="U87" s="49">
        <v>0</v>
      </c>
      <c r="W87" s="49">
        <v>5.4889021439999998E-2</v>
      </c>
      <c r="X87" s="49">
        <v>0.10977804288</v>
      </c>
      <c r="Y87" s="49">
        <v>0.16466706432</v>
      </c>
      <c r="AA87" s="49">
        <v>2.5000000000000001E-3</v>
      </c>
      <c r="AB87" s="49">
        <v>5.0000000000000001E-3</v>
      </c>
      <c r="AC87" s="49">
        <v>7.4999999999999997E-3</v>
      </c>
      <c r="AE87" s="49">
        <v>-0.25</v>
      </c>
      <c r="AF87" s="49">
        <v>1.5</v>
      </c>
      <c r="AG87" s="49">
        <v>0.25</v>
      </c>
      <c r="AI87" s="49">
        <v>-0.1</v>
      </c>
      <c r="AJ87" s="49">
        <v>0.3</v>
      </c>
      <c r="AK87" s="49">
        <v>0.1</v>
      </c>
      <c r="AM87" s="59">
        <v>27</v>
      </c>
      <c r="AN87" s="72">
        <v>0.4</v>
      </c>
      <c r="BE87" s="60">
        <v>39022</v>
      </c>
      <c r="BF87" s="74">
        <v>0.9</v>
      </c>
    </row>
    <row r="88" spans="1:58">
      <c r="A88" s="71">
        <v>38169</v>
      </c>
      <c r="B88" s="36">
        <v>84.75</v>
      </c>
      <c r="C88" s="133">
        <v>88.75</v>
      </c>
      <c r="D88" s="36">
        <v>92.75</v>
      </c>
      <c r="E88" s="67"/>
      <c r="F88" s="36">
        <v>14.51499984741211</v>
      </c>
      <c r="G88" s="36">
        <v>16.51499984741211</v>
      </c>
      <c r="H88" s="36">
        <v>18.51499984741211</v>
      </c>
      <c r="I88" s="59"/>
      <c r="J88" s="60">
        <v>39052</v>
      </c>
      <c r="K88" s="49">
        <v>20.5425</v>
      </c>
      <c r="L88" s="49">
        <v>21.33</v>
      </c>
      <c r="M88" s="49">
        <v>22.1175</v>
      </c>
      <c r="O88" s="49">
        <v>12.9</v>
      </c>
      <c r="P88" s="49">
        <v>16.2</v>
      </c>
      <c r="Q88" s="49">
        <v>19.5</v>
      </c>
      <c r="S88" s="49">
        <v>0</v>
      </c>
      <c r="T88" s="49">
        <v>0</v>
      </c>
      <c r="U88" s="49">
        <v>0</v>
      </c>
      <c r="W88" s="49">
        <v>5.4889021439999998E-2</v>
      </c>
      <c r="X88" s="49">
        <v>0.10977804288</v>
      </c>
      <c r="Y88" s="49">
        <v>0.16466706432</v>
      </c>
      <c r="AA88" s="49">
        <v>2.5000000000000001E-3</v>
      </c>
      <c r="AB88" s="49">
        <v>5.0000000000000001E-3</v>
      </c>
      <c r="AC88" s="49">
        <v>7.4999999999999997E-3</v>
      </c>
      <c r="AE88" s="49">
        <v>-0.25</v>
      </c>
      <c r="AF88" s="49">
        <v>1.5</v>
      </c>
      <c r="AG88" s="49">
        <v>0.25</v>
      </c>
      <c r="AI88" s="49">
        <v>-0.1</v>
      </c>
      <c r="AJ88" s="49">
        <v>0.3</v>
      </c>
      <c r="AK88" s="49">
        <v>0.1</v>
      </c>
      <c r="AM88" s="59">
        <v>28</v>
      </c>
      <c r="AN88" s="72">
        <v>0.4</v>
      </c>
      <c r="BE88" s="60">
        <v>39052</v>
      </c>
      <c r="BF88" s="74">
        <v>0.9</v>
      </c>
    </row>
    <row r="89" spans="1:58">
      <c r="A89" s="71">
        <v>38200</v>
      </c>
      <c r="B89" s="36">
        <v>78.75</v>
      </c>
      <c r="C89" s="133">
        <v>82.75</v>
      </c>
      <c r="D89" s="36">
        <v>86.75</v>
      </c>
      <c r="E89" s="67"/>
      <c r="F89" s="36">
        <v>14.564999084472657</v>
      </c>
      <c r="G89" s="36">
        <v>16.564999084472657</v>
      </c>
      <c r="H89" s="36">
        <v>18.564999084472657</v>
      </c>
      <c r="I89" s="59"/>
      <c r="J89" s="60">
        <v>39083</v>
      </c>
      <c r="K89" s="49">
        <v>29.283999999999999</v>
      </c>
      <c r="L89" s="49">
        <v>30.183999999999997</v>
      </c>
      <c r="M89" s="49">
        <v>31.083999999999996</v>
      </c>
      <c r="O89" s="49">
        <v>19.680999999999997</v>
      </c>
      <c r="P89" s="49">
        <v>22.980999999999998</v>
      </c>
      <c r="Q89" s="49">
        <v>26.280999999999999</v>
      </c>
      <c r="S89" s="49">
        <v>0</v>
      </c>
      <c r="T89" s="49">
        <v>0</v>
      </c>
      <c r="U89" s="49">
        <v>0</v>
      </c>
      <c r="W89" s="49">
        <v>5.4889021439999998E-2</v>
      </c>
      <c r="X89" s="49">
        <v>0.10977804288</v>
      </c>
      <c r="Y89" s="49">
        <v>0.16466706432</v>
      </c>
      <c r="AA89" s="49">
        <v>2.5000000000000001E-3</v>
      </c>
      <c r="AB89" s="49">
        <v>5.0000000000000001E-3</v>
      </c>
      <c r="AC89" s="49">
        <v>7.4999999999999997E-3</v>
      </c>
      <c r="AE89" s="49">
        <v>-0.25</v>
      </c>
      <c r="AF89" s="49">
        <v>1.5</v>
      </c>
      <c r="AG89" s="49">
        <v>0.25</v>
      </c>
      <c r="AI89" s="49">
        <v>-0.1</v>
      </c>
      <c r="AJ89" s="49">
        <v>0.3</v>
      </c>
      <c r="AK89" s="49">
        <v>0.1</v>
      </c>
      <c r="AM89" s="59">
        <v>28</v>
      </c>
      <c r="AN89" s="72">
        <v>0.4</v>
      </c>
      <c r="BE89" s="60">
        <v>39083</v>
      </c>
      <c r="BF89" s="74">
        <v>0.9</v>
      </c>
    </row>
    <row r="90" spans="1:58">
      <c r="A90" s="71">
        <v>38231</v>
      </c>
      <c r="B90" s="36">
        <v>33.25</v>
      </c>
      <c r="C90" s="133">
        <v>34.25</v>
      </c>
      <c r="D90" s="36">
        <v>35.25</v>
      </c>
      <c r="E90" s="67"/>
      <c r="F90" s="36">
        <v>16.064999084472657</v>
      </c>
      <c r="G90" s="36">
        <v>16.564999084472657</v>
      </c>
      <c r="H90" s="36">
        <v>17.064999084472657</v>
      </c>
      <c r="I90" s="59"/>
      <c r="J90" s="60">
        <v>39114</v>
      </c>
      <c r="K90" s="49">
        <v>28.254999999999999</v>
      </c>
      <c r="L90" s="49">
        <v>29.155000000000001</v>
      </c>
      <c r="M90" s="49">
        <v>30.055</v>
      </c>
      <c r="O90" s="49">
        <v>21.738999999999997</v>
      </c>
      <c r="P90" s="49">
        <v>25.038999999999998</v>
      </c>
      <c r="Q90" s="49">
        <v>28.338999999999999</v>
      </c>
      <c r="S90" s="49">
        <v>0</v>
      </c>
      <c r="T90" s="49">
        <v>0</v>
      </c>
      <c r="U90" s="49">
        <v>0</v>
      </c>
      <c r="W90" s="49">
        <v>8.2333532159999986E-2</v>
      </c>
      <c r="X90" s="49">
        <v>0.16466706431999997</v>
      </c>
      <c r="Y90" s="49">
        <v>0.24700059647999995</v>
      </c>
      <c r="AA90" s="49">
        <v>2.5000000000000001E-3</v>
      </c>
      <c r="AB90" s="49">
        <v>5.0000000000000001E-3</v>
      </c>
      <c r="AC90" s="49">
        <v>7.4999999999999997E-3</v>
      </c>
      <c r="AE90" s="49">
        <v>-0.4</v>
      </c>
      <c r="AF90" s="49">
        <v>1.75</v>
      </c>
      <c r="AG90" s="49">
        <v>0.5</v>
      </c>
      <c r="AI90" s="49">
        <v>-0.1</v>
      </c>
      <c r="AJ90" s="49">
        <v>0.3</v>
      </c>
      <c r="AK90" s="49">
        <v>0.1</v>
      </c>
      <c r="AM90" s="59">
        <v>28</v>
      </c>
      <c r="AN90" s="72">
        <v>0.4</v>
      </c>
      <c r="BE90" s="60">
        <v>39114</v>
      </c>
      <c r="BF90" s="74">
        <v>0.9</v>
      </c>
    </row>
    <row r="91" spans="1:58">
      <c r="A91" s="71">
        <v>38261</v>
      </c>
      <c r="B91" s="36">
        <v>25.65</v>
      </c>
      <c r="C91" s="133">
        <v>26.5</v>
      </c>
      <c r="D91" s="36">
        <v>27.35</v>
      </c>
      <c r="E91" s="67"/>
      <c r="F91" s="36">
        <v>15.839999847412109</v>
      </c>
      <c r="G91" s="36">
        <v>16.26499984741211</v>
      </c>
      <c r="H91" s="36">
        <v>16.689999847412111</v>
      </c>
      <c r="I91" s="59"/>
      <c r="J91" s="60">
        <v>39142</v>
      </c>
      <c r="K91" s="49">
        <v>22.021249999999998</v>
      </c>
      <c r="L91" s="49">
        <v>22.546250000000001</v>
      </c>
      <c r="M91" s="49">
        <v>23.071249999999999</v>
      </c>
      <c r="O91" s="49">
        <v>14.47175</v>
      </c>
      <c r="P91" s="49">
        <v>17.771750000000001</v>
      </c>
      <c r="Q91" s="49">
        <v>21.071750000000002</v>
      </c>
      <c r="S91" s="49">
        <v>0</v>
      </c>
      <c r="T91" s="49">
        <v>0</v>
      </c>
      <c r="U91" s="49">
        <v>0</v>
      </c>
      <c r="W91" s="49">
        <v>8.2333532159999986E-2</v>
      </c>
      <c r="X91" s="49">
        <v>0.16466706431999997</v>
      </c>
      <c r="Y91" s="49">
        <v>0.24700059647999995</v>
      </c>
      <c r="AA91" s="49">
        <v>2.5000000000000001E-3</v>
      </c>
      <c r="AB91" s="49">
        <v>5.0000000000000001E-3</v>
      </c>
      <c r="AC91" s="49">
        <v>7.4999999999999997E-3</v>
      </c>
      <c r="AE91" s="49">
        <v>-0.4</v>
      </c>
      <c r="AF91" s="49">
        <v>1.75</v>
      </c>
      <c r="AG91" s="49">
        <v>0.5</v>
      </c>
      <c r="AI91" s="49">
        <v>-0.1</v>
      </c>
      <c r="AJ91" s="49">
        <v>0.3</v>
      </c>
      <c r="AK91" s="49">
        <v>0.1</v>
      </c>
      <c r="AM91" s="59">
        <v>29</v>
      </c>
      <c r="AN91" s="72">
        <v>0.4</v>
      </c>
      <c r="BE91" s="60">
        <v>39142</v>
      </c>
      <c r="BF91" s="74">
        <v>0.9</v>
      </c>
    </row>
    <row r="92" spans="1:58">
      <c r="A92" s="71">
        <v>38292</v>
      </c>
      <c r="B92" s="36">
        <v>25.65</v>
      </c>
      <c r="C92" s="133">
        <v>26.5</v>
      </c>
      <c r="D92" s="36">
        <v>27.35</v>
      </c>
      <c r="E92" s="67"/>
      <c r="F92" s="36">
        <v>14.089999847412109</v>
      </c>
      <c r="G92" s="36">
        <v>14.51499984741211</v>
      </c>
      <c r="H92" s="36">
        <v>14.939999847412111</v>
      </c>
      <c r="I92" s="59"/>
      <c r="J92" s="60">
        <v>39173</v>
      </c>
      <c r="K92" s="49">
        <v>23.151499999999999</v>
      </c>
      <c r="L92" s="49">
        <v>23.564</v>
      </c>
      <c r="M92" s="49">
        <v>23.976500000000001</v>
      </c>
      <c r="O92" s="49">
        <v>19.167999999999999</v>
      </c>
      <c r="P92" s="49">
        <v>22.468</v>
      </c>
      <c r="Q92" s="49">
        <v>25.768000000000001</v>
      </c>
      <c r="S92" s="49">
        <v>0</v>
      </c>
      <c r="T92" s="49">
        <v>0</v>
      </c>
      <c r="U92" s="49">
        <v>0</v>
      </c>
      <c r="W92" s="49">
        <v>6.5866825727999984E-2</v>
      </c>
      <c r="X92" s="49">
        <v>0.13173365145599997</v>
      </c>
      <c r="Y92" s="49">
        <v>0.19760047718399995</v>
      </c>
      <c r="AA92" s="49">
        <v>2.5000000000000001E-3</v>
      </c>
      <c r="AB92" s="49">
        <v>5.0000000000000001E-3</v>
      </c>
      <c r="AC92" s="49">
        <v>7.4999999999999997E-3</v>
      </c>
      <c r="AE92" s="49">
        <v>-0.25</v>
      </c>
      <c r="AF92" s="49">
        <v>1.1000000000000001</v>
      </c>
      <c r="AG92" s="49">
        <v>0.25</v>
      </c>
      <c r="AI92" s="49">
        <v>-0.1</v>
      </c>
      <c r="AJ92" s="49">
        <v>0.3</v>
      </c>
      <c r="AK92" s="49">
        <v>0.1</v>
      </c>
      <c r="AM92" s="59">
        <v>29</v>
      </c>
      <c r="AN92" s="72">
        <v>0.4</v>
      </c>
      <c r="BE92" s="60">
        <v>39173</v>
      </c>
      <c r="BF92" s="74">
        <v>0.9</v>
      </c>
    </row>
    <row r="93" spans="1:58">
      <c r="A93" s="71">
        <v>38322</v>
      </c>
      <c r="B93" s="36">
        <v>25.65</v>
      </c>
      <c r="C93" s="133">
        <v>26.5</v>
      </c>
      <c r="D93" s="36">
        <v>27.35</v>
      </c>
      <c r="E93" s="67"/>
      <c r="F93" s="36">
        <v>14.940000228881836</v>
      </c>
      <c r="G93" s="36">
        <v>15.365000228881836</v>
      </c>
      <c r="H93" s="36">
        <v>15.790000228881837</v>
      </c>
      <c r="I93" s="59"/>
      <c r="J93" s="60">
        <v>39203</v>
      </c>
      <c r="K93" s="49">
        <v>23.365500000000001</v>
      </c>
      <c r="L93" s="49">
        <v>24.753</v>
      </c>
      <c r="M93" s="49">
        <v>26.140499999999999</v>
      </c>
      <c r="O93" s="49">
        <v>20.783999999999999</v>
      </c>
      <c r="P93" s="49">
        <v>24.084</v>
      </c>
      <c r="Q93" s="49">
        <v>27.384</v>
      </c>
      <c r="S93" s="49">
        <v>0</v>
      </c>
      <c r="T93" s="49">
        <v>0</v>
      </c>
      <c r="U93" s="49">
        <v>0</v>
      </c>
      <c r="W93" s="49">
        <v>6.4220155084799987E-2</v>
      </c>
      <c r="X93" s="49">
        <v>0.12844031016959997</v>
      </c>
      <c r="Y93" s="49">
        <v>0.19266046525439995</v>
      </c>
      <c r="AA93" s="49">
        <v>2.5000000000000001E-3</v>
      </c>
      <c r="AB93" s="49">
        <v>5.0000000000000001E-3</v>
      </c>
      <c r="AC93" s="49">
        <v>7.4999999999999997E-3</v>
      </c>
      <c r="AE93" s="49">
        <v>-0.25</v>
      </c>
      <c r="AF93" s="49">
        <v>1.2</v>
      </c>
      <c r="AG93" s="49">
        <v>0.25</v>
      </c>
      <c r="AI93" s="49">
        <v>-0.1</v>
      </c>
      <c r="AJ93" s="49">
        <v>0.3</v>
      </c>
      <c r="AK93" s="49">
        <v>0.1</v>
      </c>
      <c r="AM93" s="59">
        <v>29</v>
      </c>
      <c r="AN93" s="72">
        <v>0.4</v>
      </c>
      <c r="BE93" s="60">
        <v>39203</v>
      </c>
      <c r="BF93" s="74">
        <v>0.9</v>
      </c>
    </row>
    <row r="94" spans="1:58">
      <c r="A94" s="71">
        <v>38353</v>
      </c>
      <c r="B94" s="36">
        <v>32.799999999999997</v>
      </c>
      <c r="C94" s="133">
        <v>33.799999999999997</v>
      </c>
      <c r="D94" s="36">
        <v>34.799999999999997</v>
      </c>
      <c r="E94" s="67"/>
      <c r="F94" s="36">
        <v>19.314997558593749</v>
      </c>
      <c r="G94" s="36">
        <v>19.814997558593749</v>
      </c>
      <c r="H94" s="36">
        <v>20.314997558593749</v>
      </c>
      <c r="I94" s="59"/>
      <c r="J94" s="60">
        <v>39234</v>
      </c>
      <c r="K94" s="49">
        <v>50.972499999999997</v>
      </c>
      <c r="L94" s="49">
        <v>54.97</v>
      </c>
      <c r="M94" s="49">
        <v>58.967500000000001</v>
      </c>
      <c r="O94" s="49">
        <v>40.317500000000003</v>
      </c>
      <c r="P94" s="49">
        <v>43.6175</v>
      </c>
      <c r="Q94" s="49">
        <v>46.917499999999997</v>
      </c>
      <c r="S94" s="49">
        <v>0</v>
      </c>
      <c r="T94" s="49">
        <v>0</v>
      </c>
      <c r="U94" s="49">
        <v>0</v>
      </c>
      <c r="W94" s="49">
        <v>7.2453508300799982E-2</v>
      </c>
      <c r="X94" s="49">
        <v>0.14490701660159996</v>
      </c>
      <c r="Y94" s="49">
        <v>0.21736052490239993</v>
      </c>
      <c r="AA94" s="49">
        <v>2.5000000000000001E-3</v>
      </c>
      <c r="AB94" s="49">
        <v>5.0000000000000001E-3</v>
      </c>
      <c r="AC94" s="49">
        <v>7.4999999999999997E-3</v>
      </c>
      <c r="AE94" s="49">
        <v>-0.25</v>
      </c>
      <c r="AF94" s="49">
        <v>2</v>
      </c>
      <c r="AG94" s="49">
        <v>0.25</v>
      </c>
      <c r="AI94" s="49">
        <v>-0.1</v>
      </c>
      <c r="AJ94" s="49">
        <v>0.3</v>
      </c>
      <c r="AK94" s="49">
        <v>0.1</v>
      </c>
      <c r="AM94" s="59">
        <v>30</v>
      </c>
      <c r="AN94" s="72">
        <v>0.4</v>
      </c>
      <c r="BE94" s="60">
        <v>39234</v>
      </c>
      <c r="BF94" s="74">
        <v>0.9</v>
      </c>
    </row>
    <row r="95" spans="1:58">
      <c r="A95" s="71">
        <v>38384</v>
      </c>
      <c r="B95" s="36">
        <v>32.799999999999997</v>
      </c>
      <c r="C95" s="133">
        <v>33.799999999999997</v>
      </c>
      <c r="D95" s="36">
        <v>34.799999999999997</v>
      </c>
      <c r="E95" s="67"/>
      <c r="F95" s="36">
        <v>19.464997177124022</v>
      </c>
      <c r="G95" s="36">
        <v>19.964997177124022</v>
      </c>
      <c r="H95" s="36">
        <v>20.464997177124022</v>
      </c>
      <c r="I95" s="59"/>
      <c r="J95" s="60">
        <v>39264</v>
      </c>
      <c r="K95" s="49">
        <v>78.75</v>
      </c>
      <c r="L95" s="49">
        <v>82.5</v>
      </c>
      <c r="M95" s="49">
        <v>86.25</v>
      </c>
      <c r="O95" s="49">
        <v>58.575000000000003</v>
      </c>
      <c r="P95" s="49">
        <v>61.875</v>
      </c>
      <c r="Q95" s="49">
        <v>65.174999999999997</v>
      </c>
      <c r="S95" s="49">
        <v>0</v>
      </c>
      <c r="T95" s="49">
        <v>0</v>
      </c>
      <c r="U95" s="49">
        <v>0</v>
      </c>
      <c r="W95" s="49">
        <v>9.2213556019199991E-2</v>
      </c>
      <c r="X95" s="49">
        <v>0.18442711203839998</v>
      </c>
      <c r="Y95" s="49">
        <v>0.27664066805759996</v>
      </c>
      <c r="AA95" s="49">
        <v>2.5000000000000001E-3</v>
      </c>
      <c r="AB95" s="49">
        <v>5.0000000000000001E-3</v>
      </c>
      <c r="AC95" s="49">
        <v>7.4999999999999997E-3</v>
      </c>
      <c r="AE95" s="49">
        <v>-0.75</v>
      </c>
      <c r="AF95" s="49">
        <v>2.25</v>
      </c>
      <c r="AG95" s="49">
        <v>0.75</v>
      </c>
      <c r="AI95" s="49">
        <v>-0.1</v>
      </c>
      <c r="AJ95" s="49">
        <v>0.3</v>
      </c>
      <c r="AK95" s="49">
        <v>0.1</v>
      </c>
      <c r="AM95" s="59">
        <v>30</v>
      </c>
      <c r="AN95" s="72">
        <v>0.4</v>
      </c>
      <c r="BE95" s="60">
        <v>39264</v>
      </c>
      <c r="BF95" s="74">
        <v>0.9</v>
      </c>
    </row>
    <row r="96" spans="1:58">
      <c r="A96" s="71">
        <v>38412</v>
      </c>
      <c r="B96" s="36">
        <v>25.425000000000001</v>
      </c>
      <c r="C96" s="133">
        <v>26.024999999999999</v>
      </c>
      <c r="D96" s="36">
        <v>26.625</v>
      </c>
      <c r="E96" s="67"/>
      <c r="F96" s="36">
        <v>16.914999084472655</v>
      </c>
      <c r="G96" s="36">
        <v>17.214999084472655</v>
      </c>
      <c r="H96" s="36">
        <v>17.514999084472656</v>
      </c>
      <c r="I96" s="59"/>
      <c r="J96" s="60">
        <v>39295</v>
      </c>
      <c r="K96" s="49">
        <v>76.98</v>
      </c>
      <c r="L96" s="49">
        <v>80.73</v>
      </c>
      <c r="M96" s="49">
        <v>84.48</v>
      </c>
      <c r="O96" s="49">
        <v>56.37</v>
      </c>
      <c r="P96" s="49">
        <v>59.67</v>
      </c>
      <c r="Q96" s="49">
        <v>62.97</v>
      </c>
      <c r="S96" s="49">
        <v>0</v>
      </c>
      <c r="T96" s="49">
        <v>0</v>
      </c>
      <c r="U96" s="49">
        <v>0</v>
      </c>
      <c r="W96" s="49">
        <v>0.11197360373759999</v>
      </c>
      <c r="X96" s="49">
        <v>0.22394720747519997</v>
      </c>
      <c r="Y96" s="49">
        <v>0.33592081121279993</v>
      </c>
      <c r="AA96" s="49">
        <v>2.5000000000000001E-3</v>
      </c>
      <c r="AB96" s="49">
        <v>5.0000000000000001E-3</v>
      </c>
      <c r="AC96" s="49">
        <v>7.4999999999999997E-3</v>
      </c>
      <c r="AE96" s="49">
        <v>-1</v>
      </c>
      <c r="AF96" s="49">
        <v>3</v>
      </c>
      <c r="AG96" s="49">
        <v>1</v>
      </c>
      <c r="AI96" s="49">
        <v>-0.1</v>
      </c>
      <c r="AJ96" s="49">
        <v>0.3</v>
      </c>
      <c r="AK96" s="49">
        <v>0.1</v>
      </c>
      <c r="AM96" s="59">
        <v>30</v>
      </c>
      <c r="AN96" s="72">
        <v>0.4</v>
      </c>
      <c r="BE96" s="60">
        <v>39295</v>
      </c>
      <c r="BF96" s="74">
        <v>0.9</v>
      </c>
    </row>
    <row r="97" spans="1:58">
      <c r="A97" s="71">
        <v>38443</v>
      </c>
      <c r="B97" s="36">
        <v>26.45</v>
      </c>
      <c r="C97" s="133">
        <v>26.9</v>
      </c>
      <c r="D97" s="36">
        <v>27.35</v>
      </c>
      <c r="E97" s="67"/>
      <c r="F97" s="36">
        <v>17.239999084472654</v>
      </c>
      <c r="G97" s="36">
        <v>17.464999084472655</v>
      </c>
      <c r="H97" s="36">
        <v>17.689999084472657</v>
      </c>
      <c r="I97" s="59"/>
      <c r="J97" s="60">
        <v>39326</v>
      </c>
      <c r="K97" s="49">
        <v>28.074999999999999</v>
      </c>
      <c r="L97" s="49">
        <v>29.05</v>
      </c>
      <c r="M97" s="49">
        <v>30.024999999999999</v>
      </c>
      <c r="O97" s="49">
        <v>19.45</v>
      </c>
      <c r="P97" s="49">
        <v>22.75</v>
      </c>
      <c r="Q97" s="49">
        <v>26.05</v>
      </c>
      <c r="S97" s="49">
        <v>0</v>
      </c>
      <c r="T97" s="49">
        <v>0</v>
      </c>
      <c r="U97" s="49">
        <v>0</v>
      </c>
      <c r="W97" s="49">
        <v>0.11197360373759999</v>
      </c>
      <c r="X97" s="49">
        <v>0.22394720747519997</v>
      </c>
      <c r="Y97" s="49">
        <v>0.33592081121279993</v>
      </c>
      <c r="AA97" s="49">
        <v>2.5000000000000001E-3</v>
      </c>
      <c r="AB97" s="49">
        <v>5.0000000000000001E-3</v>
      </c>
      <c r="AC97" s="49">
        <v>7.4999999999999997E-3</v>
      </c>
      <c r="AE97" s="49">
        <v>-1</v>
      </c>
      <c r="AF97" s="49">
        <v>3</v>
      </c>
      <c r="AG97" s="49">
        <v>1</v>
      </c>
      <c r="AI97" s="49">
        <v>-0.1</v>
      </c>
      <c r="AJ97" s="49">
        <v>0.3</v>
      </c>
      <c r="AK97" s="49">
        <v>0.1</v>
      </c>
      <c r="AM97" s="59">
        <v>31</v>
      </c>
      <c r="AN97" s="72">
        <v>0.4</v>
      </c>
      <c r="BE97" s="60">
        <v>39326</v>
      </c>
      <c r="BF97" s="74">
        <v>0.9</v>
      </c>
    </row>
    <row r="98" spans="1:58">
      <c r="A98" s="71">
        <v>38473</v>
      </c>
      <c r="B98" s="36">
        <v>30.68</v>
      </c>
      <c r="C98" s="133">
        <v>32.200000000000003</v>
      </c>
      <c r="D98" s="36">
        <v>33.72</v>
      </c>
      <c r="E98" s="67"/>
      <c r="F98" s="36">
        <v>16.154999847412107</v>
      </c>
      <c r="G98" s="36">
        <v>16.914999847412108</v>
      </c>
      <c r="H98" s="36">
        <v>17.67499984741211</v>
      </c>
      <c r="I98" s="59"/>
      <c r="J98" s="60">
        <v>39356</v>
      </c>
      <c r="K98" s="49">
        <v>19.574999999999999</v>
      </c>
      <c r="L98" s="49">
        <v>20.4375</v>
      </c>
      <c r="M98" s="49">
        <v>21.3</v>
      </c>
      <c r="O98" s="49">
        <v>13.05</v>
      </c>
      <c r="P98" s="49">
        <v>16.350000000000001</v>
      </c>
      <c r="Q98" s="49">
        <v>19.649999999999999</v>
      </c>
      <c r="S98" s="49">
        <v>0</v>
      </c>
      <c r="T98" s="49">
        <v>0</v>
      </c>
      <c r="U98" s="49">
        <v>0</v>
      </c>
      <c r="W98" s="49">
        <v>6.9858754559999986E-2</v>
      </c>
      <c r="X98" s="49">
        <v>0.13971750911999997</v>
      </c>
      <c r="Y98" s="49">
        <v>0.20957626367999996</v>
      </c>
      <c r="AA98" s="49">
        <v>2.5000000000000001E-3</v>
      </c>
      <c r="AB98" s="49">
        <v>5.0000000000000001E-3</v>
      </c>
      <c r="AC98" s="49">
        <v>7.4999999999999997E-3</v>
      </c>
      <c r="AE98" s="49">
        <v>-0.4</v>
      </c>
      <c r="AF98" s="49">
        <v>1.75</v>
      </c>
      <c r="AG98" s="49">
        <v>0.5</v>
      </c>
      <c r="AI98" s="49">
        <v>-0.1</v>
      </c>
      <c r="AJ98" s="49">
        <v>0.3</v>
      </c>
      <c r="AK98" s="49">
        <v>0.1</v>
      </c>
      <c r="AM98" s="59">
        <v>31</v>
      </c>
      <c r="AN98" s="72">
        <v>0.4</v>
      </c>
      <c r="BE98" s="60">
        <v>39356</v>
      </c>
      <c r="BF98" s="74">
        <v>0.9</v>
      </c>
    </row>
    <row r="99" spans="1:58">
      <c r="A99" s="71">
        <v>38504</v>
      </c>
      <c r="B99" s="36">
        <v>53.6</v>
      </c>
      <c r="C99" s="133">
        <v>58</v>
      </c>
      <c r="D99" s="36">
        <v>62.4</v>
      </c>
      <c r="E99" s="67"/>
      <c r="F99" s="36">
        <v>14.775001220703125</v>
      </c>
      <c r="G99" s="36">
        <v>16.975001220703124</v>
      </c>
      <c r="H99" s="36">
        <v>19.175001220703123</v>
      </c>
      <c r="I99" s="59"/>
      <c r="J99" s="60">
        <v>39387</v>
      </c>
      <c r="K99" s="49">
        <v>19.574999999999999</v>
      </c>
      <c r="L99" s="49">
        <v>20.4375</v>
      </c>
      <c r="M99" s="49">
        <v>21.3</v>
      </c>
      <c r="O99" s="49">
        <v>13.05</v>
      </c>
      <c r="P99" s="49">
        <v>16.350000000000001</v>
      </c>
      <c r="Q99" s="49">
        <v>19.649999999999999</v>
      </c>
      <c r="S99" s="49">
        <v>0</v>
      </c>
      <c r="T99" s="49">
        <v>0</v>
      </c>
      <c r="U99" s="49">
        <v>0</v>
      </c>
      <c r="W99" s="49">
        <v>5.2693460582399994E-2</v>
      </c>
      <c r="X99" s="49">
        <v>0.10538692116479999</v>
      </c>
      <c r="Y99" s="49">
        <v>0.15808038174719999</v>
      </c>
      <c r="AA99" s="49">
        <v>2.5000000000000001E-3</v>
      </c>
      <c r="AB99" s="49">
        <v>5.0000000000000001E-3</v>
      </c>
      <c r="AC99" s="49">
        <v>7.4999999999999997E-3</v>
      </c>
      <c r="AE99" s="49">
        <v>-0.25</v>
      </c>
      <c r="AF99" s="49">
        <v>1.5</v>
      </c>
      <c r="AG99" s="49">
        <v>0.25</v>
      </c>
      <c r="AI99" s="49">
        <v>-0.1</v>
      </c>
      <c r="AJ99" s="49">
        <v>0.3</v>
      </c>
      <c r="AK99" s="49">
        <v>0.1</v>
      </c>
      <c r="AM99" s="59">
        <v>31</v>
      </c>
      <c r="AN99" s="72">
        <v>0.4</v>
      </c>
      <c r="BE99" s="60">
        <v>39387</v>
      </c>
      <c r="BF99" s="74">
        <v>0.9</v>
      </c>
    </row>
    <row r="100" spans="1:58">
      <c r="A100" s="71">
        <v>38534</v>
      </c>
      <c r="B100" s="36">
        <v>85.75</v>
      </c>
      <c r="C100" s="133">
        <v>89.75</v>
      </c>
      <c r="D100" s="36">
        <v>93.75</v>
      </c>
      <c r="E100" s="67"/>
      <c r="F100" s="36">
        <v>14.664999847412108</v>
      </c>
      <c r="G100" s="36">
        <v>16.664999847412108</v>
      </c>
      <c r="H100" s="36">
        <v>18.664999847412108</v>
      </c>
      <c r="I100" s="59"/>
      <c r="J100" s="60">
        <v>39417</v>
      </c>
      <c r="K100" s="49">
        <v>20.664999999999999</v>
      </c>
      <c r="L100" s="49">
        <v>21.5275</v>
      </c>
      <c r="M100" s="49">
        <v>22.39</v>
      </c>
      <c r="O100" s="49">
        <v>13.05</v>
      </c>
      <c r="P100" s="49">
        <v>16.350000000000001</v>
      </c>
      <c r="Q100" s="49">
        <v>19.649999999999999</v>
      </c>
      <c r="S100" s="49">
        <v>0</v>
      </c>
      <c r="T100" s="49">
        <v>0</v>
      </c>
      <c r="U100" s="49">
        <v>0</v>
      </c>
      <c r="W100" s="49">
        <v>5.2693460582399994E-2</v>
      </c>
      <c r="X100" s="49">
        <v>0.10538692116479999</v>
      </c>
      <c r="Y100" s="49">
        <v>0.15808038174719999</v>
      </c>
      <c r="AA100" s="49">
        <v>2.5000000000000001E-3</v>
      </c>
      <c r="AB100" s="49">
        <v>5.0000000000000001E-3</v>
      </c>
      <c r="AC100" s="49">
        <v>7.4999999999999997E-3</v>
      </c>
      <c r="AE100" s="49">
        <v>-0.25</v>
      </c>
      <c r="AF100" s="49">
        <v>1.5</v>
      </c>
      <c r="AG100" s="49">
        <v>0.25</v>
      </c>
      <c r="AI100" s="49">
        <v>-0.1</v>
      </c>
      <c r="AJ100" s="49">
        <v>0.3</v>
      </c>
      <c r="AK100" s="49">
        <v>0.1</v>
      </c>
      <c r="AM100" s="59">
        <v>32</v>
      </c>
      <c r="AN100" s="72">
        <v>0.4</v>
      </c>
      <c r="BE100" s="60">
        <v>39417</v>
      </c>
      <c r="BF100" s="74">
        <v>0.9</v>
      </c>
    </row>
    <row r="101" spans="1:58">
      <c r="A101" s="71">
        <v>38565</v>
      </c>
      <c r="B101" s="36">
        <v>79.75</v>
      </c>
      <c r="C101" s="133">
        <v>83.75</v>
      </c>
      <c r="D101" s="36">
        <v>87.75</v>
      </c>
      <c r="E101" s="67"/>
      <c r="F101" s="36">
        <v>14.714999084472655</v>
      </c>
      <c r="G101" s="36">
        <v>16.714999084472655</v>
      </c>
      <c r="H101" s="36">
        <v>18.714999084472655</v>
      </c>
      <c r="I101" s="59"/>
      <c r="J101" s="60">
        <v>39448</v>
      </c>
      <c r="K101" s="49">
        <v>29.428999999999995</v>
      </c>
      <c r="L101" s="49">
        <v>30.403999999999996</v>
      </c>
      <c r="M101" s="49">
        <v>31.378999999999998</v>
      </c>
      <c r="O101" s="49">
        <v>19.848499999999998</v>
      </c>
      <c r="P101" s="49">
        <v>23.148499999999999</v>
      </c>
      <c r="Q101" s="49">
        <v>26.448499999999999</v>
      </c>
      <c r="S101" s="49">
        <v>0</v>
      </c>
      <c r="T101" s="49">
        <v>0</v>
      </c>
      <c r="U101" s="49">
        <v>0</v>
      </c>
      <c r="W101" s="49">
        <v>5.2693460582399994E-2</v>
      </c>
      <c r="X101" s="49">
        <v>0.10538692116479999</v>
      </c>
      <c r="Y101" s="49">
        <v>0.15808038174719999</v>
      </c>
      <c r="AA101" s="49">
        <v>2.5000000000000001E-3</v>
      </c>
      <c r="AB101" s="49">
        <v>5.0000000000000001E-3</v>
      </c>
      <c r="AC101" s="49">
        <v>7.4999999999999997E-3</v>
      </c>
      <c r="AE101" s="49">
        <v>-0.25</v>
      </c>
      <c r="AF101" s="49">
        <v>1.5</v>
      </c>
      <c r="AG101" s="49">
        <v>0.25</v>
      </c>
      <c r="AI101" s="49">
        <v>-0.1</v>
      </c>
      <c r="AJ101" s="49">
        <v>0.3</v>
      </c>
      <c r="AK101" s="49">
        <v>0.1</v>
      </c>
      <c r="AM101" s="59">
        <v>32</v>
      </c>
      <c r="AN101" s="72">
        <v>0.4</v>
      </c>
      <c r="BE101" s="60">
        <v>39448</v>
      </c>
      <c r="BF101" s="74">
        <v>0.9</v>
      </c>
    </row>
    <row r="102" spans="1:58">
      <c r="A102" s="71">
        <v>38596</v>
      </c>
      <c r="B102" s="36">
        <v>33.4</v>
      </c>
      <c r="C102" s="133">
        <v>34.5</v>
      </c>
      <c r="D102" s="36">
        <v>35.6</v>
      </c>
      <c r="E102" s="67"/>
      <c r="F102" s="36">
        <v>16.164999084472655</v>
      </c>
      <c r="G102" s="36">
        <v>16.714999084472655</v>
      </c>
      <c r="H102" s="36">
        <v>17.264999084472656</v>
      </c>
      <c r="I102" s="59"/>
      <c r="J102" s="60">
        <v>39479</v>
      </c>
      <c r="K102" s="49">
        <v>28.392499999999998</v>
      </c>
      <c r="L102" s="49">
        <v>29.3675</v>
      </c>
      <c r="M102" s="49">
        <v>30.342500000000001</v>
      </c>
      <c r="O102" s="49">
        <v>21.921499999999998</v>
      </c>
      <c r="P102" s="49">
        <v>25.221499999999999</v>
      </c>
      <c r="Q102" s="49">
        <v>28.5215</v>
      </c>
      <c r="S102" s="49">
        <v>0</v>
      </c>
      <c r="T102" s="49">
        <v>0</v>
      </c>
      <c r="U102" s="49">
        <v>0</v>
      </c>
      <c r="W102" s="49">
        <v>7.904019087359998E-2</v>
      </c>
      <c r="X102" s="49">
        <v>0.15808038174719996</v>
      </c>
      <c r="Y102" s="49">
        <v>0.23712057262079994</v>
      </c>
      <c r="AA102" s="49">
        <v>2.5000000000000001E-3</v>
      </c>
      <c r="AB102" s="49">
        <v>5.0000000000000001E-3</v>
      </c>
      <c r="AC102" s="49">
        <v>7.4999999999999997E-3</v>
      </c>
      <c r="AE102" s="49">
        <v>-0.4</v>
      </c>
      <c r="AF102" s="49">
        <v>1.75</v>
      </c>
      <c r="AG102" s="49">
        <v>0.5</v>
      </c>
      <c r="AI102" s="49">
        <v>-0.1</v>
      </c>
      <c r="AJ102" s="49">
        <v>0.3</v>
      </c>
      <c r="AK102" s="49">
        <v>0.1</v>
      </c>
      <c r="AM102" s="59">
        <v>32</v>
      </c>
      <c r="AN102" s="72">
        <v>0.4</v>
      </c>
      <c r="BE102" s="60">
        <v>39479</v>
      </c>
      <c r="BF102" s="74">
        <v>0.9</v>
      </c>
    </row>
    <row r="103" spans="1:58">
      <c r="A103" s="71">
        <v>38626</v>
      </c>
      <c r="B103" s="36">
        <v>25.8</v>
      </c>
      <c r="C103" s="133">
        <v>26.75</v>
      </c>
      <c r="D103" s="36">
        <v>27.7</v>
      </c>
      <c r="E103" s="67"/>
      <c r="F103" s="36">
        <v>15.939999847412109</v>
      </c>
      <c r="G103" s="36">
        <v>16.414999847412108</v>
      </c>
      <c r="H103" s="36">
        <v>16.88999984741211</v>
      </c>
      <c r="I103" s="59"/>
      <c r="J103" s="60">
        <v>39508</v>
      </c>
      <c r="K103" s="49">
        <v>22.196249999999999</v>
      </c>
      <c r="L103" s="49">
        <v>22.758749999999999</v>
      </c>
      <c r="M103" s="49">
        <v>23.321249999999999</v>
      </c>
      <c r="O103" s="49">
        <v>14.639250000000001</v>
      </c>
      <c r="P103" s="49">
        <v>17.939250000000001</v>
      </c>
      <c r="Q103" s="49">
        <v>21.239250000000002</v>
      </c>
      <c r="S103" s="49">
        <v>0</v>
      </c>
      <c r="T103" s="49">
        <v>0</v>
      </c>
      <c r="U103" s="49">
        <v>0</v>
      </c>
      <c r="W103" s="49">
        <v>7.904019087359998E-2</v>
      </c>
      <c r="X103" s="49">
        <v>0.15808038174719996</v>
      </c>
      <c r="Y103" s="49">
        <v>0.23712057262079994</v>
      </c>
      <c r="AA103" s="49">
        <v>2.5000000000000001E-3</v>
      </c>
      <c r="AB103" s="49">
        <v>5.0000000000000001E-3</v>
      </c>
      <c r="AC103" s="49">
        <v>7.4999999999999997E-3</v>
      </c>
      <c r="AE103" s="49">
        <v>-0.4</v>
      </c>
      <c r="AF103" s="49">
        <v>1.75</v>
      </c>
      <c r="AG103" s="49">
        <v>0.5</v>
      </c>
      <c r="AI103" s="49">
        <v>-0.1</v>
      </c>
      <c r="AJ103" s="49">
        <v>0.3</v>
      </c>
      <c r="AK103" s="49">
        <v>0.1</v>
      </c>
      <c r="AM103" s="59">
        <v>33</v>
      </c>
      <c r="AN103" s="72">
        <v>0.4</v>
      </c>
      <c r="BE103" s="60">
        <v>39508</v>
      </c>
      <c r="BF103" s="74">
        <v>0.9</v>
      </c>
    </row>
    <row r="104" spans="1:58">
      <c r="A104" s="71">
        <v>38657</v>
      </c>
      <c r="B104" s="36">
        <v>25.8</v>
      </c>
      <c r="C104" s="133">
        <v>26.75</v>
      </c>
      <c r="D104" s="36">
        <v>27.7</v>
      </c>
      <c r="E104" s="67"/>
      <c r="F104" s="36">
        <v>14.189999847412111</v>
      </c>
      <c r="G104" s="36">
        <v>14.66499984741211</v>
      </c>
      <c r="H104" s="36">
        <v>15.13999984741211</v>
      </c>
      <c r="I104" s="59"/>
      <c r="J104" s="60">
        <v>39539</v>
      </c>
      <c r="K104" s="49">
        <v>23.329000000000001</v>
      </c>
      <c r="L104" s="49">
        <v>23.779</v>
      </c>
      <c r="M104" s="49">
        <v>24.228999999999999</v>
      </c>
      <c r="O104" s="49">
        <v>19.373000000000001</v>
      </c>
      <c r="P104" s="49">
        <v>22.673000000000002</v>
      </c>
      <c r="Q104" s="49">
        <v>25.973000000000003</v>
      </c>
      <c r="S104" s="49">
        <v>0</v>
      </c>
      <c r="T104" s="49">
        <v>0</v>
      </c>
      <c r="U104" s="49">
        <v>0</v>
      </c>
      <c r="W104" s="49">
        <v>6.3232152698879981E-2</v>
      </c>
      <c r="X104" s="49">
        <v>0.12646430539775996</v>
      </c>
      <c r="Y104" s="49">
        <v>0.18969645809663993</v>
      </c>
      <c r="AA104" s="49">
        <v>2.5000000000000001E-3</v>
      </c>
      <c r="AB104" s="49">
        <v>5.0000000000000001E-3</v>
      </c>
      <c r="AC104" s="49">
        <v>7.4999999999999997E-3</v>
      </c>
      <c r="AE104" s="49">
        <v>-0.25</v>
      </c>
      <c r="AF104" s="49">
        <v>1.1000000000000001</v>
      </c>
      <c r="AG104" s="49">
        <v>0.25</v>
      </c>
      <c r="AI104" s="49">
        <v>-0.1</v>
      </c>
      <c r="AJ104" s="49">
        <v>0.3</v>
      </c>
      <c r="AK104" s="49">
        <v>0.1</v>
      </c>
      <c r="AM104" s="59">
        <v>33</v>
      </c>
      <c r="AN104" s="72">
        <v>0.4</v>
      </c>
      <c r="BE104" s="60">
        <v>39539</v>
      </c>
      <c r="BF104" s="74">
        <v>0.9</v>
      </c>
    </row>
    <row r="105" spans="1:58">
      <c r="A105" s="71">
        <v>38687</v>
      </c>
      <c r="B105" s="36">
        <v>25.8</v>
      </c>
      <c r="C105" s="133">
        <v>26.75</v>
      </c>
      <c r="D105" s="36">
        <v>27.7</v>
      </c>
      <c r="E105" s="67"/>
      <c r="F105" s="36">
        <v>15.040000228881837</v>
      </c>
      <c r="G105" s="36">
        <v>15.515000228881837</v>
      </c>
      <c r="H105" s="36">
        <v>15.990000228881836</v>
      </c>
      <c r="I105" s="59"/>
      <c r="J105" s="60">
        <v>39569</v>
      </c>
      <c r="K105" s="49">
        <v>23.963000000000001</v>
      </c>
      <c r="L105" s="49">
        <v>25.493000000000002</v>
      </c>
      <c r="M105" s="49">
        <v>27.023000000000003</v>
      </c>
      <c r="O105" s="49">
        <v>21.504000000000001</v>
      </c>
      <c r="P105" s="49">
        <v>24.804000000000002</v>
      </c>
      <c r="Q105" s="49">
        <v>28.104000000000003</v>
      </c>
      <c r="S105" s="49">
        <v>0</v>
      </c>
      <c r="T105" s="49">
        <v>0</v>
      </c>
      <c r="U105" s="49">
        <v>0</v>
      </c>
      <c r="W105" s="49">
        <v>6.1651348881407983E-2</v>
      </c>
      <c r="X105" s="49">
        <v>0.12330269776281597</v>
      </c>
      <c r="Y105" s="49">
        <v>0.18495404664422394</v>
      </c>
      <c r="AA105" s="49">
        <v>2.5000000000000001E-3</v>
      </c>
      <c r="AB105" s="49">
        <v>5.0000000000000001E-3</v>
      </c>
      <c r="AC105" s="49">
        <v>7.4999999999999997E-3</v>
      </c>
      <c r="AE105" s="49">
        <v>-0.25</v>
      </c>
      <c r="AF105" s="49">
        <v>1.2</v>
      </c>
      <c r="AG105" s="49">
        <v>0.25</v>
      </c>
      <c r="AI105" s="49">
        <v>-0.1</v>
      </c>
      <c r="AJ105" s="49">
        <v>0.3</v>
      </c>
      <c r="AK105" s="49">
        <v>0.1</v>
      </c>
      <c r="AM105" s="59">
        <v>33</v>
      </c>
      <c r="AN105" s="72">
        <v>0.4</v>
      </c>
      <c r="BE105" s="60">
        <v>39569</v>
      </c>
      <c r="BF105" s="74">
        <v>0.9</v>
      </c>
    </row>
    <row r="106" spans="1:58">
      <c r="A106" s="71">
        <v>38718</v>
      </c>
      <c r="B106" s="36">
        <v>32.950000000000003</v>
      </c>
      <c r="C106" s="133">
        <v>34.049999999999997</v>
      </c>
      <c r="D106" s="36">
        <v>35.15</v>
      </c>
      <c r="E106" s="67"/>
      <c r="F106" s="36">
        <v>19.464997558593748</v>
      </c>
      <c r="G106" s="36">
        <v>20.014997558593748</v>
      </c>
      <c r="H106" s="36">
        <v>20.564997558593749</v>
      </c>
      <c r="I106" s="59"/>
      <c r="J106" s="60">
        <v>39600</v>
      </c>
      <c r="K106" s="49">
        <v>51.487499999999997</v>
      </c>
      <c r="L106" s="49">
        <v>55.89</v>
      </c>
      <c r="M106" s="49">
        <v>60.292499999999997</v>
      </c>
      <c r="O106" s="49">
        <v>41.047499999999999</v>
      </c>
      <c r="P106" s="49">
        <v>44.347499999999997</v>
      </c>
      <c r="Q106" s="49">
        <v>47.647500000000001</v>
      </c>
      <c r="S106" s="49">
        <v>0</v>
      </c>
      <c r="T106" s="49">
        <v>0</v>
      </c>
      <c r="U106" s="49">
        <v>0</v>
      </c>
      <c r="W106" s="49">
        <v>6.9555367968767975E-2</v>
      </c>
      <c r="X106" s="49">
        <v>0.13911073593753595</v>
      </c>
      <c r="Y106" s="49">
        <v>0.20866610390630391</v>
      </c>
      <c r="AA106" s="49">
        <v>2.5000000000000001E-3</v>
      </c>
      <c r="AB106" s="49">
        <v>5.0000000000000001E-3</v>
      </c>
      <c r="AC106" s="49">
        <v>7.4999999999999997E-3</v>
      </c>
      <c r="AE106" s="49">
        <v>-0.25</v>
      </c>
      <c r="AF106" s="49">
        <v>2</v>
      </c>
      <c r="AG106" s="49">
        <v>0.25</v>
      </c>
      <c r="AI106" s="49">
        <v>-0.1</v>
      </c>
      <c r="AJ106" s="49">
        <v>0.3</v>
      </c>
      <c r="AK106" s="49">
        <v>0.1</v>
      </c>
      <c r="AM106" s="59">
        <v>34</v>
      </c>
      <c r="AN106" s="72">
        <v>0.4</v>
      </c>
      <c r="BE106" s="60">
        <v>39600</v>
      </c>
      <c r="BF106" s="74">
        <v>0.9</v>
      </c>
    </row>
    <row r="107" spans="1:58">
      <c r="A107" s="71">
        <v>38749</v>
      </c>
      <c r="B107" s="36">
        <v>32.950000000000003</v>
      </c>
      <c r="C107" s="133">
        <v>34.049999999999997</v>
      </c>
      <c r="D107" s="36">
        <v>35.15</v>
      </c>
      <c r="E107" s="67"/>
      <c r="F107" s="36">
        <v>19.614997177124021</v>
      </c>
      <c r="G107" s="36">
        <v>20.164997177124022</v>
      </c>
      <c r="H107" s="36">
        <v>20.714997177124022</v>
      </c>
      <c r="I107" s="59"/>
      <c r="J107" s="60">
        <v>39630</v>
      </c>
      <c r="K107" s="49">
        <v>80.510000000000005</v>
      </c>
      <c r="L107" s="49">
        <v>84.26</v>
      </c>
      <c r="M107" s="49">
        <v>88.01</v>
      </c>
      <c r="O107" s="49">
        <v>59.895000000000003</v>
      </c>
      <c r="P107" s="49">
        <v>63.195</v>
      </c>
      <c r="Q107" s="49">
        <v>66.495000000000005</v>
      </c>
      <c r="S107" s="49">
        <v>0</v>
      </c>
      <c r="T107" s="49">
        <v>0</v>
      </c>
      <c r="U107" s="49">
        <v>0</v>
      </c>
      <c r="W107" s="49">
        <v>8.8525013778431985E-2</v>
      </c>
      <c r="X107" s="49">
        <v>0.17705002755686397</v>
      </c>
      <c r="Y107" s="49">
        <v>0.26557504133529597</v>
      </c>
      <c r="AA107" s="49">
        <v>2.5000000000000001E-3</v>
      </c>
      <c r="AB107" s="49">
        <v>5.0000000000000001E-3</v>
      </c>
      <c r="AC107" s="49">
        <v>7.4999999999999997E-3</v>
      </c>
      <c r="AE107" s="49">
        <v>-0.75</v>
      </c>
      <c r="AF107" s="49">
        <v>2.25</v>
      </c>
      <c r="AG107" s="49">
        <v>0.75</v>
      </c>
      <c r="AI107" s="49">
        <v>-0.1</v>
      </c>
      <c r="AJ107" s="49">
        <v>0.3</v>
      </c>
      <c r="AK107" s="49">
        <v>0.1</v>
      </c>
      <c r="AM107" s="59">
        <v>34</v>
      </c>
      <c r="AN107" s="72">
        <v>0.4</v>
      </c>
      <c r="BE107" s="60">
        <v>39630</v>
      </c>
      <c r="BF107" s="74">
        <v>0.9</v>
      </c>
    </row>
    <row r="108" spans="1:58">
      <c r="A108" s="71">
        <v>38777</v>
      </c>
      <c r="B108" s="36">
        <v>25.625</v>
      </c>
      <c r="C108" s="133">
        <v>26.274999999999999</v>
      </c>
      <c r="D108" s="36">
        <v>26.925000000000001</v>
      </c>
      <c r="E108" s="67"/>
      <c r="F108" s="36">
        <v>17.089999084472655</v>
      </c>
      <c r="G108" s="36">
        <v>17.414999084472655</v>
      </c>
      <c r="H108" s="36">
        <v>17.739999084472654</v>
      </c>
      <c r="I108" s="59"/>
      <c r="J108" s="60">
        <v>39661</v>
      </c>
      <c r="K108" s="49">
        <v>78.819999999999993</v>
      </c>
      <c r="L108" s="49">
        <v>82.57</v>
      </c>
      <c r="M108" s="49">
        <v>86.32</v>
      </c>
      <c r="O108" s="49">
        <v>57.73</v>
      </c>
      <c r="P108" s="49">
        <v>61.03</v>
      </c>
      <c r="Q108" s="49">
        <v>64.33</v>
      </c>
      <c r="S108" s="49">
        <v>0</v>
      </c>
      <c r="T108" s="49">
        <v>0</v>
      </c>
      <c r="U108" s="49">
        <v>0</v>
      </c>
      <c r="W108" s="49">
        <v>0.10749465958809598</v>
      </c>
      <c r="X108" s="49">
        <v>0.21498931917619196</v>
      </c>
      <c r="Y108" s="49">
        <v>0.32248397876428792</v>
      </c>
      <c r="AA108" s="49">
        <v>2.5000000000000001E-3</v>
      </c>
      <c r="AB108" s="49">
        <v>5.0000000000000001E-3</v>
      </c>
      <c r="AC108" s="49">
        <v>7.4999999999999997E-3</v>
      </c>
      <c r="AE108" s="49">
        <v>-1</v>
      </c>
      <c r="AF108" s="49">
        <v>3</v>
      </c>
      <c r="AG108" s="49">
        <v>1</v>
      </c>
      <c r="AI108" s="49">
        <v>-0.1</v>
      </c>
      <c r="AJ108" s="49">
        <v>0.3</v>
      </c>
      <c r="AK108" s="49">
        <v>0.1</v>
      </c>
      <c r="AM108" s="59">
        <v>34</v>
      </c>
      <c r="AN108" s="72">
        <v>0.4</v>
      </c>
      <c r="BE108" s="60">
        <v>39661</v>
      </c>
      <c r="BF108" s="74">
        <v>0.9</v>
      </c>
    </row>
    <row r="109" spans="1:58">
      <c r="A109" s="71">
        <v>38808</v>
      </c>
      <c r="B109" s="36">
        <v>26.65</v>
      </c>
      <c r="C109" s="133">
        <v>27.15</v>
      </c>
      <c r="D109" s="36">
        <v>27.65</v>
      </c>
      <c r="E109" s="67"/>
      <c r="F109" s="36">
        <v>17.414999084472655</v>
      </c>
      <c r="G109" s="36">
        <v>17.664999084472655</v>
      </c>
      <c r="H109" s="36">
        <v>17.914999084472655</v>
      </c>
      <c r="I109" s="59"/>
      <c r="J109" s="60">
        <v>39692</v>
      </c>
      <c r="K109" s="49">
        <v>28.2075</v>
      </c>
      <c r="L109" s="49">
        <v>29.2575</v>
      </c>
      <c r="M109" s="49">
        <v>30.307500000000001</v>
      </c>
      <c r="O109" s="49">
        <v>19.612500000000001</v>
      </c>
      <c r="P109" s="49">
        <v>22.912500000000001</v>
      </c>
      <c r="Q109" s="49">
        <v>26.212499999999999</v>
      </c>
      <c r="S109" s="49">
        <v>0</v>
      </c>
      <c r="T109" s="49">
        <v>0</v>
      </c>
      <c r="U109" s="49">
        <v>0</v>
      </c>
      <c r="W109" s="49">
        <v>0.10749465958809598</v>
      </c>
      <c r="X109" s="49">
        <v>0.21498931917619196</v>
      </c>
      <c r="Y109" s="49">
        <v>0.32248397876428792</v>
      </c>
      <c r="AA109" s="49">
        <v>2.5000000000000001E-3</v>
      </c>
      <c r="AB109" s="49">
        <v>5.0000000000000001E-3</v>
      </c>
      <c r="AC109" s="49">
        <v>7.4999999999999997E-3</v>
      </c>
      <c r="AE109" s="49">
        <v>-1</v>
      </c>
      <c r="AF109" s="49">
        <v>3</v>
      </c>
      <c r="AG109" s="49">
        <v>1</v>
      </c>
      <c r="AI109" s="49">
        <v>-0.1</v>
      </c>
      <c r="AJ109" s="49">
        <v>0.3</v>
      </c>
      <c r="AK109" s="49">
        <v>0.1</v>
      </c>
      <c r="AM109" s="59">
        <v>35</v>
      </c>
      <c r="AN109" s="72">
        <v>0.4</v>
      </c>
      <c r="BE109" s="60">
        <v>39692</v>
      </c>
      <c r="BF109" s="74">
        <v>0.9</v>
      </c>
    </row>
    <row r="110" spans="1:58">
      <c r="A110" s="71">
        <v>38838</v>
      </c>
      <c r="B110" s="36">
        <v>31.02</v>
      </c>
      <c r="C110" s="133">
        <v>32.700000000000003</v>
      </c>
      <c r="D110" s="36">
        <v>34.380000000000003</v>
      </c>
      <c r="E110" s="67"/>
      <c r="F110" s="36">
        <v>16.274999847412108</v>
      </c>
      <c r="G110" s="36">
        <v>17.114999847412108</v>
      </c>
      <c r="H110" s="36">
        <v>17.954999847412108</v>
      </c>
      <c r="I110" s="59"/>
      <c r="J110" s="60">
        <v>39722</v>
      </c>
      <c r="K110" s="49">
        <v>19.6875</v>
      </c>
      <c r="L110" s="49">
        <v>20.625</v>
      </c>
      <c r="M110" s="49">
        <v>21.5625</v>
      </c>
      <c r="O110" s="49">
        <v>13.2</v>
      </c>
      <c r="P110" s="49">
        <v>16.5</v>
      </c>
      <c r="Q110" s="49">
        <v>19.8</v>
      </c>
      <c r="S110" s="49">
        <v>0</v>
      </c>
      <c r="T110" s="49">
        <v>0</v>
      </c>
      <c r="U110" s="49">
        <v>0</v>
      </c>
      <c r="W110" s="49">
        <v>6.7064404377599987E-2</v>
      </c>
      <c r="X110" s="49">
        <v>0.13412880875519997</v>
      </c>
      <c r="Y110" s="49">
        <v>0.20119321313279998</v>
      </c>
      <c r="AA110" s="49">
        <v>2.5000000000000001E-3</v>
      </c>
      <c r="AB110" s="49">
        <v>5.0000000000000001E-3</v>
      </c>
      <c r="AC110" s="49">
        <v>7.4999999999999997E-3</v>
      </c>
      <c r="AE110" s="49">
        <v>-0.4</v>
      </c>
      <c r="AF110" s="49">
        <v>1.75</v>
      </c>
      <c r="AG110" s="49">
        <v>0.5</v>
      </c>
      <c r="AI110" s="49">
        <v>-0.1</v>
      </c>
      <c r="AJ110" s="49">
        <v>0.3</v>
      </c>
      <c r="AK110" s="49">
        <v>0.1</v>
      </c>
      <c r="AM110" s="59">
        <v>35</v>
      </c>
      <c r="AN110" s="72">
        <v>0.4</v>
      </c>
      <c r="BE110" s="60">
        <v>39722</v>
      </c>
      <c r="BF110" s="74">
        <v>0.9</v>
      </c>
    </row>
    <row r="111" spans="1:58">
      <c r="A111" s="71">
        <v>38869</v>
      </c>
      <c r="B111" s="36">
        <v>53.91</v>
      </c>
      <c r="C111" s="133">
        <v>58.75</v>
      </c>
      <c r="D111" s="36">
        <v>63.59</v>
      </c>
      <c r="E111" s="67"/>
      <c r="F111" s="36">
        <v>14.755001220703123</v>
      </c>
      <c r="G111" s="36">
        <v>17.175001220703123</v>
      </c>
      <c r="H111" s="36">
        <v>19.595001220703125</v>
      </c>
      <c r="I111" s="59"/>
      <c r="J111" s="60">
        <v>39753</v>
      </c>
      <c r="K111" s="49">
        <v>19.6875</v>
      </c>
      <c r="L111" s="49">
        <v>20.625</v>
      </c>
      <c r="M111" s="49">
        <v>21.5625</v>
      </c>
      <c r="O111" s="49">
        <v>13.2</v>
      </c>
      <c r="P111" s="49">
        <v>16.5</v>
      </c>
      <c r="Q111" s="49">
        <v>19.8</v>
      </c>
      <c r="S111" s="49">
        <v>0</v>
      </c>
      <c r="T111" s="49">
        <v>0</v>
      </c>
      <c r="U111" s="49">
        <v>0</v>
      </c>
      <c r="W111" s="49">
        <v>5.0585722159103994E-2</v>
      </c>
      <c r="X111" s="49">
        <v>0.10117144431820799</v>
      </c>
      <c r="Y111" s="49">
        <v>0.15175716647731197</v>
      </c>
      <c r="AA111" s="49">
        <v>2.5000000000000001E-3</v>
      </c>
      <c r="AB111" s="49">
        <v>5.0000000000000001E-3</v>
      </c>
      <c r="AC111" s="49">
        <v>7.4999999999999997E-3</v>
      </c>
      <c r="AE111" s="49">
        <v>-0.25</v>
      </c>
      <c r="AF111" s="49">
        <v>1.5</v>
      </c>
      <c r="AG111" s="49">
        <v>0.25</v>
      </c>
      <c r="AI111" s="49">
        <v>-0.1</v>
      </c>
      <c r="AJ111" s="49">
        <v>0.3</v>
      </c>
      <c r="AK111" s="49">
        <v>0.1</v>
      </c>
      <c r="AM111" s="59">
        <v>35</v>
      </c>
      <c r="AN111" s="72">
        <v>0.4</v>
      </c>
      <c r="BE111" s="60">
        <v>39753</v>
      </c>
      <c r="BF111" s="74">
        <v>0.9</v>
      </c>
    </row>
    <row r="112" spans="1:58">
      <c r="A112" s="71">
        <v>38899</v>
      </c>
      <c r="B112" s="36">
        <v>87.75</v>
      </c>
      <c r="C112" s="133">
        <v>91.75</v>
      </c>
      <c r="D112" s="36">
        <v>95.75</v>
      </c>
      <c r="E112" s="67"/>
      <c r="F112" s="36">
        <v>14.864999847412108</v>
      </c>
      <c r="G112" s="36">
        <v>16.864999847412108</v>
      </c>
      <c r="H112" s="36">
        <v>18.864999847412108</v>
      </c>
      <c r="I112" s="59"/>
      <c r="J112" s="60">
        <v>39783</v>
      </c>
      <c r="K112" s="49">
        <v>20.787500000000001</v>
      </c>
      <c r="L112" s="49">
        <v>21.725000000000001</v>
      </c>
      <c r="M112" s="49">
        <v>22.662500000000001</v>
      </c>
      <c r="O112" s="49">
        <v>13.2</v>
      </c>
      <c r="P112" s="49">
        <v>16.5</v>
      </c>
      <c r="Q112" s="49">
        <v>19.8</v>
      </c>
      <c r="S112" s="49">
        <v>0</v>
      </c>
      <c r="T112" s="49">
        <v>0</v>
      </c>
      <c r="U112" s="49">
        <v>0</v>
      </c>
      <c r="W112" s="49">
        <v>5.0585722159103994E-2</v>
      </c>
      <c r="X112" s="49">
        <v>0.10117144431820799</v>
      </c>
      <c r="Y112" s="49">
        <v>0.15175716647731197</v>
      </c>
      <c r="AA112" s="49">
        <v>2.5000000000000001E-3</v>
      </c>
      <c r="AB112" s="49">
        <v>5.0000000000000001E-3</v>
      </c>
      <c r="AC112" s="49">
        <v>7.4999999999999997E-3</v>
      </c>
      <c r="AE112" s="49">
        <v>-0.25</v>
      </c>
      <c r="AF112" s="49">
        <v>1.5</v>
      </c>
      <c r="AG112" s="49">
        <v>0.25</v>
      </c>
      <c r="AI112" s="49">
        <v>-0.1</v>
      </c>
      <c r="AJ112" s="49">
        <v>0.3</v>
      </c>
      <c r="AK112" s="49">
        <v>0.1</v>
      </c>
      <c r="AM112" s="59">
        <v>36</v>
      </c>
      <c r="AN112" s="72">
        <v>0.4</v>
      </c>
      <c r="BE112" s="60">
        <v>39783</v>
      </c>
      <c r="BF112" s="74">
        <v>0.9</v>
      </c>
    </row>
    <row r="113" spans="1:58">
      <c r="A113" s="71">
        <v>38930</v>
      </c>
      <c r="B113" s="36">
        <v>81.75</v>
      </c>
      <c r="C113" s="133">
        <v>85.75</v>
      </c>
      <c r="D113" s="36">
        <v>89.75</v>
      </c>
      <c r="E113" s="67"/>
      <c r="F113" s="36">
        <v>14.914999084472655</v>
      </c>
      <c r="G113" s="36">
        <v>16.914999084472655</v>
      </c>
      <c r="H113" s="36">
        <v>18.914999084472655</v>
      </c>
      <c r="I113" s="59"/>
      <c r="J113" s="60">
        <v>39814</v>
      </c>
      <c r="K113" s="49">
        <v>29.573999999999998</v>
      </c>
      <c r="L113" s="49">
        <v>30.623999999999999</v>
      </c>
      <c r="M113" s="49">
        <v>31.673999999999999</v>
      </c>
      <c r="O113" s="49">
        <v>20.015999999999998</v>
      </c>
      <c r="P113" s="49">
        <v>23.315999999999999</v>
      </c>
      <c r="Q113" s="49">
        <v>26.616</v>
      </c>
      <c r="S113" s="49">
        <v>0</v>
      </c>
      <c r="T113" s="49">
        <v>0</v>
      </c>
      <c r="U113" s="49">
        <v>0</v>
      </c>
      <c r="W113" s="49">
        <v>5.0585722159103994E-2</v>
      </c>
      <c r="X113" s="49">
        <v>0.10117144431820799</v>
      </c>
      <c r="Y113" s="49">
        <v>0.15175716647731197</v>
      </c>
      <c r="AA113" s="49">
        <v>2.5000000000000001E-3</v>
      </c>
      <c r="AB113" s="49">
        <v>5.0000000000000001E-3</v>
      </c>
      <c r="AC113" s="49">
        <v>7.4999999999999997E-3</v>
      </c>
      <c r="AE113" s="49">
        <v>-0.25</v>
      </c>
      <c r="AF113" s="49">
        <v>1.5</v>
      </c>
      <c r="AG113" s="49">
        <v>0.25</v>
      </c>
      <c r="AI113" s="49">
        <v>-0.1</v>
      </c>
      <c r="AJ113" s="49">
        <v>0.3</v>
      </c>
      <c r="AK113" s="49">
        <v>0.1</v>
      </c>
      <c r="AM113" s="59">
        <v>36</v>
      </c>
      <c r="AN113" s="72">
        <v>0.4</v>
      </c>
      <c r="BE113" s="60">
        <v>39814</v>
      </c>
      <c r="BF113" s="74">
        <v>0.9</v>
      </c>
    </row>
    <row r="114" spans="1:58">
      <c r="A114" s="71">
        <v>38961</v>
      </c>
      <c r="B114" s="36">
        <v>33.549999999999997</v>
      </c>
      <c r="C114" s="133">
        <v>34.75</v>
      </c>
      <c r="D114" s="36">
        <v>35.950000000000003</v>
      </c>
      <c r="E114" s="67"/>
      <c r="F114" s="36">
        <v>16.314999084472653</v>
      </c>
      <c r="G114" s="36">
        <v>16.914999084472655</v>
      </c>
      <c r="H114" s="36">
        <v>17.514999084472656</v>
      </c>
      <c r="I114" s="59"/>
      <c r="J114" s="60">
        <v>39845</v>
      </c>
      <c r="K114" s="49">
        <v>28.53</v>
      </c>
      <c r="L114" s="49">
        <v>29.58</v>
      </c>
      <c r="M114" s="49">
        <v>30.63</v>
      </c>
      <c r="O114" s="49">
        <v>22.103999999999996</v>
      </c>
      <c r="P114" s="49">
        <v>25.403999999999996</v>
      </c>
      <c r="Q114" s="49">
        <v>28.703999999999997</v>
      </c>
      <c r="S114" s="49">
        <v>0</v>
      </c>
      <c r="T114" s="49">
        <v>0</v>
      </c>
      <c r="U114" s="49">
        <v>0</v>
      </c>
      <c r="W114" s="49">
        <v>7.5878583238655983E-2</v>
      </c>
      <c r="X114" s="49">
        <v>0.15175716647731197</v>
      </c>
      <c r="Y114" s="49">
        <v>0.22763574971596795</v>
      </c>
      <c r="AA114" s="49">
        <v>2.5000000000000001E-3</v>
      </c>
      <c r="AB114" s="49">
        <v>5.0000000000000001E-3</v>
      </c>
      <c r="AC114" s="49">
        <v>7.4999999999999997E-3</v>
      </c>
      <c r="AE114" s="49">
        <v>-0.4</v>
      </c>
      <c r="AF114" s="49">
        <v>1.75</v>
      </c>
      <c r="AG114" s="49">
        <v>0.5</v>
      </c>
      <c r="AI114" s="49">
        <v>-0.1</v>
      </c>
      <c r="AJ114" s="49">
        <v>0.3</v>
      </c>
      <c r="AK114" s="49">
        <v>0.1</v>
      </c>
      <c r="AM114" s="59">
        <v>36</v>
      </c>
      <c r="AN114" s="72">
        <v>0.4</v>
      </c>
      <c r="BE114" s="60">
        <v>39845</v>
      </c>
      <c r="BF114" s="74">
        <v>0.9</v>
      </c>
    </row>
    <row r="115" spans="1:58">
      <c r="A115" s="71">
        <v>38991</v>
      </c>
      <c r="B115" s="36">
        <v>25.95</v>
      </c>
      <c r="C115" s="133">
        <v>27</v>
      </c>
      <c r="D115" s="36">
        <v>28.05</v>
      </c>
      <c r="E115" s="67"/>
      <c r="F115" s="36">
        <v>16.089999847412109</v>
      </c>
      <c r="G115" s="36">
        <v>16.614999847412108</v>
      </c>
      <c r="H115" s="36">
        <v>17.139999847412106</v>
      </c>
      <c r="I115" s="59"/>
      <c r="J115" s="60">
        <v>39873</v>
      </c>
      <c r="K115" s="49">
        <v>22.37125</v>
      </c>
      <c r="L115" s="49">
        <v>22.971250000000001</v>
      </c>
      <c r="M115" s="49">
        <v>23.571249999999999</v>
      </c>
      <c r="O115" s="49">
        <v>14.806750000000001</v>
      </c>
      <c r="P115" s="49">
        <v>18.106750000000002</v>
      </c>
      <c r="Q115" s="49">
        <v>21.406750000000002</v>
      </c>
      <c r="S115" s="49">
        <v>0</v>
      </c>
      <c r="T115" s="49">
        <v>0</v>
      </c>
      <c r="U115" s="49">
        <v>0</v>
      </c>
      <c r="W115" s="49">
        <v>7.5878583238655983E-2</v>
      </c>
      <c r="X115" s="49">
        <v>0.15175716647731197</v>
      </c>
      <c r="Y115" s="49">
        <v>0.22763574971596795</v>
      </c>
      <c r="AA115" s="49">
        <v>2.5000000000000001E-3</v>
      </c>
      <c r="AB115" s="49">
        <v>5.0000000000000001E-3</v>
      </c>
      <c r="AC115" s="49">
        <v>7.4999999999999997E-3</v>
      </c>
      <c r="AE115" s="49">
        <v>-0.4</v>
      </c>
      <c r="AF115" s="49">
        <v>1.75</v>
      </c>
      <c r="AG115" s="49">
        <v>0.5</v>
      </c>
      <c r="AI115" s="49">
        <v>-0.1</v>
      </c>
      <c r="AJ115" s="49">
        <v>0.3</v>
      </c>
      <c r="AK115" s="49">
        <v>0.1</v>
      </c>
      <c r="AM115" s="59">
        <v>37</v>
      </c>
      <c r="AN115" s="72">
        <v>0.4</v>
      </c>
      <c r="BE115" s="60">
        <v>39873</v>
      </c>
      <c r="BF115" s="74">
        <v>0.9</v>
      </c>
    </row>
    <row r="116" spans="1:58">
      <c r="A116" s="71">
        <v>39022</v>
      </c>
      <c r="B116" s="36">
        <v>25.95</v>
      </c>
      <c r="C116" s="133">
        <v>27</v>
      </c>
      <c r="D116" s="36">
        <v>28.05</v>
      </c>
      <c r="E116" s="67"/>
      <c r="F116" s="36">
        <v>14.339999847412109</v>
      </c>
      <c r="G116" s="36">
        <v>14.864999847412109</v>
      </c>
      <c r="H116" s="36">
        <v>15.38999984741211</v>
      </c>
      <c r="I116" s="59"/>
      <c r="J116" s="60">
        <v>39904</v>
      </c>
      <c r="K116" s="49">
        <v>23.506499999999999</v>
      </c>
      <c r="L116" s="49">
        <v>23.994</v>
      </c>
      <c r="M116" s="49">
        <v>24.4815</v>
      </c>
      <c r="O116" s="49">
        <v>19.577999999999999</v>
      </c>
      <c r="P116" s="49">
        <v>22.878</v>
      </c>
      <c r="Q116" s="49">
        <v>26.178000000000001</v>
      </c>
      <c r="S116" s="49">
        <v>0</v>
      </c>
      <c r="T116" s="49">
        <v>0</v>
      </c>
      <c r="U116" s="49">
        <v>0</v>
      </c>
      <c r="W116" s="49">
        <v>6.0702866590924782E-2</v>
      </c>
      <c r="X116" s="49">
        <v>0.12140573318184956</v>
      </c>
      <c r="Y116" s="49">
        <v>0.18210859977277435</v>
      </c>
      <c r="AA116" s="49">
        <v>2.5000000000000001E-3</v>
      </c>
      <c r="AB116" s="49">
        <v>5.0000000000000001E-3</v>
      </c>
      <c r="AC116" s="49">
        <v>7.4999999999999997E-3</v>
      </c>
      <c r="AE116" s="49">
        <v>-0.25</v>
      </c>
      <c r="AF116" s="49">
        <v>1.1000000000000001</v>
      </c>
      <c r="AG116" s="49">
        <v>0.25</v>
      </c>
      <c r="AI116" s="49">
        <v>-0.1</v>
      </c>
      <c r="AJ116" s="49">
        <v>0.3</v>
      </c>
      <c r="AK116" s="49">
        <v>0.1</v>
      </c>
      <c r="AM116" s="59">
        <v>37</v>
      </c>
      <c r="AN116" s="72">
        <v>0.4</v>
      </c>
      <c r="BE116" s="60">
        <v>39904</v>
      </c>
      <c r="BF116" s="74">
        <v>0.9</v>
      </c>
    </row>
    <row r="117" spans="1:58">
      <c r="A117" s="71">
        <v>39052</v>
      </c>
      <c r="B117" s="36">
        <v>25.95</v>
      </c>
      <c r="C117" s="133">
        <v>27</v>
      </c>
      <c r="D117" s="36">
        <v>28.05</v>
      </c>
      <c r="E117" s="67"/>
      <c r="F117" s="36">
        <v>15.190000228881836</v>
      </c>
      <c r="G117" s="36">
        <v>15.715000228881836</v>
      </c>
      <c r="H117" s="36">
        <v>16.240000228881836</v>
      </c>
      <c r="I117" s="59"/>
      <c r="J117" s="60">
        <v>39934</v>
      </c>
      <c r="K117" s="49">
        <v>24.545500000000001</v>
      </c>
      <c r="L117" s="49">
        <v>26.233000000000001</v>
      </c>
      <c r="M117" s="49">
        <v>27.920500000000001</v>
      </c>
      <c r="O117" s="49">
        <v>22.224</v>
      </c>
      <c r="P117" s="49">
        <v>25.524000000000001</v>
      </c>
      <c r="Q117" s="49">
        <v>28.824000000000002</v>
      </c>
      <c r="S117" s="49">
        <v>0</v>
      </c>
      <c r="T117" s="49">
        <v>0</v>
      </c>
      <c r="U117" s="49">
        <v>0</v>
      </c>
      <c r="W117" s="49">
        <v>5.9185294926151662E-2</v>
      </c>
      <c r="X117" s="49">
        <v>0.11837058985230332</v>
      </c>
      <c r="Y117" s="49">
        <v>0.17755588477845499</v>
      </c>
      <c r="AA117" s="49">
        <v>2.5000000000000001E-3</v>
      </c>
      <c r="AB117" s="49">
        <v>5.0000000000000001E-3</v>
      </c>
      <c r="AC117" s="49">
        <v>7.4999999999999997E-3</v>
      </c>
      <c r="AE117" s="49">
        <v>-0.25</v>
      </c>
      <c r="AF117" s="49">
        <v>1.2</v>
      </c>
      <c r="AG117" s="49">
        <v>0.25</v>
      </c>
      <c r="AI117" s="49">
        <v>-0.1</v>
      </c>
      <c r="AJ117" s="49">
        <v>0.3</v>
      </c>
      <c r="AK117" s="49">
        <v>0.1</v>
      </c>
      <c r="AM117" s="59">
        <v>37</v>
      </c>
      <c r="AN117" s="72">
        <v>0.4</v>
      </c>
      <c r="BE117" s="60">
        <v>39934</v>
      </c>
      <c r="BF117" s="74">
        <v>0.9</v>
      </c>
    </row>
    <row r="118" spans="1:58">
      <c r="A118" s="71">
        <v>39083</v>
      </c>
      <c r="B118" s="36">
        <v>33.1</v>
      </c>
      <c r="C118" s="133">
        <v>34.299999999999997</v>
      </c>
      <c r="D118" s="36">
        <v>35.5</v>
      </c>
      <c r="E118" s="67"/>
      <c r="F118" s="36">
        <v>19.664997558593747</v>
      </c>
      <c r="G118" s="36">
        <v>20.264997558593748</v>
      </c>
      <c r="H118" s="36">
        <v>20.86499755859375</v>
      </c>
      <c r="I118" s="59"/>
      <c r="J118" s="60">
        <v>39965</v>
      </c>
      <c r="K118" s="49">
        <v>51.965000000000003</v>
      </c>
      <c r="L118" s="49">
        <v>56.81</v>
      </c>
      <c r="M118" s="49">
        <v>61.655000000000001</v>
      </c>
      <c r="O118" s="49">
        <v>41.777500000000003</v>
      </c>
      <c r="P118" s="49">
        <v>45.077500000000001</v>
      </c>
      <c r="Q118" s="49">
        <v>48.377499999999998</v>
      </c>
      <c r="S118" s="49">
        <v>0</v>
      </c>
      <c r="T118" s="49">
        <v>0</v>
      </c>
      <c r="U118" s="49">
        <v>0</v>
      </c>
      <c r="W118" s="49">
        <v>6.6773153250017259E-2</v>
      </c>
      <c r="X118" s="49">
        <v>0.13354630650003452</v>
      </c>
      <c r="Y118" s="49">
        <v>0.20031945975005178</v>
      </c>
      <c r="AA118" s="49">
        <v>2.5000000000000001E-3</v>
      </c>
      <c r="AB118" s="49">
        <v>5.0000000000000001E-3</v>
      </c>
      <c r="AC118" s="49">
        <v>7.4999999999999997E-3</v>
      </c>
      <c r="AE118" s="49">
        <v>-0.25</v>
      </c>
      <c r="AF118" s="49">
        <v>2</v>
      </c>
      <c r="AG118" s="49">
        <v>0.25</v>
      </c>
      <c r="AI118" s="49">
        <v>-0.1</v>
      </c>
      <c r="AJ118" s="49">
        <v>0.3</v>
      </c>
      <c r="AK118" s="49">
        <v>0.1</v>
      </c>
      <c r="AM118" s="59">
        <v>38</v>
      </c>
      <c r="AN118" s="72">
        <v>0.4</v>
      </c>
      <c r="BE118" s="60">
        <v>39965</v>
      </c>
      <c r="BF118" s="74">
        <v>0.9</v>
      </c>
    </row>
    <row r="119" spans="1:58">
      <c r="A119" s="71">
        <v>39114</v>
      </c>
      <c r="B119" s="36">
        <v>33.1</v>
      </c>
      <c r="C119" s="133">
        <v>34.299999999999997</v>
      </c>
      <c r="D119" s="36">
        <v>35.5</v>
      </c>
      <c r="E119" s="67"/>
      <c r="F119" s="36">
        <v>19.81499717712402</v>
      </c>
      <c r="G119" s="36">
        <v>20.414997177124022</v>
      </c>
      <c r="H119" s="36">
        <v>21.014997177124023</v>
      </c>
      <c r="I119" s="59"/>
      <c r="J119" s="60">
        <v>39995</v>
      </c>
      <c r="K119" s="49">
        <v>82.27</v>
      </c>
      <c r="L119" s="49">
        <v>86.02</v>
      </c>
      <c r="M119" s="49">
        <v>89.77</v>
      </c>
      <c r="O119" s="49">
        <v>61.215000000000003</v>
      </c>
      <c r="P119" s="49">
        <v>64.515000000000001</v>
      </c>
      <c r="Q119" s="49">
        <v>67.814999999999998</v>
      </c>
      <c r="S119" s="49">
        <v>0</v>
      </c>
      <c r="T119" s="49">
        <v>0</v>
      </c>
      <c r="U119" s="49">
        <v>0</v>
      </c>
      <c r="W119" s="49">
        <v>8.4984013227294708E-2</v>
      </c>
      <c r="X119" s="49">
        <v>0.16996802645458942</v>
      </c>
      <c r="Y119" s="49">
        <v>0.25495203968188412</v>
      </c>
      <c r="AA119" s="49">
        <v>2.5000000000000001E-3</v>
      </c>
      <c r="AB119" s="49">
        <v>5.0000000000000001E-3</v>
      </c>
      <c r="AC119" s="49">
        <v>7.4999999999999997E-3</v>
      </c>
      <c r="AE119" s="49">
        <v>-0.75</v>
      </c>
      <c r="AF119" s="49">
        <v>2.25</v>
      </c>
      <c r="AG119" s="49">
        <v>0.75</v>
      </c>
      <c r="AI119" s="49">
        <v>-0.1</v>
      </c>
      <c r="AJ119" s="49">
        <v>0.3</v>
      </c>
      <c r="AK119" s="49">
        <v>0.1</v>
      </c>
      <c r="AM119" s="59">
        <v>38</v>
      </c>
      <c r="AN119" s="72">
        <v>0.4</v>
      </c>
      <c r="BE119" s="60">
        <v>39995</v>
      </c>
      <c r="BF119" s="74">
        <v>0.9</v>
      </c>
    </row>
    <row r="120" spans="1:58">
      <c r="A120" s="71">
        <v>39142</v>
      </c>
      <c r="B120" s="36">
        <v>25.824999999999999</v>
      </c>
      <c r="C120" s="133">
        <v>26.524999999999999</v>
      </c>
      <c r="D120" s="36">
        <v>27.225000000000001</v>
      </c>
      <c r="E120" s="67"/>
      <c r="F120" s="36">
        <v>17.314999084472653</v>
      </c>
      <c r="G120" s="36">
        <v>17.664999084472655</v>
      </c>
      <c r="H120" s="36">
        <v>18.014999084472656</v>
      </c>
      <c r="I120" s="59"/>
      <c r="J120" s="60">
        <v>40026</v>
      </c>
      <c r="K120" s="49">
        <v>80.66</v>
      </c>
      <c r="L120" s="49">
        <v>84.41</v>
      </c>
      <c r="M120" s="49">
        <v>88.16</v>
      </c>
      <c r="O120" s="49">
        <v>59.09</v>
      </c>
      <c r="P120" s="49">
        <v>62.39</v>
      </c>
      <c r="Q120" s="49">
        <v>65.69</v>
      </c>
      <c r="S120" s="49">
        <v>0</v>
      </c>
      <c r="T120" s="49">
        <v>0</v>
      </c>
      <c r="U120" s="49">
        <v>0</v>
      </c>
      <c r="W120" s="49">
        <v>0.10319487320457214</v>
      </c>
      <c r="X120" s="49">
        <v>0.20638974640914429</v>
      </c>
      <c r="Y120" s="49">
        <v>0.30958461961371642</v>
      </c>
      <c r="AA120" s="49">
        <v>2.5000000000000001E-3</v>
      </c>
      <c r="AB120" s="49">
        <v>5.0000000000000001E-3</v>
      </c>
      <c r="AC120" s="49">
        <v>7.4999999999999997E-3</v>
      </c>
      <c r="AE120" s="49">
        <v>-1</v>
      </c>
      <c r="AF120" s="49">
        <v>3</v>
      </c>
      <c r="AG120" s="49">
        <v>1</v>
      </c>
      <c r="AI120" s="49">
        <v>-0.1</v>
      </c>
      <c r="AJ120" s="49">
        <v>0.3</v>
      </c>
      <c r="AK120" s="49">
        <v>0.1</v>
      </c>
      <c r="AM120" s="59">
        <v>38</v>
      </c>
      <c r="AN120" s="72">
        <v>0.4</v>
      </c>
      <c r="BE120" s="60">
        <v>40026</v>
      </c>
      <c r="BF120" s="74">
        <v>0.9</v>
      </c>
    </row>
    <row r="121" spans="1:58">
      <c r="A121" s="71">
        <v>39173</v>
      </c>
      <c r="B121" s="36">
        <v>26.85</v>
      </c>
      <c r="C121" s="133">
        <v>27.4</v>
      </c>
      <c r="D121" s="36">
        <v>27.95</v>
      </c>
      <c r="E121" s="67"/>
      <c r="F121" s="36">
        <v>17.639999084472656</v>
      </c>
      <c r="G121" s="36">
        <v>17.914999084472655</v>
      </c>
      <c r="H121" s="36">
        <v>18.189999084472653</v>
      </c>
      <c r="I121" s="59"/>
      <c r="J121" s="60">
        <v>40057</v>
      </c>
      <c r="K121" s="49">
        <v>28.34</v>
      </c>
      <c r="L121" s="49">
        <v>29.465</v>
      </c>
      <c r="M121" s="49">
        <v>30.59</v>
      </c>
      <c r="O121" s="49">
        <v>19.774999999999999</v>
      </c>
      <c r="P121" s="49">
        <v>23.074999999999999</v>
      </c>
      <c r="Q121" s="49">
        <v>26.375</v>
      </c>
      <c r="S121" s="49">
        <v>0</v>
      </c>
      <c r="T121" s="49">
        <v>0</v>
      </c>
      <c r="U121" s="49">
        <v>0</v>
      </c>
      <c r="W121" s="49">
        <v>0.10319487320457214</v>
      </c>
      <c r="X121" s="49">
        <v>0.20638974640914429</v>
      </c>
      <c r="Y121" s="49">
        <v>0.30958461961371642</v>
      </c>
      <c r="AA121" s="49">
        <v>2.5000000000000001E-3</v>
      </c>
      <c r="AB121" s="49">
        <v>5.0000000000000001E-3</v>
      </c>
      <c r="AC121" s="49">
        <v>7.4999999999999997E-3</v>
      </c>
      <c r="AE121" s="49">
        <v>-1</v>
      </c>
      <c r="AF121" s="49">
        <v>3</v>
      </c>
      <c r="AG121" s="49">
        <v>1</v>
      </c>
      <c r="AI121" s="49">
        <v>-0.1</v>
      </c>
      <c r="AJ121" s="49">
        <v>0.3</v>
      </c>
      <c r="AK121" s="49">
        <v>0.1</v>
      </c>
      <c r="AM121" s="59">
        <v>39</v>
      </c>
      <c r="AN121" s="72">
        <v>0.4</v>
      </c>
      <c r="BE121" s="60">
        <v>40057</v>
      </c>
      <c r="BF121" s="74">
        <v>0.9</v>
      </c>
    </row>
    <row r="122" spans="1:58">
      <c r="A122" s="71">
        <v>39203</v>
      </c>
      <c r="B122" s="36">
        <v>31.6</v>
      </c>
      <c r="C122" s="133">
        <v>33.450000000000003</v>
      </c>
      <c r="D122" s="36">
        <v>35.299999999999997</v>
      </c>
      <c r="E122" s="67"/>
      <c r="F122" s="36">
        <v>16.439999847412107</v>
      </c>
      <c r="G122" s="36">
        <v>17.364999847412108</v>
      </c>
      <c r="H122" s="36">
        <v>18.289999847412108</v>
      </c>
      <c r="I122" s="59"/>
      <c r="J122" s="60">
        <v>40087</v>
      </c>
      <c r="K122" s="49">
        <v>19.8</v>
      </c>
      <c r="L122" s="49">
        <v>20.8125</v>
      </c>
      <c r="M122" s="49">
        <v>21.824999999999999</v>
      </c>
      <c r="O122" s="49">
        <v>13.35</v>
      </c>
      <c r="P122" s="49">
        <v>16.649999999999999</v>
      </c>
      <c r="Q122" s="49">
        <v>19.95</v>
      </c>
      <c r="S122" s="49">
        <v>0</v>
      </c>
      <c r="T122" s="49">
        <v>0</v>
      </c>
      <c r="U122" s="49">
        <v>0</v>
      </c>
      <c r="W122" s="49">
        <v>6.438182820249598E-2</v>
      </c>
      <c r="X122" s="49">
        <v>0.12876365640499196</v>
      </c>
      <c r="Y122" s="49">
        <v>0.19314548460748793</v>
      </c>
      <c r="AA122" s="49">
        <v>2.5000000000000001E-3</v>
      </c>
      <c r="AB122" s="49">
        <v>5.0000000000000001E-3</v>
      </c>
      <c r="AC122" s="49">
        <v>7.4999999999999997E-3</v>
      </c>
      <c r="AE122" s="49">
        <v>-0.4</v>
      </c>
      <c r="AF122" s="49">
        <v>1.75</v>
      </c>
      <c r="AG122" s="49">
        <v>0.5</v>
      </c>
      <c r="AI122" s="49">
        <v>-0.1</v>
      </c>
      <c r="AJ122" s="49">
        <v>0.3</v>
      </c>
      <c r="AK122" s="49">
        <v>0.1</v>
      </c>
      <c r="AM122" s="59">
        <v>39</v>
      </c>
      <c r="AN122" s="72">
        <v>0.4</v>
      </c>
      <c r="BE122" s="60">
        <v>40087</v>
      </c>
      <c r="BF122" s="74">
        <v>0.9</v>
      </c>
    </row>
    <row r="123" spans="1:58">
      <c r="A123" s="71">
        <v>39234</v>
      </c>
      <c r="B123" s="36">
        <v>54.42</v>
      </c>
      <c r="C123" s="133">
        <v>59.75</v>
      </c>
      <c r="D123" s="36">
        <v>65.08</v>
      </c>
      <c r="E123" s="67"/>
      <c r="F123" s="36">
        <v>14.760001220703124</v>
      </c>
      <c r="G123" s="36">
        <v>17.425001220703123</v>
      </c>
      <c r="H123" s="36">
        <v>20.090001220703122</v>
      </c>
      <c r="I123" s="59"/>
      <c r="J123" s="60">
        <v>40118</v>
      </c>
      <c r="K123" s="49">
        <v>19.8</v>
      </c>
      <c r="L123" s="49">
        <v>20.8125</v>
      </c>
      <c r="M123" s="49">
        <v>21.824999999999999</v>
      </c>
      <c r="O123" s="49">
        <v>13.35</v>
      </c>
      <c r="P123" s="49">
        <v>16.649999999999999</v>
      </c>
      <c r="Q123" s="49">
        <v>19.95</v>
      </c>
      <c r="S123" s="49">
        <v>0</v>
      </c>
      <c r="T123" s="49">
        <v>0</v>
      </c>
      <c r="U123" s="49">
        <v>0</v>
      </c>
      <c r="W123" s="49">
        <v>4.856229327273983E-2</v>
      </c>
      <c r="X123" s="49">
        <v>9.712458654547966E-2</v>
      </c>
      <c r="Y123" s="49">
        <v>0.14568687981821948</v>
      </c>
      <c r="AA123" s="49">
        <v>2.5000000000000001E-3</v>
      </c>
      <c r="AB123" s="49">
        <v>5.0000000000000001E-3</v>
      </c>
      <c r="AC123" s="49">
        <v>7.4999999999999997E-3</v>
      </c>
      <c r="AE123" s="49">
        <v>-0.25</v>
      </c>
      <c r="AF123" s="49">
        <v>1.5</v>
      </c>
      <c r="AG123" s="49">
        <v>0.25</v>
      </c>
      <c r="AI123" s="49">
        <v>-0.1</v>
      </c>
      <c r="AJ123" s="49">
        <v>0.3</v>
      </c>
      <c r="AK123" s="49">
        <v>0.1</v>
      </c>
      <c r="AM123" s="59">
        <v>39</v>
      </c>
      <c r="AN123" s="72">
        <v>0.4</v>
      </c>
      <c r="BE123" s="60">
        <v>40118</v>
      </c>
      <c r="BF123" s="74">
        <v>0.9</v>
      </c>
    </row>
    <row r="124" spans="1:58">
      <c r="A124" s="71">
        <v>39264</v>
      </c>
      <c r="B124" s="36">
        <v>88.75</v>
      </c>
      <c r="C124" s="133">
        <v>93.75</v>
      </c>
      <c r="D124" s="36">
        <v>98.75</v>
      </c>
      <c r="E124" s="67"/>
      <c r="F124" s="36">
        <v>14.614999847412108</v>
      </c>
      <c r="G124" s="36">
        <v>17.114999847412108</v>
      </c>
      <c r="H124" s="36">
        <v>19.614999847412108</v>
      </c>
      <c r="I124" s="59"/>
      <c r="J124" s="60">
        <v>40148</v>
      </c>
      <c r="K124" s="49">
        <v>20.91</v>
      </c>
      <c r="L124" s="49">
        <v>21.922499999999999</v>
      </c>
      <c r="M124" s="49">
        <v>22.934999999999999</v>
      </c>
      <c r="O124" s="49">
        <v>13.35</v>
      </c>
      <c r="P124" s="49">
        <v>16.649999999999999</v>
      </c>
      <c r="Q124" s="49">
        <v>19.95</v>
      </c>
      <c r="S124" s="49">
        <v>0</v>
      </c>
      <c r="T124" s="49">
        <v>0</v>
      </c>
      <c r="U124" s="49">
        <v>0</v>
      </c>
      <c r="W124" s="49">
        <v>4.856229327273983E-2</v>
      </c>
      <c r="X124" s="49">
        <v>9.712458654547966E-2</v>
      </c>
      <c r="Y124" s="49">
        <v>0.14568687981821948</v>
      </c>
      <c r="AA124" s="49">
        <v>2.5000000000000001E-3</v>
      </c>
      <c r="AB124" s="49">
        <v>5.0000000000000001E-3</v>
      </c>
      <c r="AC124" s="49">
        <v>7.4999999999999997E-3</v>
      </c>
      <c r="AE124" s="49">
        <v>-0.25</v>
      </c>
      <c r="AF124" s="49">
        <v>1.5</v>
      </c>
      <c r="AG124" s="49">
        <v>0.25</v>
      </c>
      <c r="AI124" s="49">
        <v>-0.1</v>
      </c>
      <c r="AJ124" s="49">
        <v>0.3</v>
      </c>
      <c r="AK124" s="49">
        <v>0.1</v>
      </c>
      <c r="AM124" s="59">
        <v>40</v>
      </c>
      <c r="AN124" s="72">
        <v>0.4</v>
      </c>
      <c r="BE124" s="60">
        <v>40148</v>
      </c>
      <c r="BF124" s="74">
        <v>0.9</v>
      </c>
    </row>
    <row r="125" spans="1:58">
      <c r="A125" s="71">
        <v>39295</v>
      </c>
      <c r="B125" s="36">
        <v>82.75</v>
      </c>
      <c r="C125" s="133">
        <v>87.75</v>
      </c>
      <c r="D125" s="36">
        <v>92.75</v>
      </c>
      <c r="E125" s="67"/>
      <c r="F125" s="36">
        <v>14.664999084472655</v>
      </c>
      <c r="G125" s="36">
        <v>17.164999084472655</v>
      </c>
      <c r="H125" s="36">
        <v>19.664999084472655</v>
      </c>
      <c r="I125" s="59"/>
      <c r="J125" s="60">
        <v>40179</v>
      </c>
      <c r="K125" s="49">
        <v>29.718999999999998</v>
      </c>
      <c r="L125" s="49">
        <v>30.843999999999998</v>
      </c>
      <c r="M125" s="49">
        <v>31.968999999999998</v>
      </c>
      <c r="O125" s="49">
        <v>19.183499999999999</v>
      </c>
      <c r="P125" s="49">
        <v>23.483499999999999</v>
      </c>
      <c r="Q125" s="49">
        <v>27.7835</v>
      </c>
      <c r="S125" s="49">
        <v>0</v>
      </c>
      <c r="T125" s="49">
        <v>0</v>
      </c>
      <c r="U125" s="49">
        <v>0</v>
      </c>
      <c r="W125" s="49">
        <v>4.856229327273983E-2</v>
      </c>
      <c r="X125" s="49">
        <v>9.712458654547966E-2</v>
      </c>
      <c r="Y125" s="49">
        <v>0.14568687981821948</v>
      </c>
      <c r="AA125" s="49">
        <v>2.5000000000000001E-3</v>
      </c>
      <c r="AB125" s="49">
        <v>5.0000000000000001E-3</v>
      </c>
      <c r="AC125" s="49">
        <v>7.4999999999999997E-3</v>
      </c>
      <c r="AE125" s="49">
        <v>-0.25</v>
      </c>
      <c r="AF125" s="49">
        <v>1.5</v>
      </c>
      <c r="AG125" s="49">
        <v>0.25</v>
      </c>
      <c r="AI125" s="49">
        <v>-0.1</v>
      </c>
      <c r="AJ125" s="49">
        <v>0.3</v>
      </c>
      <c r="AK125" s="49">
        <v>0.1</v>
      </c>
      <c r="AM125" s="59">
        <v>40</v>
      </c>
      <c r="AN125" s="72">
        <v>0.4</v>
      </c>
      <c r="BE125" s="60">
        <v>40179</v>
      </c>
      <c r="BF125" s="74">
        <v>0.9</v>
      </c>
    </row>
    <row r="126" spans="1:58">
      <c r="A126" s="71">
        <v>39326</v>
      </c>
      <c r="B126" s="36">
        <v>33.700000000000003</v>
      </c>
      <c r="C126" s="133">
        <v>35</v>
      </c>
      <c r="D126" s="36">
        <v>36.299999999999997</v>
      </c>
      <c r="E126" s="67"/>
      <c r="F126" s="36">
        <v>16.514999084472656</v>
      </c>
      <c r="G126" s="36">
        <v>17.164999084472655</v>
      </c>
      <c r="H126" s="36">
        <v>17.814999084472653</v>
      </c>
      <c r="I126" s="59"/>
      <c r="J126" s="60">
        <v>40210</v>
      </c>
      <c r="K126" s="49">
        <v>28.6675</v>
      </c>
      <c r="L126" s="49">
        <v>29.7925</v>
      </c>
      <c r="M126" s="49">
        <v>30.9175</v>
      </c>
      <c r="O126" s="49">
        <v>21.286499999999997</v>
      </c>
      <c r="P126" s="49">
        <v>25.586499999999997</v>
      </c>
      <c r="Q126" s="49">
        <v>29.886499999999998</v>
      </c>
      <c r="S126" s="49">
        <v>0</v>
      </c>
      <c r="T126" s="49">
        <v>0</v>
      </c>
      <c r="U126" s="49">
        <v>0</v>
      </c>
      <c r="W126" s="49">
        <v>7.2843439909109742E-2</v>
      </c>
      <c r="X126" s="49">
        <v>0.14568687981821948</v>
      </c>
      <c r="Y126" s="49">
        <v>0.21853031972732923</v>
      </c>
      <c r="AA126" s="49">
        <v>2.5000000000000001E-3</v>
      </c>
      <c r="AB126" s="49">
        <v>5.0000000000000001E-3</v>
      </c>
      <c r="AC126" s="49">
        <v>7.4999999999999997E-3</v>
      </c>
      <c r="AE126" s="49">
        <v>-0.4</v>
      </c>
      <c r="AF126" s="49">
        <v>1.75</v>
      </c>
      <c r="AG126" s="49">
        <v>0.5</v>
      </c>
      <c r="AI126" s="49">
        <v>-0.1</v>
      </c>
      <c r="AJ126" s="49">
        <v>0.3</v>
      </c>
      <c r="AK126" s="49">
        <v>0.1</v>
      </c>
      <c r="AM126" s="59">
        <v>40</v>
      </c>
      <c r="AN126" s="72">
        <v>0.4</v>
      </c>
      <c r="BE126" s="60">
        <v>40210</v>
      </c>
      <c r="BF126" s="74">
        <v>0.9</v>
      </c>
    </row>
    <row r="127" spans="1:58">
      <c r="A127" s="71">
        <v>39356</v>
      </c>
      <c r="B127" s="36">
        <v>26.1</v>
      </c>
      <c r="C127" s="133">
        <v>27.25</v>
      </c>
      <c r="D127" s="36">
        <v>28.4</v>
      </c>
      <c r="E127" s="67"/>
      <c r="F127" s="36">
        <v>16.289999847412108</v>
      </c>
      <c r="G127" s="36">
        <v>16.864999847412108</v>
      </c>
      <c r="H127" s="36">
        <v>17.439999847412107</v>
      </c>
      <c r="I127" s="59"/>
      <c r="J127" s="60">
        <v>40238</v>
      </c>
      <c r="K127" s="49">
        <v>22.546250000000001</v>
      </c>
      <c r="L127" s="49">
        <v>23.18375</v>
      </c>
      <c r="M127" s="49">
        <v>23.821249999999999</v>
      </c>
      <c r="O127" s="49">
        <v>13.974250000000001</v>
      </c>
      <c r="P127" s="49">
        <v>18.274250000000002</v>
      </c>
      <c r="Q127" s="49">
        <v>22.574250000000003</v>
      </c>
      <c r="S127" s="49">
        <v>0</v>
      </c>
      <c r="T127" s="49">
        <v>0</v>
      </c>
      <c r="U127" s="49">
        <v>0</v>
      </c>
      <c r="W127" s="49">
        <v>7.2843439909109742E-2</v>
      </c>
      <c r="X127" s="49">
        <v>0.14568687981821948</v>
      </c>
      <c r="Y127" s="49">
        <v>0.21853031972732923</v>
      </c>
      <c r="AA127" s="49">
        <v>2.5000000000000001E-3</v>
      </c>
      <c r="AB127" s="49">
        <v>5.0000000000000001E-3</v>
      </c>
      <c r="AC127" s="49">
        <v>7.4999999999999997E-3</v>
      </c>
      <c r="AE127" s="49">
        <v>-0.4</v>
      </c>
      <c r="AF127" s="49">
        <v>1.75</v>
      </c>
      <c r="AG127" s="49">
        <v>0.5</v>
      </c>
      <c r="AI127" s="49">
        <v>-0.1</v>
      </c>
      <c r="AJ127" s="49">
        <v>0.3</v>
      </c>
      <c r="AK127" s="49">
        <v>0.1</v>
      </c>
      <c r="AM127" s="59">
        <v>41</v>
      </c>
      <c r="AN127" s="72">
        <v>0.4</v>
      </c>
      <c r="BE127" s="60">
        <v>40238</v>
      </c>
      <c r="BF127" s="74">
        <v>0.9</v>
      </c>
    </row>
    <row r="128" spans="1:58">
      <c r="A128" s="71">
        <v>39387</v>
      </c>
      <c r="B128" s="36">
        <v>26.1</v>
      </c>
      <c r="C128" s="133">
        <v>27.25</v>
      </c>
      <c r="D128" s="36">
        <v>28.4</v>
      </c>
      <c r="E128" s="67"/>
      <c r="F128" s="36">
        <v>14.53999984741211</v>
      </c>
      <c r="G128" s="36">
        <v>15.114999847412109</v>
      </c>
      <c r="H128" s="36">
        <v>15.689999847412109</v>
      </c>
      <c r="I128" s="59"/>
      <c r="J128" s="60">
        <v>40269</v>
      </c>
      <c r="K128" s="49">
        <v>23.684000000000005</v>
      </c>
      <c r="L128" s="49">
        <v>24.209000000000003</v>
      </c>
      <c r="M128" s="49">
        <v>24.734000000000002</v>
      </c>
      <c r="O128" s="49">
        <v>18.783000000000001</v>
      </c>
      <c r="P128" s="49">
        <v>23.083000000000002</v>
      </c>
      <c r="Q128" s="49">
        <v>27.383000000000003</v>
      </c>
      <c r="S128" s="49">
        <v>0</v>
      </c>
      <c r="T128" s="49">
        <v>0</v>
      </c>
      <c r="U128" s="49">
        <v>0</v>
      </c>
      <c r="W128" s="49">
        <v>5.8274751927287788E-2</v>
      </c>
      <c r="X128" s="49">
        <v>0.11654950385457558</v>
      </c>
      <c r="Y128" s="49">
        <v>0.17482425578186336</v>
      </c>
      <c r="AA128" s="49">
        <v>2.5000000000000001E-3</v>
      </c>
      <c r="AB128" s="49">
        <v>5.0000000000000001E-3</v>
      </c>
      <c r="AC128" s="49">
        <v>7.4999999999999997E-3</v>
      </c>
      <c r="AE128" s="49">
        <v>-0.25</v>
      </c>
      <c r="AF128" s="49">
        <v>1.1000000000000001</v>
      </c>
      <c r="AG128" s="49">
        <v>0.25</v>
      </c>
      <c r="AI128" s="49">
        <v>-0.1</v>
      </c>
      <c r="AJ128" s="49">
        <v>0.3</v>
      </c>
      <c r="AK128" s="49">
        <v>0.1</v>
      </c>
      <c r="AM128" s="59">
        <v>41</v>
      </c>
      <c r="AN128" s="72">
        <v>0.4</v>
      </c>
      <c r="BE128" s="60">
        <v>40269</v>
      </c>
      <c r="BF128" s="74">
        <v>0.9</v>
      </c>
    </row>
    <row r="129" spans="1:58">
      <c r="A129" s="71">
        <v>39417</v>
      </c>
      <c r="B129" s="36">
        <v>26.1</v>
      </c>
      <c r="C129" s="133">
        <v>27.25</v>
      </c>
      <c r="D129" s="36">
        <v>28.4</v>
      </c>
      <c r="E129" s="67"/>
      <c r="F129" s="36">
        <v>15.390000228881837</v>
      </c>
      <c r="G129" s="36">
        <v>15.965000228881836</v>
      </c>
      <c r="H129" s="36">
        <v>16.540000228881837</v>
      </c>
      <c r="I129" s="59"/>
      <c r="J129" s="60">
        <v>40299</v>
      </c>
      <c r="K129" s="49">
        <v>25.113000000000003</v>
      </c>
      <c r="L129" s="49">
        <v>26.973000000000003</v>
      </c>
      <c r="M129" s="49">
        <v>28.833000000000002</v>
      </c>
      <c r="O129" s="49">
        <v>21.943999999999999</v>
      </c>
      <c r="P129" s="49">
        <v>26.244</v>
      </c>
      <c r="Q129" s="49">
        <v>30.544</v>
      </c>
      <c r="S129" s="49">
        <v>0</v>
      </c>
      <c r="T129" s="49">
        <v>0</v>
      </c>
      <c r="U129" s="49">
        <v>0</v>
      </c>
      <c r="W129" s="49">
        <v>5.6817883129105594E-2</v>
      </c>
      <c r="X129" s="49">
        <v>0.11363576625821119</v>
      </c>
      <c r="Y129" s="49">
        <v>0.17045364938731677</v>
      </c>
      <c r="AA129" s="49">
        <v>2.5000000000000001E-3</v>
      </c>
      <c r="AB129" s="49">
        <v>5.0000000000000001E-3</v>
      </c>
      <c r="AC129" s="49">
        <v>7.4999999999999997E-3</v>
      </c>
      <c r="AE129" s="49">
        <v>-0.25</v>
      </c>
      <c r="AF129" s="49">
        <v>1.2</v>
      </c>
      <c r="AG129" s="49">
        <v>0.25</v>
      </c>
      <c r="AI129" s="49">
        <v>-0.1</v>
      </c>
      <c r="AJ129" s="49">
        <v>0.3</v>
      </c>
      <c r="AK129" s="49">
        <v>0.1</v>
      </c>
      <c r="AM129" s="59">
        <v>41</v>
      </c>
      <c r="AN129" s="72">
        <v>0.4</v>
      </c>
      <c r="BE129" s="60">
        <v>40299</v>
      </c>
      <c r="BF129" s="74">
        <v>0.9</v>
      </c>
    </row>
    <row r="130" spans="1:58">
      <c r="A130" s="71">
        <v>39448</v>
      </c>
      <c r="B130" s="36">
        <v>33.25</v>
      </c>
      <c r="C130" s="133">
        <v>34.549999999999997</v>
      </c>
      <c r="D130" s="36">
        <v>35.85</v>
      </c>
      <c r="E130" s="67"/>
      <c r="F130" s="36">
        <v>19.86499755859375</v>
      </c>
      <c r="G130" s="36">
        <v>20.514997558593748</v>
      </c>
      <c r="H130" s="36">
        <v>21.164997558593747</v>
      </c>
      <c r="I130" s="59"/>
      <c r="J130" s="60">
        <v>40330</v>
      </c>
      <c r="K130" s="49">
        <v>52.397500000000001</v>
      </c>
      <c r="L130" s="49">
        <v>57.73</v>
      </c>
      <c r="M130" s="49">
        <v>63.0625</v>
      </c>
      <c r="O130" s="49">
        <v>41.5075</v>
      </c>
      <c r="P130" s="49">
        <v>45.807499999999997</v>
      </c>
      <c r="Q130" s="49">
        <v>50.107500000000002</v>
      </c>
      <c r="S130" s="49">
        <v>0</v>
      </c>
      <c r="T130" s="49">
        <v>0</v>
      </c>
      <c r="U130" s="49">
        <v>0</v>
      </c>
      <c r="W130" s="49">
        <v>6.4102227120016564E-2</v>
      </c>
      <c r="X130" s="49">
        <v>0.12820445424003313</v>
      </c>
      <c r="Y130" s="49">
        <v>0.19230668136004969</v>
      </c>
      <c r="AA130" s="49">
        <v>2.5000000000000001E-3</v>
      </c>
      <c r="AB130" s="49">
        <v>5.0000000000000001E-3</v>
      </c>
      <c r="AC130" s="49">
        <v>7.4999999999999997E-3</v>
      </c>
      <c r="AE130" s="49">
        <v>-0.25</v>
      </c>
      <c r="AF130" s="49">
        <v>2</v>
      </c>
      <c r="AG130" s="49">
        <v>0.25</v>
      </c>
      <c r="AI130" s="49">
        <v>-0.1</v>
      </c>
      <c r="AJ130" s="49">
        <v>0.3</v>
      </c>
      <c r="AK130" s="49">
        <v>0.1</v>
      </c>
      <c r="AM130" s="59">
        <v>42</v>
      </c>
      <c r="AN130" s="72">
        <v>0.4</v>
      </c>
      <c r="BE130" s="60">
        <v>40330</v>
      </c>
      <c r="BF130" s="74">
        <v>0.9</v>
      </c>
    </row>
    <row r="131" spans="1:58">
      <c r="A131" s="71">
        <v>39479</v>
      </c>
      <c r="B131" s="36">
        <v>33.25</v>
      </c>
      <c r="C131" s="133">
        <v>34.549999999999997</v>
      </c>
      <c r="D131" s="36">
        <v>35.85</v>
      </c>
      <c r="E131" s="67"/>
      <c r="F131" s="36">
        <v>20.014997177124023</v>
      </c>
      <c r="G131" s="36">
        <v>20.664997177124022</v>
      </c>
      <c r="H131" s="36">
        <v>21.31499717712402</v>
      </c>
      <c r="I131" s="59"/>
      <c r="J131" s="60">
        <v>40360</v>
      </c>
      <c r="K131" s="49">
        <v>84.03</v>
      </c>
      <c r="L131" s="49">
        <v>87.78</v>
      </c>
      <c r="M131" s="49">
        <v>91.53</v>
      </c>
      <c r="O131" s="49">
        <v>61.534999999999997</v>
      </c>
      <c r="P131" s="49">
        <v>65.834999999999994</v>
      </c>
      <c r="Q131" s="49">
        <v>70.135000000000005</v>
      </c>
      <c r="S131" s="49">
        <v>0</v>
      </c>
      <c r="T131" s="49">
        <v>0</v>
      </c>
      <c r="U131" s="49">
        <v>0</v>
      </c>
      <c r="W131" s="49">
        <v>8.158465269820292E-2</v>
      </c>
      <c r="X131" s="49">
        <v>0.16316930539640584</v>
      </c>
      <c r="Y131" s="49">
        <v>0.24475395809460876</v>
      </c>
      <c r="AA131" s="49">
        <v>2.5000000000000001E-3</v>
      </c>
      <c r="AB131" s="49">
        <v>5.0000000000000001E-3</v>
      </c>
      <c r="AC131" s="49">
        <v>7.4999999999999997E-3</v>
      </c>
      <c r="AE131" s="49">
        <v>-0.75</v>
      </c>
      <c r="AF131" s="49">
        <v>2.25</v>
      </c>
      <c r="AG131" s="49">
        <v>0.75</v>
      </c>
      <c r="AI131" s="49">
        <v>-0.1</v>
      </c>
      <c r="AJ131" s="49">
        <v>0.3</v>
      </c>
      <c r="AK131" s="49">
        <v>0.1</v>
      </c>
      <c r="AM131" s="59">
        <v>42</v>
      </c>
      <c r="AN131" s="72">
        <v>0.4</v>
      </c>
      <c r="BE131" s="60">
        <v>40360</v>
      </c>
      <c r="BF131" s="74">
        <v>0.9</v>
      </c>
    </row>
    <row r="132" spans="1:58">
      <c r="A132" s="71">
        <v>39508</v>
      </c>
      <c r="B132" s="36">
        <v>26.024999999999999</v>
      </c>
      <c r="C132" s="133">
        <v>26.774999999999999</v>
      </c>
      <c r="D132" s="36">
        <v>27.524999999999999</v>
      </c>
      <c r="E132" s="67"/>
      <c r="F132" s="36">
        <v>17.539999084472655</v>
      </c>
      <c r="G132" s="36">
        <v>17.914999084472655</v>
      </c>
      <c r="H132" s="36">
        <v>18.289999084472655</v>
      </c>
      <c r="I132" s="59"/>
      <c r="J132" s="60">
        <v>40391</v>
      </c>
      <c r="K132" s="49">
        <v>82.5</v>
      </c>
      <c r="L132" s="49">
        <v>86.25</v>
      </c>
      <c r="M132" s="49">
        <v>90</v>
      </c>
      <c r="O132" s="49">
        <v>59.45</v>
      </c>
      <c r="P132" s="49">
        <v>63.75</v>
      </c>
      <c r="Q132" s="49">
        <v>68.05</v>
      </c>
      <c r="S132" s="49">
        <v>0</v>
      </c>
      <c r="T132" s="49">
        <v>0</v>
      </c>
      <c r="U132" s="49">
        <v>0</v>
      </c>
      <c r="W132" s="49">
        <v>9.9067078276389248E-2</v>
      </c>
      <c r="X132" s="49">
        <v>0.1981341565527785</v>
      </c>
      <c r="Y132" s="49">
        <v>0.29720123482916772</v>
      </c>
      <c r="AA132" s="49">
        <v>2.5000000000000001E-3</v>
      </c>
      <c r="AB132" s="49">
        <v>5.0000000000000001E-3</v>
      </c>
      <c r="AC132" s="49">
        <v>7.4999999999999997E-3</v>
      </c>
      <c r="AE132" s="49">
        <v>-1</v>
      </c>
      <c r="AF132" s="49">
        <v>3</v>
      </c>
      <c r="AG132" s="49">
        <v>1</v>
      </c>
      <c r="AI132" s="49">
        <v>-0.1</v>
      </c>
      <c r="AJ132" s="49">
        <v>0.3</v>
      </c>
      <c r="AK132" s="49">
        <v>0.1</v>
      </c>
      <c r="AM132" s="59">
        <v>42</v>
      </c>
      <c r="AN132" s="72">
        <v>0.4</v>
      </c>
      <c r="BE132" s="60">
        <v>40391</v>
      </c>
      <c r="BF132" s="74">
        <v>0.9</v>
      </c>
    </row>
    <row r="133" spans="1:58">
      <c r="A133" s="71">
        <v>39539</v>
      </c>
      <c r="B133" s="36">
        <v>27.05</v>
      </c>
      <c r="C133" s="133">
        <v>27.65</v>
      </c>
      <c r="D133" s="36">
        <v>28.25</v>
      </c>
      <c r="E133" s="67"/>
      <c r="F133" s="36">
        <v>17.864999084472654</v>
      </c>
      <c r="G133" s="36">
        <v>18.164999084472655</v>
      </c>
      <c r="H133" s="36">
        <v>18.464999084472655</v>
      </c>
      <c r="I133" s="59"/>
      <c r="J133" s="60">
        <v>40422</v>
      </c>
      <c r="K133" s="49">
        <v>28.4725</v>
      </c>
      <c r="L133" s="49">
        <v>29.672499999999999</v>
      </c>
      <c r="M133" s="49">
        <v>30.872499999999999</v>
      </c>
      <c r="O133" s="49">
        <v>18.9375</v>
      </c>
      <c r="P133" s="49">
        <v>23.237500000000001</v>
      </c>
      <c r="Q133" s="49">
        <v>27.537500000000001</v>
      </c>
      <c r="S133" s="49">
        <v>0</v>
      </c>
      <c r="T133" s="49">
        <v>0</v>
      </c>
      <c r="U133" s="49">
        <v>0</v>
      </c>
      <c r="W133" s="49">
        <v>9.9067078276389248E-2</v>
      </c>
      <c r="X133" s="49">
        <v>0.1981341565527785</v>
      </c>
      <c r="Y133" s="49">
        <v>0.29720123482916772</v>
      </c>
      <c r="AA133" s="49">
        <v>2.5000000000000001E-3</v>
      </c>
      <c r="AB133" s="49">
        <v>5.0000000000000001E-3</v>
      </c>
      <c r="AC133" s="49">
        <v>7.4999999999999997E-3</v>
      </c>
      <c r="AE133" s="49">
        <v>-1</v>
      </c>
      <c r="AF133" s="49">
        <v>3</v>
      </c>
      <c r="AG133" s="49">
        <v>1</v>
      </c>
      <c r="AI133" s="49">
        <v>-0.1</v>
      </c>
      <c r="AJ133" s="49">
        <v>0.3</v>
      </c>
      <c r="AK133" s="49">
        <v>0.1</v>
      </c>
      <c r="AM133" s="59">
        <v>43</v>
      </c>
      <c r="AN133" s="72">
        <v>0.4</v>
      </c>
      <c r="BE133" s="60">
        <v>40422</v>
      </c>
      <c r="BF133" s="74">
        <v>0.9</v>
      </c>
    </row>
    <row r="134" spans="1:58">
      <c r="A134" s="71">
        <v>39569</v>
      </c>
      <c r="B134" s="36">
        <v>32.409999999999997</v>
      </c>
      <c r="C134" s="133">
        <v>34.450000000000003</v>
      </c>
      <c r="D134" s="36">
        <v>36.49</v>
      </c>
      <c r="E134" s="67"/>
      <c r="F134" s="36">
        <v>16.594999847412108</v>
      </c>
      <c r="G134" s="36">
        <v>17.614999847412108</v>
      </c>
      <c r="H134" s="36">
        <v>18.634999847412107</v>
      </c>
      <c r="I134" s="59"/>
      <c r="J134" s="60">
        <v>40452</v>
      </c>
      <c r="K134" s="49">
        <v>19.912500000000001</v>
      </c>
      <c r="L134" s="49">
        <v>21</v>
      </c>
      <c r="M134" s="49">
        <v>22.087499999999999</v>
      </c>
      <c r="O134" s="49">
        <v>12.5</v>
      </c>
      <c r="P134" s="49">
        <v>16.8</v>
      </c>
      <c r="Q134" s="49">
        <v>21.1</v>
      </c>
      <c r="S134" s="49">
        <v>0</v>
      </c>
      <c r="T134" s="49">
        <v>0</v>
      </c>
      <c r="U134" s="49">
        <v>0</v>
      </c>
      <c r="W134" s="49">
        <v>6.1806555074396141E-2</v>
      </c>
      <c r="X134" s="49">
        <v>0.12361311014879228</v>
      </c>
      <c r="Y134" s="49">
        <v>0.18541966522318842</v>
      </c>
      <c r="AA134" s="49">
        <v>2.5000000000000001E-3</v>
      </c>
      <c r="AB134" s="49">
        <v>5.0000000000000001E-3</v>
      </c>
      <c r="AC134" s="49">
        <v>7.4999999999999997E-3</v>
      </c>
      <c r="AE134" s="49">
        <v>-0.4</v>
      </c>
      <c r="AF134" s="49">
        <v>1.75</v>
      </c>
      <c r="AG134" s="49">
        <v>0.5</v>
      </c>
      <c r="AI134" s="49">
        <v>-0.1</v>
      </c>
      <c r="AJ134" s="49">
        <v>0.3</v>
      </c>
      <c r="AK134" s="49">
        <v>0.1</v>
      </c>
      <c r="AM134" s="59">
        <v>43</v>
      </c>
      <c r="AN134" s="72">
        <v>0.4</v>
      </c>
      <c r="BE134" s="60">
        <v>40452</v>
      </c>
      <c r="BF134" s="74">
        <v>0.9</v>
      </c>
    </row>
    <row r="135" spans="1:58">
      <c r="A135" s="71">
        <v>39600</v>
      </c>
      <c r="B135" s="36">
        <v>54.88</v>
      </c>
      <c r="C135" s="133">
        <v>60.75</v>
      </c>
      <c r="D135" s="36">
        <v>66.62</v>
      </c>
      <c r="E135" s="67"/>
      <c r="F135" s="36">
        <v>14.740001220703123</v>
      </c>
      <c r="G135" s="36">
        <v>17.675001220703123</v>
      </c>
      <c r="H135" s="36">
        <v>20.610001220703122</v>
      </c>
      <c r="I135" s="59"/>
      <c r="J135" s="60">
        <v>40483</v>
      </c>
      <c r="K135" s="49">
        <v>19.912500000000001</v>
      </c>
      <c r="L135" s="49">
        <v>21</v>
      </c>
      <c r="M135" s="49">
        <v>22.087499999999999</v>
      </c>
      <c r="O135" s="49">
        <v>12.5</v>
      </c>
      <c r="P135" s="49">
        <v>16.8</v>
      </c>
      <c r="Q135" s="49">
        <v>21.1</v>
      </c>
      <c r="S135" s="49">
        <v>0</v>
      </c>
      <c r="T135" s="49">
        <v>0</v>
      </c>
      <c r="U135" s="49">
        <v>0</v>
      </c>
      <c r="W135" s="49">
        <v>4.6619801541830236E-2</v>
      </c>
      <c r="X135" s="49">
        <v>9.3239603083660472E-2</v>
      </c>
      <c r="Y135" s="49">
        <v>0.13985940462549071</v>
      </c>
      <c r="AA135" s="49">
        <v>2.5000000000000001E-3</v>
      </c>
      <c r="AB135" s="49">
        <v>5.0000000000000001E-3</v>
      </c>
      <c r="AC135" s="49">
        <v>7.4999999999999997E-3</v>
      </c>
      <c r="AE135" s="49">
        <v>-0.25</v>
      </c>
      <c r="AF135" s="49">
        <v>1.5</v>
      </c>
      <c r="AG135" s="49">
        <v>0.25</v>
      </c>
      <c r="AI135" s="49">
        <v>-0.1</v>
      </c>
      <c r="AJ135" s="49">
        <v>0.3</v>
      </c>
      <c r="AK135" s="49">
        <v>0.1</v>
      </c>
      <c r="AM135" s="59">
        <v>43</v>
      </c>
      <c r="AN135" s="72">
        <v>0.4</v>
      </c>
      <c r="BE135" s="60">
        <v>40483</v>
      </c>
      <c r="BF135" s="74">
        <v>0.9</v>
      </c>
    </row>
    <row r="136" spans="1:58">
      <c r="A136" s="71">
        <v>39630</v>
      </c>
      <c r="B136" s="36">
        <v>90.75</v>
      </c>
      <c r="C136" s="133">
        <v>95.75</v>
      </c>
      <c r="D136" s="36">
        <v>100.75</v>
      </c>
      <c r="E136" s="67"/>
      <c r="F136" s="36">
        <v>14.864999847412108</v>
      </c>
      <c r="G136" s="36">
        <v>17.364999847412108</v>
      </c>
      <c r="H136" s="36">
        <v>19.864999847412108</v>
      </c>
      <c r="I136" s="59"/>
      <c r="J136" s="60">
        <v>40513</v>
      </c>
      <c r="K136" s="49">
        <v>21.032499999999999</v>
      </c>
      <c r="L136" s="49">
        <v>22.12</v>
      </c>
      <c r="M136" s="49">
        <v>23.2075</v>
      </c>
      <c r="O136" s="49">
        <v>12.5</v>
      </c>
      <c r="P136" s="49">
        <v>16.8</v>
      </c>
      <c r="Q136" s="49">
        <v>21.1</v>
      </c>
      <c r="S136" s="49">
        <v>0</v>
      </c>
      <c r="T136" s="49">
        <v>0</v>
      </c>
      <c r="U136" s="49">
        <v>0</v>
      </c>
      <c r="W136" s="49">
        <v>4.6619801541830236E-2</v>
      </c>
      <c r="X136" s="49">
        <v>9.3239603083660472E-2</v>
      </c>
      <c r="Y136" s="49">
        <v>0.13985940462549071</v>
      </c>
      <c r="AA136" s="49">
        <v>2.5000000000000001E-3</v>
      </c>
      <c r="AB136" s="49">
        <v>5.0000000000000001E-3</v>
      </c>
      <c r="AC136" s="49">
        <v>7.4999999999999997E-3</v>
      </c>
      <c r="AE136" s="49">
        <v>-0.25</v>
      </c>
      <c r="AF136" s="49">
        <v>1.5</v>
      </c>
      <c r="AG136" s="49">
        <v>0.25</v>
      </c>
      <c r="AI136" s="49">
        <v>-0.1</v>
      </c>
      <c r="AJ136" s="49">
        <v>0.3</v>
      </c>
      <c r="AK136" s="49">
        <v>0.1</v>
      </c>
      <c r="AM136" s="59">
        <v>44</v>
      </c>
      <c r="AN136" s="72">
        <v>0.4</v>
      </c>
      <c r="BE136" s="60">
        <v>40513</v>
      </c>
      <c r="BF136" s="74">
        <v>0.9</v>
      </c>
    </row>
    <row r="137" spans="1:58">
      <c r="A137" s="71">
        <v>39661</v>
      </c>
      <c r="B137" s="36">
        <v>84.75</v>
      </c>
      <c r="C137" s="133">
        <v>89.75</v>
      </c>
      <c r="D137" s="36">
        <v>94.75</v>
      </c>
      <c r="E137" s="67"/>
      <c r="F137" s="36">
        <v>14.914999084472655</v>
      </c>
      <c r="G137" s="36">
        <v>17.414999084472655</v>
      </c>
      <c r="H137" s="36">
        <v>19.914999084472655</v>
      </c>
      <c r="I137" s="59"/>
      <c r="J137" s="60">
        <v>40544</v>
      </c>
      <c r="K137" s="49">
        <v>29.643999999999998</v>
      </c>
      <c r="L137" s="49">
        <v>30.843999999999998</v>
      </c>
      <c r="M137" s="49">
        <v>32.043999999999997</v>
      </c>
      <c r="O137" s="49">
        <v>19.183499999999999</v>
      </c>
      <c r="P137" s="49">
        <v>23.483499999999999</v>
      </c>
      <c r="Q137" s="49">
        <v>27.7835</v>
      </c>
      <c r="S137" s="49">
        <v>0.25</v>
      </c>
      <c r="T137" s="49">
        <v>0.25</v>
      </c>
      <c r="U137" s="49">
        <v>0.25</v>
      </c>
      <c r="W137" s="49">
        <v>4.6619801541830236E-2</v>
      </c>
      <c r="X137" s="49">
        <v>9.3239603083660472E-2</v>
      </c>
      <c r="Y137" s="49">
        <v>0.13985940462549071</v>
      </c>
      <c r="AA137" s="49">
        <v>2.5000000000000001E-3</v>
      </c>
      <c r="AB137" s="49">
        <v>5.0000000000000001E-3</v>
      </c>
      <c r="AC137" s="49">
        <v>7.4999999999999997E-3</v>
      </c>
      <c r="AE137" s="49">
        <v>-0.25</v>
      </c>
      <c r="AF137" s="49">
        <v>1.5</v>
      </c>
      <c r="AG137" s="49">
        <v>0.25</v>
      </c>
      <c r="AI137" s="49">
        <v>-0.1</v>
      </c>
      <c r="AJ137" s="49">
        <v>0.3</v>
      </c>
      <c r="AK137" s="49">
        <v>0.1</v>
      </c>
      <c r="AM137" s="59">
        <v>44</v>
      </c>
      <c r="AN137" s="72">
        <v>0.4</v>
      </c>
      <c r="BE137" s="60">
        <v>40544</v>
      </c>
      <c r="BF137" s="74">
        <v>0.9</v>
      </c>
    </row>
    <row r="138" spans="1:58">
      <c r="A138" s="71">
        <v>39692</v>
      </c>
      <c r="B138" s="36">
        <v>33.85</v>
      </c>
      <c r="C138" s="133">
        <v>35.25</v>
      </c>
      <c r="D138" s="36">
        <v>36.65</v>
      </c>
      <c r="E138" s="67"/>
      <c r="F138" s="36">
        <v>16.714999084472655</v>
      </c>
      <c r="G138" s="36">
        <v>17.414999084472655</v>
      </c>
      <c r="H138" s="36">
        <v>18.114999084472654</v>
      </c>
      <c r="I138" s="59"/>
      <c r="J138" s="60">
        <v>40575</v>
      </c>
      <c r="K138" s="49">
        <v>28.592500000000001</v>
      </c>
      <c r="L138" s="49">
        <v>29.7925</v>
      </c>
      <c r="M138" s="49">
        <v>30.9925</v>
      </c>
      <c r="O138" s="49">
        <v>21.286499999999997</v>
      </c>
      <c r="P138" s="49">
        <v>25.586499999999997</v>
      </c>
      <c r="Q138" s="49">
        <v>29.886499999999998</v>
      </c>
      <c r="S138" s="49">
        <v>0</v>
      </c>
      <c r="T138" s="49">
        <v>0</v>
      </c>
      <c r="U138" s="49">
        <v>0</v>
      </c>
      <c r="W138" s="49">
        <v>6.9929702312745354E-2</v>
      </c>
      <c r="X138" s="49">
        <v>0.13985940462549071</v>
      </c>
      <c r="Y138" s="49">
        <v>0.20978910693823605</v>
      </c>
      <c r="AA138" s="49">
        <v>2.5000000000000001E-3</v>
      </c>
      <c r="AB138" s="49">
        <v>5.0000000000000001E-3</v>
      </c>
      <c r="AC138" s="49">
        <v>7.4999999999999997E-3</v>
      </c>
      <c r="AE138" s="49">
        <v>-0.4</v>
      </c>
      <c r="AF138" s="49">
        <v>1.75</v>
      </c>
      <c r="AG138" s="49">
        <v>0.5</v>
      </c>
      <c r="AI138" s="49">
        <v>-0.1</v>
      </c>
      <c r="AJ138" s="49">
        <v>0.3</v>
      </c>
      <c r="AK138" s="49">
        <v>0.1</v>
      </c>
      <c r="AM138" s="59">
        <v>44</v>
      </c>
      <c r="AN138" s="72">
        <v>0.4</v>
      </c>
      <c r="BE138" s="60">
        <v>40575</v>
      </c>
      <c r="BF138" s="74">
        <v>0.9</v>
      </c>
    </row>
    <row r="139" spans="1:58">
      <c r="A139" s="71">
        <v>39722</v>
      </c>
      <c r="B139" s="36">
        <v>26.25</v>
      </c>
      <c r="C139" s="133">
        <v>27.5</v>
      </c>
      <c r="D139" s="36">
        <v>28.75</v>
      </c>
      <c r="E139" s="67"/>
      <c r="F139" s="36">
        <v>16.489999847412108</v>
      </c>
      <c r="G139" s="36">
        <v>17.114999847412108</v>
      </c>
      <c r="H139" s="36">
        <v>17.739999847412108</v>
      </c>
      <c r="I139" s="59"/>
      <c r="J139" s="60">
        <v>40603</v>
      </c>
      <c r="K139" s="49">
        <v>22.508749999999999</v>
      </c>
      <c r="L139" s="49">
        <v>23.18375</v>
      </c>
      <c r="M139" s="49">
        <v>23.858750000000001</v>
      </c>
      <c r="O139" s="49">
        <v>13.974250000000001</v>
      </c>
      <c r="P139" s="49">
        <v>18.274250000000002</v>
      </c>
      <c r="Q139" s="49">
        <v>22.574250000000003</v>
      </c>
      <c r="S139" s="49">
        <v>0</v>
      </c>
      <c r="T139" s="49">
        <v>0</v>
      </c>
      <c r="U139" s="49">
        <v>0</v>
      </c>
      <c r="W139" s="49">
        <v>6.9929702312745354E-2</v>
      </c>
      <c r="X139" s="49">
        <v>0.13985940462549071</v>
      </c>
      <c r="Y139" s="49">
        <v>0.20978910693823605</v>
      </c>
      <c r="AA139" s="49">
        <v>2.5000000000000001E-3</v>
      </c>
      <c r="AB139" s="49">
        <v>5.0000000000000001E-3</v>
      </c>
      <c r="AC139" s="49">
        <v>7.4999999999999997E-3</v>
      </c>
      <c r="AE139" s="49">
        <v>-0.4</v>
      </c>
      <c r="AF139" s="49">
        <v>1.75</v>
      </c>
      <c r="AG139" s="49">
        <v>0.5</v>
      </c>
      <c r="AI139" s="49">
        <v>-0.1</v>
      </c>
      <c r="AJ139" s="49">
        <v>0.3</v>
      </c>
      <c r="AK139" s="49">
        <v>0.1</v>
      </c>
      <c r="AM139" s="59">
        <v>45</v>
      </c>
      <c r="AN139" s="72">
        <v>0.4</v>
      </c>
      <c r="BE139" s="60">
        <v>40603</v>
      </c>
      <c r="BF139" s="74">
        <v>0.9</v>
      </c>
    </row>
    <row r="140" spans="1:58">
      <c r="A140" s="71">
        <v>39753</v>
      </c>
      <c r="B140" s="36">
        <v>26.25</v>
      </c>
      <c r="C140" s="133">
        <v>27.5</v>
      </c>
      <c r="D140" s="36">
        <v>28.75</v>
      </c>
      <c r="E140" s="67"/>
      <c r="F140" s="36">
        <v>14.739999847412109</v>
      </c>
      <c r="G140" s="36">
        <v>15.364999847412109</v>
      </c>
      <c r="H140" s="36">
        <v>15.989999847412109</v>
      </c>
      <c r="I140" s="59"/>
      <c r="J140" s="60">
        <v>40634</v>
      </c>
      <c r="K140" s="49">
        <v>23.646500000000003</v>
      </c>
      <c r="L140" s="49">
        <v>24.209000000000003</v>
      </c>
      <c r="M140" s="49">
        <v>24.771500000000003</v>
      </c>
      <c r="O140" s="49">
        <v>18.783000000000001</v>
      </c>
      <c r="P140" s="49">
        <v>23.083000000000002</v>
      </c>
      <c r="Q140" s="49">
        <v>27.383000000000003</v>
      </c>
      <c r="S140" s="49">
        <v>0</v>
      </c>
      <c r="T140" s="49">
        <v>0</v>
      </c>
      <c r="U140" s="49">
        <v>0</v>
      </c>
      <c r="W140" s="49">
        <v>5.5943761850196276E-2</v>
      </c>
      <c r="X140" s="49">
        <v>0.11188752370039255</v>
      </c>
      <c r="Y140" s="49">
        <v>0.16783128555058882</v>
      </c>
      <c r="AA140" s="49">
        <v>2.5000000000000001E-3</v>
      </c>
      <c r="AB140" s="49">
        <v>5.0000000000000001E-3</v>
      </c>
      <c r="AC140" s="49">
        <v>7.4999999999999997E-3</v>
      </c>
      <c r="AE140" s="49">
        <v>-0.25</v>
      </c>
      <c r="AF140" s="49">
        <v>1.1000000000000001</v>
      </c>
      <c r="AG140" s="49">
        <v>0.25</v>
      </c>
      <c r="AI140" s="49">
        <v>-0.1</v>
      </c>
      <c r="AJ140" s="49">
        <v>0.3</v>
      </c>
      <c r="AK140" s="49">
        <v>0.1</v>
      </c>
      <c r="AM140" s="59">
        <v>45</v>
      </c>
      <c r="AN140" s="72">
        <v>0.4</v>
      </c>
      <c r="BE140" s="60">
        <v>40634</v>
      </c>
      <c r="BF140" s="74">
        <v>0.9</v>
      </c>
    </row>
    <row r="141" spans="1:58">
      <c r="A141" s="71">
        <v>39783</v>
      </c>
      <c r="B141" s="36">
        <v>26.25</v>
      </c>
      <c r="C141" s="133">
        <v>27.5</v>
      </c>
      <c r="D141" s="36">
        <v>28.75</v>
      </c>
      <c r="E141" s="67"/>
      <c r="F141" s="36">
        <v>15.590000228881834</v>
      </c>
      <c r="G141" s="36">
        <v>16.215000228881834</v>
      </c>
      <c r="H141" s="36">
        <v>16.840000228881834</v>
      </c>
      <c r="I141" s="59"/>
      <c r="J141" s="60">
        <v>40664</v>
      </c>
      <c r="K141" s="49">
        <v>25.113000000000003</v>
      </c>
      <c r="L141" s="49">
        <v>26.973000000000003</v>
      </c>
      <c r="M141" s="49">
        <v>28.833000000000002</v>
      </c>
      <c r="O141" s="49">
        <v>21.943999999999999</v>
      </c>
      <c r="P141" s="49">
        <v>26.244</v>
      </c>
      <c r="Q141" s="49">
        <v>30.544</v>
      </c>
      <c r="S141" s="49">
        <v>0</v>
      </c>
      <c r="T141" s="49">
        <v>0</v>
      </c>
      <c r="U141" s="49">
        <v>0</v>
      </c>
      <c r="W141" s="49">
        <v>5.454516780394137E-2</v>
      </c>
      <c r="X141" s="49">
        <v>0.10909033560788274</v>
      </c>
      <c r="Y141" s="49">
        <v>0.16363550341182412</v>
      </c>
      <c r="AA141" s="49">
        <v>2.5000000000000001E-3</v>
      </c>
      <c r="AB141" s="49">
        <v>5.0000000000000001E-3</v>
      </c>
      <c r="AC141" s="49">
        <v>7.4999999999999997E-3</v>
      </c>
      <c r="AE141" s="49">
        <v>-0.25</v>
      </c>
      <c r="AF141" s="49">
        <v>1.2</v>
      </c>
      <c r="AG141" s="49">
        <v>0.25</v>
      </c>
      <c r="AI141" s="49">
        <v>-0.1</v>
      </c>
      <c r="AJ141" s="49">
        <v>0.3</v>
      </c>
      <c r="AK141" s="49">
        <v>0.1</v>
      </c>
      <c r="AM141" s="59">
        <v>45</v>
      </c>
      <c r="AN141" s="72">
        <v>0.4</v>
      </c>
      <c r="BE141" s="60">
        <v>40664</v>
      </c>
      <c r="BF141" s="74">
        <v>0.9</v>
      </c>
    </row>
    <row r="142" spans="1:58">
      <c r="A142" s="71">
        <v>39814</v>
      </c>
      <c r="B142" s="36">
        <v>33.4</v>
      </c>
      <c r="C142" s="133">
        <v>34.799999999999997</v>
      </c>
      <c r="D142" s="36">
        <v>36.200000000000003</v>
      </c>
      <c r="E142" s="67"/>
      <c r="F142" s="36">
        <v>20.064997558593749</v>
      </c>
      <c r="G142" s="36">
        <v>20.764997558593748</v>
      </c>
      <c r="H142" s="36">
        <v>21.464997558593748</v>
      </c>
      <c r="I142" s="59"/>
      <c r="J142" s="60">
        <v>40695</v>
      </c>
      <c r="K142" s="49">
        <v>52.857500000000002</v>
      </c>
      <c r="L142" s="49">
        <v>58.19</v>
      </c>
      <c r="M142" s="49">
        <v>63.522500000000001</v>
      </c>
      <c r="O142" s="49">
        <v>41.872500000000002</v>
      </c>
      <c r="P142" s="49">
        <v>46.172499999999999</v>
      </c>
      <c r="Q142" s="49">
        <v>50.472499999999997</v>
      </c>
      <c r="S142" s="49">
        <v>0</v>
      </c>
      <c r="T142" s="49">
        <v>0</v>
      </c>
      <c r="U142" s="49">
        <v>0</v>
      </c>
      <c r="W142" s="49">
        <v>6.1538138035215899E-2</v>
      </c>
      <c r="X142" s="49">
        <v>0.1230762760704318</v>
      </c>
      <c r="Y142" s="49">
        <v>0.18461441410564769</v>
      </c>
      <c r="AA142" s="49">
        <v>2.5000000000000001E-3</v>
      </c>
      <c r="AB142" s="49">
        <v>5.0000000000000001E-3</v>
      </c>
      <c r="AC142" s="49">
        <v>7.4999999999999997E-3</v>
      </c>
      <c r="AE142" s="49">
        <v>-0.25</v>
      </c>
      <c r="AF142" s="49">
        <v>2</v>
      </c>
      <c r="AG142" s="49">
        <v>0.25</v>
      </c>
      <c r="AI142" s="49">
        <v>-0.1</v>
      </c>
      <c r="AJ142" s="49">
        <v>0.3</v>
      </c>
      <c r="AK142" s="49">
        <v>0.1</v>
      </c>
      <c r="AM142" s="59">
        <v>46</v>
      </c>
      <c r="AN142" s="72">
        <v>0.4</v>
      </c>
      <c r="BE142" s="60">
        <v>40695</v>
      </c>
      <c r="BF142" s="74">
        <v>0.9</v>
      </c>
    </row>
    <row r="143" spans="1:58">
      <c r="A143" s="71">
        <v>39845</v>
      </c>
      <c r="B143" s="36">
        <v>33.4</v>
      </c>
      <c r="C143" s="133">
        <v>34.799999999999997</v>
      </c>
      <c r="D143" s="36">
        <v>36.200000000000003</v>
      </c>
      <c r="E143" s="67"/>
      <c r="F143" s="36">
        <v>20.214997177124022</v>
      </c>
      <c r="G143" s="36">
        <v>20.914997177124022</v>
      </c>
      <c r="H143" s="36">
        <v>21.614997177124021</v>
      </c>
      <c r="I143" s="59"/>
      <c r="J143" s="60">
        <v>40725</v>
      </c>
      <c r="K143" s="49">
        <v>85.79</v>
      </c>
      <c r="L143" s="49">
        <v>89.54</v>
      </c>
      <c r="M143" s="49">
        <v>93.29</v>
      </c>
      <c r="O143" s="49">
        <v>62.854999999999997</v>
      </c>
      <c r="P143" s="49">
        <v>67.155000000000001</v>
      </c>
      <c r="Q143" s="49">
        <v>71.454999999999998</v>
      </c>
      <c r="S143" s="49">
        <v>0</v>
      </c>
      <c r="T143" s="49">
        <v>0</v>
      </c>
      <c r="U143" s="49">
        <v>0</v>
      </c>
      <c r="W143" s="49">
        <v>7.8321266590274802E-2</v>
      </c>
      <c r="X143" s="49">
        <v>0.1566425331805496</v>
      </c>
      <c r="Y143" s="49">
        <v>0.23496379977082441</v>
      </c>
      <c r="AA143" s="49">
        <v>2.5000000000000001E-3</v>
      </c>
      <c r="AB143" s="49">
        <v>5.0000000000000001E-3</v>
      </c>
      <c r="AC143" s="49">
        <v>7.4999999999999997E-3</v>
      </c>
      <c r="AE143" s="49">
        <v>-0.75</v>
      </c>
      <c r="AF143" s="49">
        <v>2.25</v>
      </c>
      <c r="AG143" s="49">
        <v>0.75</v>
      </c>
      <c r="AI143" s="49">
        <v>-0.1</v>
      </c>
      <c r="AJ143" s="49">
        <v>0.3</v>
      </c>
      <c r="AK143" s="49">
        <v>0.1</v>
      </c>
      <c r="AM143" s="59">
        <v>46</v>
      </c>
      <c r="AN143" s="72">
        <v>0.4</v>
      </c>
      <c r="BE143" s="60">
        <v>40725</v>
      </c>
      <c r="BF143" s="74">
        <v>0.9</v>
      </c>
    </row>
    <row r="144" spans="1:58">
      <c r="A144" s="71">
        <v>39873</v>
      </c>
      <c r="B144" s="36">
        <v>26.225000000000001</v>
      </c>
      <c r="C144" s="133">
        <v>27.024999999999999</v>
      </c>
      <c r="D144" s="36">
        <v>27.824999999999999</v>
      </c>
      <c r="E144" s="67"/>
      <c r="F144" s="36">
        <v>17.764999084472656</v>
      </c>
      <c r="G144" s="36">
        <v>18.164999084472655</v>
      </c>
      <c r="H144" s="36">
        <v>18.564999084472653</v>
      </c>
      <c r="I144" s="59"/>
      <c r="J144" s="60">
        <v>40756</v>
      </c>
      <c r="K144" s="49">
        <v>84.34</v>
      </c>
      <c r="L144" s="49">
        <v>88.09</v>
      </c>
      <c r="M144" s="49">
        <v>91.84</v>
      </c>
      <c r="O144" s="49">
        <v>60.81</v>
      </c>
      <c r="P144" s="49">
        <v>65.11</v>
      </c>
      <c r="Q144" s="49">
        <v>69.41</v>
      </c>
      <c r="S144" s="49">
        <v>0</v>
      </c>
      <c r="T144" s="49">
        <v>0</v>
      </c>
      <c r="U144" s="49">
        <v>0</v>
      </c>
      <c r="W144" s="49">
        <v>9.510439514533367E-2</v>
      </c>
      <c r="X144" s="49">
        <v>0.19020879029066734</v>
      </c>
      <c r="Y144" s="49">
        <v>0.28531318543600104</v>
      </c>
      <c r="AA144" s="49">
        <v>2.5000000000000001E-3</v>
      </c>
      <c r="AB144" s="49">
        <v>5.0000000000000001E-3</v>
      </c>
      <c r="AC144" s="49">
        <v>7.4999999999999997E-3</v>
      </c>
      <c r="AE144" s="49">
        <v>-1</v>
      </c>
      <c r="AF144" s="49">
        <v>3</v>
      </c>
      <c r="AG144" s="49">
        <v>1</v>
      </c>
      <c r="AI144" s="49">
        <v>-0.1</v>
      </c>
      <c r="AJ144" s="49">
        <v>0.3</v>
      </c>
      <c r="AK144" s="49">
        <v>0.1</v>
      </c>
      <c r="AM144" s="59">
        <v>46</v>
      </c>
      <c r="AN144" s="72">
        <v>0.4</v>
      </c>
      <c r="BE144" s="60">
        <v>40756</v>
      </c>
      <c r="BF144" s="74">
        <v>0.9</v>
      </c>
    </row>
    <row r="145" spans="1:58">
      <c r="A145" s="71">
        <v>39904</v>
      </c>
      <c r="B145" s="36">
        <v>27.25</v>
      </c>
      <c r="C145" s="133">
        <v>27.9</v>
      </c>
      <c r="D145" s="36">
        <v>28.55</v>
      </c>
      <c r="E145" s="67"/>
      <c r="F145" s="36">
        <v>18.089999084472655</v>
      </c>
      <c r="G145" s="36">
        <v>18.414999084472655</v>
      </c>
      <c r="H145" s="36">
        <v>18.739999084472654</v>
      </c>
      <c r="I145" s="59"/>
      <c r="J145" s="60">
        <v>40787</v>
      </c>
      <c r="K145" s="49">
        <v>28.605</v>
      </c>
      <c r="L145" s="49">
        <v>29.88</v>
      </c>
      <c r="M145" s="49">
        <v>31.155000000000001</v>
      </c>
      <c r="O145" s="49">
        <v>19.100000000000001</v>
      </c>
      <c r="P145" s="49">
        <v>23.4</v>
      </c>
      <c r="Q145" s="49">
        <v>27.7</v>
      </c>
      <c r="S145" s="49">
        <v>0</v>
      </c>
      <c r="T145" s="49">
        <v>0</v>
      </c>
      <c r="U145" s="49">
        <v>0</v>
      </c>
      <c r="W145" s="49">
        <v>9.510439514533367E-2</v>
      </c>
      <c r="X145" s="49">
        <v>0.19020879029066734</v>
      </c>
      <c r="Y145" s="49">
        <v>0.28531318543600104</v>
      </c>
      <c r="AA145" s="49">
        <v>2.5000000000000001E-3</v>
      </c>
      <c r="AB145" s="49">
        <v>5.0000000000000001E-3</v>
      </c>
      <c r="AC145" s="49">
        <v>7.4999999999999997E-3</v>
      </c>
      <c r="AE145" s="49">
        <v>-1</v>
      </c>
      <c r="AF145" s="49">
        <v>3</v>
      </c>
      <c r="AG145" s="49">
        <v>1</v>
      </c>
      <c r="AI145" s="49">
        <v>-0.1</v>
      </c>
      <c r="AJ145" s="49">
        <v>0.3</v>
      </c>
      <c r="AK145" s="49">
        <v>0.1</v>
      </c>
      <c r="AM145" s="59">
        <v>47</v>
      </c>
      <c r="AN145" s="72">
        <v>0.4</v>
      </c>
      <c r="BE145" s="60">
        <v>40787</v>
      </c>
      <c r="BF145" s="74">
        <v>0.9</v>
      </c>
    </row>
    <row r="146" spans="1:58">
      <c r="A146" s="71">
        <v>39934</v>
      </c>
      <c r="B146" s="36">
        <v>33.200000000000003</v>
      </c>
      <c r="C146" s="133">
        <v>35.450000000000003</v>
      </c>
      <c r="D146" s="36">
        <v>37.700000000000003</v>
      </c>
      <c r="E146" s="67"/>
      <c r="F146" s="36">
        <v>16.739999847412108</v>
      </c>
      <c r="G146" s="36">
        <v>17.864999847412108</v>
      </c>
      <c r="H146" s="36">
        <v>18.989999847412108</v>
      </c>
      <c r="I146" s="59"/>
      <c r="J146" s="60">
        <v>40817</v>
      </c>
      <c r="K146" s="49">
        <v>15.3575</v>
      </c>
      <c r="L146" s="49">
        <v>16.52</v>
      </c>
      <c r="M146" s="49">
        <v>17.682500000000001</v>
      </c>
      <c r="O146" s="49">
        <v>12.5</v>
      </c>
      <c r="P146" s="49">
        <v>16.8</v>
      </c>
      <c r="Q146" s="49">
        <v>21.1</v>
      </c>
      <c r="S146" s="49">
        <v>0</v>
      </c>
      <c r="T146" s="49">
        <v>0</v>
      </c>
      <c r="U146" s="49">
        <v>0</v>
      </c>
      <c r="W146" s="49">
        <v>5.9334292871420294E-2</v>
      </c>
      <c r="X146" s="49">
        <v>0.11866858574284059</v>
      </c>
      <c r="Y146" s="49">
        <v>0.1780028786142609</v>
      </c>
      <c r="AA146" s="49">
        <v>2.5000000000000001E-3</v>
      </c>
      <c r="AB146" s="49">
        <v>5.0000000000000001E-3</v>
      </c>
      <c r="AC146" s="49">
        <v>7.4999999999999997E-3</v>
      </c>
      <c r="AE146" s="49">
        <v>-0.4</v>
      </c>
      <c r="AF146" s="49">
        <v>1.75</v>
      </c>
      <c r="AG146" s="49">
        <v>0.5</v>
      </c>
      <c r="AI146" s="49">
        <v>-0.1</v>
      </c>
      <c r="AJ146" s="49">
        <v>0.3</v>
      </c>
      <c r="AK146" s="49">
        <v>0.1</v>
      </c>
      <c r="AM146" s="59">
        <v>47</v>
      </c>
      <c r="AN146" s="72">
        <v>0.4</v>
      </c>
      <c r="BE146" s="60">
        <v>40817</v>
      </c>
      <c r="BF146" s="74">
        <v>0.9</v>
      </c>
    </row>
    <row r="147" spans="1:58">
      <c r="A147" s="71">
        <v>39965</v>
      </c>
      <c r="B147" s="36">
        <v>55.29</v>
      </c>
      <c r="C147" s="133">
        <v>61.75</v>
      </c>
      <c r="D147" s="36">
        <v>68.209999999999994</v>
      </c>
      <c r="E147" s="67"/>
      <c r="F147" s="36">
        <v>14.695001220703123</v>
      </c>
      <c r="G147" s="36">
        <v>17.925001220703123</v>
      </c>
      <c r="H147" s="36">
        <v>21.155001220703124</v>
      </c>
      <c r="I147" s="59"/>
      <c r="J147" s="60">
        <v>40848</v>
      </c>
      <c r="K147" s="49">
        <v>11.9975</v>
      </c>
      <c r="L147" s="49">
        <v>13.16</v>
      </c>
      <c r="M147" s="49">
        <v>14.3225</v>
      </c>
      <c r="O147" s="49">
        <v>12.5</v>
      </c>
      <c r="P147" s="49">
        <v>16.8</v>
      </c>
      <c r="Q147" s="49">
        <v>21.1</v>
      </c>
      <c r="S147" s="49">
        <v>0</v>
      </c>
      <c r="T147" s="49">
        <v>0</v>
      </c>
      <c r="U147" s="49">
        <v>0</v>
      </c>
      <c r="W147" s="49">
        <v>4.4755009480157024E-2</v>
      </c>
      <c r="X147" s="49">
        <v>8.9510018960314047E-2</v>
      </c>
      <c r="Y147" s="49">
        <v>0.13426502844047106</v>
      </c>
      <c r="AA147" s="49">
        <v>2.5000000000000001E-3</v>
      </c>
      <c r="AB147" s="49">
        <v>5.0000000000000001E-3</v>
      </c>
      <c r="AC147" s="49">
        <v>7.4999999999999997E-3</v>
      </c>
      <c r="AE147" s="49">
        <v>-0.25</v>
      </c>
      <c r="AF147" s="49">
        <v>1.5</v>
      </c>
      <c r="AG147" s="49">
        <v>0.25</v>
      </c>
      <c r="AI147" s="49">
        <v>-0.1</v>
      </c>
      <c r="AJ147" s="49">
        <v>0.3</v>
      </c>
      <c r="AK147" s="49">
        <v>0.1</v>
      </c>
      <c r="AM147" s="59">
        <v>47</v>
      </c>
      <c r="AN147" s="72">
        <v>0.4</v>
      </c>
      <c r="BE147" s="60">
        <v>40848</v>
      </c>
      <c r="BF147" s="74">
        <v>0.9</v>
      </c>
    </row>
    <row r="148" spans="1:58">
      <c r="A148" s="71">
        <v>39995</v>
      </c>
      <c r="B148" s="36">
        <v>92.75</v>
      </c>
      <c r="C148" s="133">
        <v>97.75</v>
      </c>
      <c r="D148" s="36">
        <v>102.75</v>
      </c>
      <c r="E148" s="67"/>
      <c r="F148" s="36">
        <v>15.114999847412108</v>
      </c>
      <c r="G148" s="36">
        <v>17.614999847412108</v>
      </c>
      <c r="H148" s="36">
        <v>20.114999847412108</v>
      </c>
      <c r="I148" s="59"/>
      <c r="J148" s="60">
        <v>40878</v>
      </c>
      <c r="K148" s="49">
        <v>20.9575</v>
      </c>
      <c r="L148" s="49">
        <v>22.12</v>
      </c>
      <c r="M148" s="49">
        <v>23.282499999999999</v>
      </c>
      <c r="O148" s="49">
        <v>12.5</v>
      </c>
      <c r="P148" s="49">
        <v>16.8</v>
      </c>
      <c r="Q148" s="49">
        <v>21.1</v>
      </c>
      <c r="S148" s="49">
        <v>0</v>
      </c>
      <c r="T148" s="49">
        <v>0</v>
      </c>
      <c r="U148" s="49">
        <v>0</v>
      </c>
      <c r="W148" s="49">
        <v>4.4755009480157024E-2</v>
      </c>
      <c r="X148" s="49">
        <v>8.9510018960314047E-2</v>
      </c>
      <c r="Y148" s="49">
        <v>0.13426502844047106</v>
      </c>
      <c r="AA148" s="49">
        <v>2.5000000000000001E-3</v>
      </c>
      <c r="AB148" s="49">
        <v>5.0000000000000001E-3</v>
      </c>
      <c r="AC148" s="49">
        <v>7.4999999999999997E-3</v>
      </c>
      <c r="AE148" s="49">
        <v>-0.25</v>
      </c>
      <c r="AF148" s="49">
        <v>1.5</v>
      </c>
      <c r="AG148" s="49">
        <v>0.25</v>
      </c>
      <c r="AI148" s="49">
        <v>-0.1</v>
      </c>
      <c r="AJ148" s="49">
        <v>0.3</v>
      </c>
      <c r="AK148" s="49">
        <v>0.1</v>
      </c>
      <c r="AM148" s="59">
        <v>48</v>
      </c>
      <c r="AN148" s="72">
        <v>0.4</v>
      </c>
      <c r="BE148" s="60">
        <v>40878</v>
      </c>
      <c r="BF148" s="74">
        <v>0.9</v>
      </c>
    </row>
    <row r="149" spans="1:58">
      <c r="A149" s="71">
        <v>40026</v>
      </c>
      <c r="B149" s="36">
        <v>86.75</v>
      </c>
      <c r="C149" s="133">
        <v>91.75</v>
      </c>
      <c r="D149" s="36">
        <v>96.75</v>
      </c>
      <c r="E149" s="67"/>
      <c r="F149" s="36">
        <v>15.164999084472655</v>
      </c>
      <c r="G149" s="36">
        <v>17.664999084472655</v>
      </c>
      <c r="H149" s="36">
        <v>20.164999084472655</v>
      </c>
      <c r="I149" s="59"/>
      <c r="J149" s="60">
        <v>40909</v>
      </c>
      <c r="K149" s="49">
        <v>29.568999999999996</v>
      </c>
      <c r="L149" s="49">
        <v>30.843999999999998</v>
      </c>
      <c r="M149" s="49">
        <v>32.119</v>
      </c>
      <c r="O149" s="49">
        <v>19.183499999999999</v>
      </c>
      <c r="P149" s="49">
        <v>23.483499999999999</v>
      </c>
      <c r="Q149" s="49">
        <v>27.7835</v>
      </c>
      <c r="S149" s="49">
        <v>0.25</v>
      </c>
      <c r="T149" s="49">
        <v>0.25</v>
      </c>
      <c r="U149" s="49">
        <v>0.25</v>
      </c>
      <c r="W149" s="49">
        <v>4.4755009480157024E-2</v>
      </c>
      <c r="X149" s="49">
        <v>8.9510018960314047E-2</v>
      </c>
      <c r="Y149" s="49">
        <v>0.13426502844047106</v>
      </c>
      <c r="AA149" s="49">
        <v>2.5000000000000001E-3</v>
      </c>
      <c r="AB149" s="49">
        <v>5.0000000000000001E-3</v>
      </c>
      <c r="AC149" s="49">
        <v>7.4999999999999997E-3</v>
      </c>
      <c r="AE149" s="49">
        <v>-0.25</v>
      </c>
      <c r="AF149" s="49">
        <v>1.5</v>
      </c>
      <c r="AG149" s="49">
        <v>0.25</v>
      </c>
      <c r="AI149" s="49">
        <v>-0.1</v>
      </c>
      <c r="AJ149" s="49">
        <v>0.3</v>
      </c>
      <c r="AK149" s="49">
        <v>0.1</v>
      </c>
      <c r="AM149" s="59">
        <v>48</v>
      </c>
      <c r="AN149" s="72">
        <v>0.4</v>
      </c>
      <c r="BE149" s="60">
        <v>40909</v>
      </c>
      <c r="BF149" s="74">
        <v>0.9</v>
      </c>
    </row>
    <row r="150" spans="1:58">
      <c r="A150" s="71">
        <v>40057</v>
      </c>
      <c r="B150" s="36">
        <v>34</v>
      </c>
      <c r="C150" s="133">
        <v>35.5</v>
      </c>
      <c r="D150" s="36">
        <v>37</v>
      </c>
      <c r="E150" s="67"/>
      <c r="F150" s="36">
        <v>16.914999084472655</v>
      </c>
      <c r="G150" s="36">
        <v>17.664999084472655</v>
      </c>
      <c r="H150" s="36">
        <v>18.414999084472655</v>
      </c>
      <c r="I150" s="59"/>
      <c r="J150" s="60">
        <v>40940</v>
      </c>
      <c r="K150" s="49">
        <v>28.517499999999998</v>
      </c>
      <c r="L150" s="49">
        <v>29.7925</v>
      </c>
      <c r="M150" s="49">
        <v>31.067499999999999</v>
      </c>
      <c r="O150" s="49">
        <v>21.286499999999997</v>
      </c>
      <c r="P150" s="49">
        <v>25.586499999999997</v>
      </c>
      <c r="Q150" s="49">
        <v>29.886499999999998</v>
      </c>
      <c r="S150" s="49">
        <v>0</v>
      </c>
      <c r="T150" s="49">
        <v>0</v>
      </c>
      <c r="U150" s="49">
        <v>0</v>
      </c>
      <c r="W150" s="49">
        <v>6.7132514220235542E-2</v>
      </c>
      <c r="X150" s="49">
        <v>0.13426502844047108</v>
      </c>
      <c r="Y150" s="49">
        <v>0.20139754266070664</v>
      </c>
      <c r="AA150" s="49">
        <v>2.5000000000000001E-3</v>
      </c>
      <c r="AB150" s="49">
        <v>5.0000000000000001E-3</v>
      </c>
      <c r="AC150" s="49">
        <v>7.4999999999999997E-3</v>
      </c>
      <c r="AE150" s="49">
        <v>-0.4</v>
      </c>
      <c r="AF150" s="49">
        <v>1.75</v>
      </c>
      <c r="AG150" s="49">
        <v>0.5</v>
      </c>
      <c r="AI150" s="49">
        <v>-0.1</v>
      </c>
      <c r="AJ150" s="49">
        <v>0.3</v>
      </c>
      <c r="AK150" s="49">
        <v>0.1</v>
      </c>
      <c r="AM150" s="59">
        <v>48</v>
      </c>
      <c r="AN150" s="72">
        <v>0.4</v>
      </c>
      <c r="BE150" s="60">
        <v>40940</v>
      </c>
      <c r="BF150" s="74">
        <v>0.9</v>
      </c>
    </row>
    <row r="151" spans="1:58">
      <c r="A151" s="71">
        <v>40087</v>
      </c>
      <c r="B151" s="36">
        <v>26.4</v>
      </c>
      <c r="C151" s="133">
        <v>27.75</v>
      </c>
      <c r="D151" s="36">
        <v>29.1</v>
      </c>
      <c r="E151" s="67"/>
      <c r="F151" s="36">
        <v>16.689999847412107</v>
      </c>
      <c r="G151" s="36">
        <v>17.364999847412108</v>
      </c>
      <c r="H151" s="36">
        <v>18.039999847412108</v>
      </c>
      <c r="I151" s="59"/>
      <c r="J151" s="60">
        <v>40969</v>
      </c>
      <c r="K151" s="49">
        <v>22.471250000000001</v>
      </c>
      <c r="L151" s="49">
        <v>23.18375</v>
      </c>
      <c r="M151" s="49">
        <v>23.896249999999998</v>
      </c>
      <c r="O151" s="49">
        <v>13.974250000000001</v>
      </c>
      <c r="P151" s="49">
        <v>18.274250000000002</v>
      </c>
      <c r="Q151" s="49">
        <v>22.574250000000003</v>
      </c>
      <c r="S151" s="49">
        <v>0</v>
      </c>
      <c r="T151" s="49">
        <v>0</v>
      </c>
      <c r="U151" s="49">
        <v>0</v>
      </c>
      <c r="W151" s="49">
        <v>6.7132514220235542E-2</v>
      </c>
      <c r="X151" s="49">
        <v>0.13426502844047108</v>
      </c>
      <c r="Y151" s="49">
        <v>0.20139754266070664</v>
      </c>
      <c r="AA151" s="49">
        <v>2.5000000000000001E-3</v>
      </c>
      <c r="AB151" s="49">
        <v>5.0000000000000001E-3</v>
      </c>
      <c r="AC151" s="49">
        <v>7.4999999999999997E-3</v>
      </c>
      <c r="AE151" s="49">
        <v>-0.4</v>
      </c>
      <c r="AF151" s="49">
        <v>1.75</v>
      </c>
      <c r="AG151" s="49">
        <v>0.5</v>
      </c>
      <c r="AI151" s="49">
        <v>-0.1</v>
      </c>
      <c r="AJ151" s="49">
        <v>0.3</v>
      </c>
      <c r="AK151" s="49">
        <v>0.1</v>
      </c>
      <c r="AM151" s="59">
        <v>49</v>
      </c>
      <c r="AN151" s="72">
        <v>0.4</v>
      </c>
      <c r="BE151" s="60">
        <v>40969</v>
      </c>
      <c r="BF151" s="74">
        <v>0.9</v>
      </c>
    </row>
    <row r="152" spans="1:58">
      <c r="A152" s="71">
        <v>40118</v>
      </c>
      <c r="B152" s="36">
        <v>26.4</v>
      </c>
      <c r="C152" s="133">
        <v>27.75</v>
      </c>
      <c r="D152" s="36">
        <v>29.1</v>
      </c>
      <c r="E152" s="67"/>
      <c r="F152" s="36">
        <v>14.939999847412109</v>
      </c>
      <c r="G152" s="36">
        <v>15.614999847412109</v>
      </c>
      <c r="H152" s="36">
        <v>16.289999847412108</v>
      </c>
      <c r="I152" s="59"/>
      <c r="J152" s="60">
        <v>41000</v>
      </c>
      <c r="K152" s="49">
        <v>23.609000000000002</v>
      </c>
      <c r="L152" s="49">
        <v>24.209000000000003</v>
      </c>
      <c r="M152" s="49">
        <v>24.809000000000005</v>
      </c>
      <c r="O152" s="49">
        <v>18.783000000000001</v>
      </c>
      <c r="P152" s="49">
        <v>23.083000000000002</v>
      </c>
      <c r="Q152" s="49">
        <v>27.383000000000003</v>
      </c>
      <c r="S152" s="49">
        <v>0</v>
      </c>
      <c r="T152" s="49">
        <v>0</v>
      </c>
      <c r="U152" s="49">
        <v>0</v>
      </c>
      <c r="W152" s="49">
        <v>5.3706011376188426E-2</v>
      </c>
      <c r="X152" s="49">
        <v>0.10741202275237685</v>
      </c>
      <c r="Y152" s="49">
        <v>0.16111803412856529</v>
      </c>
      <c r="AA152" s="49">
        <v>2.5000000000000001E-3</v>
      </c>
      <c r="AB152" s="49">
        <v>5.0000000000000001E-3</v>
      </c>
      <c r="AC152" s="49">
        <v>7.4999999999999997E-3</v>
      </c>
      <c r="AE152" s="49">
        <v>-0.25</v>
      </c>
      <c r="AF152" s="49">
        <v>1.1000000000000001</v>
      </c>
      <c r="AG152" s="49">
        <v>0.25</v>
      </c>
      <c r="AI152" s="49">
        <v>-0.1</v>
      </c>
      <c r="AJ152" s="49">
        <v>0.3</v>
      </c>
      <c r="AK152" s="49">
        <v>0.1</v>
      </c>
      <c r="AM152" s="59">
        <v>49</v>
      </c>
      <c r="AN152" s="72">
        <v>0.4</v>
      </c>
      <c r="BE152" s="60">
        <v>41000</v>
      </c>
      <c r="BF152" s="74">
        <v>0.9</v>
      </c>
    </row>
    <row r="153" spans="1:58">
      <c r="A153" s="71">
        <v>40148</v>
      </c>
      <c r="B153" s="36">
        <v>26.4</v>
      </c>
      <c r="C153" s="133">
        <v>27.75</v>
      </c>
      <c r="D153" s="36">
        <v>29.1</v>
      </c>
      <c r="E153" s="67"/>
      <c r="F153" s="36">
        <v>15.790000228881834</v>
      </c>
      <c r="G153" s="36">
        <v>16.465000228881834</v>
      </c>
      <c r="H153" s="36">
        <v>17.140000228881835</v>
      </c>
      <c r="I153" s="59"/>
      <c r="J153" s="60">
        <v>41030</v>
      </c>
      <c r="K153" s="49">
        <v>25.113000000000003</v>
      </c>
      <c r="L153" s="49">
        <v>26.973000000000003</v>
      </c>
      <c r="M153" s="49">
        <v>28.833000000000002</v>
      </c>
      <c r="O153" s="49">
        <v>21.943999999999999</v>
      </c>
      <c r="P153" s="49">
        <v>26.244</v>
      </c>
      <c r="Q153" s="49">
        <v>30.544</v>
      </c>
      <c r="S153" s="49">
        <v>0</v>
      </c>
      <c r="T153" s="49">
        <v>0</v>
      </c>
      <c r="U153" s="49">
        <v>0</v>
      </c>
      <c r="W153" s="49">
        <v>5.2363361091783717E-2</v>
      </c>
      <c r="X153" s="49">
        <v>0.10472672218356743</v>
      </c>
      <c r="Y153" s="49">
        <v>0.15709008327535115</v>
      </c>
      <c r="AA153" s="49">
        <v>2.5000000000000001E-3</v>
      </c>
      <c r="AB153" s="49">
        <v>5.0000000000000001E-3</v>
      </c>
      <c r="AC153" s="49">
        <v>7.4999999999999997E-3</v>
      </c>
      <c r="AE153" s="49">
        <v>-0.25</v>
      </c>
      <c r="AF153" s="49">
        <v>1.2</v>
      </c>
      <c r="AG153" s="49">
        <v>0.25</v>
      </c>
      <c r="AI153" s="49">
        <v>-0.1</v>
      </c>
      <c r="AJ153" s="49">
        <v>0.3</v>
      </c>
      <c r="AK153" s="49">
        <v>0.1</v>
      </c>
      <c r="AM153" s="59">
        <v>49</v>
      </c>
      <c r="AN153" s="72">
        <v>0.4</v>
      </c>
      <c r="BE153" s="60">
        <v>41030</v>
      </c>
      <c r="BF153" s="74">
        <v>0.9</v>
      </c>
    </row>
    <row r="154" spans="1:58">
      <c r="A154" s="71">
        <v>40179</v>
      </c>
      <c r="B154" s="36">
        <v>33.549999999999997</v>
      </c>
      <c r="C154" s="133">
        <v>35.049999999999997</v>
      </c>
      <c r="D154" s="36">
        <v>36.549999999999997</v>
      </c>
      <c r="E154" s="67"/>
      <c r="F154" s="36">
        <v>20.264997558593748</v>
      </c>
      <c r="G154" s="36">
        <v>21.014997558593748</v>
      </c>
      <c r="H154" s="36">
        <v>21.764997558593748</v>
      </c>
      <c r="I154" s="59"/>
      <c r="J154" s="60">
        <v>41061</v>
      </c>
      <c r="K154" s="49">
        <v>53.317500000000003</v>
      </c>
      <c r="L154" s="49">
        <v>58.65</v>
      </c>
      <c r="M154" s="49">
        <v>63.982500000000002</v>
      </c>
      <c r="O154" s="49">
        <v>42.237499999999997</v>
      </c>
      <c r="P154" s="49">
        <v>46.537500000000001</v>
      </c>
      <c r="Q154" s="49">
        <v>50.837499999999999</v>
      </c>
      <c r="S154" s="49">
        <v>0</v>
      </c>
      <c r="T154" s="49">
        <v>0</v>
      </c>
      <c r="U154" s="49">
        <v>0</v>
      </c>
      <c r="W154" s="49">
        <v>5.9076612513807261E-2</v>
      </c>
      <c r="X154" s="49">
        <v>0.11815322502761452</v>
      </c>
      <c r="Y154" s="49">
        <v>0.1772298375414218</v>
      </c>
      <c r="AA154" s="49">
        <v>2.5000000000000001E-3</v>
      </c>
      <c r="AB154" s="49">
        <v>5.0000000000000001E-3</v>
      </c>
      <c r="AC154" s="49">
        <v>7.4999999999999997E-3</v>
      </c>
      <c r="AE154" s="49">
        <v>-0.25</v>
      </c>
      <c r="AF154" s="49">
        <v>2</v>
      </c>
      <c r="AG154" s="49">
        <v>0.25</v>
      </c>
      <c r="AI154" s="49">
        <v>-0.1</v>
      </c>
      <c r="AJ154" s="49">
        <v>0.3</v>
      </c>
      <c r="AK154" s="49">
        <v>0.1</v>
      </c>
      <c r="AM154" s="59">
        <v>50</v>
      </c>
      <c r="AN154" s="72">
        <v>0.4</v>
      </c>
      <c r="BE154" s="60">
        <v>41061</v>
      </c>
      <c r="BF154" s="74">
        <v>0.9</v>
      </c>
    </row>
    <row r="155" spans="1:58">
      <c r="A155" s="71">
        <v>40210</v>
      </c>
      <c r="B155" s="36">
        <v>33.549999999999997</v>
      </c>
      <c r="C155" s="133">
        <v>35.049999999999997</v>
      </c>
      <c r="D155" s="36">
        <v>36.549999999999997</v>
      </c>
      <c r="E155" s="67"/>
      <c r="F155" s="36">
        <v>20.414997177124022</v>
      </c>
      <c r="G155" s="36">
        <v>21.164997177124022</v>
      </c>
      <c r="H155" s="36">
        <v>21.914997177124022</v>
      </c>
      <c r="I155" s="59"/>
      <c r="J155" s="60">
        <v>41091</v>
      </c>
      <c r="K155" s="49">
        <v>87.55</v>
      </c>
      <c r="L155" s="49">
        <v>91.3</v>
      </c>
      <c r="M155" s="49">
        <v>95.05</v>
      </c>
      <c r="O155" s="49">
        <v>64.174999999999997</v>
      </c>
      <c r="P155" s="49">
        <v>68.474999999999994</v>
      </c>
      <c r="Q155" s="49">
        <v>72.775000000000006</v>
      </c>
      <c r="S155" s="49">
        <v>0</v>
      </c>
      <c r="T155" s="49">
        <v>0</v>
      </c>
      <c r="U155" s="49">
        <v>0</v>
      </c>
      <c r="W155" s="49">
        <v>7.518841592666381E-2</v>
      </c>
      <c r="X155" s="49">
        <v>0.15037683185332762</v>
      </c>
      <c r="Y155" s="49">
        <v>0.22556524777999143</v>
      </c>
      <c r="AA155" s="49">
        <v>2.5000000000000001E-3</v>
      </c>
      <c r="AB155" s="49">
        <v>5.0000000000000001E-3</v>
      </c>
      <c r="AC155" s="49">
        <v>7.4999999999999997E-3</v>
      </c>
      <c r="AE155" s="49">
        <v>-0.75</v>
      </c>
      <c r="AF155" s="49">
        <v>2.25</v>
      </c>
      <c r="AG155" s="49">
        <v>0.75</v>
      </c>
      <c r="AI155" s="49">
        <v>-0.1</v>
      </c>
      <c r="AJ155" s="49">
        <v>0.3</v>
      </c>
      <c r="AK155" s="49">
        <v>0.1</v>
      </c>
      <c r="AM155" s="59">
        <v>50</v>
      </c>
      <c r="AN155" s="72">
        <v>0.4</v>
      </c>
      <c r="BE155" s="60">
        <v>41091</v>
      </c>
      <c r="BF155" s="74">
        <v>0.9</v>
      </c>
    </row>
    <row r="156" spans="1:58">
      <c r="A156" s="71">
        <v>40238</v>
      </c>
      <c r="B156" s="36">
        <v>26.425000000000001</v>
      </c>
      <c r="C156" s="133">
        <v>27.274999999999999</v>
      </c>
      <c r="D156" s="36">
        <v>28.125</v>
      </c>
      <c r="E156" s="67"/>
      <c r="F156" s="36">
        <v>17.989999084472654</v>
      </c>
      <c r="G156" s="36">
        <v>18.414999084472655</v>
      </c>
      <c r="H156" s="36">
        <v>18.839999084472655</v>
      </c>
      <c r="I156" s="59"/>
      <c r="J156" s="60">
        <v>41122</v>
      </c>
      <c r="K156" s="49">
        <v>86.18</v>
      </c>
      <c r="L156" s="49">
        <v>89.93</v>
      </c>
      <c r="M156" s="49">
        <v>93.68</v>
      </c>
      <c r="O156" s="49">
        <v>62.17</v>
      </c>
      <c r="P156" s="49">
        <v>66.47</v>
      </c>
      <c r="Q156" s="49">
        <v>70.77</v>
      </c>
      <c r="S156" s="49">
        <v>0</v>
      </c>
      <c r="T156" s="49">
        <v>0</v>
      </c>
      <c r="U156" s="49">
        <v>0</v>
      </c>
      <c r="W156" s="49">
        <v>9.1300219339520317E-2</v>
      </c>
      <c r="X156" s="49">
        <v>0.18260043867904063</v>
      </c>
      <c r="Y156" s="49">
        <v>0.27390065801856095</v>
      </c>
      <c r="AA156" s="49">
        <v>2.5000000000000001E-3</v>
      </c>
      <c r="AB156" s="49">
        <v>5.0000000000000001E-3</v>
      </c>
      <c r="AC156" s="49">
        <v>7.4999999999999997E-3</v>
      </c>
      <c r="AE156" s="49">
        <v>-1</v>
      </c>
      <c r="AF156" s="49">
        <v>3</v>
      </c>
      <c r="AG156" s="49">
        <v>1</v>
      </c>
      <c r="AI156" s="49">
        <v>-0.1</v>
      </c>
      <c r="AJ156" s="49">
        <v>0.3</v>
      </c>
      <c r="AK156" s="49">
        <v>0.1</v>
      </c>
      <c r="AM156" s="59">
        <v>50</v>
      </c>
      <c r="AN156" s="72">
        <v>0.4</v>
      </c>
      <c r="BE156" s="60">
        <v>41122</v>
      </c>
      <c r="BF156" s="74">
        <v>0.9</v>
      </c>
    </row>
    <row r="157" spans="1:58">
      <c r="A157" s="71">
        <v>40269</v>
      </c>
      <c r="B157" s="36">
        <v>27.45</v>
      </c>
      <c r="C157" s="133">
        <v>28.15</v>
      </c>
      <c r="D157" s="36">
        <v>28.85</v>
      </c>
      <c r="E157" s="67"/>
      <c r="F157" s="36">
        <v>18.314999084472653</v>
      </c>
      <c r="G157" s="36">
        <v>18.664999084472655</v>
      </c>
      <c r="H157" s="36">
        <v>19.014999084472656</v>
      </c>
      <c r="I157" s="59"/>
      <c r="J157" s="60">
        <v>41153</v>
      </c>
      <c r="K157" s="49">
        <v>28.737500000000001</v>
      </c>
      <c r="L157" s="49">
        <v>30.087499999999999</v>
      </c>
      <c r="M157" s="49">
        <v>31.4375</v>
      </c>
      <c r="O157" s="49">
        <v>19.262499999999999</v>
      </c>
      <c r="P157" s="49">
        <v>23.5625</v>
      </c>
      <c r="Q157" s="49">
        <v>27.862500000000001</v>
      </c>
      <c r="S157" s="49">
        <v>0</v>
      </c>
      <c r="T157" s="49">
        <v>0</v>
      </c>
      <c r="U157" s="49">
        <v>0</v>
      </c>
      <c r="W157" s="49">
        <v>9.1300219339520317E-2</v>
      </c>
      <c r="X157" s="49">
        <v>0.18260043867904063</v>
      </c>
      <c r="Y157" s="49">
        <v>0.27390065801856095</v>
      </c>
      <c r="AA157" s="49">
        <v>2.5000000000000001E-3</v>
      </c>
      <c r="AB157" s="49">
        <v>5.0000000000000001E-3</v>
      </c>
      <c r="AC157" s="49">
        <v>7.4999999999999997E-3</v>
      </c>
      <c r="AE157" s="49">
        <v>-1</v>
      </c>
      <c r="AF157" s="49">
        <v>3</v>
      </c>
      <c r="AG157" s="49">
        <v>1</v>
      </c>
      <c r="AI157" s="49">
        <v>-0.1</v>
      </c>
      <c r="AJ157" s="49">
        <v>0.3</v>
      </c>
      <c r="AK157" s="49">
        <v>0.1</v>
      </c>
      <c r="AM157" s="59">
        <v>51</v>
      </c>
      <c r="AN157" s="72">
        <v>0.4</v>
      </c>
      <c r="BE157" s="60">
        <v>41153</v>
      </c>
      <c r="BF157" s="74">
        <v>0.9</v>
      </c>
    </row>
    <row r="158" spans="1:58">
      <c r="A158" s="71">
        <v>40299</v>
      </c>
      <c r="B158" s="36">
        <v>33.97</v>
      </c>
      <c r="C158" s="133">
        <v>36.450000000000003</v>
      </c>
      <c r="D158" s="36">
        <v>38.93</v>
      </c>
      <c r="E158" s="67"/>
      <c r="F158" s="36">
        <v>16.874999847412109</v>
      </c>
      <c r="G158" s="36">
        <v>18.114999847412108</v>
      </c>
      <c r="H158" s="36">
        <v>19.354999847412106</v>
      </c>
      <c r="I158" s="59"/>
      <c r="J158" s="60">
        <v>41183</v>
      </c>
      <c r="K158" s="49">
        <v>19.762499999999999</v>
      </c>
      <c r="L158" s="49">
        <v>21</v>
      </c>
      <c r="M158" s="49">
        <v>22.237500000000001</v>
      </c>
      <c r="O158" s="49">
        <v>12.5</v>
      </c>
      <c r="P158" s="49">
        <v>16.8</v>
      </c>
      <c r="Q158" s="49">
        <v>21.1</v>
      </c>
      <c r="S158" s="49">
        <v>0</v>
      </c>
      <c r="T158" s="49">
        <v>0</v>
      </c>
      <c r="U158" s="49">
        <v>0</v>
      </c>
      <c r="W158" s="49">
        <v>5.6960921156563482E-2</v>
      </c>
      <c r="X158" s="49">
        <v>0.11392184231312696</v>
      </c>
      <c r="Y158" s="49">
        <v>0.17088276346969045</v>
      </c>
      <c r="AA158" s="49">
        <v>2.5000000000000001E-3</v>
      </c>
      <c r="AB158" s="49">
        <v>5.0000000000000001E-3</v>
      </c>
      <c r="AC158" s="49">
        <v>7.4999999999999997E-3</v>
      </c>
      <c r="AE158" s="49">
        <v>-0.4</v>
      </c>
      <c r="AF158" s="49">
        <v>1.75</v>
      </c>
      <c r="AG158" s="49">
        <v>0.5</v>
      </c>
      <c r="AI158" s="49">
        <v>-0.1</v>
      </c>
      <c r="AJ158" s="49">
        <v>0.3</v>
      </c>
      <c r="AK158" s="49">
        <v>0.1</v>
      </c>
      <c r="AM158" s="59">
        <v>51</v>
      </c>
      <c r="AN158" s="72">
        <v>0.4</v>
      </c>
      <c r="BE158" s="60">
        <v>41183</v>
      </c>
      <c r="BF158" s="74">
        <v>0.9</v>
      </c>
    </row>
    <row r="159" spans="1:58">
      <c r="A159" s="71">
        <v>40330</v>
      </c>
      <c r="B159" s="36">
        <v>55.64</v>
      </c>
      <c r="C159" s="133">
        <v>62.75</v>
      </c>
      <c r="D159" s="36">
        <v>69.86</v>
      </c>
      <c r="E159" s="67"/>
      <c r="F159" s="36">
        <v>14.620001220703124</v>
      </c>
      <c r="G159" s="36">
        <v>18.175001220703123</v>
      </c>
      <c r="H159" s="36">
        <v>21.730001220703123</v>
      </c>
      <c r="I159" s="59"/>
      <c r="J159" s="60">
        <v>41214</v>
      </c>
      <c r="K159" s="49">
        <v>19.762499999999999</v>
      </c>
      <c r="L159" s="49">
        <v>21</v>
      </c>
      <c r="M159" s="49">
        <v>22.237500000000001</v>
      </c>
      <c r="O159" s="49">
        <v>12.5</v>
      </c>
      <c r="P159" s="49">
        <v>16.8</v>
      </c>
      <c r="Q159" s="49">
        <v>21.1</v>
      </c>
      <c r="S159" s="49">
        <v>0</v>
      </c>
      <c r="T159" s="49">
        <v>0</v>
      </c>
      <c r="U159" s="49">
        <v>0</v>
      </c>
      <c r="W159" s="49">
        <v>4.296480910095074E-2</v>
      </c>
      <c r="X159" s="49">
        <v>8.5929618201901481E-2</v>
      </c>
      <c r="Y159" s="49">
        <v>0.12889442730285222</v>
      </c>
      <c r="AA159" s="49">
        <v>2.5000000000000001E-3</v>
      </c>
      <c r="AB159" s="49">
        <v>5.0000000000000001E-3</v>
      </c>
      <c r="AC159" s="49">
        <v>7.4999999999999997E-3</v>
      </c>
      <c r="AE159" s="49">
        <v>-0.25</v>
      </c>
      <c r="AF159" s="49">
        <v>1.5</v>
      </c>
      <c r="AG159" s="49">
        <v>0.25</v>
      </c>
      <c r="AI159" s="49">
        <v>-0.1</v>
      </c>
      <c r="AJ159" s="49">
        <v>0.3</v>
      </c>
      <c r="AK159" s="49">
        <v>0.1</v>
      </c>
      <c r="AM159" s="59">
        <v>51</v>
      </c>
      <c r="AN159" s="72">
        <v>0.4</v>
      </c>
      <c r="BE159" s="60">
        <v>41214</v>
      </c>
      <c r="BF159" s="74">
        <v>0.9</v>
      </c>
    </row>
    <row r="160" spans="1:58">
      <c r="A160" s="71">
        <v>40360</v>
      </c>
      <c r="B160" s="36">
        <v>94.75</v>
      </c>
      <c r="C160" s="133">
        <v>99.75</v>
      </c>
      <c r="D160" s="36">
        <v>104.75</v>
      </c>
      <c r="E160" s="67"/>
      <c r="F160" s="36">
        <v>15.364999847412108</v>
      </c>
      <c r="G160" s="36">
        <v>17.864999847412108</v>
      </c>
      <c r="H160" s="36">
        <v>20.364999847412108</v>
      </c>
      <c r="I160" s="59"/>
      <c r="J160" s="60">
        <v>41244</v>
      </c>
      <c r="K160" s="49">
        <v>20.8825</v>
      </c>
      <c r="L160" s="49">
        <v>22.12</v>
      </c>
      <c r="M160" s="49">
        <v>23.357500000000002</v>
      </c>
      <c r="O160" s="49">
        <v>12.5</v>
      </c>
      <c r="P160" s="49">
        <v>16.8</v>
      </c>
      <c r="Q160" s="49">
        <v>21.1</v>
      </c>
      <c r="S160" s="49">
        <v>0</v>
      </c>
      <c r="T160" s="49">
        <v>0</v>
      </c>
      <c r="U160" s="49">
        <v>0</v>
      </c>
      <c r="W160" s="49">
        <v>4.296480910095074E-2</v>
      </c>
      <c r="X160" s="49">
        <v>8.5929618201901481E-2</v>
      </c>
      <c r="Y160" s="49">
        <v>0.12889442730285222</v>
      </c>
      <c r="AA160" s="49">
        <v>2.5000000000000001E-3</v>
      </c>
      <c r="AB160" s="49">
        <v>5.0000000000000001E-3</v>
      </c>
      <c r="AC160" s="49">
        <v>7.4999999999999997E-3</v>
      </c>
      <c r="AE160" s="49">
        <v>-0.25</v>
      </c>
      <c r="AF160" s="49">
        <v>1.5</v>
      </c>
      <c r="AG160" s="49">
        <v>0.25</v>
      </c>
      <c r="AI160" s="49">
        <v>-0.1</v>
      </c>
      <c r="AJ160" s="49">
        <v>0.3</v>
      </c>
      <c r="AK160" s="49">
        <v>0.1</v>
      </c>
      <c r="AM160" s="59">
        <v>52</v>
      </c>
      <c r="AN160" s="72">
        <v>0.4</v>
      </c>
      <c r="BE160" s="60">
        <v>41244</v>
      </c>
      <c r="BF160" s="74">
        <v>0.9</v>
      </c>
    </row>
    <row r="161" spans="1:58">
      <c r="A161" s="71">
        <v>40391</v>
      </c>
      <c r="B161" s="36">
        <v>88.75</v>
      </c>
      <c r="C161" s="133">
        <v>93.75</v>
      </c>
      <c r="D161" s="36">
        <v>98.75</v>
      </c>
      <c r="E161" s="67"/>
      <c r="F161" s="36">
        <v>15.414999084472655</v>
      </c>
      <c r="G161" s="36">
        <v>17.914999084472655</v>
      </c>
      <c r="H161" s="36">
        <v>20.414999084472655</v>
      </c>
      <c r="I161" s="59"/>
      <c r="J161" s="60">
        <v>41275</v>
      </c>
      <c r="K161" s="49">
        <v>29.493999999999996</v>
      </c>
      <c r="L161" s="49">
        <v>30.843999999999998</v>
      </c>
      <c r="M161" s="49">
        <v>32.193999999999996</v>
      </c>
      <c r="O161" s="49">
        <v>19.183499999999999</v>
      </c>
      <c r="P161" s="49">
        <v>23.483499999999999</v>
      </c>
      <c r="Q161" s="49">
        <v>27.7835</v>
      </c>
      <c r="S161" s="49">
        <v>0.25</v>
      </c>
      <c r="T161" s="49">
        <v>0.25</v>
      </c>
      <c r="U161" s="49">
        <v>0.25</v>
      </c>
      <c r="W161" s="49">
        <v>4.296480910095074E-2</v>
      </c>
      <c r="X161" s="49">
        <v>8.5929618201901481E-2</v>
      </c>
      <c r="Y161" s="49">
        <v>0.12889442730285222</v>
      </c>
      <c r="AA161" s="49">
        <v>2.5000000000000001E-3</v>
      </c>
      <c r="AB161" s="49">
        <v>5.0000000000000001E-3</v>
      </c>
      <c r="AC161" s="49">
        <v>7.4999999999999997E-3</v>
      </c>
      <c r="AE161" s="49">
        <v>-0.25</v>
      </c>
      <c r="AF161" s="49">
        <v>1.5</v>
      </c>
      <c r="AG161" s="49">
        <v>0.25</v>
      </c>
      <c r="AI161" s="49">
        <v>-0.1</v>
      </c>
      <c r="AJ161" s="49">
        <v>0.3</v>
      </c>
      <c r="AK161" s="49">
        <v>0.1</v>
      </c>
      <c r="AM161" s="59">
        <v>52</v>
      </c>
      <c r="AN161" s="72">
        <v>0.4</v>
      </c>
      <c r="BE161" s="60">
        <v>41275</v>
      </c>
      <c r="BF161" s="74">
        <v>0.9</v>
      </c>
    </row>
    <row r="162" spans="1:58">
      <c r="A162" s="71">
        <v>40422</v>
      </c>
      <c r="B162" s="36">
        <v>34.15</v>
      </c>
      <c r="C162" s="133">
        <v>35.75</v>
      </c>
      <c r="D162" s="36">
        <v>37.35</v>
      </c>
      <c r="E162" s="67"/>
      <c r="F162" s="36">
        <v>17.114999084472654</v>
      </c>
      <c r="G162" s="36">
        <v>17.914999084472655</v>
      </c>
      <c r="H162" s="36">
        <v>18.714999084472655</v>
      </c>
      <c r="I162" s="59"/>
      <c r="J162" s="60">
        <v>41306</v>
      </c>
      <c r="K162" s="49">
        <v>28.442499999999999</v>
      </c>
      <c r="L162" s="49">
        <v>29.7925</v>
      </c>
      <c r="M162" s="49">
        <v>31.142499999999998</v>
      </c>
      <c r="O162" s="49">
        <v>21.286499999999997</v>
      </c>
      <c r="P162" s="49">
        <v>25.586499999999997</v>
      </c>
      <c r="Q162" s="49">
        <v>29.886499999999998</v>
      </c>
      <c r="S162" s="49">
        <v>0</v>
      </c>
      <c r="T162" s="49">
        <v>0</v>
      </c>
      <c r="U162" s="49">
        <v>0</v>
      </c>
      <c r="W162" s="49">
        <v>6.4447213651426125E-2</v>
      </c>
      <c r="X162" s="49">
        <v>0.12889442730285225</v>
      </c>
      <c r="Y162" s="49">
        <v>0.19334164095427836</v>
      </c>
      <c r="AA162" s="49">
        <v>2.5000000000000001E-3</v>
      </c>
      <c r="AB162" s="49">
        <v>5.0000000000000001E-3</v>
      </c>
      <c r="AC162" s="49">
        <v>7.4999999999999997E-3</v>
      </c>
      <c r="AE162" s="49">
        <v>-0.4</v>
      </c>
      <c r="AF162" s="49">
        <v>1.75</v>
      </c>
      <c r="AG162" s="49">
        <v>0.5</v>
      </c>
      <c r="AI162" s="49">
        <v>-0.1</v>
      </c>
      <c r="AJ162" s="49">
        <v>0.3</v>
      </c>
      <c r="AK162" s="49">
        <v>0.1</v>
      </c>
      <c r="AM162" s="59">
        <v>52</v>
      </c>
      <c r="AN162" s="72">
        <v>0.4</v>
      </c>
      <c r="BE162" s="60">
        <v>41306</v>
      </c>
      <c r="BF162" s="74">
        <v>0.9</v>
      </c>
    </row>
    <row r="163" spans="1:58">
      <c r="A163" s="71">
        <v>40452</v>
      </c>
      <c r="B163" s="36">
        <v>26.55</v>
      </c>
      <c r="C163" s="133">
        <v>28</v>
      </c>
      <c r="D163" s="36">
        <v>29.45</v>
      </c>
      <c r="E163" s="67"/>
      <c r="F163" s="36">
        <v>16.889999847412106</v>
      </c>
      <c r="G163" s="36">
        <v>17.614999847412108</v>
      </c>
      <c r="H163" s="36">
        <v>18.339999847412109</v>
      </c>
      <c r="I163" s="59"/>
      <c r="J163" s="60">
        <v>41334</v>
      </c>
      <c r="K163" s="49">
        <v>22.43375</v>
      </c>
      <c r="L163" s="49">
        <v>23.18375</v>
      </c>
      <c r="M163" s="49">
        <v>23.93375</v>
      </c>
      <c r="O163" s="49">
        <v>13.974250000000001</v>
      </c>
      <c r="P163" s="49">
        <v>18.274250000000002</v>
      </c>
      <c r="Q163" s="49">
        <v>22.574250000000003</v>
      </c>
      <c r="S163" s="49">
        <v>0</v>
      </c>
      <c r="T163" s="49">
        <v>0</v>
      </c>
      <c r="U163" s="49">
        <v>0</v>
      </c>
      <c r="W163" s="49">
        <v>6.4447213651426125E-2</v>
      </c>
      <c r="X163" s="49">
        <v>0.12889442730285225</v>
      </c>
      <c r="Y163" s="49">
        <v>0.19334164095427836</v>
      </c>
      <c r="AA163" s="49">
        <v>2.5000000000000001E-3</v>
      </c>
      <c r="AB163" s="49">
        <v>5.0000000000000001E-3</v>
      </c>
      <c r="AC163" s="49">
        <v>7.4999999999999997E-3</v>
      </c>
      <c r="AE163" s="49">
        <v>-0.4</v>
      </c>
      <c r="AF163" s="49">
        <v>1.75</v>
      </c>
      <c r="AG163" s="49">
        <v>0.5</v>
      </c>
      <c r="AI163" s="49">
        <v>-0.1</v>
      </c>
      <c r="AJ163" s="49">
        <v>0.3</v>
      </c>
      <c r="AK163" s="49">
        <v>0.1</v>
      </c>
      <c r="AM163" s="59">
        <v>53</v>
      </c>
      <c r="AN163" s="72">
        <v>0.4</v>
      </c>
      <c r="BE163" s="60">
        <v>41334</v>
      </c>
      <c r="BF163" s="74">
        <v>0.9</v>
      </c>
    </row>
    <row r="164" spans="1:58">
      <c r="A164" s="71">
        <v>40483</v>
      </c>
      <c r="B164" s="36">
        <v>26.55</v>
      </c>
      <c r="C164" s="133">
        <v>28</v>
      </c>
      <c r="D164" s="36">
        <v>29.45</v>
      </c>
      <c r="E164" s="67"/>
      <c r="F164" s="36">
        <v>15.13999984741211</v>
      </c>
      <c r="G164" s="36">
        <v>15.864999847412109</v>
      </c>
      <c r="H164" s="36">
        <v>16.589999847412109</v>
      </c>
      <c r="I164" s="59"/>
      <c r="J164" s="60">
        <v>41365</v>
      </c>
      <c r="K164" s="49">
        <v>23.571500000000004</v>
      </c>
      <c r="L164" s="49">
        <v>24.209000000000003</v>
      </c>
      <c r="M164" s="49">
        <v>24.846500000000002</v>
      </c>
      <c r="O164" s="49">
        <v>18.783000000000001</v>
      </c>
      <c r="P164" s="49">
        <v>23.083000000000002</v>
      </c>
      <c r="Q164" s="49">
        <v>27.383000000000003</v>
      </c>
      <c r="S164" s="49">
        <v>0</v>
      </c>
      <c r="T164" s="49">
        <v>0</v>
      </c>
      <c r="U164" s="49">
        <v>0</v>
      </c>
      <c r="W164" s="49">
        <v>5.1557770921140889E-2</v>
      </c>
      <c r="X164" s="49">
        <v>0.10311554184228178</v>
      </c>
      <c r="Y164" s="49">
        <v>0.15467331276342267</v>
      </c>
      <c r="AA164" s="49">
        <v>2.5000000000000001E-3</v>
      </c>
      <c r="AB164" s="49">
        <v>5.0000000000000001E-3</v>
      </c>
      <c r="AC164" s="49">
        <v>7.4999999999999997E-3</v>
      </c>
      <c r="AE164" s="49">
        <v>-0.25</v>
      </c>
      <c r="AF164" s="49">
        <v>1.1000000000000001</v>
      </c>
      <c r="AG164" s="49">
        <v>0.25</v>
      </c>
      <c r="AI164" s="49">
        <v>-0.1</v>
      </c>
      <c r="AJ164" s="49">
        <v>0.3</v>
      </c>
      <c r="AK164" s="49">
        <v>0.1</v>
      </c>
      <c r="AM164" s="59">
        <v>53</v>
      </c>
      <c r="AN164" s="72">
        <v>0.4</v>
      </c>
      <c r="BE164" s="60">
        <v>41365</v>
      </c>
      <c r="BF164" s="74">
        <v>0.9</v>
      </c>
    </row>
    <row r="165" spans="1:58">
      <c r="A165" s="71">
        <v>40513</v>
      </c>
      <c r="B165" s="36">
        <v>26.55</v>
      </c>
      <c r="C165" s="133">
        <v>28</v>
      </c>
      <c r="D165" s="36">
        <v>29.45</v>
      </c>
      <c r="E165" s="67"/>
      <c r="F165" s="36">
        <v>15.990000228881835</v>
      </c>
      <c r="G165" s="36">
        <v>16.715000228881834</v>
      </c>
      <c r="H165" s="36">
        <v>17.440000228881836</v>
      </c>
      <c r="I165" s="59"/>
      <c r="J165" s="60">
        <v>41395</v>
      </c>
      <c r="K165" s="49">
        <v>25.113000000000003</v>
      </c>
      <c r="L165" s="49">
        <v>26.973000000000003</v>
      </c>
      <c r="M165" s="49">
        <v>28.833000000000002</v>
      </c>
      <c r="O165" s="49">
        <v>21.943999999999999</v>
      </c>
      <c r="P165" s="49">
        <v>26.244</v>
      </c>
      <c r="Q165" s="49">
        <v>30.544</v>
      </c>
      <c r="S165" s="49">
        <v>0</v>
      </c>
      <c r="T165" s="49">
        <v>0</v>
      </c>
      <c r="U165" s="49">
        <v>0</v>
      </c>
      <c r="W165" s="49">
        <v>5.0268826648112365E-2</v>
      </c>
      <c r="X165" s="49">
        <v>0.10053765329622473</v>
      </c>
      <c r="Y165" s="49">
        <v>0.1508064799443371</v>
      </c>
      <c r="AA165" s="49">
        <v>2.5000000000000001E-3</v>
      </c>
      <c r="AB165" s="49">
        <v>5.0000000000000001E-3</v>
      </c>
      <c r="AC165" s="49">
        <v>7.4999999999999997E-3</v>
      </c>
      <c r="AE165" s="49">
        <v>-0.25</v>
      </c>
      <c r="AF165" s="49">
        <v>1.2</v>
      </c>
      <c r="AG165" s="49">
        <v>0.25</v>
      </c>
      <c r="AI165" s="49">
        <v>-0.1</v>
      </c>
      <c r="AJ165" s="49">
        <v>0.3</v>
      </c>
      <c r="AK165" s="49">
        <v>0.1</v>
      </c>
      <c r="AM165" s="59">
        <v>53</v>
      </c>
      <c r="AN165" s="72">
        <v>0.4</v>
      </c>
      <c r="BE165" s="60">
        <v>41395</v>
      </c>
      <c r="BF165" s="74">
        <v>0.9</v>
      </c>
    </row>
    <row r="166" spans="1:58">
      <c r="A166" s="71">
        <v>40544</v>
      </c>
      <c r="B166" s="36">
        <v>33.450000000000003</v>
      </c>
      <c r="C166" s="133">
        <v>35.049999999999997</v>
      </c>
      <c r="D166" s="36">
        <v>36.65</v>
      </c>
      <c r="E166" s="67"/>
      <c r="F166" s="36">
        <v>20.214997558593748</v>
      </c>
      <c r="G166" s="36">
        <v>21.014997558593748</v>
      </c>
      <c r="H166" s="36">
        <v>21.814997558593749</v>
      </c>
      <c r="I166" s="59"/>
      <c r="J166" s="60">
        <v>41426</v>
      </c>
      <c r="K166" s="49">
        <v>53.777500000000003</v>
      </c>
      <c r="L166" s="49">
        <v>59.11</v>
      </c>
      <c r="M166" s="49">
        <v>64.442499999999995</v>
      </c>
      <c r="O166" s="49">
        <v>42.602499999999999</v>
      </c>
      <c r="P166" s="49">
        <v>46.902500000000003</v>
      </c>
      <c r="Q166" s="49">
        <v>51.202500000000001</v>
      </c>
      <c r="S166" s="49">
        <v>0</v>
      </c>
      <c r="T166" s="49">
        <v>0</v>
      </c>
      <c r="U166" s="49">
        <v>0</v>
      </c>
      <c r="W166" s="49">
        <v>5.6713548013254969E-2</v>
      </c>
      <c r="X166" s="49">
        <v>0.11342709602650994</v>
      </c>
      <c r="Y166" s="49">
        <v>0.17014064403976492</v>
      </c>
      <c r="AA166" s="49">
        <v>2.5000000000000001E-3</v>
      </c>
      <c r="AB166" s="49">
        <v>5.0000000000000001E-3</v>
      </c>
      <c r="AC166" s="49">
        <v>7.4999999999999997E-3</v>
      </c>
      <c r="AE166" s="49">
        <v>-0.25</v>
      </c>
      <c r="AF166" s="49">
        <v>2</v>
      </c>
      <c r="AG166" s="49">
        <v>0.25</v>
      </c>
      <c r="AI166" s="49">
        <v>-0.1</v>
      </c>
      <c r="AJ166" s="49">
        <v>0.3</v>
      </c>
      <c r="AK166" s="49">
        <v>0.1</v>
      </c>
      <c r="AM166" s="59">
        <v>54</v>
      </c>
      <c r="AN166" s="72">
        <v>0.4</v>
      </c>
      <c r="BE166" s="60">
        <v>41426</v>
      </c>
      <c r="BF166" s="74">
        <v>0.9</v>
      </c>
    </row>
    <row r="167" spans="1:58">
      <c r="A167" s="71">
        <v>40575</v>
      </c>
      <c r="B167" s="36">
        <v>33.450000000000003</v>
      </c>
      <c r="C167" s="133">
        <v>35.049999999999997</v>
      </c>
      <c r="D167" s="36">
        <v>36.65</v>
      </c>
      <c r="E167" s="67"/>
      <c r="F167" s="36">
        <v>20.364997177124021</v>
      </c>
      <c r="G167" s="36">
        <v>21.164997177124022</v>
      </c>
      <c r="H167" s="36">
        <v>21.964997177124022</v>
      </c>
      <c r="I167" s="59"/>
      <c r="J167" s="60">
        <v>41456</v>
      </c>
      <c r="K167" s="49">
        <v>89.31</v>
      </c>
      <c r="L167" s="49">
        <v>93.06</v>
      </c>
      <c r="M167" s="49">
        <v>96.81</v>
      </c>
      <c r="O167" s="49">
        <v>65.495000000000005</v>
      </c>
      <c r="P167" s="49">
        <v>69.795000000000002</v>
      </c>
      <c r="Q167" s="49">
        <v>74.094999999999999</v>
      </c>
      <c r="S167" s="49">
        <v>0</v>
      </c>
      <c r="T167" s="49">
        <v>0</v>
      </c>
      <c r="U167" s="49">
        <v>0</v>
      </c>
      <c r="W167" s="49">
        <v>7.2180879289597252E-2</v>
      </c>
      <c r="X167" s="49">
        <v>0.1443617585791945</v>
      </c>
      <c r="Y167" s="49">
        <v>0.21654263786879174</v>
      </c>
      <c r="AA167" s="49">
        <v>2.5000000000000001E-3</v>
      </c>
      <c r="AB167" s="49">
        <v>5.0000000000000001E-3</v>
      </c>
      <c r="AC167" s="49">
        <v>7.4999999999999997E-3</v>
      </c>
      <c r="AE167" s="49">
        <v>-0.75</v>
      </c>
      <c r="AF167" s="49">
        <v>2.25</v>
      </c>
      <c r="AG167" s="49">
        <v>0.75</v>
      </c>
      <c r="AI167" s="49">
        <v>-0.1</v>
      </c>
      <c r="AJ167" s="49">
        <v>0.3</v>
      </c>
      <c r="AK167" s="49">
        <v>0.1</v>
      </c>
      <c r="AM167" s="59">
        <v>54</v>
      </c>
      <c r="AN167" s="72">
        <v>0.4</v>
      </c>
      <c r="BE167" s="60">
        <v>41456</v>
      </c>
      <c r="BF167" s="74">
        <v>0.9</v>
      </c>
    </row>
    <row r="168" spans="1:58">
      <c r="A168" s="71">
        <v>40603</v>
      </c>
      <c r="B168" s="36">
        <v>26.375</v>
      </c>
      <c r="C168" s="133">
        <v>27.274999999999999</v>
      </c>
      <c r="D168" s="36">
        <v>28.175000000000001</v>
      </c>
      <c r="E168" s="67"/>
      <c r="F168" s="36">
        <v>17.964999084472655</v>
      </c>
      <c r="G168" s="36">
        <v>18.414999084472655</v>
      </c>
      <c r="H168" s="36">
        <v>18.864999084472654</v>
      </c>
      <c r="I168" s="59"/>
      <c r="J168" s="60">
        <v>41487</v>
      </c>
      <c r="K168" s="49">
        <v>88.02</v>
      </c>
      <c r="L168" s="49">
        <v>91.77</v>
      </c>
      <c r="M168" s="49">
        <v>95.52</v>
      </c>
      <c r="O168" s="49">
        <v>63.53</v>
      </c>
      <c r="P168" s="49">
        <v>67.83</v>
      </c>
      <c r="Q168" s="49">
        <v>72.13</v>
      </c>
      <c r="S168" s="49">
        <v>0</v>
      </c>
      <c r="T168" s="49">
        <v>0</v>
      </c>
      <c r="U168" s="49">
        <v>0</v>
      </c>
      <c r="W168" s="49">
        <v>8.7648210565939494E-2</v>
      </c>
      <c r="X168" s="49">
        <v>0.17529642113187899</v>
      </c>
      <c r="Y168" s="49">
        <v>0.26294463169781845</v>
      </c>
      <c r="AA168" s="49">
        <v>2.5000000000000001E-3</v>
      </c>
      <c r="AB168" s="49">
        <v>5.0000000000000001E-3</v>
      </c>
      <c r="AC168" s="49">
        <v>7.4999999999999997E-3</v>
      </c>
      <c r="AE168" s="49">
        <v>-1</v>
      </c>
      <c r="AF168" s="49">
        <v>3</v>
      </c>
      <c r="AG168" s="49">
        <v>1</v>
      </c>
      <c r="AI168" s="49">
        <v>-0.1</v>
      </c>
      <c r="AJ168" s="49">
        <v>0.3</v>
      </c>
      <c r="AK168" s="49">
        <v>0.1</v>
      </c>
      <c r="AM168" s="59">
        <v>54</v>
      </c>
      <c r="AN168" s="72">
        <v>0.4</v>
      </c>
      <c r="BE168" s="60">
        <v>41487</v>
      </c>
      <c r="BF168" s="74">
        <v>0.9</v>
      </c>
    </row>
    <row r="169" spans="1:58">
      <c r="A169" s="71">
        <v>40634</v>
      </c>
      <c r="B169" s="36">
        <v>27.4</v>
      </c>
      <c r="C169" s="133">
        <v>28.15</v>
      </c>
      <c r="D169" s="36">
        <v>28.9</v>
      </c>
      <c r="E169" s="67"/>
      <c r="F169" s="36">
        <v>18.289999084472655</v>
      </c>
      <c r="G169" s="36">
        <v>18.664999084472655</v>
      </c>
      <c r="H169" s="36">
        <v>19.039999084472655</v>
      </c>
      <c r="I169" s="59"/>
      <c r="J169" s="60">
        <v>41518</v>
      </c>
      <c r="K169" s="49">
        <v>28.87</v>
      </c>
      <c r="L169" s="49">
        <v>30.295000000000002</v>
      </c>
      <c r="M169" s="49">
        <v>31.72</v>
      </c>
      <c r="O169" s="49">
        <v>19.425000000000001</v>
      </c>
      <c r="P169" s="49">
        <v>23.725000000000001</v>
      </c>
      <c r="Q169" s="49">
        <v>28.024999999999999</v>
      </c>
      <c r="S169" s="49">
        <v>0</v>
      </c>
      <c r="T169" s="49">
        <v>0</v>
      </c>
      <c r="U169" s="49">
        <v>0</v>
      </c>
      <c r="W169" s="49">
        <v>8.7648210565939494E-2</v>
      </c>
      <c r="X169" s="49">
        <v>0.17529642113187899</v>
      </c>
      <c r="Y169" s="49">
        <v>0.26294463169781845</v>
      </c>
      <c r="AA169" s="49">
        <v>2.5000000000000001E-3</v>
      </c>
      <c r="AB169" s="49">
        <v>5.0000000000000001E-3</v>
      </c>
      <c r="AC169" s="49">
        <v>7.4999999999999997E-3</v>
      </c>
      <c r="AE169" s="49">
        <v>-1</v>
      </c>
      <c r="AF169" s="49">
        <v>3</v>
      </c>
      <c r="AG169" s="49">
        <v>1</v>
      </c>
      <c r="AI169" s="49">
        <v>-0.1</v>
      </c>
      <c r="AJ169" s="49">
        <v>0.3</v>
      </c>
      <c r="AK169" s="49">
        <v>0.1</v>
      </c>
      <c r="AM169" s="59">
        <v>55</v>
      </c>
      <c r="AN169" s="72">
        <v>0.4</v>
      </c>
      <c r="BE169" s="60">
        <v>41518</v>
      </c>
      <c r="BF169" s="74">
        <v>0.9</v>
      </c>
    </row>
    <row r="170" spans="1:58">
      <c r="A170" s="71">
        <v>40664</v>
      </c>
      <c r="B170" s="36">
        <v>33.97</v>
      </c>
      <c r="C170" s="133">
        <v>36.450000000000003</v>
      </c>
      <c r="D170" s="36">
        <v>38.93</v>
      </c>
      <c r="E170" s="67"/>
      <c r="F170" s="36">
        <v>16.874999847412109</v>
      </c>
      <c r="G170" s="36">
        <v>18.114999847412108</v>
      </c>
      <c r="H170" s="36">
        <v>19.354999847412106</v>
      </c>
      <c r="I170" s="59"/>
      <c r="J170" s="60">
        <v>41548</v>
      </c>
      <c r="K170" s="49">
        <v>19.6875</v>
      </c>
      <c r="L170" s="49">
        <v>21</v>
      </c>
      <c r="M170" s="49">
        <v>22.3125</v>
      </c>
      <c r="O170" s="49">
        <v>12.5</v>
      </c>
      <c r="P170" s="49">
        <v>16.8</v>
      </c>
      <c r="Q170" s="49">
        <v>21.1</v>
      </c>
      <c r="S170" s="49">
        <v>0</v>
      </c>
      <c r="T170" s="49">
        <v>0</v>
      </c>
      <c r="U170" s="49">
        <v>0</v>
      </c>
      <c r="W170" s="49">
        <v>5.4682484310300941E-2</v>
      </c>
      <c r="X170" s="49">
        <v>0.10936496862060188</v>
      </c>
      <c r="Y170" s="49">
        <v>0.16404745293090284</v>
      </c>
      <c r="AA170" s="49">
        <v>2.5000000000000001E-3</v>
      </c>
      <c r="AB170" s="49">
        <v>5.0000000000000001E-3</v>
      </c>
      <c r="AC170" s="49">
        <v>7.4999999999999997E-3</v>
      </c>
      <c r="AE170" s="49">
        <v>-0.4</v>
      </c>
      <c r="AF170" s="49">
        <v>1.75</v>
      </c>
      <c r="AG170" s="49">
        <v>0.5</v>
      </c>
      <c r="AI170" s="49">
        <v>-0.1</v>
      </c>
      <c r="AJ170" s="49">
        <v>0.3</v>
      </c>
      <c r="AK170" s="49">
        <v>0.1</v>
      </c>
      <c r="AM170" s="59">
        <v>55</v>
      </c>
      <c r="AN170" s="72">
        <v>0.4</v>
      </c>
      <c r="BE170" s="60">
        <v>41548</v>
      </c>
      <c r="BF170" s="74">
        <v>0.9</v>
      </c>
    </row>
    <row r="171" spans="1:58">
      <c r="A171" s="71">
        <v>40695</v>
      </c>
      <c r="B171" s="36">
        <v>56.14</v>
      </c>
      <c r="C171" s="133">
        <v>63.25</v>
      </c>
      <c r="D171" s="36">
        <v>70.36</v>
      </c>
      <c r="E171" s="67"/>
      <c r="F171" s="36">
        <v>14.620001220703124</v>
      </c>
      <c r="G171" s="36">
        <v>18.175001220703123</v>
      </c>
      <c r="H171" s="36">
        <v>21.730001220703123</v>
      </c>
      <c r="I171" s="59"/>
      <c r="J171" s="60">
        <v>41579</v>
      </c>
      <c r="K171" s="49">
        <v>19.6875</v>
      </c>
      <c r="L171" s="49">
        <v>21</v>
      </c>
      <c r="M171" s="49">
        <v>22.3125</v>
      </c>
      <c r="O171" s="49">
        <v>12.5</v>
      </c>
      <c r="P171" s="49">
        <v>16.8</v>
      </c>
      <c r="Q171" s="49">
        <v>21.1</v>
      </c>
      <c r="S171" s="49">
        <v>0</v>
      </c>
      <c r="T171" s="49">
        <v>0</v>
      </c>
      <c r="U171" s="49">
        <v>0</v>
      </c>
      <c r="W171" s="49">
        <v>4.1246216736912707E-2</v>
      </c>
      <c r="X171" s="49">
        <v>8.2492433473825413E-2</v>
      </c>
      <c r="Y171" s="49">
        <v>0.12373865021073813</v>
      </c>
      <c r="AA171" s="49">
        <v>2.5000000000000001E-3</v>
      </c>
      <c r="AB171" s="49">
        <v>5.0000000000000001E-3</v>
      </c>
      <c r="AC171" s="49">
        <v>7.4999999999999997E-3</v>
      </c>
      <c r="AE171" s="49">
        <v>-0.25</v>
      </c>
      <c r="AF171" s="49">
        <v>1.5</v>
      </c>
      <c r="AG171" s="49">
        <v>0.25</v>
      </c>
      <c r="AI171" s="49">
        <v>-0.1</v>
      </c>
      <c r="AJ171" s="49">
        <v>0.3</v>
      </c>
      <c r="AK171" s="49">
        <v>0.1</v>
      </c>
      <c r="AM171" s="59">
        <v>55</v>
      </c>
      <c r="AN171" s="72">
        <v>0.4</v>
      </c>
      <c r="BE171" s="60">
        <v>41579</v>
      </c>
      <c r="BF171" s="74">
        <v>0.9</v>
      </c>
    </row>
    <row r="172" spans="1:58">
      <c r="A172" s="71">
        <v>40725</v>
      </c>
      <c r="B172" s="36">
        <v>96.75</v>
      </c>
      <c r="C172" s="133">
        <v>101.75</v>
      </c>
      <c r="D172" s="36">
        <v>106.75</v>
      </c>
      <c r="E172" s="67"/>
      <c r="F172" s="36">
        <v>15.364999847412108</v>
      </c>
      <c r="G172" s="36">
        <v>17.864999847412108</v>
      </c>
      <c r="H172" s="36">
        <v>20.364999847412108</v>
      </c>
      <c r="I172" s="59"/>
      <c r="J172" s="60">
        <v>41609</v>
      </c>
      <c r="K172" s="49">
        <v>20.807500000000001</v>
      </c>
      <c r="L172" s="49">
        <v>22.12</v>
      </c>
      <c r="M172" s="49">
        <v>23.432500000000001</v>
      </c>
      <c r="O172" s="49">
        <v>12.5</v>
      </c>
      <c r="P172" s="49">
        <v>16.8</v>
      </c>
      <c r="Q172" s="49">
        <v>21.1</v>
      </c>
      <c r="S172" s="49">
        <v>0</v>
      </c>
      <c r="T172" s="49">
        <v>0</v>
      </c>
      <c r="U172" s="49">
        <v>0</v>
      </c>
      <c r="W172" s="49">
        <v>4.1246216736912707E-2</v>
      </c>
      <c r="X172" s="49">
        <v>8.2492433473825413E-2</v>
      </c>
      <c r="Y172" s="49">
        <v>0.12373865021073813</v>
      </c>
      <c r="AA172" s="49">
        <v>2.5000000000000001E-3</v>
      </c>
      <c r="AB172" s="49">
        <v>5.0000000000000001E-3</v>
      </c>
      <c r="AC172" s="49">
        <v>7.4999999999999997E-3</v>
      </c>
      <c r="AE172" s="49">
        <v>-0.25</v>
      </c>
      <c r="AF172" s="49">
        <v>1.5</v>
      </c>
      <c r="AG172" s="49">
        <v>0.25</v>
      </c>
      <c r="AI172" s="49">
        <v>-0.1</v>
      </c>
      <c r="AJ172" s="49">
        <v>0.3</v>
      </c>
      <c r="AK172" s="49">
        <v>0.1</v>
      </c>
      <c r="AM172" s="59">
        <v>56</v>
      </c>
      <c r="AN172" s="72">
        <v>0.4</v>
      </c>
      <c r="BE172" s="60">
        <v>41609</v>
      </c>
      <c r="BF172" s="74">
        <v>0.9</v>
      </c>
    </row>
    <row r="173" spans="1:58">
      <c r="A173" s="71">
        <v>40756</v>
      </c>
      <c r="B173" s="36">
        <v>90.75</v>
      </c>
      <c r="C173" s="133">
        <v>95.75</v>
      </c>
      <c r="D173" s="36">
        <v>100.75</v>
      </c>
      <c r="E173" s="67"/>
      <c r="F173" s="36">
        <v>15.414999084472655</v>
      </c>
      <c r="G173" s="36">
        <v>17.914999084472655</v>
      </c>
      <c r="H173" s="36">
        <v>20.414999084472655</v>
      </c>
      <c r="I173" s="59"/>
      <c r="J173" s="60">
        <v>41640</v>
      </c>
      <c r="K173" s="49">
        <v>29.418999999999997</v>
      </c>
      <c r="L173" s="49">
        <v>30.843999999999998</v>
      </c>
      <c r="M173" s="49">
        <v>32.268999999999998</v>
      </c>
      <c r="O173" s="49">
        <v>19.183499999999999</v>
      </c>
      <c r="P173" s="49">
        <v>23.483499999999999</v>
      </c>
      <c r="Q173" s="49">
        <v>27.7835</v>
      </c>
      <c r="S173" s="49">
        <v>0.25</v>
      </c>
      <c r="T173" s="49">
        <v>0.25</v>
      </c>
      <c r="U173" s="49">
        <v>0.25</v>
      </c>
      <c r="W173" s="49">
        <v>4.1246216736912707E-2</v>
      </c>
      <c r="X173" s="49">
        <v>8.2492433473825413E-2</v>
      </c>
      <c r="Y173" s="49">
        <v>0.12373865021073813</v>
      </c>
      <c r="AA173" s="49">
        <v>2.5000000000000001E-3</v>
      </c>
      <c r="AB173" s="49">
        <v>5.0000000000000001E-3</v>
      </c>
      <c r="AC173" s="49">
        <v>7.4999999999999997E-3</v>
      </c>
      <c r="AE173" s="49">
        <v>-0.25</v>
      </c>
      <c r="AF173" s="49">
        <v>1.5</v>
      </c>
      <c r="AG173" s="49">
        <v>0.25</v>
      </c>
      <c r="AI173" s="49">
        <v>-0.1</v>
      </c>
      <c r="AJ173" s="49">
        <v>0.3</v>
      </c>
      <c r="AK173" s="49">
        <v>0.1</v>
      </c>
      <c r="AM173" s="59">
        <v>56</v>
      </c>
      <c r="AN173" s="72">
        <v>0.4</v>
      </c>
      <c r="BE173" s="60">
        <v>41640</v>
      </c>
      <c r="BF173" s="74">
        <v>0.9</v>
      </c>
    </row>
    <row r="174" spans="1:58">
      <c r="A174" s="71">
        <v>40787</v>
      </c>
      <c r="B174" s="36">
        <v>34.299999999999997</v>
      </c>
      <c r="C174" s="133">
        <v>36</v>
      </c>
      <c r="D174" s="36">
        <v>37.700000000000003</v>
      </c>
      <c r="E174" s="67"/>
      <c r="F174" s="36">
        <v>17.064999084472653</v>
      </c>
      <c r="G174" s="36">
        <v>17.914999084472655</v>
      </c>
      <c r="H174" s="36">
        <v>18.764999084472656</v>
      </c>
      <c r="I174" s="59"/>
      <c r="J174" s="60">
        <v>41671</v>
      </c>
      <c r="K174" s="49">
        <v>28.3675</v>
      </c>
      <c r="L174" s="49">
        <v>29.7925</v>
      </c>
      <c r="M174" s="49">
        <v>31.217500000000001</v>
      </c>
      <c r="O174" s="49">
        <v>21.286499999999997</v>
      </c>
      <c r="P174" s="49">
        <v>25.586499999999997</v>
      </c>
      <c r="Q174" s="49">
        <v>29.886499999999998</v>
      </c>
      <c r="S174" s="49">
        <v>0</v>
      </c>
      <c r="T174" s="49">
        <v>0</v>
      </c>
      <c r="U174" s="49">
        <v>0</v>
      </c>
      <c r="W174" s="49">
        <v>6.1869325105369077E-2</v>
      </c>
      <c r="X174" s="49">
        <v>0.12373865021073815</v>
      </c>
      <c r="Y174" s="49">
        <v>0.18560797531610723</v>
      </c>
      <c r="AA174" s="49">
        <v>2.5000000000000001E-3</v>
      </c>
      <c r="AB174" s="49">
        <v>5.0000000000000001E-3</v>
      </c>
      <c r="AC174" s="49">
        <v>7.4999999999999997E-3</v>
      </c>
      <c r="AE174" s="49">
        <v>-0.4</v>
      </c>
      <c r="AF174" s="49">
        <v>1.75</v>
      </c>
      <c r="AG174" s="49">
        <v>0.5</v>
      </c>
      <c r="AI174" s="49">
        <v>-0.1</v>
      </c>
      <c r="AJ174" s="49">
        <v>0.3</v>
      </c>
      <c r="AK174" s="49">
        <v>0.1</v>
      </c>
      <c r="AM174" s="59">
        <v>56</v>
      </c>
      <c r="AN174" s="72">
        <v>0.4</v>
      </c>
      <c r="BE174" s="60">
        <v>41671</v>
      </c>
      <c r="BF174" s="74">
        <v>0.9</v>
      </c>
    </row>
    <row r="175" spans="1:58">
      <c r="A175" s="71">
        <v>40817</v>
      </c>
      <c r="B175" s="36">
        <v>26.45</v>
      </c>
      <c r="C175" s="133">
        <v>28</v>
      </c>
      <c r="D175" s="36">
        <v>29.55</v>
      </c>
      <c r="E175" s="67"/>
      <c r="F175" s="36">
        <v>16.839999847412109</v>
      </c>
      <c r="G175" s="36">
        <v>17.614999847412108</v>
      </c>
      <c r="H175" s="36">
        <v>18.389999847412106</v>
      </c>
      <c r="I175" s="59"/>
      <c r="J175" s="60">
        <v>41699</v>
      </c>
      <c r="K175" s="49">
        <v>22.396249999999998</v>
      </c>
      <c r="L175" s="49">
        <v>23.18375</v>
      </c>
      <c r="M175" s="49">
        <v>23.971250000000001</v>
      </c>
      <c r="O175" s="49">
        <v>13.974250000000001</v>
      </c>
      <c r="P175" s="49">
        <v>18.274250000000002</v>
      </c>
      <c r="Q175" s="49">
        <v>22.574250000000003</v>
      </c>
      <c r="S175" s="49">
        <v>0</v>
      </c>
      <c r="T175" s="49">
        <v>0</v>
      </c>
      <c r="U175" s="49">
        <v>0</v>
      </c>
      <c r="W175" s="49">
        <v>6.1869325105369077E-2</v>
      </c>
      <c r="X175" s="49">
        <v>0.12373865021073815</v>
      </c>
      <c r="Y175" s="49">
        <v>0.18560797531610723</v>
      </c>
      <c r="AA175" s="49">
        <v>2.5000000000000001E-3</v>
      </c>
      <c r="AB175" s="49">
        <v>5.0000000000000001E-3</v>
      </c>
      <c r="AC175" s="49">
        <v>7.4999999999999997E-3</v>
      </c>
      <c r="AE175" s="49">
        <v>-0.4</v>
      </c>
      <c r="AF175" s="49">
        <v>1.75</v>
      </c>
      <c r="AG175" s="49">
        <v>0.5</v>
      </c>
      <c r="AI175" s="49">
        <v>-0.1</v>
      </c>
      <c r="AJ175" s="49">
        <v>0.3</v>
      </c>
      <c r="AK175" s="49">
        <v>0.1</v>
      </c>
      <c r="AM175" s="59">
        <v>57</v>
      </c>
      <c r="AN175" s="72">
        <v>0.4</v>
      </c>
      <c r="BE175" s="60">
        <v>41699</v>
      </c>
      <c r="BF175" s="74">
        <v>0.9</v>
      </c>
    </row>
    <row r="176" spans="1:58">
      <c r="A176" s="71">
        <v>40848</v>
      </c>
      <c r="B176" s="36">
        <v>26.45</v>
      </c>
      <c r="C176" s="133">
        <v>28</v>
      </c>
      <c r="D176" s="36">
        <v>29.55</v>
      </c>
      <c r="E176" s="67"/>
      <c r="F176" s="36">
        <v>15.089999847412109</v>
      </c>
      <c r="G176" s="36">
        <v>15.864999847412109</v>
      </c>
      <c r="H176" s="36">
        <v>16.63999984741211</v>
      </c>
      <c r="I176" s="59"/>
      <c r="J176" s="60">
        <v>41730</v>
      </c>
      <c r="K176" s="49">
        <v>23.534000000000002</v>
      </c>
      <c r="L176" s="49">
        <v>24.209000000000003</v>
      </c>
      <c r="M176" s="49">
        <v>24.884000000000004</v>
      </c>
      <c r="O176" s="49">
        <v>18.783000000000001</v>
      </c>
      <c r="P176" s="49">
        <v>23.083000000000002</v>
      </c>
      <c r="Q176" s="49">
        <v>27.383000000000003</v>
      </c>
      <c r="S176" s="49">
        <v>0</v>
      </c>
      <c r="T176" s="49">
        <v>0</v>
      </c>
      <c r="U176" s="49">
        <v>0</v>
      </c>
      <c r="W176" s="49">
        <v>4.9495460084295249E-2</v>
      </c>
      <c r="X176" s="49">
        <v>9.8990920168590499E-2</v>
      </c>
      <c r="Y176" s="49">
        <v>0.14848638025288574</v>
      </c>
      <c r="AA176" s="49">
        <v>2.5000000000000001E-3</v>
      </c>
      <c r="AB176" s="49">
        <v>5.0000000000000001E-3</v>
      </c>
      <c r="AC176" s="49">
        <v>7.4999999999999997E-3</v>
      </c>
      <c r="AE176" s="49">
        <v>-0.25</v>
      </c>
      <c r="AF176" s="49">
        <v>1.1000000000000001</v>
      </c>
      <c r="AG176" s="49">
        <v>0.25</v>
      </c>
      <c r="AI176" s="49">
        <v>-0.1</v>
      </c>
      <c r="AJ176" s="49">
        <v>0.3</v>
      </c>
      <c r="AK176" s="49">
        <v>0.1</v>
      </c>
      <c r="AM176" s="59">
        <v>57</v>
      </c>
      <c r="AN176" s="72">
        <v>0.4</v>
      </c>
      <c r="BE176" s="60">
        <v>41730</v>
      </c>
      <c r="BF176" s="74">
        <v>0.9</v>
      </c>
    </row>
    <row r="177" spans="1:58">
      <c r="A177" s="71">
        <v>40878</v>
      </c>
      <c r="B177" s="36">
        <v>26.45</v>
      </c>
      <c r="C177" s="133">
        <v>28</v>
      </c>
      <c r="D177" s="36">
        <v>29.55</v>
      </c>
      <c r="E177" s="67"/>
      <c r="F177" s="36">
        <v>15.940000228881834</v>
      </c>
      <c r="G177" s="36">
        <v>16.715000228881834</v>
      </c>
      <c r="H177" s="36">
        <v>17.490000228881833</v>
      </c>
      <c r="I177" s="59"/>
      <c r="J177" s="60">
        <v>41760</v>
      </c>
      <c r="K177" s="49">
        <v>25.113000000000003</v>
      </c>
      <c r="L177" s="49">
        <v>26.973000000000003</v>
      </c>
      <c r="M177" s="49">
        <v>28.833000000000002</v>
      </c>
      <c r="O177" s="49">
        <v>21.943999999999999</v>
      </c>
      <c r="P177" s="49">
        <v>26.244</v>
      </c>
      <c r="Q177" s="49">
        <v>30.544</v>
      </c>
      <c r="S177" s="49">
        <v>0</v>
      </c>
      <c r="T177" s="49">
        <v>0</v>
      </c>
      <c r="U177" s="49">
        <v>0</v>
      </c>
      <c r="W177" s="49">
        <v>4.8258073582187866E-2</v>
      </c>
      <c r="X177" s="49">
        <v>9.6516147164375732E-2</v>
      </c>
      <c r="Y177" s="49">
        <v>0.1447742207465636</v>
      </c>
      <c r="AA177" s="49">
        <v>2.5000000000000001E-3</v>
      </c>
      <c r="AB177" s="49">
        <v>5.0000000000000001E-3</v>
      </c>
      <c r="AC177" s="49">
        <v>7.4999999999999997E-3</v>
      </c>
      <c r="AE177" s="49">
        <v>-0.25</v>
      </c>
      <c r="AF177" s="49">
        <v>1.2</v>
      </c>
      <c r="AG177" s="49">
        <v>0.25</v>
      </c>
      <c r="AI177" s="49">
        <v>-0.1</v>
      </c>
      <c r="AJ177" s="49">
        <v>0.3</v>
      </c>
      <c r="AK177" s="49">
        <v>0.1</v>
      </c>
      <c r="AM177" s="59">
        <v>57</v>
      </c>
      <c r="AN177" s="72">
        <v>0.4</v>
      </c>
      <c r="BE177" s="60">
        <v>41760</v>
      </c>
      <c r="BF177" s="74">
        <v>0.9</v>
      </c>
    </row>
    <row r="178" spans="1:58">
      <c r="A178" s="71">
        <v>40909</v>
      </c>
      <c r="B178" s="36">
        <v>33.35</v>
      </c>
      <c r="C178" s="133">
        <v>35.049999999999997</v>
      </c>
      <c r="D178" s="36">
        <v>36.75</v>
      </c>
      <c r="E178" s="67"/>
      <c r="F178" s="36">
        <v>20.164997558593747</v>
      </c>
      <c r="G178" s="36">
        <v>21.014997558593748</v>
      </c>
      <c r="H178" s="36">
        <v>21.86499755859375</v>
      </c>
      <c r="I178" s="59"/>
      <c r="J178" s="60">
        <v>41791</v>
      </c>
      <c r="K178" s="49">
        <v>54.237499999999997</v>
      </c>
      <c r="L178" s="49">
        <v>59.57</v>
      </c>
      <c r="M178" s="49">
        <v>64.902500000000003</v>
      </c>
      <c r="O178" s="49">
        <v>42.967500000000001</v>
      </c>
      <c r="P178" s="49">
        <v>47.267499999999998</v>
      </c>
      <c r="Q178" s="49">
        <v>51.567500000000003</v>
      </c>
      <c r="S178" s="49">
        <v>0</v>
      </c>
      <c r="T178" s="49">
        <v>0</v>
      </c>
      <c r="U178" s="49">
        <v>0</v>
      </c>
      <c r="W178" s="49">
        <v>5.4445006092724769E-2</v>
      </c>
      <c r="X178" s="49">
        <v>0.10889001218544954</v>
      </c>
      <c r="Y178" s="49">
        <v>0.16333501827817432</v>
      </c>
      <c r="AA178" s="49">
        <v>2.5000000000000001E-3</v>
      </c>
      <c r="AB178" s="49">
        <v>5.0000000000000001E-3</v>
      </c>
      <c r="AC178" s="49">
        <v>7.4999999999999997E-3</v>
      </c>
      <c r="AE178" s="49">
        <v>-0.25</v>
      </c>
      <c r="AF178" s="49">
        <v>2</v>
      </c>
      <c r="AG178" s="49">
        <v>0.25</v>
      </c>
      <c r="AI178" s="49">
        <v>-0.1</v>
      </c>
      <c r="AJ178" s="49">
        <v>0.3</v>
      </c>
      <c r="AK178" s="49">
        <v>0.1</v>
      </c>
      <c r="AM178" s="59">
        <v>58</v>
      </c>
      <c r="AN178" s="72">
        <v>0.4</v>
      </c>
      <c r="BE178" s="60">
        <v>41791</v>
      </c>
      <c r="BF178" s="74">
        <v>0.9</v>
      </c>
    </row>
    <row r="179" spans="1:58">
      <c r="A179" s="71">
        <v>40940</v>
      </c>
      <c r="B179" s="36">
        <v>33.35</v>
      </c>
      <c r="C179" s="133">
        <v>35.049999999999997</v>
      </c>
      <c r="D179" s="36">
        <v>36.75</v>
      </c>
      <c r="E179" s="67"/>
      <c r="F179" s="36">
        <v>20.31499717712402</v>
      </c>
      <c r="G179" s="36">
        <v>21.164997177124022</v>
      </c>
      <c r="H179" s="36">
        <v>22.014997177124023</v>
      </c>
      <c r="I179" s="59"/>
      <c r="J179" s="60">
        <v>41821</v>
      </c>
      <c r="K179" s="49">
        <v>91.07</v>
      </c>
      <c r="L179" s="49">
        <v>94.82</v>
      </c>
      <c r="M179" s="49">
        <v>98.57</v>
      </c>
      <c r="O179" s="49">
        <v>66.814999999999998</v>
      </c>
      <c r="P179" s="49">
        <v>71.114999999999995</v>
      </c>
      <c r="Q179" s="49">
        <v>75.415000000000006</v>
      </c>
      <c r="S179" s="49">
        <v>0</v>
      </c>
      <c r="T179" s="49">
        <v>0</v>
      </c>
      <c r="U179" s="49">
        <v>0</v>
      </c>
      <c r="W179" s="49">
        <v>6.9293644118013364E-2</v>
      </c>
      <c r="X179" s="49">
        <v>0.13858728823602673</v>
      </c>
      <c r="Y179" s="49">
        <v>0.20788093235404009</v>
      </c>
      <c r="AA179" s="49">
        <v>2.5000000000000001E-3</v>
      </c>
      <c r="AB179" s="49">
        <v>5.0000000000000001E-3</v>
      </c>
      <c r="AC179" s="49">
        <v>7.4999999999999997E-3</v>
      </c>
      <c r="AE179" s="49">
        <v>-0.75</v>
      </c>
      <c r="AF179" s="49">
        <v>2.25</v>
      </c>
      <c r="AG179" s="49">
        <v>0.75</v>
      </c>
      <c r="AI179" s="49">
        <v>-0.1</v>
      </c>
      <c r="AJ179" s="49">
        <v>0.3</v>
      </c>
      <c r="AK179" s="49">
        <v>0.1</v>
      </c>
      <c r="AM179" s="59">
        <v>58</v>
      </c>
      <c r="AN179" s="72">
        <v>0.4</v>
      </c>
      <c r="BE179" s="60">
        <v>41821</v>
      </c>
      <c r="BF179" s="74">
        <v>0.9</v>
      </c>
    </row>
    <row r="180" spans="1:58">
      <c r="A180" s="71">
        <v>40969</v>
      </c>
      <c r="B180" s="36">
        <v>26.324999999999999</v>
      </c>
      <c r="C180" s="133">
        <v>27.274999999999999</v>
      </c>
      <c r="D180" s="36">
        <v>28.225000000000001</v>
      </c>
      <c r="E180" s="67"/>
      <c r="F180" s="36">
        <v>17.939999084472653</v>
      </c>
      <c r="G180" s="36">
        <v>18.414999084472655</v>
      </c>
      <c r="H180" s="36">
        <v>18.889999084472656</v>
      </c>
      <c r="I180" s="59"/>
      <c r="J180" s="60">
        <v>41852</v>
      </c>
      <c r="K180" s="49">
        <v>89.86</v>
      </c>
      <c r="L180" s="49">
        <v>93.61</v>
      </c>
      <c r="M180" s="49">
        <v>97.36</v>
      </c>
      <c r="O180" s="49">
        <v>64.89</v>
      </c>
      <c r="P180" s="49">
        <v>69.19</v>
      </c>
      <c r="Q180" s="49">
        <v>73.489999999999995</v>
      </c>
      <c r="S180" s="49">
        <v>0</v>
      </c>
      <c r="T180" s="49">
        <v>0</v>
      </c>
      <c r="U180" s="49">
        <v>0</v>
      </c>
      <c r="W180" s="49">
        <v>8.4142282143301911E-2</v>
      </c>
      <c r="X180" s="49">
        <v>0.16828456428660382</v>
      </c>
      <c r="Y180" s="49">
        <v>0.25242684642990576</v>
      </c>
      <c r="AA180" s="49">
        <v>2.5000000000000001E-3</v>
      </c>
      <c r="AB180" s="49">
        <v>5.0000000000000001E-3</v>
      </c>
      <c r="AC180" s="49">
        <v>7.4999999999999997E-3</v>
      </c>
      <c r="AE180" s="49">
        <v>-1</v>
      </c>
      <c r="AF180" s="49">
        <v>3</v>
      </c>
      <c r="AG180" s="49">
        <v>1</v>
      </c>
      <c r="AI180" s="49">
        <v>-0.1</v>
      </c>
      <c r="AJ180" s="49">
        <v>0.3</v>
      </c>
      <c r="AK180" s="49">
        <v>0.1</v>
      </c>
      <c r="AM180" s="59">
        <v>58</v>
      </c>
      <c r="AN180" s="72">
        <v>0.4</v>
      </c>
      <c r="BE180" s="60">
        <v>41852</v>
      </c>
      <c r="BF180" s="74">
        <v>0.9</v>
      </c>
    </row>
    <row r="181" spans="1:58">
      <c r="A181" s="71">
        <v>41000</v>
      </c>
      <c r="B181" s="36">
        <v>27.35</v>
      </c>
      <c r="C181" s="133">
        <v>28.15</v>
      </c>
      <c r="D181" s="36">
        <v>28.95</v>
      </c>
      <c r="E181" s="67"/>
      <c r="F181" s="36">
        <v>18.264999084472656</v>
      </c>
      <c r="G181" s="36">
        <v>18.664999084472655</v>
      </c>
      <c r="H181" s="36">
        <v>19.064999084472653</v>
      </c>
      <c r="I181" s="59"/>
      <c r="J181" s="60">
        <v>41883</v>
      </c>
      <c r="K181" s="49">
        <v>29.002500000000001</v>
      </c>
      <c r="L181" s="49">
        <v>30.502500000000001</v>
      </c>
      <c r="M181" s="49">
        <v>32.002499999999998</v>
      </c>
      <c r="O181" s="49">
        <v>19.587499999999999</v>
      </c>
      <c r="P181" s="49">
        <v>23.887499999999999</v>
      </c>
      <c r="Q181" s="49">
        <v>28.1875</v>
      </c>
      <c r="S181" s="49">
        <v>0</v>
      </c>
      <c r="T181" s="49">
        <v>0</v>
      </c>
      <c r="U181" s="49">
        <v>0</v>
      </c>
      <c r="W181" s="49">
        <v>8.4142282143301911E-2</v>
      </c>
      <c r="X181" s="49">
        <v>0.16828456428660382</v>
      </c>
      <c r="Y181" s="49">
        <v>0.25242684642990576</v>
      </c>
      <c r="AA181" s="49">
        <v>2.5000000000000001E-3</v>
      </c>
      <c r="AB181" s="49">
        <v>5.0000000000000001E-3</v>
      </c>
      <c r="AC181" s="49">
        <v>7.4999999999999997E-3</v>
      </c>
      <c r="AE181" s="49">
        <v>-1</v>
      </c>
      <c r="AF181" s="49">
        <v>3</v>
      </c>
      <c r="AG181" s="49">
        <v>1</v>
      </c>
      <c r="AI181" s="49">
        <v>-0.1</v>
      </c>
      <c r="AJ181" s="49">
        <v>0.3</v>
      </c>
      <c r="AK181" s="49">
        <v>0.1</v>
      </c>
      <c r="AM181" s="59">
        <v>59</v>
      </c>
      <c r="AN181" s="72">
        <v>0.4</v>
      </c>
      <c r="BE181" s="60">
        <v>41883</v>
      </c>
      <c r="BF181" s="74">
        <v>0.9</v>
      </c>
    </row>
    <row r="182" spans="1:58">
      <c r="A182" s="71">
        <v>41030</v>
      </c>
      <c r="B182" s="36">
        <v>33.97</v>
      </c>
      <c r="C182" s="133">
        <v>36.450000000000003</v>
      </c>
      <c r="D182" s="36">
        <v>38.93</v>
      </c>
      <c r="E182" s="67"/>
      <c r="F182" s="36">
        <v>16.874999847412109</v>
      </c>
      <c r="G182" s="36">
        <v>18.114999847412108</v>
      </c>
      <c r="H182" s="36">
        <v>19.354999847412106</v>
      </c>
      <c r="I182" s="59"/>
      <c r="J182" s="60">
        <v>41913</v>
      </c>
      <c r="K182" s="49">
        <v>19.612500000000001</v>
      </c>
      <c r="L182" s="49">
        <v>21</v>
      </c>
      <c r="M182" s="49">
        <v>22.387499999999999</v>
      </c>
      <c r="O182" s="49">
        <v>12.5</v>
      </c>
      <c r="P182" s="49">
        <v>16.8</v>
      </c>
      <c r="Q182" s="49">
        <v>21.1</v>
      </c>
      <c r="S182" s="49">
        <v>0</v>
      </c>
      <c r="T182" s="49">
        <v>0</v>
      </c>
      <c r="U182" s="49">
        <v>0</v>
      </c>
      <c r="W182" s="49">
        <v>5.2495184937888899E-2</v>
      </c>
      <c r="X182" s="49">
        <v>0.1049903698757778</v>
      </c>
      <c r="Y182" s="49">
        <v>0.15748555481366669</v>
      </c>
      <c r="AA182" s="49">
        <v>2.5000000000000001E-3</v>
      </c>
      <c r="AB182" s="49">
        <v>5.0000000000000001E-3</v>
      </c>
      <c r="AC182" s="49">
        <v>7.4999999999999997E-3</v>
      </c>
      <c r="AE182" s="49">
        <v>-0.4</v>
      </c>
      <c r="AF182" s="49">
        <v>1.75</v>
      </c>
      <c r="AG182" s="49">
        <v>0.5</v>
      </c>
      <c r="AI182" s="49">
        <v>-0.1</v>
      </c>
      <c r="AJ182" s="49">
        <v>0.3</v>
      </c>
      <c r="AK182" s="49">
        <v>0.1</v>
      </c>
      <c r="AM182" s="59">
        <v>59</v>
      </c>
      <c r="AN182" s="72">
        <v>0.4</v>
      </c>
      <c r="BE182" s="60">
        <v>41913</v>
      </c>
      <c r="BF182" s="74">
        <v>0.9</v>
      </c>
    </row>
    <row r="183" spans="1:58">
      <c r="A183" s="71">
        <v>41061</v>
      </c>
      <c r="B183" s="36">
        <v>56.64</v>
      </c>
      <c r="C183" s="133">
        <v>63.75</v>
      </c>
      <c r="D183" s="36">
        <v>70.86</v>
      </c>
      <c r="E183" s="67"/>
      <c r="F183" s="36">
        <v>14.620001220703124</v>
      </c>
      <c r="G183" s="36">
        <v>18.175001220703123</v>
      </c>
      <c r="H183" s="36">
        <v>21.730001220703123</v>
      </c>
      <c r="I183" s="59"/>
      <c r="J183" s="60">
        <v>41944</v>
      </c>
      <c r="K183" s="49">
        <v>19.612500000000001</v>
      </c>
      <c r="L183" s="49">
        <v>21</v>
      </c>
      <c r="M183" s="49">
        <v>22.387499999999999</v>
      </c>
      <c r="O183" s="49">
        <v>12.5</v>
      </c>
      <c r="P183" s="49">
        <v>16.8</v>
      </c>
      <c r="Q183" s="49">
        <v>21.1</v>
      </c>
      <c r="S183" s="49">
        <v>0</v>
      </c>
      <c r="T183" s="49">
        <v>0</v>
      </c>
      <c r="U183" s="49">
        <v>0</v>
      </c>
      <c r="W183" s="49">
        <v>3.9596368067436195E-2</v>
      </c>
      <c r="X183" s="49">
        <v>7.9192736134872391E-2</v>
      </c>
      <c r="Y183" s="49">
        <v>0.11878910420230859</v>
      </c>
      <c r="AA183" s="49">
        <v>2.5000000000000001E-3</v>
      </c>
      <c r="AB183" s="49">
        <v>5.0000000000000001E-3</v>
      </c>
      <c r="AC183" s="49">
        <v>7.4999999999999997E-3</v>
      </c>
      <c r="AE183" s="49">
        <v>-0.25</v>
      </c>
      <c r="AF183" s="49">
        <v>1.5</v>
      </c>
      <c r="AG183" s="49">
        <v>0.25</v>
      </c>
      <c r="AI183" s="49">
        <v>-0.1</v>
      </c>
      <c r="AJ183" s="49">
        <v>0.3</v>
      </c>
      <c r="AK183" s="49">
        <v>0.1</v>
      </c>
      <c r="AM183" s="59">
        <v>59</v>
      </c>
      <c r="AN183" s="72">
        <v>0.4</v>
      </c>
      <c r="BE183" s="60">
        <v>41944</v>
      </c>
      <c r="BF183" s="74">
        <v>0.9</v>
      </c>
    </row>
    <row r="184" spans="1:58">
      <c r="A184" s="71">
        <v>41091</v>
      </c>
      <c r="B184" s="36">
        <v>98.75</v>
      </c>
      <c r="C184" s="133">
        <v>103.75</v>
      </c>
      <c r="D184" s="36">
        <v>108.75</v>
      </c>
      <c r="E184" s="67"/>
      <c r="F184" s="36">
        <v>15.364999847412108</v>
      </c>
      <c r="G184" s="36">
        <v>17.864999847412108</v>
      </c>
      <c r="H184" s="36">
        <v>20.364999847412108</v>
      </c>
      <c r="I184" s="59"/>
      <c r="J184" s="60">
        <v>41974</v>
      </c>
      <c r="K184" s="49">
        <v>20.732500000000002</v>
      </c>
      <c r="L184" s="49">
        <v>22.12</v>
      </c>
      <c r="M184" s="49">
        <v>23.5075</v>
      </c>
      <c r="O184" s="49">
        <v>12.5</v>
      </c>
      <c r="P184" s="49">
        <v>16.8</v>
      </c>
      <c r="Q184" s="49">
        <v>21.1</v>
      </c>
      <c r="S184" s="49">
        <v>0</v>
      </c>
      <c r="T184" s="49">
        <v>0</v>
      </c>
      <c r="U184" s="49">
        <v>0</v>
      </c>
      <c r="W184" s="49">
        <v>3.9596368067436195E-2</v>
      </c>
      <c r="X184" s="49">
        <v>7.9192736134872391E-2</v>
      </c>
      <c r="Y184" s="49">
        <v>0.11878910420230859</v>
      </c>
      <c r="AA184" s="49">
        <v>2.5000000000000001E-3</v>
      </c>
      <c r="AB184" s="49">
        <v>5.0000000000000001E-3</v>
      </c>
      <c r="AC184" s="49">
        <v>7.4999999999999997E-3</v>
      </c>
      <c r="AE184" s="49">
        <v>-0.25</v>
      </c>
      <c r="AF184" s="49">
        <v>1.5</v>
      </c>
      <c r="AG184" s="49">
        <v>0.25</v>
      </c>
      <c r="AI184" s="49">
        <v>-0.1</v>
      </c>
      <c r="AJ184" s="49">
        <v>0.3</v>
      </c>
      <c r="AK184" s="49">
        <v>0.1</v>
      </c>
      <c r="AM184" s="59">
        <v>60</v>
      </c>
      <c r="AN184" s="72">
        <v>0.4</v>
      </c>
      <c r="BE184" s="60">
        <v>41974</v>
      </c>
      <c r="BF184" s="74">
        <v>0.9</v>
      </c>
    </row>
    <row r="185" spans="1:58">
      <c r="A185" s="71">
        <v>41122</v>
      </c>
      <c r="B185" s="36">
        <v>92.75</v>
      </c>
      <c r="C185" s="133">
        <v>97.75</v>
      </c>
      <c r="D185" s="36">
        <v>102.75</v>
      </c>
      <c r="E185" s="67"/>
      <c r="F185" s="36">
        <v>15.414999084472655</v>
      </c>
      <c r="G185" s="36">
        <v>17.914999084472655</v>
      </c>
      <c r="H185" s="36">
        <v>20.414999084472655</v>
      </c>
      <c r="I185" s="59"/>
      <c r="J185" s="60">
        <v>42005</v>
      </c>
      <c r="K185" s="49">
        <v>29.343999999999998</v>
      </c>
      <c r="L185" s="49">
        <v>30.843999999999998</v>
      </c>
      <c r="M185" s="49">
        <v>32.344000000000001</v>
      </c>
      <c r="O185" s="49">
        <v>19.183499999999999</v>
      </c>
      <c r="P185" s="49">
        <v>23.483499999999999</v>
      </c>
      <c r="Q185" s="49">
        <v>27.7835</v>
      </c>
      <c r="S185" s="49">
        <v>0.25</v>
      </c>
      <c r="T185" s="49">
        <v>0.25</v>
      </c>
      <c r="U185" s="49">
        <v>0.25</v>
      </c>
      <c r="W185" s="49">
        <v>3.9596368067436195E-2</v>
      </c>
      <c r="X185" s="49">
        <v>7.9192736134872391E-2</v>
      </c>
      <c r="Y185" s="49">
        <v>0.11878910420230859</v>
      </c>
      <c r="AA185" s="49">
        <v>2.5000000000000001E-3</v>
      </c>
      <c r="AB185" s="49">
        <v>5.0000000000000001E-3</v>
      </c>
      <c r="AC185" s="49">
        <v>7.4999999999999997E-3</v>
      </c>
      <c r="AE185" s="49">
        <v>-0.25</v>
      </c>
      <c r="AF185" s="49">
        <v>1.5</v>
      </c>
      <c r="AG185" s="49">
        <v>0.25</v>
      </c>
      <c r="AI185" s="49">
        <v>-0.1</v>
      </c>
      <c r="AJ185" s="49">
        <v>0.3</v>
      </c>
      <c r="AK185" s="49">
        <v>0.1</v>
      </c>
      <c r="AM185" s="59">
        <v>60</v>
      </c>
      <c r="AN185" s="72">
        <v>0.4</v>
      </c>
      <c r="BE185" s="60">
        <v>42005</v>
      </c>
      <c r="BF185" s="74">
        <v>0.9</v>
      </c>
    </row>
    <row r="186" spans="1:58">
      <c r="A186" s="71">
        <v>41153</v>
      </c>
      <c r="B186" s="36">
        <v>34.450000000000003</v>
      </c>
      <c r="C186" s="133">
        <v>36.25</v>
      </c>
      <c r="D186" s="36">
        <v>38.049999999999997</v>
      </c>
      <c r="E186" s="67"/>
      <c r="F186" s="36">
        <v>17.014999084472656</v>
      </c>
      <c r="G186" s="36">
        <v>17.914999084472655</v>
      </c>
      <c r="H186" s="36">
        <v>18.814999084472653</v>
      </c>
      <c r="I186" s="59"/>
      <c r="J186" s="60">
        <v>42036</v>
      </c>
      <c r="K186" s="49">
        <v>28.2925</v>
      </c>
      <c r="L186" s="49">
        <v>29.7925</v>
      </c>
      <c r="M186" s="49">
        <v>31.2925</v>
      </c>
      <c r="O186" s="49">
        <v>21.286499999999997</v>
      </c>
      <c r="P186" s="49">
        <v>25.586499999999997</v>
      </c>
      <c r="Q186" s="49">
        <v>29.886499999999998</v>
      </c>
      <c r="S186" s="49">
        <v>0</v>
      </c>
      <c r="T186" s="49">
        <v>0</v>
      </c>
      <c r="U186" s="49">
        <v>0</v>
      </c>
      <c r="W186" s="49">
        <v>5.939455210115431E-2</v>
      </c>
      <c r="X186" s="49">
        <v>0.11878910420230862</v>
      </c>
      <c r="Y186" s="49">
        <v>0.17818365630346295</v>
      </c>
      <c r="AA186" s="49">
        <v>2.5000000000000001E-3</v>
      </c>
      <c r="AB186" s="49">
        <v>5.0000000000000001E-3</v>
      </c>
      <c r="AC186" s="49">
        <v>7.4999999999999997E-3</v>
      </c>
      <c r="AE186" s="49">
        <v>-0.4</v>
      </c>
      <c r="AF186" s="49">
        <v>1.75</v>
      </c>
      <c r="AG186" s="49">
        <v>0.5</v>
      </c>
      <c r="AI186" s="49">
        <v>-0.1</v>
      </c>
      <c r="AJ186" s="49">
        <v>0.3</v>
      </c>
      <c r="AK186" s="49">
        <v>0.1</v>
      </c>
      <c r="AM186" s="59">
        <v>60</v>
      </c>
      <c r="AN186" s="72">
        <v>0.4</v>
      </c>
      <c r="BE186" s="60">
        <v>42036</v>
      </c>
      <c r="BF186" s="74">
        <v>0.9</v>
      </c>
    </row>
    <row r="187" spans="1:58">
      <c r="A187" s="71">
        <v>41183</v>
      </c>
      <c r="B187" s="36">
        <v>26.35</v>
      </c>
      <c r="C187" s="133">
        <v>28</v>
      </c>
      <c r="D187" s="36">
        <v>29.65</v>
      </c>
      <c r="E187" s="67"/>
      <c r="F187" s="36">
        <v>16.789999847412108</v>
      </c>
      <c r="G187" s="36">
        <v>17.614999847412108</v>
      </c>
      <c r="H187" s="36">
        <v>18.439999847412107</v>
      </c>
      <c r="I187" s="59"/>
      <c r="J187" s="60">
        <v>42064</v>
      </c>
      <c r="K187" s="49">
        <v>22.358750000000001</v>
      </c>
      <c r="L187" s="49">
        <v>23.18375</v>
      </c>
      <c r="M187" s="49">
        <v>24.008749999999999</v>
      </c>
      <c r="O187" s="49">
        <v>13.974250000000001</v>
      </c>
      <c r="P187" s="49">
        <v>18.274250000000002</v>
      </c>
      <c r="Q187" s="49">
        <v>22.574250000000003</v>
      </c>
      <c r="S187" s="49">
        <v>0</v>
      </c>
      <c r="T187" s="49">
        <v>0</v>
      </c>
      <c r="U187" s="49">
        <v>0</v>
      </c>
      <c r="W187" s="49">
        <v>5.939455210115431E-2</v>
      </c>
      <c r="X187" s="49">
        <v>0.11878910420230862</v>
      </c>
      <c r="Y187" s="49">
        <v>0.17818365630346295</v>
      </c>
      <c r="AA187" s="49">
        <v>2.5000000000000001E-3</v>
      </c>
      <c r="AB187" s="49">
        <v>5.0000000000000001E-3</v>
      </c>
      <c r="AC187" s="49">
        <v>7.4999999999999997E-3</v>
      </c>
      <c r="AE187" s="49">
        <v>-0.4</v>
      </c>
      <c r="AF187" s="49">
        <v>1.75</v>
      </c>
      <c r="AG187" s="49">
        <v>0.5</v>
      </c>
      <c r="AI187" s="49">
        <v>-0.1</v>
      </c>
      <c r="AJ187" s="49">
        <v>0.3</v>
      </c>
      <c r="AK187" s="49">
        <v>0.1</v>
      </c>
      <c r="AM187" s="59">
        <v>61</v>
      </c>
      <c r="AN187" s="72">
        <v>0.4</v>
      </c>
      <c r="BE187" s="60">
        <v>42064</v>
      </c>
      <c r="BF187" s="74">
        <v>0.9</v>
      </c>
    </row>
    <row r="188" spans="1:58">
      <c r="A188" s="71">
        <v>41214</v>
      </c>
      <c r="B188" s="36">
        <v>26.35</v>
      </c>
      <c r="C188" s="133">
        <v>28</v>
      </c>
      <c r="D188" s="36">
        <v>29.65</v>
      </c>
      <c r="E188" s="67"/>
      <c r="F188" s="36">
        <v>15.039999847412108</v>
      </c>
      <c r="G188" s="36">
        <v>15.864999847412109</v>
      </c>
      <c r="H188" s="36">
        <v>16.689999847412111</v>
      </c>
      <c r="I188" s="59"/>
      <c r="J188" s="60">
        <v>42095</v>
      </c>
      <c r="K188" s="49">
        <v>23.496500000000005</v>
      </c>
      <c r="L188" s="49">
        <v>24.209000000000003</v>
      </c>
      <c r="M188" s="49">
        <v>24.921500000000002</v>
      </c>
      <c r="O188" s="49">
        <v>18.783000000000001</v>
      </c>
      <c r="P188" s="49">
        <v>23.083000000000002</v>
      </c>
      <c r="Q188" s="49">
        <v>27.383000000000003</v>
      </c>
      <c r="S188" s="49">
        <v>0</v>
      </c>
      <c r="T188" s="49">
        <v>0</v>
      </c>
      <c r="U188" s="49">
        <v>0</v>
      </c>
      <c r="W188" s="49">
        <v>4.751564168092344E-2</v>
      </c>
      <c r="X188" s="49">
        <v>9.503128336184688E-2</v>
      </c>
      <c r="Y188" s="49">
        <v>0.14254692504277033</v>
      </c>
      <c r="AA188" s="49">
        <v>2.5000000000000001E-3</v>
      </c>
      <c r="AB188" s="49">
        <v>5.0000000000000001E-3</v>
      </c>
      <c r="AC188" s="49">
        <v>7.4999999999999997E-3</v>
      </c>
      <c r="AE188" s="49">
        <v>-0.25</v>
      </c>
      <c r="AF188" s="49">
        <v>1.1000000000000001</v>
      </c>
      <c r="AG188" s="49">
        <v>0.25</v>
      </c>
      <c r="AI188" s="49">
        <v>-0.1</v>
      </c>
      <c r="AJ188" s="49">
        <v>0.3</v>
      </c>
      <c r="AK188" s="49">
        <v>0.1</v>
      </c>
      <c r="AM188" s="59">
        <v>61</v>
      </c>
      <c r="AN188" s="72">
        <v>0.4</v>
      </c>
      <c r="BE188" s="60">
        <v>42095</v>
      </c>
      <c r="BF188" s="74">
        <v>0.9</v>
      </c>
    </row>
    <row r="189" spans="1:58">
      <c r="A189" s="71">
        <v>41244</v>
      </c>
      <c r="B189" s="36">
        <v>26.35</v>
      </c>
      <c r="C189" s="133">
        <v>28</v>
      </c>
      <c r="D189" s="36">
        <v>29.65</v>
      </c>
      <c r="E189" s="67"/>
      <c r="F189" s="36">
        <v>15.890000228881835</v>
      </c>
      <c r="G189" s="36">
        <v>16.715000228881834</v>
      </c>
      <c r="H189" s="36">
        <v>17.540000228881834</v>
      </c>
      <c r="I189" s="59"/>
      <c r="J189" s="60">
        <v>42125</v>
      </c>
      <c r="K189" s="49">
        <v>25.113000000000003</v>
      </c>
      <c r="L189" s="49">
        <v>26.973000000000003</v>
      </c>
      <c r="M189" s="49">
        <v>28.833000000000002</v>
      </c>
      <c r="O189" s="49">
        <v>21.943999999999999</v>
      </c>
      <c r="P189" s="49">
        <v>26.244</v>
      </c>
      <c r="Q189" s="49">
        <v>30.544</v>
      </c>
      <c r="S189" s="49">
        <v>0</v>
      </c>
      <c r="T189" s="49">
        <v>0</v>
      </c>
      <c r="U189" s="49">
        <v>0</v>
      </c>
      <c r="W189" s="49">
        <v>4.632775063890035E-2</v>
      </c>
      <c r="X189" s="49">
        <v>9.26555012778007E-2</v>
      </c>
      <c r="Y189" s="49">
        <v>0.13898325191670105</v>
      </c>
      <c r="AA189" s="49">
        <v>2.5000000000000001E-3</v>
      </c>
      <c r="AB189" s="49">
        <v>5.0000000000000001E-3</v>
      </c>
      <c r="AC189" s="49">
        <v>7.4999999999999997E-3</v>
      </c>
      <c r="AE189" s="49">
        <v>-0.25</v>
      </c>
      <c r="AF189" s="49">
        <v>1.2</v>
      </c>
      <c r="AG189" s="49">
        <v>0.25</v>
      </c>
      <c r="AI189" s="49">
        <v>-0.1</v>
      </c>
      <c r="AJ189" s="49">
        <v>0.3</v>
      </c>
      <c r="AK189" s="49">
        <v>0.1</v>
      </c>
      <c r="AM189" s="59">
        <v>61</v>
      </c>
      <c r="AN189" s="72">
        <v>0.4</v>
      </c>
      <c r="BE189" s="60">
        <v>42125</v>
      </c>
      <c r="BF189" s="74">
        <v>0.9</v>
      </c>
    </row>
    <row r="190" spans="1:58">
      <c r="A190" s="71">
        <v>41275</v>
      </c>
      <c r="B190" s="36">
        <v>33.25</v>
      </c>
      <c r="C190" s="133">
        <v>35.049999999999997</v>
      </c>
      <c r="D190" s="36">
        <v>36.85</v>
      </c>
      <c r="E190" s="67"/>
      <c r="F190" s="36">
        <v>20.11499755859375</v>
      </c>
      <c r="G190" s="36">
        <v>21.014997558593748</v>
      </c>
      <c r="H190" s="36">
        <v>21.914997558593747</v>
      </c>
      <c r="I190" s="59"/>
      <c r="J190" s="60">
        <v>42156</v>
      </c>
      <c r="K190" s="49">
        <v>54.697499999999998</v>
      </c>
      <c r="L190" s="49">
        <v>60.03</v>
      </c>
      <c r="M190" s="49">
        <v>65.362499999999997</v>
      </c>
      <c r="O190" s="49">
        <v>43.332500000000003</v>
      </c>
      <c r="P190" s="49">
        <v>47.6325</v>
      </c>
      <c r="Q190" s="49">
        <v>51.932499999999997</v>
      </c>
      <c r="S190" s="49">
        <v>0</v>
      </c>
      <c r="T190" s="49">
        <v>0</v>
      </c>
      <c r="U190" s="49">
        <v>0</v>
      </c>
      <c r="W190" s="49">
        <v>5.2267205849015778E-2</v>
      </c>
      <c r="X190" s="49">
        <v>0.10453441169803156</v>
      </c>
      <c r="Y190" s="49">
        <v>0.15680161754704733</v>
      </c>
      <c r="AA190" s="49">
        <v>2.5000000000000001E-3</v>
      </c>
      <c r="AB190" s="49">
        <v>5.0000000000000001E-3</v>
      </c>
      <c r="AC190" s="49">
        <v>7.4999999999999997E-3</v>
      </c>
      <c r="AE190" s="49">
        <v>-0.25</v>
      </c>
      <c r="AF190" s="49">
        <v>2</v>
      </c>
      <c r="AG190" s="49">
        <v>0.25</v>
      </c>
      <c r="AI190" s="49">
        <v>-0.1</v>
      </c>
      <c r="AJ190" s="49">
        <v>0.3</v>
      </c>
      <c r="AK190" s="49">
        <v>0.1</v>
      </c>
      <c r="AM190" s="59">
        <v>62</v>
      </c>
      <c r="AN190" s="72">
        <v>0.4</v>
      </c>
      <c r="BE190" s="60">
        <v>42156</v>
      </c>
      <c r="BF190" s="74">
        <v>0.9</v>
      </c>
    </row>
    <row r="191" spans="1:58">
      <c r="A191" s="71">
        <v>41306</v>
      </c>
      <c r="B191" s="36">
        <v>33.25</v>
      </c>
      <c r="C191" s="133">
        <v>35.049999999999997</v>
      </c>
      <c r="D191" s="36">
        <v>36.85</v>
      </c>
      <c r="E191" s="67"/>
      <c r="F191" s="36">
        <v>20.264997177124023</v>
      </c>
      <c r="G191" s="36">
        <v>21.164997177124022</v>
      </c>
      <c r="H191" s="36">
        <v>22.06499717712402</v>
      </c>
      <c r="I191" s="59"/>
      <c r="J191" s="60">
        <v>42186</v>
      </c>
      <c r="K191" s="49">
        <v>92.83</v>
      </c>
      <c r="L191" s="49">
        <v>96.58</v>
      </c>
      <c r="M191" s="49">
        <v>100.33</v>
      </c>
      <c r="O191" s="49">
        <v>68.135000000000005</v>
      </c>
      <c r="P191" s="49">
        <v>72.435000000000002</v>
      </c>
      <c r="Q191" s="49">
        <v>76.734999999999999</v>
      </c>
      <c r="S191" s="49">
        <v>0</v>
      </c>
      <c r="T191" s="49">
        <v>0</v>
      </c>
      <c r="U191" s="49">
        <v>0</v>
      </c>
      <c r="W191" s="49">
        <v>6.6521898353292822E-2</v>
      </c>
      <c r="X191" s="49">
        <v>0.13304379670658564</v>
      </c>
      <c r="Y191" s="49">
        <v>0.19956569505987848</v>
      </c>
      <c r="AA191" s="49">
        <v>2.5000000000000001E-3</v>
      </c>
      <c r="AB191" s="49">
        <v>5.0000000000000001E-3</v>
      </c>
      <c r="AC191" s="49">
        <v>7.4999999999999997E-3</v>
      </c>
      <c r="AE191" s="49">
        <v>-0.75</v>
      </c>
      <c r="AF191" s="49">
        <v>2.25</v>
      </c>
      <c r="AG191" s="49">
        <v>0.75</v>
      </c>
      <c r="AI191" s="49">
        <v>-0.1</v>
      </c>
      <c r="AJ191" s="49">
        <v>0.3</v>
      </c>
      <c r="AK191" s="49">
        <v>0.1</v>
      </c>
      <c r="AM191" s="59">
        <v>62</v>
      </c>
      <c r="AN191" s="72">
        <v>0.4</v>
      </c>
      <c r="BE191" s="60">
        <v>42186</v>
      </c>
      <c r="BF191" s="74">
        <v>0.9</v>
      </c>
    </row>
    <row r="192" spans="1:58">
      <c r="A192" s="71">
        <v>41334</v>
      </c>
      <c r="B192" s="36">
        <v>26.274999999999999</v>
      </c>
      <c r="C192" s="133">
        <v>27.274999999999999</v>
      </c>
      <c r="D192" s="36">
        <v>28.274999999999999</v>
      </c>
      <c r="E192" s="67"/>
      <c r="F192" s="36">
        <v>17.914999084472655</v>
      </c>
      <c r="G192" s="36">
        <v>18.414999084472655</v>
      </c>
      <c r="H192" s="36">
        <v>18.914999084472655</v>
      </c>
      <c r="I192" s="59"/>
      <c r="J192" s="60">
        <v>42217</v>
      </c>
      <c r="K192" s="49">
        <v>91.7</v>
      </c>
      <c r="L192" s="49">
        <v>95.45</v>
      </c>
      <c r="M192" s="49">
        <v>99.2</v>
      </c>
      <c r="O192" s="49">
        <v>66.25</v>
      </c>
      <c r="P192" s="49">
        <v>70.55</v>
      </c>
      <c r="Q192" s="49">
        <v>74.849999999999994</v>
      </c>
      <c r="S192" s="49">
        <v>0</v>
      </c>
      <c r="T192" s="49">
        <v>0</v>
      </c>
      <c r="U192" s="49">
        <v>0</v>
      </c>
      <c r="W192" s="49">
        <v>8.077659085756983E-2</v>
      </c>
      <c r="X192" s="49">
        <v>0.16155318171513966</v>
      </c>
      <c r="Y192" s="49">
        <v>0.24232977257270949</v>
      </c>
      <c r="AA192" s="49">
        <v>2.5000000000000001E-3</v>
      </c>
      <c r="AB192" s="49">
        <v>5.0000000000000001E-3</v>
      </c>
      <c r="AC192" s="49">
        <v>7.4999999999999997E-3</v>
      </c>
      <c r="AE192" s="49">
        <v>-1</v>
      </c>
      <c r="AF192" s="49">
        <v>3</v>
      </c>
      <c r="AG192" s="49">
        <v>1</v>
      </c>
      <c r="AI192" s="49">
        <v>-0.1</v>
      </c>
      <c r="AJ192" s="49">
        <v>0.3</v>
      </c>
      <c r="AK192" s="49">
        <v>0.1</v>
      </c>
      <c r="AM192" s="59">
        <v>62</v>
      </c>
      <c r="AN192" s="72">
        <v>0.4</v>
      </c>
      <c r="BE192" s="60">
        <v>42217</v>
      </c>
      <c r="BF192" s="74">
        <v>0.9</v>
      </c>
    </row>
    <row r="193" spans="1:58">
      <c r="A193" s="71">
        <v>41365</v>
      </c>
      <c r="B193" s="36">
        <v>27.3</v>
      </c>
      <c r="C193" s="133">
        <v>28.15</v>
      </c>
      <c r="D193" s="36">
        <v>29</v>
      </c>
      <c r="E193" s="67"/>
      <c r="F193" s="36">
        <v>18.239999084472654</v>
      </c>
      <c r="G193" s="36">
        <v>18.664999084472655</v>
      </c>
      <c r="H193" s="36">
        <v>19.089999084472655</v>
      </c>
      <c r="I193" s="59"/>
      <c r="J193" s="60">
        <v>42248</v>
      </c>
      <c r="K193" s="49">
        <v>29.135000000000002</v>
      </c>
      <c r="L193" s="49">
        <v>30.71</v>
      </c>
      <c r="M193" s="49">
        <v>32.284999999999997</v>
      </c>
      <c r="O193" s="49">
        <v>19.75</v>
      </c>
      <c r="P193" s="49">
        <v>24.05</v>
      </c>
      <c r="Q193" s="49">
        <v>28.35</v>
      </c>
      <c r="S193" s="49">
        <v>0</v>
      </c>
      <c r="T193" s="49">
        <v>0</v>
      </c>
      <c r="U193" s="49">
        <v>0</v>
      </c>
      <c r="W193" s="49">
        <v>8.077659085756983E-2</v>
      </c>
      <c r="X193" s="49">
        <v>0.16155318171513966</v>
      </c>
      <c r="Y193" s="49">
        <v>0.24232977257270949</v>
      </c>
      <c r="AA193" s="49">
        <v>2.5000000000000001E-3</v>
      </c>
      <c r="AB193" s="49">
        <v>5.0000000000000001E-3</v>
      </c>
      <c r="AC193" s="49">
        <v>7.4999999999999997E-3</v>
      </c>
      <c r="AE193" s="49">
        <v>-1</v>
      </c>
      <c r="AF193" s="49">
        <v>3</v>
      </c>
      <c r="AG193" s="49">
        <v>1</v>
      </c>
      <c r="AI193" s="49">
        <v>-0.1</v>
      </c>
      <c r="AJ193" s="49">
        <v>0.3</v>
      </c>
      <c r="AK193" s="49">
        <v>0.1</v>
      </c>
      <c r="AM193" s="59">
        <v>63</v>
      </c>
      <c r="AN193" s="72">
        <v>0.4</v>
      </c>
      <c r="BE193" s="60">
        <v>42248</v>
      </c>
      <c r="BF193" s="74">
        <v>0.9</v>
      </c>
    </row>
    <row r="194" spans="1:58">
      <c r="A194" s="71">
        <v>41395</v>
      </c>
      <c r="B194" s="36">
        <v>33.97</v>
      </c>
      <c r="C194" s="133">
        <v>36.450000000000003</v>
      </c>
      <c r="D194" s="36">
        <v>38.93</v>
      </c>
      <c r="E194" s="67"/>
      <c r="F194" s="36">
        <v>16.874999847412109</v>
      </c>
      <c r="G194" s="36">
        <v>18.114999847412108</v>
      </c>
      <c r="H194" s="36">
        <v>19.354999847412106</v>
      </c>
      <c r="I194" s="59"/>
      <c r="J194" s="60">
        <v>42278</v>
      </c>
      <c r="K194" s="49">
        <v>19.537500000000001</v>
      </c>
      <c r="L194" s="49">
        <v>21</v>
      </c>
      <c r="M194" s="49">
        <v>22.462499999999999</v>
      </c>
      <c r="O194" s="49">
        <v>12.5</v>
      </c>
      <c r="P194" s="49">
        <v>16.8</v>
      </c>
      <c r="Q194" s="49">
        <v>21.1</v>
      </c>
      <c r="S194" s="49">
        <v>0</v>
      </c>
      <c r="T194" s="49">
        <v>0</v>
      </c>
      <c r="U194" s="49">
        <v>0</v>
      </c>
      <c r="W194" s="49">
        <v>5.0395377540373341E-2</v>
      </c>
      <c r="X194" s="49">
        <v>0.10079075508074668</v>
      </c>
      <c r="Y194" s="49">
        <v>0.15118613262112002</v>
      </c>
      <c r="AA194" s="49">
        <v>2.5000000000000001E-3</v>
      </c>
      <c r="AB194" s="49">
        <v>5.0000000000000001E-3</v>
      </c>
      <c r="AC194" s="49">
        <v>7.4999999999999997E-3</v>
      </c>
      <c r="AE194" s="49">
        <v>-0.4</v>
      </c>
      <c r="AF194" s="49">
        <v>1.75</v>
      </c>
      <c r="AG194" s="49">
        <v>0.5</v>
      </c>
      <c r="AI194" s="49">
        <v>-0.1</v>
      </c>
      <c r="AJ194" s="49">
        <v>0.3</v>
      </c>
      <c r="AK194" s="49">
        <v>0.1</v>
      </c>
      <c r="AM194" s="59">
        <v>63</v>
      </c>
      <c r="AN194" s="72">
        <v>0.4</v>
      </c>
      <c r="BE194" s="60">
        <v>42278</v>
      </c>
      <c r="BF194" s="74">
        <v>0.9</v>
      </c>
    </row>
    <row r="195" spans="1:58">
      <c r="A195" s="71">
        <v>41426</v>
      </c>
      <c r="B195" s="36">
        <v>57.14</v>
      </c>
      <c r="C195" s="133">
        <v>64.25</v>
      </c>
      <c r="D195" s="36">
        <v>71.36</v>
      </c>
      <c r="E195" s="67"/>
      <c r="F195" s="36">
        <v>14.620001220703124</v>
      </c>
      <c r="G195" s="36">
        <v>18.175001220703123</v>
      </c>
      <c r="H195" s="36">
        <v>21.730001220703123</v>
      </c>
      <c r="I195" s="59"/>
      <c r="J195" s="60">
        <v>42309</v>
      </c>
      <c r="K195" s="49">
        <v>19.537500000000001</v>
      </c>
      <c r="L195" s="49">
        <v>21</v>
      </c>
      <c r="M195" s="49">
        <v>22.462499999999999</v>
      </c>
      <c r="O195" s="49">
        <v>12.5</v>
      </c>
      <c r="P195" s="49">
        <v>16.8</v>
      </c>
      <c r="Q195" s="49">
        <v>21.1</v>
      </c>
      <c r="S195" s="49">
        <v>0</v>
      </c>
      <c r="T195" s="49">
        <v>0</v>
      </c>
      <c r="U195" s="49">
        <v>0</v>
      </c>
      <c r="W195" s="49">
        <v>3.8012513344738749E-2</v>
      </c>
      <c r="X195" s="49">
        <v>7.6025026689477498E-2</v>
      </c>
      <c r="Y195" s="49">
        <v>0.11403754003421625</v>
      </c>
      <c r="AA195" s="49">
        <v>2.5000000000000001E-3</v>
      </c>
      <c r="AB195" s="49">
        <v>5.0000000000000001E-3</v>
      </c>
      <c r="AC195" s="49">
        <v>7.4999999999999997E-3</v>
      </c>
      <c r="AE195" s="49">
        <v>-0.25</v>
      </c>
      <c r="AF195" s="49">
        <v>1.5</v>
      </c>
      <c r="AG195" s="49">
        <v>0.25</v>
      </c>
      <c r="AI195" s="49">
        <v>-0.1</v>
      </c>
      <c r="AJ195" s="49">
        <v>0.3</v>
      </c>
      <c r="AK195" s="49">
        <v>0.1</v>
      </c>
      <c r="AM195" s="59">
        <v>63</v>
      </c>
      <c r="AN195" s="72">
        <v>0.4</v>
      </c>
      <c r="BE195" s="60">
        <v>42309</v>
      </c>
      <c r="BF195" s="74">
        <v>0.9</v>
      </c>
    </row>
    <row r="196" spans="1:58">
      <c r="A196" s="71">
        <v>41456</v>
      </c>
      <c r="B196" s="36">
        <v>100.75</v>
      </c>
      <c r="C196" s="133">
        <v>105.75</v>
      </c>
      <c r="D196" s="36">
        <v>110.75</v>
      </c>
      <c r="E196" s="67"/>
      <c r="F196" s="36">
        <v>15.364999847412108</v>
      </c>
      <c r="G196" s="36">
        <v>17.864999847412108</v>
      </c>
      <c r="H196" s="36">
        <v>20.364999847412108</v>
      </c>
      <c r="I196" s="59"/>
      <c r="J196" s="60">
        <v>42339</v>
      </c>
      <c r="K196" s="49">
        <v>20.657499999999999</v>
      </c>
      <c r="L196" s="49">
        <v>22.12</v>
      </c>
      <c r="M196" s="49">
        <v>23.5825</v>
      </c>
      <c r="O196" s="49">
        <v>12.5</v>
      </c>
      <c r="P196" s="49">
        <v>16.8</v>
      </c>
      <c r="Q196" s="49">
        <v>21.1</v>
      </c>
      <c r="S196" s="49">
        <v>0</v>
      </c>
      <c r="T196" s="49">
        <v>0</v>
      </c>
      <c r="U196" s="49">
        <v>0</v>
      </c>
      <c r="W196" s="49">
        <v>3.8012513344738749E-2</v>
      </c>
      <c r="X196" s="49">
        <v>7.6025026689477498E-2</v>
      </c>
      <c r="Y196" s="49">
        <v>0.11403754003421625</v>
      </c>
      <c r="AA196" s="49">
        <v>2.5000000000000001E-3</v>
      </c>
      <c r="AB196" s="49">
        <v>5.0000000000000001E-3</v>
      </c>
      <c r="AC196" s="49">
        <v>7.4999999999999997E-3</v>
      </c>
      <c r="AE196" s="49">
        <v>-0.25</v>
      </c>
      <c r="AF196" s="49">
        <v>1.5</v>
      </c>
      <c r="AG196" s="49">
        <v>0.25</v>
      </c>
      <c r="AI196" s="49">
        <v>-0.1</v>
      </c>
      <c r="AJ196" s="49">
        <v>0.3</v>
      </c>
      <c r="AK196" s="49">
        <v>0.1</v>
      </c>
      <c r="AM196" s="59">
        <v>64</v>
      </c>
      <c r="AN196" s="72">
        <v>0.4</v>
      </c>
      <c r="BE196" s="60">
        <v>42339</v>
      </c>
      <c r="BF196" s="74">
        <v>0.9</v>
      </c>
    </row>
    <row r="197" spans="1:58">
      <c r="A197" s="71">
        <v>41487</v>
      </c>
      <c r="B197" s="36">
        <v>94.75</v>
      </c>
      <c r="C197" s="133">
        <v>99.75</v>
      </c>
      <c r="D197" s="36">
        <v>104.75</v>
      </c>
      <c r="E197" s="67"/>
      <c r="F197" s="36">
        <v>15.414999084472655</v>
      </c>
      <c r="G197" s="36">
        <v>17.914999084472655</v>
      </c>
      <c r="H197" s="36">
        <v>20.414999084472655</v>
      </c>
      <c r="I197" s="59"/>
      <c r="J197" s="60">
        <v>42370</v>
      </c>
      <c r="K197" s="49">
        <v>29.268999999999998</v>
      </c>
      <c r="L197" s="49">
        <v>30.843999999999998</v>
      </c>
      <c r="M197" s="49">
        <v>32.418999999999997</v>
      </c>
      <c r="O197" s="49">
        <v>19.183499999999999</v>
      </c>
      <c r="P197" s="49">
        <v>23.483499999999999</v>
      </c>
      <c r="Q197" s="49">
        <v>27.7835</v>
      </c>
      <c r="S197" s="49">
        <v>0.25</v>
      </c>
      <c r="T197" s="49">
        <v>0.25</v>
      </c>
      <c r="U197" s="49">
        <v>0.25</v>
      </c>
      <c r="W197" s="49">
        <v>3.8012513344738749E-2</v>
      </c>
      <c r="X197" s="49">
        <v>7.6025026689477498E-2</v>
      </c>
      <c r="Y197" s="49">
        <v>0.11403754003421625</v>
      </c>
      <c r="AA197" s="49">
        <v>2.5000000000000001E-3</v>
      </c>
      <c r="AB197" s="49">
        <v>5.0000000000000001E-3</v>
      </c>
      <c r="AC197" s="49">
        <v>7.4999999999999997E-3</v>
      </c>
      <c r="AE197" s="49">
        <v>-0.25</v>
      </c>
      <c r="AF197" s="49">
        <v>1.5</v>
      </c>
      <c r="AG197" s="49">
        <v>0.25</v>
      </c>
      <c r="AI197" s="49">
        <v>-0.1</v>
      </c>
      <c r="AJ197" s="49">
        <v>0.3</v>
      </c>
      <c r="AK197" s="49">
        <v>0.1</v>
      </c>
      <c r="AM197" s="59">
        <v>64</v>
      </c>
      <c r="AN197" s="72">
        <v>0.4</v>
      </c>
      <c r="BE197" s="60">
        <v>42370</v>
      </c>
      <c r="BF197" s="74">
        <v>0.9</v>
      </c>
    </row>
    <row r="198" spans="1:58">
      <c r="A198" s="71">
        <v>41518</v>
      </c>
      <c r="B198" s="36">
        <v>34.6</v>
      </c>
      <c r="C198" s="133">
        <v>36.5</v>
      </c>
      <c r="D198" s="36">
        <v>38.4</v>
      </c>
      <c r="E198" s="67"/>
      <c r="F198" s="36">
        <v>16.964999084472655</v>
      </c>
      <c r="G198" s="36">
        <v>17.914999084472655</v>
      </c>
      <c r="H198" s="36">
        <v>18.864999084472654</v>
      </c>
      <c r="I198" s="59"/>
      <c r="J198" s="60">
        <v>42401</v>
      </c>
      <c r="K198" s="49">
        <v>28.217500000000001</v>
      </c>
      <c r="L198" s="49">
        <v>29.7925</v>
      </c>
      <c r="M198" s="49">
        <v>31.3675</v>
      </c>
      <c r="O198" s="49">
        <v>21.286499999999997</v>
      </c>
      <c r="P198" s="49">
        <v>25.586499999999997</v>
      </c>
      <c r="Q198" s="49">
        <v>29.886499999999998</v>
      </c>
      <c r="S198" s="49">
        <v>0</v>
      </c>
      <c r="T198" s="49">
        <v>0</v>
      </c>
      <c r="U198" s="49">
        <v>0</v>
      </c>
      <c r="W198" s="49">
        <v>5.7018770017108138E-2</v>
      </c>
      <c r="X198" s="49">
        <v>0.11403754003421628</v>
      </c>
      <c r="Y198" s="49">
        <v>0.17105631005132441</v>
      </c>
      <c r="AA198" s="49">
        <v>2.5000000000000001E-3</v>
      </c>
      <c r="AB198" s="49">
        <v>5.0000000000000001E-3</v>
      </c>
      <c r="AC198" s="49">
        <v>7.4999999999999997E-3</v>
      </c>
      <c r="AE198" s="49">
        <v>-0.4</v>
      </c>
      <c r="AF198" s="49">
        <v>1.75</v>
      </c>
      <c r="AG198" s="49">
        <v>0.5</v>
      </c>
      <c r="AI198" s="49">
        <v>-0.1</v>
      </c>
      <c r="AJ198" s="49">
        <v>0.3</v>
      </c>
      <c r="AK198" s="49">
        <v>0.1</v>
      </c>
      <c r="AM198" s="59">
        <v>64</v>
      </c>
      <c r="AN198" s="72">
        <v>0.4</v>
      </c>
      <c r="BE198" s="60">
        <v>42401</v>
      </c>
      <c r="BF198" s="74">
        <v>0.9</v>
      </c>
    </row>
    <row r="199" spans="1:58">
      <c r="A199" s="71">
        <v>41548</v>
      </c>
      <c r="B199" s="36">
        <v>26.25</v>
      </c>
      <c r="C199" s="133">
        <v>28</v>
      </c>
      <c r="D199" s="36">
        <v>29.75</v>
      </c>
      <c r="E199" s="67"/>
      <c r="F199" s="36">
        <v>16.739999847412108</v>
      </c>
      <c r="G199" s="36">
        <v>17.614999847412108</v>
      </c>
      <c r="H199" s="36">
        <v>18.489999847412108</v>
      </c>
      <c r="I199" s="59"/>
      <c r="J199" s="60">
        <v>42430</v>
      </c>
      <c r="K199" s="49">
        <v>22.321249999999999</v>
      </c>
      <c r="L199" s="49">
        <v>23.18375</v>
      </c>
      <c r="M199" s="49">
        <v>24.046250000000001</v>
      </c>
      <c r="O199" s="49">
        <v>13.974250000000001</v>
      </c>
      <c r="P199" s="49">
        <v>18.274250000000002</v>
      </c>
      <c r="Q199" s="49">
        <v>22.574250000000003</v>
      </c>
      <c r="S199" s="49">
        <v>0</v>
      </c>
      <c r="T199" s="49">
        <v>0</v>
      </c>
      <c r="U199" s="49">
        <v>0</v>
      </c>
      <c r="W199" s="49">
        <v>5.7018770017108138E-2</v>
      </c>
      <c r="X199" s="49">
        <v>0.11403754003421628</v>
      </c>
      <c r="Y199" s="49">
        <v>0.17105631005132441</v>
      </c>
      <c r="AA199" s="49">
        <v>2.5000000000000001E-3</v>
      </c>
      <c r="AB199" s="49">
        <v>5.0000000000000001E-3</v>
      </c>
      <c r="AC199" s="49">
        <v>7.4999999999999997E-3</v>
      </c>
      <c r="AE199" s="49">
        <v>-0.4</v>
      </c>
      <c r="AF199" s="49">
        <v>1.75</v>
      </c>
      <c r="AG199" s="49">
        <v>0.5</v>
      </c>
      <c r="AI199" s="49">
        <v>-0.1</v>
      </c>
      <c r="AJ199" s="49">
        <v>0.3</v>
      </c>
      <c r="AK199" s="49">
        <v>0.1</v>
      </c>
      <c r="AM199" s="59">
        <v>65</v>
      </c>
      <c r="AN199" s="72">
        <v>0.4</v>
      </c>
      <c r="BE199" s="60">
        <v>42430</v>
      </c>
      <c r="BF199" s="74">
        <v>0.9</v>
      </c>
    </row>
    <row r="200" spans="1:58">
      <c r="A200" s="71">
        <v>41579</v>
      </c>
      <c r="B200" s="36">
        <v>26.25</v>
      </c>
      <c r="C200" s="133">
        <v>28</v>
      </c>
      <c r="D200" s="36">
        <v>29.75</v>
      </c>
      <c r="E200" s="67"/>
      <c r="F200" s="36">
        <v>14.989999847412109</v>
      </c>
      <c r="G200" s="36">
        <v>15.864999847412109</v>
      </c>
      <c r="H200" s="36">
        <v>16.739999847412111</v>
      </c>
      <c r="I200" s="59"/>
      <c r="J200" s="60">
        <v>42461</v>
      </c>
      <c r="K200" s="49">
        <v>23.459000000000003</v>
      </c>
      <c r="L200" s="49">
        <v>24.209000000000003</v>
      </c>
      <c r="M200" s="49">
        <v>24.959000000000003</v>
      </c>
      <c r="O200" s="49">
        <v>18.783000000000001</v>
      </c>
      <c r="P200" s="49">
        <v>23.083000000000002</v>
      </c>
      <c r="Q200" s="49">
        <v>27.383000000000003</v>
      </c>
      <c r="S200" s="49">
        <v>0</v>
      </c>
      <c r="T200" s="49">
        <v>0</v>
      </c>
      <c r="U200" s="49">
        <v>0</v>
      </c>
      <c r="W200" s="49">
        <v>4.5615016013686498E-2</v>
      </c>
      <c r="X200" s="49">
        <v>9.1230032027372995E-2</v>
      </c>
      <c r="Y200" s="49">
        <v>0.13684504804105949</v>
      </c>
      <c r="AA200" s="49">
        <v>2.5000000000000001E-3</v>
      </c>
      <c r="AB200" s="49">
        <v>5.0000000000000001E-3</v>
      </c>
      <c r="AC200" s="49">
        <v>7.4999999999999997E-3</v>
      </c>
      <c r="AE200" s="49">
        <v>-0.25</v>
      </c>
      <c r="AF200" s="49">
        <v>1.1000000000000001</v>
      </c>
      <c r="AG200" s="49">
        <v>0.25</v>
      </c>
      <c r="AI200" s="49">
        <v>-0.1</v>
      </c>
      <c r="AJ200" s="49">
        <v>0.3</v>
      </c>
      <c r="AK200" s="49">
        <v>0.1</v>
      </c>
      <c r="AM200" s="59">
        <v>65</v>
      </c>
      <c r="AN200" s="72">
        <v>0.4</v>
      </c>
      <c r="BE200" s="60">
        <v>42461</v>
      </c>
      <c r="BF200" s="74">
        <v>0.9</v>
      </c>
    </row>
    <row r="201" spans="1:58">
      <c r="A201" s="71">
        <v>41609</v>
      </c>
      <c r="B201" s="36">
        <v>26.25</v>
      </c>
      <c r="C201" s="133">
        <v>28</v>
      </c>
      <c r="D201" s="36">
        <v>29.75</v>
      </c>
      <c r="E201" s="67"/>
      <c r="F201" s="36">
        <v>15.840000228881834</v>
      </c>
      <c r="G201" s="36">
        <v>16.715000228881834</v>
      </c>
      <c r="H201" s="36">
        <v>17.590000228881834</v>
      </c>
      <c r="I201" s="59"/>
      <c r="J201" s="60">
        <v>42491</v>
      </c>
      <c r="K201" s="49">
        <v>25.113000000000003</v>
      </c>
      <c r="L201" s="49">
        <v>26.973000000000003</v>
      </c>
      <c r="M201" s="49">
        <v>28.833000000000002</v>
      </c>
      <c r="O201" s="49">
        <v>21.943999999999999</v>
      </c>
      <c r="P201" s="49">
        <v>26.244</v>
      </c>
      <c r="Q201" s="49">
        <v>30.544</v>
      </c>
      <c r="S201" s="49">
        <v>0</v>
      </c>
      <c r="T201" s="49">
        <v>0</v>
      </c>
      <c r="U201" s="49">
        <v>0</v>
      </c>
      <c r="W201" s="49">
        <v>4.4474640613344336E-2</v>
      </c>
      <c r="X201" s="49">
        <v>8.8949281226688673E-2</v>
      </c>
      <c r="Y201" s="49">
        <v>0.13342392184003302</v>
      </c>
      <c r="AA201" s="49">
        <v>2.5000000000000001E-3</v>
      </c>
      <c r="AB201" s="49">
        <v>5.0000000000000001E-3</v>
      </c>
      <c r="AC201" s="49">
        <v>7.4999999999999997E-3</v>
      </c>
      <c r="AE201" s="49">
        <v>-0.25</v>
      </c>
      <c r="AF201" s="49">
        <v>1.2</v>
      </c>
      <c r="AG201" s="49">
        <v>0.25</v>
      </c>
      <c r="AI201" s="49">
        <v>-0.1</v>
      </c>
      <c r="AJ201" s="49">
        <v>0.3</v>
      </c>
      <c r="AK201" s="49">
        <v>0.1</v>
      </c>
      <c r="AM201" s="59">
        <v>65</v>
      </c>
      <c r="AN201" s="72">
        <v>0.4</v>
      </c>
      <c r="BE201" s="60">
        <v>42491</v>
      </c>
      <c r="BF201" s="74">
        <v>0.9</v>
      </c>
    </row>
    <row r="202" spans="1:58">
      <c r="A202" s="71">
        <v>41640</v>
      </c>
      <c r="B202" s="36">
        <v>33.15</v>
      </c>
      <c r="C202" s="133">
        <v>35.049999999999997</v>
      </c>
      <c r="D202" s="36">
        <v>36.950000000000003</v>
      </c>
      <c r="E202" s="67"/>
      <c r="F202" s="36">
        <v>20.064997558593749</v>
      </c>
      <c r="G202" s="36">
        <v>21.014997558593748</v>
      </c>
      <c r="H202" s="36">
        <v>21.964997558593748</v>
      </c>
      <c r="I202" s="59"/>
      <c r="J202" s="60">
        <v>42522</v>
      </c>
      <c r="K202" s="49">
        <v>55.157499999999999</v>
      </c>
      <c r="L202" s="49">
        <v>60.49</v>
      </c>
      <c r="M202" s="49">
        <v>65.822500000000005</v>
      </c>
      <c r="O202" s="49">
        <v>43.697499999999998</v>
      </c>
      <c r="P202" s="49">
        <v>47.997500000000002</v>
      </c>
      <c r="Q202" s="49">
        <v>52.297499999999999</v>
      </c>
      <c r="S202" s="49">
        <v>0</v>
      </c>
      <c r="T202" s="49">
        <v>0</v>
      </c>
      <c r="U202" s="49">
        <v>0</v>
      </c>
      <c r="W202" s="49">
        <v>5.0176517615055143E-2</v>
      </c>
      <c r="X202" s="49">
        <v>0.10035303523011029</v>
      </c>
      <c r="Y202" s="49">
        <v>0.15052955284516542</v>
      </c>
      <c r="AA202" s="49">
        <v>2.5000000000000001E-3</v>
      </c>
      <c r="AB202" s="49">
        <v>5.0000000000000001E-3</v>
      </c>
      <c r="AC202" s="49">
        <v>7.4999999999999997E-3</v>
      </c>
      <c r="AE202" s="49">
        <v>-0.25</v>
      </c>
      <c r="AF202" s="49">
        <v>2</v>
      </c>
      <c r="AG202" s="49">
        <v>0.25</v>
      </c>
      <c r="AI202" s="49">
        <v>-0.1</v>
      </c>
      <c r="AJ202" s="49">
        <v>0.3</v>
      </c>
      <c r="AK202" s="49">
        <v>0.1</v>
      </c>
      <c r="AM202" s="59">
        <v>66</v>
      </c>
      <c r="AN202" s="72">
        <v>0.4</v>
      </c>
      <c r="BE202" s="60">
        <v>42522</v>
      </c>
      <c r="BF202" s="74">
        <v>0.9</v>
      </c>
    </row>
    <row r="203" spans="1:58">
      <c r="A203" s="71">
        <v>41671</v>
      </c>
      <c r="B203" s="36">
        <v>33.15</v>
      </c>
      <c r="C203" s="133">
        <v>35.049999999999997</v>
      </c>
      <c r="D203" s="36">
        <v>36.950000000000003</v>
      </c>
      <c r="E203" s="67"/>
      <c r="F203" s="36">
        <v>20.214997177124022</v>
      </c>
      <c r="G203" s="36">
        <v>21.164997177124022</v>
      </c>
      <c r="H203" s="36">
        <v>22.114997177124021</v>
      </c>
      <c r="I203" s="59"/>
      <c r="J203" s="60">
        <v>42552</v>
      </c>
      <c r="K203" s="49">
        <v>94.59</v>
      </c>
      <c r="L203" s="49">
        <v>98.34</v>
      </c>
      <c r="M203" s="49">
        <v>102.09</v>
      </c>
      <c r="O203" s="49">
        <v>69.454999999999998</v>
      </c>
      <c r="P203" s="49">
        <v>73.754999999999995</v>
      </c>
      <c r="Q203" s="49">
        <v>78.055000000000007</v>
      </c>
      <c r="S203" s="49">
        <v>0</v>
      </c>
      <c r="T203" s="49">
        <v>0</v>
      </c>
      <c r="U203" s="49">
        <v>0</v>
      </c>
      <c r="W203" s="49">
        <v>6.3861022419161112E-2</v>
      </c>
      <c r="X203" s="49">
        <v>0.12772204483832222</v>
      </c>
      <c r="Y203" s="49">
        <v>0.19158306725748334</v>
      </c>
      <c r="AA203" s="49">
        <v>2.5000000000000001E-3</v>
      </c>
      <c r="AB203" s="49">
        <v>5.0000000000000001E-3</v>
      </c>
      <c r="AC203" s="49">
        <v>7.4999999999999997E-3</v>
      </c>
      <c r="AE203" s="49">
        <v>-0.75</v>
      </c>
      <c r="AF203" s="49">
        <v>2.25</v>
      </c>
      <c r="AG203" s="49">
        <v>0.75</v>
      </c>
      <c r="AI203" s="49">
        <v>-0.1</v>
      </c>
      <c r="AJ203" s="49">
        <v>0.3</v>
      </c>
      <c r="AK203" s="49">
        <v>0.1</v>
      </c>
      <c r="AM203" s="59">
        <v>66</v>
      </c>
      <c r="AN203" s="72">
        <v>0.4</v>
      </c>
      <c r="BE203" s="60">
        <v>42552</v>
      </c>
      <c r="BF203" s="74">
        <v>0.9</v>
      </c>
    </row>
    <row r="204" spans="1:58">
      <c r="A204" s="71">
        <v>41699</v>
      </c>
      <c r="B204" s="36">
        <v>26.225000000000001</v>
      </c>
      <c r="C204" s="133">
        <v>27.274999999999999</v>
      </c>
      <c r="D204" s="36">
        <v>28.324999999999999</v>
      </c>
      <c r="E204" s="67"/>
      <c r="F204" s="36">
        <v>17.889999084472656</v>
      </c>
      <c r="G204" s="36">
        <v>18.414999084472655</v>
      </c>
      <c r="H204" s="36">
        <v>18.939999084472653</v>
      </c>
      <c r="I204" s="59"/>
      <c r="J204" s="60">
        <v>42583</v>
      </c>
      <c r="K204" s="49">
        <v>93.54</v>
      </c>
      <c r="L204" s="49">
        <v>97.29</v>
      </c>
      <c r="M204" s="49">
        <v>101.04</v>
      </c>
      <c r="O204" s="49">
        <v>67.61</v>
      </c>
      <c r="P204" s="49">
        <v>71.91</v>
      </c>
      <c r="Q204" s="49">
        <v>76.209999999999994</v>
      </c>
      <c r="S204" s="49">
        <v>0</v>
      </c>
      <c r="T204" s="49">
        <v>0</v>
      </c>
      <c r="U204" s="49">
        <v>0</v>
      </c>
      <c r="W204" s="49">
        <v>7.7545527223267033E-2</v>
      </c>
      <c r="X204" s="49">
        <v>0.15509105444653407</v>
      </c>
      <c r="Y204" s="49">
        <v>0.23263658166980111</v>
      </c>
      <c r="AA204" s="49">
        <v>2.5000000000000001E-3</v>
      </c>
      <c r="AB204" s="49">
        <v>5.0000000000000001E-3</v>
      </c>
      <c r="AC204" s="49">
        <v>7.4999999999999997E-3</v>
      </c>
      <c r="AE204" s="49">
        <v>-1</v>
      </c>
      <c r="AF204" s="49">
        <v>3</v>
      </c>
      <c r="AG204" s="49">
        <v>1</v>
      </c>
      <c r="AI204" s="49">
        <v>-0.1</v>
      </c>
      <c r="AJ204" s="49">
        <v>0.3</v>
      </c>
      <c r="AK204" s="49">
        <v>0.1</v>
      </c>
      <c r="AM204" s="59">
        <v>66</v>
      </c>
      <c r="AN204" s="72">
        <v>0.4</v>
      </c>
      <c r="BE204" s="60">
        <v>42583</v>
      </c>
      <c r="BF204" s="74">
        <v>0.9</v>
      </c>
    </row>
    <row r="205" spans="1:58">
      <c r="A205" s="71">
        <v>41730</v>
      </c>
      <c r="B205" s="36">
        <v>27.25</v>
      </c>
      <c r="C205" s="133">
        <v>28.15</v>
      </c>
      <c r="D205" s="36">
        <v>29.05</v>
      </c>
      <c r="E205" s="67"/>
      <c r="F205" s="36">
        <v>18.214999084472655</v>
      </c>
      <c r="G205" s="36">
        <v>18.664999084472655</v>
      </c>
      <c r="H205" s="36">
        <v>19.114999084472654</v>
      </c>
      <c r="I205" s="59"/>
      <c r="J205" s="60">
        <v>42614</v>
      </c>
      <c r="K205" s="49">
        <v>29.267499999999998</v>
      </c>
      <c r="L205" s="49">
        <v>30.9175</v>
      </c>
      <c r="M205" s="49">
        <v>32.567500000000003</v>
      </c>
      <c r="O205" s="49">
        <v>19.912500000000001</v>
      </c>
      <c r="P205" s="49">
        <v>24.212499999999999</v>
      </c>
      <c r="Q205" s="49">
        <v>28.512499999999999</v>
      </c>
      <c r="S205" s="49">
        <v>0</v>
      </c>
      <c r="T205" s="49">
        <v>0</v>
      </c>
      <c r="U205" s="49">
        <v>0</v>
      </c>
      <c r="W205" s="49">
        <v>7.7545527223267033E-2</v>
      </c>
      <c r="X205" s="49">
        <v>0.15509105444653407</v>
      </c>
      <c r="Y205" s="49">
        <v>0.23263658166980111</v>
      </c>
      <c r="AA205" s="49">
        <v>2.5000000000000001E-3</v>
      </c>
      <c r="AB205" s="49">
        <v>5.0000000000000001E-3</v>
      </c>
      <c r="AC205" s="49">
        <v>7.4999999999999997E-3</v>
      </c>
      <c r="AE205" s="49">
        <v>-1</v>
      </c>
      <c r="AF205" s="49">
        <v>3</v>
      </c>
      <c r="AG205" s="49">
        <v>1</v>
      </c>
      <c r="AI205" s="49">
        <v>-0.1</v>
      </c>
      <c r="AJ205" s="49">
        <v>0.3</v>
      </c>
      <c r="AK205" s="49">
        <v>0.1</v>
      </c>
      <c r="AM205" s="59">
        <v>67</v>
      </c>
      <c r="AN205" s="72">
        <v>0.4</v>
      </c>
      <c r="BE205" s="60">
        <v>42614</v>
      </c>
      <c r="BF205" s="74">
        <v>0.9</v>
      </c>
    </row>
    <row r="206" spans="1:58">
      <c r="A206" s="71">
        <v>41760</v>
      </c>
      <c r="B206" s="36">
        <v>33.97</v>
      </c>
      <c r="C206" s="133">
        <v>36.450000000000003</v>
      </c>
      <c r="D206" s="36">
        <v>38.93</v>
      </c>
      <c r="E206" s="67"/>
      <c r="F206" s="36">
        <v>16.874999847412109</v>
      </c>
      <c r="G206" s="36">
        <v>18.114999847412108</v>
      </c>
      <c r="H206" s="36">
        <v>19.354999847412106</v>
      </c>
      <c r="I206" s="59"/>
      <c r="J206" s="60">
        <v>42644</v>
      </c>
      <c r="K206" s="49">
        <v>19.462499999999999</v>
      </c>
      <c r="L206" s="49">
        <v>21</v>
      </c>
      <c r="M206" s="49">
        <v>22.537500000000001</v>
      </c>
      <c r="O206" s="49">
        <v>12.5</v>
      </c>
      <c r="P206" s="49">
        <v>16.8</v>
      </c>
      <c r="Q206" s="49">
        <v>21.1</v>
      </c>
      <c r="S206" s="49">
        <v>0</v>
      </c>
      <c r="T206" s="49">
        <v>0</v>
      </c>
      <c r="U206" s="49">
        <v>0</v>
      </c>
      <c r="W206" s="49">
        <v>4.8379562438758406E-2</v>
      </c>
      <c r="X206" s="49">
        <v>9.6759124877516811E-2</v>
      </c>
      <c r="Y206" s="49">
        <v>0.14513868731627522</v>
      </c>
      <c r="AA206" s="49">
        <v>2.5000000000000001E-3</v>
      </c>
      <c r="AB206" s="49">
        <v>5.0000000000000001E-3</v>
      </c>
      <c r="AC206" s="49">
        <v>7.4999999999999997E-3</v>
      </c>
      <c r="AE206" s="49">
        <v>-0.4</v>
      </c>
      <c r="AF206" s="49">
        <v>1.75</v>
      </c>
      <c r="AG206" s="49">
        <v>0.5</v>
      </c>
      <c r="AI206" s="49">
        <v>-0.1</v>
      </c>
      <c r="AJ206" s="49">
        <v>0.3</v>
      </c>
      <c r="AK206" s="49">
        <v>0.1</v>
      </c>
      <c r="AM206" s="59">
        <v>67</v>
      </c>
      <c r="AN206" s="72">
        <v>0.4</v>
      </c>
      <c r="BE206" s="60">
        <v>42644</v>
      </c>
      <c r="BF206" s="74">
        <v>0.9</v>
      </c>
    </row>
    <row r="207" spans="1:58">
      <c r="A207" s="71">
        <v>41791</v>
      </c>
      <c r="B207" s="36">
        <v>57.64</v>
      </c>
      <c r="C207" s="133">
        <v>64.75</v>
      </c>
      <c r="D207" s="36">
        <v>71.86</v>
      </c>
      <c r="E207" s="67"/>
      <c r="F207" s="36">
        <v>14.620001220703124</v>
      </c>
      <c r="G207" s="36">
        <v>18.175001220703123</v>
      </c>
      <c r="H207" s="36">
        <v>21.730001220703123</v>
      </c>
      <c r="I207" s="59"/>
      <c r="J207" s="60">
        <v>42675</v>
      </c>
      <c r="K207" s="49">
        <v>19.462499999999999</v>
      </c>
      <c r="L207" s="49">
        <v>21</v>
      </c>
      <c r="M207" s="49">
        <v>22.537500000000001</v>
      </c>
      <c r="O207" s="49">
        <v>12.5</v>
      </c>
      <c r="P207" s="49">
        <v>16.8</v>
      </c>
      <c r="Q207" s="49">
        <v>21.1</v>
      </c>
      <c r="S207" s="49">
        <v>0</v>
      </c>
      <c r="T207" s="49">
        <v>0</v>
      </c>
      <c r="U207" s="49">
        <v>0</v>
      </c>
      <c r="W207" s="49">
        <v>3.6492012810949201E-2</v>
      </c>
      <c r="X207" s="49">
        <v>7.2984025621898402E-2</v>
      </c>
      <c r="Y207" s="49">
        <v>0.1094760384328476</v>
      </c>
      <c r="AA207" s="49">
        <v>2.5000000000000001E-3</v>
      </c>
      <c r="AB207" s="49">
        <v>5.0000000000000001E-3</v>
      </c>
      <c r="AC207" s="49">
        <v>7.4999999999999997E-3</v>
      </c>
      <c r="AE207" s="49">
        <v>-0.25</v>
      </c>
      <c r="AF207" s="49">
        <v>1.5</v>
      </c>
      <c r="AG207" s="49">
        <v>0.25</v>
      </c>
      <c r="AI207" s="49">
        <v>-0.1</v>
      </c>
      <c r="AJ207" s="49">
        <v>0.3</v>
      </c>
      <c r="AK207" s="49">
        <v>0.1</v>
      </c>
      <c r="AM207" s="59">
        <v>67</v>
      </c>
      <c r="AN207" s="72">
        <v>0.4</v>
      </c>
      <c r="BE207" s="60">
        <v>42675</v>
      </c>
      <c r="BF207" s="74">
        <v>0.9</v>
      </c>
    </row>
    <row r="208" spans="1:58">
      <c r="A208" s="71">
        <v>41821</v>
      </c>
      <c r="B208" s="36">
        <v>102.75</v>
      </c>
      <c r="C208" s="133">
        <v>107.75</v>
      </c>
      <c r="D208" s="36">
        <v>112.75</v>
      </c>
      <c r="E208" s="67"/>
      <c r="F208" s="36">
        <v>15.364999847412108</v>
      </c>
      <c r="G208" s="36">
        <v>17.864999847412108</v>
      </c>
      <c r="H208" s="36">
        <v>20.364999847412108</v>
      </c>
      <c r="I208" s="59"/>
      <c r="J208" s="60">
        <v>42705</v>
      </c>
      <c r="K208" s="49">
        <v>20.5825</v>
      </c>
      <c r="L208" s="49">
        <v>22.12</v>
      </c>
      <c r="M208" s="49">
        <v>23.657499999999999</v>
      </c>
      <c r="O208" s="49">
        <v>12.5</v>
      </c>
      <c r="P208" s="49">
        <v>16.8</v>
      </c>
      <c r="Q208" s="49">
        <v>21.1</v>
      </c>
      <c r="S208" s="49">
        <v>0</v>
      </c>
      <c r="T208" s="49">
        <v>0</v>
      </c>
      <c r="U208" s="49">
        <v>0</v>
      </c>
      <c r="W208" s="49">
        <v>3.6492012810949201E-2</v>
      </c>
      <c r="X208" s="49">
        <v>7.2984025621898402E-2</v>
      </c>
      <c r="Y208" s="49">
        <v>0.1094760384328476</v>
      </c>
      <c r="AA208" s="49">
        <v>2.5000000000000001E-3</v>
      </c>
      <c r="AB208" s="49">
        <v>5.0000000000000001E-3</v>
      </c>
      <c r="AC208" s="49">
        <v>7.4999999999999997E-3</v>
      </c>
      <c r="AE208" s="49">
        <v>-0.25</v>
      </c>
      <c r="AF208" s="49">
        <v>1.5</v>
      </c>
      <c r="AG208" s="49">
        <v>0.25</v>
      </c>
      <c r="AI208" s="49">
        <v>-0.1</v>
      </c>
      <c r="AJ208" s="49">
        <v>0.3</v>
      </c>
      <c r="AK208" s="49">
        <v>0.1</v>
      </c>
      <c r="AM208" s="59">
        <v>68</v>
      </c>
      <c r="AN208" s="72">
        <v>0.4</v>
      </c>
      <c r="BE208" s="60">
        <v>42705</v>
      </c>
      <c r="BF208" s="74">
        <v>0.9</v>
      </c>
    </row>
    <row r="209" spans="1:58">
      <c r="A209" s="71">
        <v>41852</v>
      </c>
      <c r="B209" s="36">
        <v>96.75</v>
      </c>
      <c r="C209" s="133">
        <v>101.75</v>
      </c>
      <c r="D209" s="36">
        <v>106.75</v>
      </c>
      <c r="E209" s="67"/>
      <c r="F209" s="36">
        <v>15.414999084472655</v>
      </c>
      <c r="G209" s="36">
        <v>17.914999084472655</v>
      </c>
      <c r="H209" s="36">
        <v>20.414999084472655</v>
      </c>
      <c r="I209" s="59"/>
      <c r="J209" s="60">
        <v>42736</v>
      </c>
      <c r="K209" s="49">
        <v>29.193999999999996</v>
      </c>
      <c r="L209" s="49">
        <v>30.843999999999998</v>
      </c>
      <c r="M209" s="49">
        <v>32.494</v>
      </c>
      <c r="O209" s="49">
        <v>19.183499999999999</v>
      </c>
      <c r="P209" s="49">
        <v>23.483499999999999</v>
      </c>
      <c r="Q209" s="49">
        <v>27.7835</v>
      </c>
      <c r="S209" s="49">
        <v>0.25</v>
      </c>
      <c r="T209" s="49">
        <v>0.25</v>
      </c>
      <c r="U209" s="49">
        <v>0.25</v>
      </c>
      <c r="W209" s="49">
        <v>3.6492012810949201E-2</v>
      </c>
      <c r="X209" s="49">
        <v>7.2984025621898402E-2</v>
      </c>
      <c r="Y209" s="49">
        <v>0.1094760384328476</v>
      </c>
      <c r="AA209" s="49">
        <v>2.5000000000000001E-3</v>
      </c>
      <c r="AB209" s="49">
        <v>5.0000000000000001E-3</v>
      </c>
      <c r="AC209" s="49">
        <v>7.4999999999999997E-3</v>
      </c>
      <c r="AE209" s="49">
        <v>-0.25</v>
      </c>
      <c r="AF209" s="49">
        <v>1.5</v>
      </c>
      <c r="AG209" s="49">
        <v>0.25</v>
      </c>
      <c r="AI209" s="49">
        <v>-0.1</v>
      </c>
      <c r="AJ209" s="49">
        <v>0.3</v>
      </c>
      <c r="AK209" s="49">
        <v>0.1</v>
      </c>
      <c r="AM209" s="59">
        <v>68</v>
      </c>
      <c r="AN209" s="72">
        <v>0.4</v>
      </c>
      <c r="BE209" s="60">
        <v>42736</v>
      </c>
      <c r="BF209" s="74">
        <v>0.9</v>
      </c>
    </row>
    <row r="210" spans="1:58">
      <c r="A210" s="71">
        <v>41883</v>
      </c>
      <c r="B210" s="36">
        <v>34.75</v>
      </c>
      <c r="C210" s="133">
        <v>36.75</v>
      </c>
      <c r="D210" s="36">
        <v>38.75</v>
      </c>
      <c r="E210" s="67"/>
      <c r="F210" s="36">
        <v>16.914999084472655</v>
      </c>
      <c r="G210" s="36">
        <v>17.914999084472655</v>
      </c>
      <c r="H210" s="36">
        <v>18.914999084472655</v>
      </c>
      <c r="I210" s="59"/>
      <c r="J210" s="60">
        <v>42767</v>
      </c>
      <c r="K210" s="49">
        <v>28.142499999999998</v>
      </c>
      <c r="L210" s="49">
        <v>29.7925</v>
      </c>
      <c r="M210" s="49">
        <v>31.442499999999999</v>
      </c>
      <c r="O210" s="49">
        <v>21.286499999999997</v>
      </c>
      <c r="P210" s="49">
        <v>25.586499999999997</v>
      </c>
      <c r="Q210" s="49">
        <v>29.886499999999998</v>
      </c>
      <c r="S210" s="49">
        <v>0</v>
      </c>
      <c r="T210" s="49">
        <v>0</v>
      </c>
      <c r="U210" s="49">
        <v>0</v>
      </c>
      <c r="W210" s="49">
        <v>5.4738019216423808E-2</v>
      </c>
      <c r="X210" s="49">
        <v>0.10947603843284762</v>
      </c>
      <c r="Y210" s="49">
        <v>0.16421405764927144</v>
      </c>
      <c r="AA210" s="49">
        <v>2.5000000000000001E-3</v>
      </c>
      <c r="AB210" s="49">
        <v>5.0000000000000001E-3</v>
      </c>
      <c r="AC210" s="49">
        <v>7.4999999999999997E-3</v>
      </c>
      <c r="AE210" s="49">
        <v>-0.4</v>
      </c>
      <c r="AF210" s="49">
        <v>1.75</v>
      </c>
      <c r="AG210" s="49">
        <v>0.5</v>
      </c>
      <c r="AI210" s="49">
        <v>-0.1</v>
      </c>
      <c r="AJ210" s="49">
        <v>0.3</v>
      </c>
      <c r="AK210" s="49">
        <v>0.1</v>
      </c>
      <c r="AM210" s="59">
        <v>68</v>
      </c>
      <c r="AN210" s="72">
        <v>0.4</v>
      </c>
      <c r="BE210" s="60">
        <v>42767</v>
      </c>
      <c r="BF210" s="74">
        <v>0.9</v>
      </c>
    </row>
    <row r="211" spans="1:58">
      <c r="A211" s="71">
        <v>41913</v>
      </c>
      <c r="B211" s="36">
        <v>26.15</v>
      </c>
      <c r="C211" s="133">
        <v>28</v>
      </c>
      <c r="D211" s="36">
        <v>29.85</v>
      </c>
      <c r="E211" s="67"/>
      <c r="F211" s="36">
        <v>16.689999847412107</v>
      </c>
      <c r="G211" s="36">
        <v>17.614999847412108</v>
      </c>
      <c r="H211" s="36">
        <v>18.539999847412108</v>
      </c>
      <c r="I211" s="59"/>
      <c r="J211" s="60">
        <v>42795</v>
      </c>
      <c r="K211" s="49">
        <v>22.283750000000001</v>
      </c>
      <c r="L211" s="49">
        <v>23.18375</v>
      </c>
      <c r="M211" s="49">
        <v>24.083749999999998</v>
      </c>
      <c r="O211" s="49">
        <v>13.974250000000001</v>
      </c>
      <c r="P211" s="49">
        <v>18.274250000000002</v>
      </c>
      <c r="Q211" s="49">
        <v>22.574250000000003</v>
      </c>
      <c r="S211" s="49">
        <v>0</v>
      </c>
      <c r="T211" s="49">
        <v>0</v>
      </c>
      <c r="U211" s="49">
        <v>0</v>
      </c>
      <c r="W211" s="49">
        <v>5.4738019216423808E-2</v>
      </c>
      <c r="X211" s="49">
        <v>0.10947603843284762</v>
      </c>
      <c r="Y211" s="49">
        <v>0.16421405764927144</v>
      </c>
      <c r="AA211" s="49">
        <v>2.5000000000000001E-3</v>
      </c>
      <c r="AB211" s="49">
        <v>5.0000000000000001E-3</v>
      </c>
      <c r="AC211" s="49">
        <v>7.4999999999999997E-3</v>
      </c>
      <c r="AE211" s="49">
        <v>-0.4</v>
      </c>
      <c r="AF211" s="49">
        <v>1.75</v>
      </c>
      <c r="AG211" s="49">
        <v>0.5</v>
      </c>
      <c r="AI211" s="49">
        <v>-0.1</v>
      </c>
      <c r="AJ211" s="49">
        <v>0.3</v>
      </c>
      <c r="AK211" s="49">
        <v>0.1</v>
      </c>
      <c r="AM211" s="59">
        <v>69</v>
      </c>
      <c r="AN211" s="72">
        <v>0.4</v>
      </c>
      <c r="BE211" s="60">
        <v>42795</v>
      </c>
      <c r="BF211" s="74">
        <v>0.9</v>
      </c>
    </row>
    <row r="212" spans="1:58">
      <c r="A212" s="71">
        <v>41944</v>
      </c>
      <c r="B212" s="36">
        <v>26.15</v>
      </c>
      <c r="C212" s="133">
        <v>28</v>
      </c>
      <c r="D212" s="36">
        <v>29.85</v>
      </c>
      <c r="E212" s="67"/>
      <c r="F212" s="36">
        <v>14.939999847412109</v>
      </c>
      <c r="G212" s="36">
        <v>15.864999847412109</v>
      </c>
      <c r="H212" s="36">
        <v>16.789999847412108</v>
      </c>
      <c r="I212" s="59"/>
      <c r="J212" s="60">
        <v>42826</v>
      </c>
      <c r="K212" s="49">
        <v>23.421500000000002</v>
      </c>
      <c r="L212" s="49">
        <v>24.209000000000003</v>
      </c>
      <c r="M212" s="49">
        <v>24.996500000000005</v>
      </c>
      <c r="O212" s="49">
        <v>18.783000000000001</v>
      </c>
      <c r="P212" s="49">
        <v>23.083000000000002</v>
      </c>
      <c r="Q212" s="49">
        <v>27.383000000000003</v>
      </c>
      <c r="S212" s="49">
        <v>0</v>
      </c>
      <c r="T212" s="49">
        <v>0</v>
      </c>
      <c r="U212" s="49">
        <v>0</v>
      </c>
      <c r="W212" s="49">
        <v>4.3790415373139033E-2</v>
      </c>
      <c r="X212" s="49">
        <v>8.7580830746278066E-2</v>
      </c>
      <c r="Y212" s="49">
        <v>0.13137124611941708</v>
      </c>
      <c r="AA212" s="49">
        <v>2.5000000000000001E-3</v>
      </c>
      <c r="AB212" s="49">
        <v>5.0000000000000001E-3</v>
      </c>
      <c r="AC212" s="49">
        <v>7.4999999999999997E-3</v>
      </c>
      <c r="AE212" s="49">
        <v>-0.25</v>
      </c>
      <c r="AF212" s="49">
        <v>1.1000000000000001</v>
      </c>
      <c r="AG212" s="49">
        <v>0.25</v>
      </c>
      <c r="AI212" s="49">
        <v>-0.1</v>
      </c>
      <c r="AJ212" s="49">
        <v>0.3</v>
      </c>
      <c r="AK212" s="49">
        <v>0.1</v>
      </c>
      <c r="AM212" s="59">
        <v>69</v>
      </c>
      <c r="AN212" s="72">
        <v>0.4</v>
      </c>
      <c r="BE212" s="60">
        <v>42826</v>
      </c>
      <c r="BF212" s="74">
        <v>0.9</v>
      </c>
    </row>
    <row r="213" spans="1:58">
      <c r="A213" s="71">
        <v>41974</v>
      </c>
      <c r="B213" s="36">
        <v>26.15</v>
      </c>
      <c r="C213" s="133">
        <v>28</v>
      </c>
      <c r="D213" s="36">
        <v>29.85</v>
      </c>
      <c r="E213" s="67"/>
      <c r="F213" s="36">
        <v>15.790000228881834</v>
      </c>
      <c r="G213" s="36">
        <v>16.715000228881834</v>
      </c>
      <c r="H213" s="36">
        <v>17.640000228881835</v>
      </c>
      <c r="I213" s="59"/>
      <c r="J213" s="60">
        <v>42856</v>
      </c>
      <c r="K213" s="49">
        <v>25.113000000000003</v>
      </c>
      <c r="L213" s="49">
        <v>26.973000000000003</v>
      </c>
      <c r="M213" s="49">
        <v>28.833000000000002</v>
      </c>
      <c r="O213" s="49">
        <v>21.943999999999999</v>
      </c>
      <c r="P213" s="49">
        <v>26.244</v>
      </c>
      <c r="Q213" s="49">
        <v>30.544</v>
      </c>
      <c r="S213" s="49">
        <v>0</v>
      </c>
      <c r="T213" s="49">
        <v>0</v>
      </c>
      <c r="U213" s="49">
        <v>0</v>
      </c>
      <c r="W213" s="49">
        <v>4.2695654988810561E-2</v>
      </c>
      <c r="X213" s="49">
        <v>8.5391309977621122E-2</v>
      </c>
      <c r="Y213" s="49">
        <v>0.12808696496643168</v>
      </c>
      <c r="AA213" s="49">
        <v>2.5000000000000001E-3</v>
      </c>
      <c r="AB213" s="49">
        <v>5.0000000000000001E-3</v>
      </c>
      <c r="AC213" s="49">
        <v>7.4999999999999997E-3</v>
      </c>
      <c r="AE213" s="49">
        <v>-0.25</v>
      </c>
      <c r="AF213" s="49">
        <v>1.2</v>
      </c>
      <c r="AG213" s="49">
        <v>0.25</v>
      </c>
      <c r="AI213" s="49">
        <v>-0.1</v>
      </c>
      <c r="AJ213" s="49">
        <v>0.3</v>
      </c>
      <c r="AK213" s="49">
        <v>0.1</v>
      </c>
      <c r="AM213" s="59">
        <v>69</v>
      </c>
      <c r="AN213" s="72">
        <v>0.4</v>
      </c>
      <c r="BE213" s="60">
        <v>42856</v>
      </c>
      <c r="BF213" s="74">
        <v>0.9</v>
      </c>
    </row>
    <row r="214" spans="1:58">
      <c r="A214" s="71">
        <v>42005</v>
      </c>
      <c r="B214" s="36">
        <v>33.049999999999997</v>
      </c>
      <c r="C214" s="133">
        <v>35.049999999999997</v>
      </c>
      <c r="D214" s="36">
        <v>37.049999999999997</v>
      </c>
      <c r="E214" s="67"/>
      <c r="F214" s="36">
        <v>20.014997558593748</v>
      </c>
      <c r="G214" s="36">
        <v>21.014997558593748</v>
      </c>
      <c r="H214" s="36">
        <v>22.014997558593748</v>
      </c>
      <c r="I214" s="59"/>
      <c r="J214" s="60">
        <v>42887</v>
      </c>
      <c r="K214" s="49">
        <v>55.6175</v>
      </c>
      <c r="L214" s="49">
        <v>60.95</v>
      </c>
      <c r="M214" s="49">
        <v>66.282499999999999</v>
      </c>
      <c r="O214" s="49">
        <v>44.0625</v>
      </c>
      <c r="P214" s="49">
        <v>48.362499999999997</v>
      </c>
      <c r="Q214" s="49">
        <v>52.662500000000001</v>
      </c>
      <c r="S214" s="49">
        <v>0</v>
      </c>
      <c r="T214" s="49">
        <v>0</v>
      </c>
      <c r="U214" s="49">
        <v>0</v>
      </c>
      <c r="W214" s="49">
        <v>4.8169456910452935E-2</v>
      </c>
      <c r="X214" s="49">
        <v>9.6338913820905869E-2</v>
      </c>
      <c r="Y214" s="49">
        <v>0.1445083707313588</v>
      </c>
      <c r="AA214" s="49">
        <v>2.5000000000000001E-3</v>
      </c>
      <c r="AB214" s="49">
        <v>5.0000000000000001E-3</v>
      </c>
      <c r="AC214" s="49">
        <v>7.4999999999999997E-3</v>
      </c>
      <c r="AE214" s="49">
        <v>-0.25</v>
      </c>
      <c r="AF214" s="49">
        <v>2</v>
      </c>
      <c r="AG214" s="49">
        <v>0.25</v>
      </c>
      <c r="AI214" s="49">
        <v>-0.1</v>
      </c>
      <c r="AJ214" s="49">
        <v>0.3</v>
      </c>
      <c r="AK214" s="49">
        <v>0.1</v>
      </c>
      <c r="AM214" s="59">
        <v>70</v>
      </c>
      <c r="AN214" s="72">
        <v>0.4</v>
      </c>
      <c r="BE214" s="60">
        <v>42887</v>
      </c>
      <c r="BF214" s="74">
        <v>0.9</v>
      </c>
    </row>
    <row r="215" spans="1:58">
      <c r="A215" s="71">
        <v>42036</v>
      </c>
      <c r="B215" s="36">
        <v>33.049999999999997</v>
      </c>
      <c r="C215" s="133">
        <v>35.049999999999997</v>
      </c>
      <c r="D215" s="36">
        <v>37.049999999999997</v>
      </c>
      <c r="E215" s="67"/>
      <c r="F215" s="36">
        <v>20.164997177124022</v>
      </c>
      <c r="G215" s="36">
        <v>21.164997177124022</v>
      </c>
      <c r="H215" s="36">
        <v>22.164997177124022</v>
      </c>
      <c r="I215" s="59"/>
      <c r="J215" s="60">
        <v>42917</v>
      </c>
      <c r="K215" s="49">
        <v>96.35</v>
      </c>
      <c r="L215" s="49">
        <v>100.1</v>
      </c>
      <c r="M215" s="49">
        <v>103.85</v>
      </c>
      <c r="O215" s="49">
        <v>70.775000000000006</v>
      </c>
      <c r="P215" s="49">
        <v>75.075000000000003</v>
      </c>
      <c r="Q215" s="49">
        <v>79.375</v>
      </c>
      <c r="S215" s="49">
        <v>0</v>
      </c>
      <c r="T215" s="49">
        <v>0</v>
      </c>
      <c r="U215" s="49">
        <v>0</v>
      </c>
      <c r="W215" s="49">
        <v>6.1306581522394668E-2</v>
      </c>
      <c r="X215" s="49">
        <v>0.12261316304478934</v>
      </c>
      <c r="Y215" s="49">
        <v>0.18391974456718402</v>
      </c>
      <c r="AA215" s="49">
        <v>2.5000000000000001E-3</v>
      </c>
      <c r="AB215" s="49">
        <v>5.0000000000000001E-3</v>
      </c>
      <c r="AC215" s="49">
        <v>7.4999999999999997E-3</v>
      </c>
      <c r="AE215" s="49">
        <v>-0.75</v>
      </c>
      <c r="AF215" s="49">
        <v>2.25</v>
      </c>
      <c r="AG215" s="49">
        <v>0.75</v>
      </c>
      <c r="AI215" s="49">
        <v>-0.1</v>
      </c>
      <c r="AJ215" s="49">
        <v>0.3</v>
      </c>
      <c r="AK215" s="49">
        <v>0.1</v>
      </c>
      <c r="AM215" s="59">
        <v>70</v>
      </c>
      <c r="AN215" s="72">
        <v>0.4</v>
      </c>
      <c r="BE215" s="60">
        <v>42917</v>
      </c>
      <c r="BF215" s="74">
        <v>0.9</v>
      </c>
    </row>
    <row r="216" spans="1:58">
      <c r="A216" s="71">
        <v>42064</v>
      </c>
      <c r="B216" s="36">
        <v>26.175000000000001</v>
      </c>
      <c r="C216" s="133">
        <v>27.274999999999999</v>
      </c>
      <c r="D216" s="36">
        <v>28.375</v>
      </c>
      <c r="E216" s="67"/>
      <c r="F216" s="36">
        <v>17.864999084472654</v>
      </c>
      <c r="G216" s="36">
        <v>18.414999084472655</v>
      </c>
      <c r="H216" s="36">
        <v>18.964999084472655</v>
      </c>
      <c r="I216" s="59"/>
      <c r="J216" s="60">
        <v>42948</v>
      </c>
      <c r="K216" s="49">
        <v>95.38</v>
      </c>
      <c r="L216" s="49">
        <v>99.13</v>
      </c>
      <c r="M216" s="49">
        <v>102.88</v>
      </c>
      <c r="O216" s="49">
        <v>68.97</v>
      </c>
      <c r="P216" s="49">
        <v>73.27</v>
      </c>
      <c r="Q216" s="49">
        <v>77.569999999999993</v>
      </c>
      <c r="S216" s="49">
        <v>0</v>
      </c>
      <c r="T216" s="49">
        <v>0</v>
      </c>
      <c r="U216" s="49">
        <v>0</v>
      </c>
      <c r="W216" s="49">
        <v>7.4443706134336346E-2</v>
      </c>
      <c r="X216" s="49">
        <v>0.14888741226867269</v>
      </c>
      <c r="Y216" s="49">
        <v>0.22333111840300904</v>
      </c>
      <c r="AA216" s="49">
        <v>2.5000000000000001E-3</v>
      </c>
      <c r="AB216" s="49">
        <v>5.0000000000000001E-3</v>
      </c>
      <c r="AC216" s="49">
        <v>7.4999999999999997E-3</v>
      </c>
      <c r="AE216" s="49">
        <v>-1</v>
      </c>
      <c r="AF216" s="49">
        <v>3</v>
      </c>
      <c r="AG216" s="49">
        <v>1</v>
      </c>
      <c r="AI216" s="49">
        <v>-0.1</v>
      </c>
      <c r="AJ216" s="49">
        <v>0.3</v>
      </c>
      <c r="AK216" s="49">
        <v>0.1</v>
      </c>
      <c r="AM216" s="59">
        <v>70</v>
      </c>
      <c r="AN216" s="72">
        <v>0.4</v>
      </c>
      <c r="BE216" s="60">
        <v>42948</v>
      </c>
      <c r="BF216" s="74">
        <v>0.9</v>
      </c>
    </row>
    <row r="217" spans="1:58">
      <c r="A217" s="71">
        <v>42095</v>
      </c>
      <c r="B217" s="36">
        <v>27.2</v>
      </c>
      <c r="C217" s="133">
        <v>28.15</v>
      </c>
      <c r="D217" s="36">
        <v>29.1</v>
      </c>
      <c r="E217" s="67"/>
      <c r="F217" s="36">
        <v>18.189999084472653</v>
      </c>
      <c r="G217" s="36">
        <v>18.664999084472655</v>
      </c>
      <c r="H217" s="36">
        <v>19.139999084472656</v>
      </c>
      <c r="I217" s="59"/>
      <c r="J217" s="60">
        <v>42979</v>
      </c>
      <c r="K217" s="49">
        <v>29.4</v>
      </c>
      <c r="L217" s="49">
        <v>31.125</v>
      </c>
      <c r="M217" s="49">
        <v>32.85</v>
      </c>
      <c r="O217" s="49">
        <v>20.074999999999999</v>
      </c>
      <c r="P217" s="49">
        <v>24.375</v>
      </c>
      <c r="Q217" s="49">
        <v>28.675000000000001</v>
      </c>
      <c r="S217" s="49">
        <v>0</v>
      </c>
      <c r="T217" s="49">
        <v>0</v>
      </c>
      <c r="U217" s="49">
        <v>0</v>
      </c>
      <c r="W217" s="49">
        <v>7.4443706134336346E-2</v>
      </c>
      <c r="X217" s="49">
        <v>0.14888741226867269</v>
      </c>
      <c r="Y217" s="49">
        <v>0.22333111840300904</v>
      </c>
      <c r="AA217" s="49">
        <v>2.5000000000000001E-3</v>
      </c>
      <c r="AB217" s="49">
        <v>5.0000000000000001E-3</v>
      </c>
      <c r="AC217" s="49">
        <v>7.4999999999999997E-3</v>
      </c>
      <c r="AE217" s="49">
        <v>-1</v>
      </c>
      <c r="AF217" s="49">
        <v>3</v>
      </c>
      <c r="AG217" s="49">
        <v>1</v>
      </c>
      <c r="AI217" s="49">
        <v>-0.1</v>
      </c>
      <c r="AJ217" s="49">
        <v>0.3</v>
      </c>
      <c r="AK217" s="49">
        <v>0.1</v>
      </c>
      <c r="AM217" s="59">
        <v>71</v>
      </c>
      <c r="AN217" s="72">
        <v>0.4</v>
      </c>
      <c r="BE217" s="60">
        <v>42979</v>
      </c>
      <c r="BF217" s="74">
        <v>0.9</v>
      </c>
    </row>
    <row r="218" spans="1:58">
      <c r="A218" s="71">
        <v>42125</v>
      </c>
      <c r="B218" s="36">
        <v>33.97</v>
      </c>
      <c r="C218" s="133">
        <v>36.450000000000003</v>
      </c>
      <c r="D218" s="36">
        <v>38.93</v>
      </c>
      <c r="E218" s="67"/>
      <c r="F218" s="36">
        <v>16.874999847412109</v>
      </c>
      <c r="G218" s="36">
        <v>18.114999847412108</v>
      </c>
      <c r="H218" s="36">
        <v>19.354999847412106</v>
      </c>
      <c r="I218" s="59"/>
      <c r="J218" s="60">
        <v>43009</v>
      </c>
      <c r="K218" s="49">
        <v>19.387499999999999</v>
      </c>
      <c r="L218" s="49">
        <v>21</v>
      </c>
      <c r="M218" s="49">
        <v>22.612500000000001</v>
      </c>
      <c r="O218" s="49">
        <v>12.5</v>
      </c>
      <c r="P218" s="49">
        <v>16.8</v>
      </c>
      <c r="Q218" s="49">
        <v>21.1</v>
      </c>
      <c r="S218" s="49">
        <v>0</v>
      </c>
      <c r="T218" s="49">
        <v>0</v>
      </c>
      <c r="U218" s="49">
        <v>0</v>
      </c>
      <c r="W218" s="49">
        <v>4.6444379941208071E-2</v>
      </c>
      <c r="X218" s="49">
        <v>9.2888759882416141E-2</v>
      </c>
      <c r="Y218" s="49">
        <v>0.13933313982362422</v>
      </c>
      <c r="AA218" s="49">
        <v>2.5000000000000001E-3</v>
      </c>
      <c r="AB218" s="49">
        <v>5.0000000000000001E-3</v>
      </c>
      <c r="AC218" s="49">
        <v>7.4999999999999997E-3</v>
      </c>
      <c r="AE218" s="49">
        <v>-0.4</v>
      </c>
      <c r="AF218" s="49">
        <v>1.75</v>
      </c>
      <c r="AG218" s="49">
        <v>0.5</v>
      </c>
      <c r="AI218" s="49">
        <v>-0.1</v>
      </c>
      <c r="AJ218" s="49">
        <v>0.3</v>
      </c>
      <c r="AK218" s="49">
        <v>0.1</v>
      </c>
      <c r="AM218" s="59">
        <v>71</v>
      </c>
      <c r="AN218" s="72">
        <v>0.4</v>
      </c>
      <c r="BE218" s="60">
        <v>43009</v>
      </c>
      <c r="BF218" s="74">
        <v>0.9</v>
      </c>
    </row>
    <row r="219" spans="1:58">
      <c r="A219" s="71">
        <v>42156</v>
      </c>
      <c r="B219" s="36">
        <v>58.14</v>
      </c>
      <c r="C219" s="133">
        <v>65.25</v>
      </c>
      <c r="D219" s="36">
        <v>72.36</v>
      </c>
      <c r="E219" s="67"/>
      <c r="F219" s="36">
        <v>14.620001220703124</v>
      </c>
      <c r="G219" s="36">
        <v>18.175001220703123</v>
      </c>
      <c r="H219" s="36">
        <v>21.730001220703123</v>
      </c>
      <c r="I219" s="59"/>
      <c r="J219" s="60">
        <v>43040</v>
      </c>
      <c r="K219" s="49">
        <v>19.387499999999999</v>
      </c>
      <c r="L219" s="49">
        <v>21</v>
      </c>
      <c r="M219" s="49">
        <v>22.612500000000001</v>
      </c>
      <c r="O219" s="49">
        <v>12.5</v>
      </c>
      <c r="P219" s="49">
        <v>16.8</v>
      </c>
      <c r="Q219" s="49">
        <v>21.1</v>
      </c>
      <c r="S219" s="49">
        <v>0</v>
      </c>
      <c r="T219" s="49">
        <v>0</v>
      </c>
      <c r="U219" s="49">
        <v>0</v>
      </c>
      <c r="W219" s="49">
        <v>3.5032332298511229E-2</v>
      </c>
      <c r="X219" s="49">
        <v>7.0064664597022458E-2</v>
      </c>
      <c r="Y219" s="49">
        <v>0.10509699689553369</v>
      </c>
      <c r="AA219" s="49">
        <v>2.5000000000000001E-3</v>
      </c>
      <c r="AB219" s="49">
        <v>5.0000000000000001E-3</v>
      </c>
      <c r="AC219" s="49">
        <v>7.4999999999999997E-3</v>
      </c>
      <c r="AE219" s="49">
        <v>-0.25</v>
      </c>
      <c r="AF219" s="49">
        <v>1.5</v>
      </c>
      <c r="AG219" s="49">
        <v>0.25</v>
      </c>
      <c r="AI219" s="49">
        <v>-0.1</v>
      </c>
      <c r="AJ219" s="49">
        <v>0.3</v>
      </c>
      <c r="AK219" s="49">
        <v>0.1</v>
      </c>
      <c r="AM219" s="59">
        <v>71</v>
      </c>
      <c r="AN219" s="72">
        <v>0.4</v>
      </c>
      <c r="BE219" s="60">
        <v>43040</v>
      </c>
      <c r="BF219" s="74">
        <v>0.9</v>
      </c>
    </row>
    <row r="220" spans="1:58">
      <c r="A220" s="71">
        <v>42186</v>
      </c>
      <c r="B220" s="36">
        <v>104.75</v>
      </c>
      <c r="C220" s="133">
        <v>109.75</v>
      </c>
      <c r="D220" s="36">
        <v>114.75</v>
      </c>
      <c r="E220" s="67"/>
      <c r="F220" s="36">
        <v>15.364999847412108</v>
      </c>
      <c r="G220" s="36">
        <v>17.864999847412108</v>
      </c>
      <c r="H220" s="36">
        <v>20.364999847412108</v>
      </c>
      <c r="I220" s="59"/>
      <c r="J220" s="60">
        <v>43070</v>
      </c>
      <c r="K220" s="49">
        <v>20.5075</v>
      </c>
      <c r="L220" s="49">
        <v>22.12</v>
      </c>
      <c r="M220" s="49">
        <v>23.732500000000002</v>
      </c>
      <c r="O220" s="49">
        <v>12.5</v>
      </c>
      <c r="P220" s="49">
        <v>16.8</v>
      </c>
      <c r="Q220" s="49">
        <v>21.1</v>
      </c>
      <c r="S220" s="49">
        <v>0</v>
      </c>
      <c r="T220" s="49">
        <v>0</v>
      </c>
      <c r="U220" s="49">
        <v>0</v>
      </c>
      <c r="W220" s="49">
        <v>3.5032332298511229E-2</v>
      </c>
      <c r="X220" s="49">
        <v>7.0064664597022458E-2</v>
      </c>
      <c r="Y220" s="49">
        <v>0.10509699689553369</v>
      </c>
      <c r="AA220" s="49">
        <v>2.5000000000000001E-3</v>
      </c>
      <c r="AB220" s="49">
        <v>5.0000000000000001E-3</v>
      </c>
      <c r="AC220" s="49">
        <v>7.4999999999999997E-3</v>
      </c>
      <c r="AE220" s="49">
        <v>-0.25</v>
      </c>
      <c r="AF220" s="49">
        <v>1.5</v>
      </c>
      <c r="AG220" s="49">
        <v>0.25</v>
      </c>
      <c r="AI220" s="49">
        <v>-0.1</v>
      </c>
      <c r="AJ220" s="49">
        <v>0.3</v>
      </c>
      <c r="AK220" s="49">
        <v>0.1</v>
      </c>
      <c r="AM220" s="59">
        <v>72</v>
      </c>
      <c r="AN220" s="72">
        <v>0.4</v>
      </c>
      <c r="BE220" s="60">
        <v>43070</v>
      </c>
      <c r="BF220" s="74">
        <v>0.9</v>
      </c>
    </row>
    <row r="221" spans="1:58">
      <c r="A221" s="71">
        <v>42217</v>
      </c>
      <c r="B221" s="36">
        <v>98.75</v>
      </c>
      <c r="C221" s="133">
        <v>103.75</v>
      </c>
      <c r="D221" s="36">
        <v>108.75</v>
      </c>
      <c r="E221" s="67"/>
      <c r="F221" s="36">
        <v>15.414999084472655</v>
      </c>
      <c r="G221" s="36">
        <v>17.914999084472655</v>
      </c>
      <c r="H221" s="36">
        <v>20.414999084472655</v>
      </c>
      <c r="I221" s="59"/>
      <c r="J221" s="60">
        <v>43101</v>
      </c>
      <c r="K221" s="49">
        <v>29.193999999999996</v>
      </c>
      <c r="L221" s="49">
        <v>30.843999999999998</v>
      </c>
      <c r="M221" s="49">
        <v>32.494</v>
      </c>
      <c r="O221" s="49">
        <v>19.183499999999999</v>
      </c>
      <c r="P221" s="49">
        <v>23.483499999999999</v>
      </c>
      <c r="Q221" s="49">
        <v>27.7835</v>
      </c>
      <c r="S221" s="49">
        <v>0.25</v>
      </c>
      <c r="T221" s="49">
        <v>0.25</v>
      </c>
      <c r="U221" s="49">
        <v>0.25</v>
      </c>
      <c r="W221" s="49">
        <v>3.5032332298511229E-2</v>
      </c>
      <c r="X221" s="49">
        <v>7.0064664597022458E-2</v>
      </c>
      <c r="Y221" s="49">
        <v>0.10509699689553369</v>
      </c>
      <c r="AA221" s="49">
        <v>2.5000000000000001E-3</v>
      </c>
      <c r="AB221" s="49">
        <v>5.0000000000000001E-3</v>
      </c>
      <c r="AC221" s="49">
        <v>7.4999999999999997E-3</v>
      </c>
      <c r="AE221" s="49">
        <v>-0.25</v>
      </c>
      <c r="AF221" s="49">
        <v>1.5</v>
      </c>
      <c r="AG221" s="49">
        <v>0.25</v>
      </c>
      <c r="AI221" s="49">
        <v>-0.1</v>
      </c>
      <c r="AJ221" s="49">
        <v>0.3</v>
      </c>
      <c r="AK221" s="49">
        <v>0.1</v>
      </c>
      <c r="AM221" s="59">
        <v>72</v>
      </c>
      <c r="AN221" s="72">
        <v>0.4</v>
      </c>
      <c r="BE221" s="60">
        <v>43101</v>
      </c>
      <c r="BF221" s="74">
        <v>0.9</v>
      </c>
    </row>
    <row r="222" spans="1:58">
      <c r="A222" s="71">
        <v>42248</v>
      </c>
      <c r="B222" s="36">
        <v>34.9</v>
      </c>
      <c r="C222" s="133">
        <v>37</v>
      </c>
      <c r="D222" s="36">
        <v>39.1</v>
      </c>
      <c r="E222" s="67"/>
      <c r="F222" s="36">
        <v>16.864999084472654</v>
      </c>
      <c r="G222" s="36">
        <v>17.914999084472655</v>
      </c>
      <c r="H222" s="36">
        <v>18.964999084472655</v>
      </c>
      <c r="I222" s="59"/>
      <c r="J222" s="60">
        <v>43132</v>
      </c>
      <c r="K222" s="49">
        <v>28.142499999999998</v>
      </c>
      <c r="L222" s="49">
        <v>29.7925</v>
      </c>
      <c r="M222" s="49">
        <v>31.442499999999999</v>
      </c>
      <c r="O222" s="49">
        <v>21.286499999999997</v>
      </c>
      <c r="P222" s="49">
        <v>25.586499999999997</v>
      </c>
      <c r="Q222" s="49">
        <v>29.886499999999998</v>
      </c>
      <c r="S222" s="49">
        <v>0</v>
      </c>
      <c r="T222" s="49">
        <v>0</v>
      </c>
      <c r="U222" s="49">
        <v>0</v>
      </c>
      <c r="W222" s="49">
        <v>5.2548498447766857E-2</v>
      </c>
      <c r="X222" s="49">
        <v>0.10509699689553371</v>
      </c>
      <c r="Y222" s="49">
        <v>0.15764549534330058</v>
      </c>
      <c r="AA222" s="49">
        <v>2.5000000000000001E-3</v>
      </c>
      <c r="AB222" s="49">
        <v>5.0000000000000001E-3</v>
      </c>
      <c r="AC222" s="49">
        <v>7.4999999999999997E-3</v>
      </c>
      <c r="AE222" s="49">
        <v>-0.25</v>
      </c>
      <c r="AF222" s="49">
        <v>1.75</v>
      </c>
      <c r="AG222" s="49">
        <v>0.25</v>
      </c>
      <c r="AI222" s="49">
        <v>-0.1</v>
      </c>
      <c r="AJ222" s="49">
        <v>0.3</v>
      </c>
      <c r="AK222" s="49">
        <v>0.1</v>
      </c>
      <c r="AM222" s="59">
        <v>72</v>
      </c>
      <c r="AN222" s="72">
        <v>0.4</v>
      </c>
      <c r="BE222" s="60">
        <v>43132</v>
      </c>
      <c r="BF222" s="74">
        <v>0.9</v>
      </c>
    </row>
    <row r="223" spans="1:58">
      <c r="A223" s="71">
        <v>42278</v>
      </c>
      <c r="B223" s="36">
        <v>26.05</v>
      </c>
      <c r="C223" s="133">
        <v>28</v>
      </c>
      <c r="D223" s="36">
        <v>29.95</v>
      </c>
      <c r="E223" s="67"/>
      <c r="F223" s="36">
        <v>16.639999847412106</v>
      </c>
      <c r="G223" s="36">
        <v>17.614999847412108</v>
      </c>
      <c r="H223" s="36">
        <v>18.589999847412109</v>
      </c>
      <c r="I223" s="59"/>
      <c r="J223" s="60">
        <v>43160</v>
      </c>
      <c r="K223" s="49">
        <v>22.283750000000001</v>
      </c>
      <c r="L223" s="49">
        <v>23.18375</v>
      </c>
      <c r="M223" s="49">
        <v>24.083749999999998</v>
      </c>
      <c r="O223" s="49">
        <v>13.974250000000001</v>
      </c>
      <c r="P223" s="49">
        <v>18.274250000000002</v>
      </c>
      <c r="Q223" s="49">
        <v>22.574250000000003</v>
      </c>
      <c r="S223" s="49">
        <v>0</v>
      </c>
      <c r="T223" s="49">
        <v>0</v>
      </c>
      <c r="U223" s="49">
        <v>0</v>
      </c>
      <c r="W223" s="49">
        <v>5.2548498447766857E-2</v>
      </c>
      <c r="X223" s="49">
        <v>0.10509699689553371</v>
      </c>
      <c r="Y223" s="49">
        <v>0.15764549534330058</v>
      </c>
      <c r="AA223" s="49">
        <v>2.5000000000000001E-3</v>
      </c>
      <c r="AB223" s="49">
        <v>5.0000000000000001E-3</v>
      </c>
      <c r="AC223" s="49">
        <v>7.4999999999999997E-3</v>
      </c>
      <c r="AE223" s="49">
        <v>-0.25</v>
      </c>
      <c r="AF223" s="49">
        <v>1.75</v>
      </c>
      <c r="AG223" s="49">
        <v>0.25</v>
      </c>
      <c r="AI223" s="49">
        <v>-0.1</v>
      </c>
      <c r="AJ223" s="49">
        <v>0.3</v>
      </c>
      <c r="AK223" s="49">
        <v>0.1</v>
      </c>
      <c r="AM223" s="59">
        <v>73</v>
      </c>
      <c r="AN223" s="72">
        <v>0.4</v>
      </c>
      <c r="BE223" s="60">
        <v>43160</v>
      </c>
      <c r="BF223" s="74">
        <v>0.9</v>
      </c>
    </row>
    <row r="224" spans="1:58">
      <c r="A224" s="71">
        <v>42309</v>
      </c>
      <c r="B224" s="36">
        <v>26.05</v>
      </c>
      <c r="C224" s="133">
        <v>28</v>
      </c>
      <c r="D224" s="36">
        <v>29.95</v>
      </c>
      <c r="E224" s="67"/>
      <c r="F224" s="36">
        <v>14.88999984741211</v>
      </c>
      <c r="G224" s="36">
        <v>15.864999847412109</v>
      </c>
      <c r="H224" s="36">
        <v>16.839999847412109</v>
      </c>
      <c r="I224" s="59"/>
      <c r="J224" s="60">
        <v>43191</v>
      </c>
      <c r="K224" s="49">
        <v>23.421500000000002</v>
      </c>
      <c r="L224" s="49">
        <v>24.209000000000003</v>
      </c>
      <c r="M224" s="49">
        <v>24.996500000000005</v>
      </c>
      <c r="O224" s="49">
        <v>18.783000000000001</v>
      </c>
      <c r="P224" s="49">
        <v>23.083000000000002</v>
      </c>
      <c r="Q224" s="49">
        <v>27.383000000000003</v>
      </c>
      <c r="S224" s="49">
        <v>0</v>
      </c>
      <c r="T224" s="49">
        <v>0</v>
      </c>
      <c r="U224" s="49">
        <v>0</v>
      </c>
      <c r="W224" s="49">
        <v>4.2038798758213466E-2</v>
      </c>
      <c r="X224" s="49">
        <v>8.4077597516426933E-2</v>
      </c>
      <c r="Y224" s="49">
        <v>0.12611639627464039</v>
      </c>
      <c r="AA224" s="49">
        <v>2.5000000000000001E-3</v>
      </c>
      <c r="AB224" s="49">
        <v>5.0000000000000001E-3</v>
      </c>
      <c r="AC224" s="49">
        <v>7.4999999999999997E-3</v>
      </c>
      <c r="AE224" s="49">
        <v>-0.25</v>
      </c>
      <c r="AF224" s="49">
        <v>1.1000000000000001</v>
      </c>
      <c r="AG224" s="49">
        <v>0.25</v>
      </c>
      <c r="AI224" s="49">
        <v>-0.1</v>
      </c>
      <c r="AJ224" s="49">
        <v>0.3</v>
      </c>
      <c r="AK224" s="49">
        <v>0.1</v>
      </c>
      <c r="AM224" s="59">
        <v>73</v>
      </c>
      <c r="AN224" s="72">
        <v>0.4</v>
      </c>
      <c r="BE224" s="60">
        <v>43191</v>
      </c>
      <c r="BF224" s="74">
        <v>0.9</v>
      </c>
    </row>
    <row r="225" spans="1:58">
      <c r="A225" s="71">
        <v>42339</v>
      </c>
      <c r="B225" s="36">
        <v>26.05</v>
      </c>
      <c r="C225" s="133">
        <v>28</v>
      </c>
      <c r="D225" s="36">
        <v>29.95</v>
      </c>
      <c r="E225" s="67"/>
      <c r="F225" s="36">
        <v>15.740000228881835</v>
      </c>
      <c r="G225" s="36">
        <v>16.715000228881834</v>
      </c>
      <c r="H225" s="36">
        <v>17.690000228881836</v>
      </c>
      <c r="I225" s="59"/>
      <c r="J225" s="60">
        <v>43221</v>
      </c>
      <c r="K225" s="49">
        <v>25.113000000000003</v>
      </c>
      <c r="L225" s="49">
        <v>26.973000000000003</v>
      </c>
      <c r="M225" s="49">
        <v>28.833000000000002</v>
      </c>
      <c r="O225" s="49">
        <v>21.943999999999999</v>
      </c>
      <c r="P225" s="49">
        <v>26.244</v>
      </c>
      <c r="Q225" s="49">
        <v>30.544</v>
      </c>
      <c r="S225" s="49">
        <v>0</v>
      </c>
      <c r="T225" s="49">
        <v>0</v>
      </c>
      <c r="U225" s="49">
        <v>0</v>
      </c>
      <c r="W225" s="49">
        <v>4.0987828789258135E-2</v>
      </c>
      <c r="X225" s="49">
        <v>8.197565757851627E-2</v>
      </c>
      <c r="Y225" s="49">
        <v>0.1229634863677744</v>
      </c>
      <c r="AA225" s="49">
        <v>2.5000000000000001E-3</v>
      </c>
      <c r="AB225" s="49">
        <v>5.0000000000000001E-3</v>
      </c>
      <c r="AC225" s="49">
        <v>7.4999999999999997E-3</v>
      </c>
      <c r="AE225" s="49">
        <v>-0.25</v>
      </c>
      <c r="AF225" s="49">
        <v>1.2</v>
      </c>
      <c r="AG225" s="49">
        <v>0.25</v>
      </c>
      <c r="AI225" s="49">
        <v>-0.1</v>
      </c>
      <c r="AJ225" s="49">
        <v>0.3</v>
      </c>
      <c r="AK225" s="49">
        <v>0.1</v>
      </c>
      <c r="AM225" s="59">
        <v>73</v>
      </c>
      <c r="AN225" s="72">
        <v>0.4</v>
      </c>
      <c r="BE225" s="60">
        <v>43221</v>
      </c>
      <c r="BF225" s="74">
        <v>0.9</v>
      </c>
    </row>
    <row r="226" spans="1:58">
      <c r="A226" s="71">
        <v>42370</v>
      </c>
      <c r="B226" s="36">
        <v>32.950000000000003</v>
      </c>
      <c r="C226" s="133">
        <v>35.049999999999997</v>
      </c>
      <c r="D226" s="36">
        <v>37.15</v>
      </c>
      <c r="E226" s="67"/>
      <c r="F226" s="36">
        <v>19.964997558593748</v>
      </c>
      <c r="G226" s="36">
        <v>21.014997558593748</v>
      </c>
      <c r="H226" s="36">
        <v>22.064997558593749</v>
      </c>
      <c r="I226" s="59"/>
      <c r="J226" s="60">
        <v>43252</v>
      </c>
      <c r="K226" s="49">
        <v>56.077500000000001</v>
      </c>
      <c r="L226" s="49">
        <v>61.41</v>
      </c>
      <c r="M226" s="49">
        <v>66.742500000000007</v>
      </c>
      <c r="O226" s="49">
        <v>44.427500000000002</v>
      </c>
      <c r="P226" s="49">
        <v>48.727499999999999</v>
      </c>
      <c r="Q226" s="49">
        <v>53.027500000000003</v>
      </c>
      <c r="S226" s="49">
        <v>0</v>
      </c>
      <c r="T226" s="49">
        <v>0</v>
      </c>
      <c r="U226" s="49">
        <v>0</v>
      </c>
      <c r="W226" s="49">
        <v>4.6242678634034813E-2</v>
      </c>
      <c r="X226" s="49">
        <v>9.2485357268069626E-2</v>
      </c>
      <c r="Y226" s="49">
        <v>0.13872803590210445</v>
      </c>
      <c r="AA226" s="49">
        <v>2.5000000000000001E-3</v>
      </c>
      <c r="AB226" s="49">
        <v>5.0000000000000001E-3</v>
      </c>
      <c r="AC226" s="49">
        <v>7.4999999999999997E-3</v>
      </c>
      <c r="AE226" s="49">
        <v>-0.25</v>
      </c>
      <c r="AF226" s="49">
        <v>2</v>
      </c>
      <c r="AG226" s="49">
        <v>0.25</v>
      </c>
      <c r="AI226" s="49">
        <v>-0.1</v>
      </c>
      <c r="AJ226" s="49">
        <v>0.3</v>
      </c>
      <c r="AK226" s="49">
        <v>0.1</v>
      </c>
      <c r="AM226" s="59">
        <v>74</v>
      </c>
      <c r="AN226" s="72">
        <v>0.4</v>
      </c>
      <c r="BE226" s="60">
        <v>43252</v>
      </c>
      <c r="BF226" s="74">
        <v>0.9</v>
      </c>
    </row>
    <row r="227" spans="1:58">
      <c r="A227" s="71">
        <v>42401</v>
      </c>
      <c r="B227" s="36">
        <v>32.950000000000003</v>
      </c>
      <c r="C227" s="133">
        <v>35.049999999999997</v>
      </c>
      <c r="D227" s="36">
        <v>37.15</v>
      </c>
      <c r="E227" s="67"/>
      <c r="F227" s="36">
        <v>20.114997177124021</v>
      </c>
      <c r="G227" s="36">
        <v>21.164997177124022</v>
      </c>
      <c r="H227" s="36">
        <v>22.214997177124022</v>
      </c>
      <c r="I227" s="59"/>
      <c r="J227" s="60">
        <v>43282</v>
      </c>
      <c r="K227" s="49">
        <v>102.74</v>
      </c>
      <c r="L227" s="49">
        <v>106.49</v>
      </c>
      <c r="M227" s="49">
        <v>110.24</v>
      </c>
      <c r="O227" s="49">
        <v>80.197500000000005</v>
      </c>
      <c r="P227" s="49">
        <v>84.497500000000002</v>
      </c>
      <c r="Q227" s="49">
        <v>88.797499999999999</v>
      </c>
      <c r="S227" s="49">
        <v>0</v>
      </c>
      <c r="T227" s="49">
        <v>0</v>
      </c>
      <c r="U227" s="49">
        <v>0</v>
      </c>
      <c r="W227" s="49">
        <v>5.8854318261498881E-2</v>
      </c>
      <c r="X227" s="49">
        <v>0.11770863652299776</v>
      </c>
      <c r="Y227" s="49">
        <v>0.17656295478449663</v>
      </c>
      <c r="AA227" s="49">
        <v>2.5000000000000001E-3</v>
      </c>
      <c r="AB227" s="49">
        <v>5.0000000000000001E-3</v>
      </c>
      <c r="AC227" s="49">
        <v>7.4999999999999997E-3</v>
      </c>
      <c r="AE227" s="49">
        <v>-0.25</v>
      </c>
      <c r="AF227" s="49">
        <v>2.25</v>
      </c>
      <c r="AG227" s="49">
        <v>0.25</v>
      </c>
      <c r="AI227" s="49">
        <v>-0.1</v>
      </c>
      <c r="AJ227" s="49">
        <v>0.3</v>
      </c>
      <c r="AK227" s="49">
        <v>0.1</v>
      </c>
      <c r="AM227" s="59">
        <v>74</v>
      </c>
      <c r="AN227" s="72">
        <v>0.4</v>
      </c>
      <c r="BE227" s="60">
        <v>43282</v>
      </c>
      <c r="BF227" s="74">
        <v>0.9</v>
      </c>
    </row>
    <row r="228" spans="1:58">
      <c r="A228" s="71">
        <v>42430</v>
      </c>
      <c r="B228" s="36">
        <v>26.125</v>
      </c>
      <c r="C228" s="133">
        <v>27.274999999999999</v>
      </c>
      <c r="D228" s="36">
        <v>28.425000000000001</v>
      </c>
      <c r="E228" s="67"/>
      <c r="F228" s="36">
        <v>17.839999084472655</v>
      </c>
      <c r="G228" s="36">
        <v>18.414999084472655</v>
      </c>
      <c r="H228" s="36">
        <v>18.989999084472654</v>
      </c>
      <c r="I228" s="59"/>
      <c r="J228" s="60">
        <v>43313</v>
      </c>
      <c r="K228" s="49">
        <v>97.22</v>
      </c>
      <c r="L228" s="49">
        <v>100.97</v>
      </c>
      <c r="M228" s="49">
        <v>104.72</v>
      </c>
      <c r="O228" s="49">
        <v>75.817499999999995</v>
      </c>
      <c r="P228" s="49">
        <v>80.117500000000007</v>
      </c>
      <c r="Q228" s="49">
        <v>84.417500000000004</v>
      </c>
      <c r="S228" s="49">
        <v>0</v>
      </c>
      <c r="T228" s="49">
        <v>0</v>
      </c>
      <c r="U228" s="49">
        <v>0</v>
      </c>
      <c r="W228" s="49">
        <v>7.1465957888962886E-2</v>
      </c>
      <c r="X228" s="49">
        <v>0.14293191577792577</v>
      </c>
      <c r="Y228" s="49">
        <v>0.21439787366688867</v>
      </c>
      <c r="AA228" s="49">
        <v>2.5000000000000001E-3</v>
      </c>
      <c r="AB228" s="49">
        <v>5.0000000000000001E-3</v>
      </c>
      <c r="AC228" s="49">
        <v>7.4999999999999997E-3</v>
      </c>
      <c r="AE228" s="49">
        <v>-0.25</v>
      </c>
      <c r="AF228" s="49">
        <v>3</v>
      </c>
      <c r="AG228" s="49">
        <v>0.25</v>
      </c>
      <c r="AI228" s="49">
        <v>-0.1</v>
      </c>
      <c r="AJ228" s="49">
        <v>0.3</v>
      </c>
      <c r="AK228" s="49">
        <v>0.1</v>
      </c>
      <c r="AM228" s="59">
        <v>74</v>
      </c>
      <c r="AN228" s="72">
        <v>0.4</v>
      </c>
      <c r="BE228" s="60">
        <v>43313</v>
      </c>
      <c r="BF228" s="74">
        <v>0.9</v>
      </c>
    </row>
    <row r="229" spans="1:58">
      <c r="A229" s="71">
        <v>42461</v>
      </c>
      <c r="B229" s="36">
        <v>27.15</v>
      </c>
      <c r="C229" s="133">
        <v>28.15</v>
      </c>
      <c r="D229" s="36">
        <v>29.15</v>
      </c>
      <c r="E229" s="67"/>
      <c r="F229" s="36">
        <v>18.164999084472655</v>
      </c>
      <c r="G229" s="36">
        <v>18.664999084472655</v>
      </c>
      <c r="H229" s="36">
        <v>19.164999084472655</v>
      </c>
      <c r="I229" s="59"/>
      <c r="J229" s="60">
        <v>43344</v>
      </c>
      <c r="K229" s="49">
        <v>33.005000000000003</v>
      </c>
      <c r="L229" s="49">
        <v>34.729999999999997</v>
      </c>
      <c r="M229" s="49">
        <v>36.454999999999998</v>
      </c>
      <c r="O229" s="49">
        <v>23.2575</v>
      </c>
      <c r="P229" s="49">
        <v>27.557500000000001</v>
      </c>
      <c r="Q229" s="49">
        <v>31.857500000000002</v>
      </c>
      <c r="S229" s="49">
        <v>0</v>
      </c>
      <c r="T229" s="49">
        <v>0</v>
      </c>
      <c r="U229" s="49">
        <v>0</v>
      </c>
      <c r="W229" s="49">
        <v>7.1465957888962886E-2</v>
      </c>
      <c r="X229" s="49">
        <v>0.14293191577792577</v>
      </c>
      <c r="Y229" s="49">
        <v>0.21439787366688867</v>
      </c>
      <c r="AA229" s="49">
        <v>2.5000000000000001E-3</v>
      </c>
      <c r="AB229" s="49">
        <v>5.0000000000000001E-3</v>
      </c>
      <c r="AC229" s="49">
        <v>7.4999999999999997E-3</v>
      </c>
      <c r="AE229" s="49">
        <v>-0.25</v>
      </c>
      <c r="AF229" s="49">
        <v>3</v>
      </c>
      <c r="AG229" s="49">
        <v>0.25</v>
      </c>
      <c r="AI229" s="49">
        <v>-0.1</v>
      </c>
      <c r="AJ229" s="49">
        <v>0.3</v>
      </c>
      <c r="AK229" s="49">
        <v>0.1</v>
      </c>
      <c r="AM229" s="59">
        <v>74</v>
      </c>
      <c r="AN229" s="72">
        <v>0.4</v>
      </c>
      <c r="BE229" s="60">
        <v>43344</v>
      </c>
      <c r="BF229" s="74">
        <v>0.9</v>
      </c>
    </row>
    <row r="230" spans="1:58">
      <c r="A230" s="71">
        <v>42491</v>
      </c>
      <c r="B230" s="36">
        <v>33.97</v>
      </c>
      <c r="C230" s="133">
        <v>36.450000000000003</v>
      </c>
      <c r="D230" s="36">
        <v>38.93</v>
      </c>
      <c r="E230" s="67"/>
      <c r="F230" s="36">
        <v>16.874999847412109</v>
      </c>
      <c r="G230" s="36">
        <v>18.114999847412108</v>
      </c>
      <c r="H230" s="36">
        <v>19.354999847412106</v>
      </c>
      <c r="I230" s="59"/>
      <c r="J230" s="60">
        <v>43374</v>
      </c>
      <c r="K230" s="49">
        <v>24.147500000000001</v>
      </c>
      <c r="L230" s="49">
        <v>25.76</v>
      </c>
      <c r="M230" s="49">
        <v>27.372499999999999</v>
      </c>
      <c r="O230" s="49">
        <v>16.14</v>
      </c>
      <c r="P230" s="49">
        <v>20.440000000000001</v>
      </c>
      <c r="Q230" s="49">
        <v>24.74</v>
      </c>
      <c r="S230" s="49">
        <v>0</v>
      </c>
      <c r="T230" s="49">
        <v>0</v>
      </c>
      <c r="U230" s="49">
        <v>0</v>
      </c>
      <c r="W230" s="49">
        <v>4.4586604743559743E-2</v>
      </c>
      <c r="X230" s="49">
        <v>8.9173209487119487E-2</v>
      </c>
      <c r="Y230" s="49">
        <v>0.13375981423067923</v>
      </c>
      <c r="AA230" s="49">
        <v>2.5000000000000001E-3</v>
      </c>
      <c r="AB230" s="49">
        <v>5.0000000000000001E-3</v>
      </c>
      <c r="AC230" s="49">
        <v>7.4999999999999997E-3</v>
      </c>
      <c r="AE230" s="49">
        <v>-0.25</v>
      </c>
      <c r="AF230" s="49">
        <v>1.75</v>
      </c>
      <c r="AG230" s="49">
        <v>0.25</v>
      </c>
      <c r="AI230" s="49">
        <v>-0.1</v>
      </c>
      <c r="AJ230" s="49">
        <v>0.3</v>
      </c>
      <c r="AK230" s="49">
        <v>0.1</v>
      </c>
      <c r="AM230" s="59">
        <v>74</v>
      </c>
      <c r="AN230" s="72">
        <v>0.4</v>
      </c>
      <c r="BE230" s="60">
        <v>43374</v>
      </c>
      <c r="BF230" s="74">
        <v>0.9</v>
      </c>
    </row>
    <row r="231" spans="1:58">
      <c r="A231" s="71">
        <v>42522</v>
      </c>
      <c r="B231" s="36">
        <v>58.64</v>
      </c>
      <c r="C231" s="133">
        <v>65.75</v>
      </c>
      <c r="D231" s="36">
        <v>72.86</v>
      </c>
      <c r="E231" s="67"/>
      <c r="F231" s="36">
        <v>14.620001220703124</v>
      </c>
      <c r="G231" s="36">
        <v>18.175001220703123</v>
      </c>
      <c r="H231" s="36">
        <v>21.730001220703123</v>
      </c>
      <c r="I231" s="59"/>
      <c r="J231" s="60">
        <v>43405</v>
      </c>
      <c r="L231" s="49">
        <v>21</v>
      </c>
      <c r="P231" s="49">
        <v>16.8</v>
      </c>
      <c r="X231" s="49">
        <v>7.0064664597022458E-2</v>
      </c>
      <c r="AF231" s="49">
        <v>1.5</v>
      </c>
    </row>
    <row r="232" spans="1:58">
      <c r="A232" s="71">
        <v>42552</v>
      </c>
      <c r="B232" s="36">
        <v>106.75</v>
      </c>
      <c r="C232" s="133">
        <v>111.75</v>
      </c>
      <c r="D232" s="36">
        <v>116.75</v>
      </c>
      <c r="E232" s="67"/>
      <c r="F232" s="36">
        <v>15.364999847412108</v>
      </c>
      <c r="G232" s="36">
        <v>17.864999847412108</v>
      </c>
      <c r="H232" s="36">
        <v>20.364999847412108</v>
      </c>
      <c r="I232" s="59"/>
      <c r="J232" s="60">
        <v>43435</v>
      </c>
      <c r="L232" s="49">
        <v>22.12</v>
      </c>
      <c r="P232" s="49">
        <v>16.8</v>
      </c>
      <c r="X232" s="49">
        <v>7.0064664597022458E-2</v>
      </c>
      <c r="AF232" s="49">
        <v>1.5</v>
      </c>
    </row>
    <row r="233" spans="1:58">
      <c r="A233" s="71">
        <v>42583</v>
      </c>
      <c r="B233" s="36">
        <v>100.75</v>
      </c>
      <c r="C233" s="133">
        <v>105.75</v>
      </c>
      <c r="D233" s="36">
        <v>110.75</v>
      </c>
      <c r="E233" s="67"/>
      <c r="F233" s="36">
        <v>15.414999084472655</v>
      </c>
      <c r="G233" s="36">
        <v>17.914999084472655</v>
      </c>
      <c r="H233" s="36">
        <v>20.414999084472655</v>
      </c>
      <c r="I233" s="59"/>
      <c r="J233" s="60">
        <v>43466</v>
      </c>
      <c r="L233" s="49">
        <v>30.843999999999998</v>
      </c>
      <c r="P233" s="49">
        <v>23.483499999999999</v>
      </c>
      <c r="X233" s="49">
        <v>7.0064664597022458E-2</v>
      </c>
      <c r="AF233" s="49">
        <v>1.5</v>
      </c>
    </row>
    <row r="234" spans="1:58">
      <c r="A234" s="71">
        <v>42614</v>
      </c>
      <c r="B234" s="36">
        <v>35.049999999999997</v>
      </c>
      <c r="C234" s="133">
        <v>37.25</v>
      </c>
      <c r="D234" s="36">
        <v>39.450000000000003</v>
      </c>
      <c r="E234" s="67"/>
      <c r="F234" s="36">
        <v>16.814999084472653</v>
      </c>
      <c r="G234" s="36">
        <v>17.914999084472655</v>
      </c>
      <c r="H234" s="36">
        <v>19.014999084472656</v>
      </c>
      <c r="I234" s="59"/>
      <c r="J234" s="60">
        <v>43497</v>
      </c>
      <c r="L234" s="49">
        <v>29.7925</v>
      </c>
      <c r="P234" s="49">
        <v>25.586499999999997</v>
      </c>
      <c r="X234" s="49">
        <v>0.10509699689553371</v>
      </c>
      <c r="AF234" s="49">
        <v>1.75</v>
      </c>
    </row>
    <row r="235" spans="1:58">
      <c r="A235" s="71">
        <v>42644</v>
      </c>
      <c r="B235" s="36">
        <v>25.95</v>
      </c>
      <c r="C235" s="133">
        <v>28</v>
      </c>
      <c r="D235" s="36">
        <v>30.05</v>
      </c>
      <c r="E235" s="67"/>
      <c r="F235" s="36">
        <v>16.589999847412109</v>
      </c>
      <c r="G235" s="36">
        <v>17.614999847412108</v>
      </c>
      <c r="H235" s="36">
        <v>18.639999847412106</v>
      </c>
      <c r="I235" s="59"/>
      <c r="J235" s="60">
        <v>43525</v>
      </c>
      <c r="L235" s="49">
        <v>23.18375</v>
      </c>
      <c r="P235" s="49">
        <v>18.274250000000002</v>
      </c>
      <c r="X235" s="49">
        <v>0.10509699689553371</v>
      </c>
      <c r="AF235" s="49">
        <v>1.75</v>
      </c>
    </row>
    <row r="236" spans="1:58">
      <c r="A236" s="71">
        <v>42675</v>
      </c>
      <c r="B236" s="36">
        <v>25.95</v>
      </c>
      <c r="C236" s="133">
        <v>28</v>
      </c>
      <c r="D236" s="36">
        <v>30.05</v>
      </c>
      <c r="E236" s="67"/>
      <c r="F236" s="36">
        <v>14.839999847412109</v>
      </c>
      <c r="G236" s="36">
        <v>15.864999847412109</v>
      </c>
      <c r="H236" s="36">
        <v>16.88999984741211</v>
      </c>
      <c r="I236" s="59"/>
      <c r="J236" s="60">
        <v>43556</v>
      </c>
      <c r="L236" s="49">
        <v>24.209000000000003</v>
      </c>
      <c r="P236" s="49">
        <v>23.083000000000002</v>
      </c>
      <c r="X236" s="49">
        <v>8.4077597516426933E-2</v>
      </c>
      <c r="AF236" s="49">
        <v>1.1000000000000001</v>
      </c>
    </row>
    <row r="237" spans="1:58">
      <c r="A237" s="71">
        <v>42705</v>
      </c>
      <c r="B237" s="36">
        <v>25.95</v>
      </c>
      <c r="C237" s="133">
        <v>28</v>
      </c>
      <c r="D237" s="36">
        <v>30.05</v>
      </c>
      <c r="E237" s="67"/>
      <c r="F237" s="36">
        <v>15.690000228881834</v>
      </c>
      <c r="G237" s="36">
        <v>16.715000228881834</v>
      </c>
      <c r="H237" s="36">
        <v>17.740000228881833</v>
      </c>
      <c r="I237" s="59"/>
      <c r="J237" s="60">
        <v>43586</v>
      </c>
      <c r="L237" s="49">
        <v>26.973000000000003</v>
      </c>
      <c r="P237" s="49">
        <v>26.244</v>
      </c>
      <c r="X237" s="49">
        <v>8.197565757851627E-2</v>
      </c>
      <c r="AF237" s="49">
        <v>1.2</v>
      </c>
    </row>
    <row r="238" spans="1:58">
      <c r="A238" s="71">
        <v>42736</v>
      </c>
      <c r="B238" s="36">
        <v>32.85</v>
      </c>
      <c r="C238" s="133">
        <v>35.049999999999997</v>
      </c>
      <c r="D238" s="36">
        <v>37.25</v>
      </c>
      <c r="E238" s="67"/>
      <c r="F238" s="36">
        <v>19.914997558593747</v>
      </c>
      <c r="G238" s="36">
        <v>21.014997558593748</v>
      </c>
      <c r="H238" s="36">
        <v>22.11499755859375</v>
      </c>
      <c r="I238" s="59"/>
      <c r="J238" s="60">
        <v>43617</v>
      </c>
      <c r="L238" s="49">
        <v>61.41</v>
      </c>
      <c r="P238" s="49">
        <v>48.727499999999999</v>
      </c>
      <c r="X238" s="49">
        <v>9.2485357268069626E-2</v>
      </c>
      <c r="AF238" s="49">
        <v>2</v>
      </c>
    </row>
    <row r="239" spans="1:58">
      <c r="A239" s="71">
        <v>42767</v>
      </c>
      <c r="B239" s="36">
        <v>32.85</v>
      </c>
      <c r="C239" s="133">
        <v>35.049999999999997</v>
      </c>
      <c r="D239" s="36">
        <v>37.25</v>
      </c>
      <c r="E239" s="67"/>
      <c r="F239" s="36">
        <v>20.06499717712402</v>
      </c>
      <c r="G239" s="36">
        <v>21.164997177124022</v>
      </c>
      <c r="H239" s="36">
        <v>22.264997177124023</v>
      </c>
      <c r="I239" s="59"/>
      <c r="J239" s="60">
        <v>43647</v>
      </c>
      <c r="L239" s="49">
        <v>106.49</v>
      </c>
      <c r="P239" s="49">
        <v>84.497500000000002</v>
      </c>
      <c r="X239" s="49">
        <v>0.11770863652299776</v>
      </c>
      <c r="AF239" s="49">
        <v>2.25</v>
      </c>
    </row>
    <row r="240" spans="1:58">
      <c r="A240" s="71">
        <v>42795</v>
      </c>
      <c r="B240" s="36">
        <v>26.074999999999999</v>
      </c>
      <c r="C240" s="133">
        <v>27.274999999999999</v>
      </c>
      <c r="D240" s="36">
        <v>28.475000000000001</v>
      </c>
      <c r="E240" s="67"/>
      <c r="F240" s="36">
        <v>17.814999084472653</v>
      </c>
      <c r="G240" s="36">
        <v>18.414999084472655</v>
      </c>
      <c r="H240" s="36">
        <v>19.014999084472656</v>
      </c>
      <c r="I240" s="59"/>
      <c r="J240" s="60">
        <v>43678</v>
      </c>
      <c r="L240" s="49">
        <v>100.97</v>
      </c>
      <c r="P240" s="49">
        <v>80.117500000000007</v>
      </c>
      <c r="X240" s="49">
        <v>0.14293191577792577</v>
      </c>
      <c r="AF240" s="49">
        <v>3</v>
      </c>
    </row>
    <row r="241" spans="1:32">
      <c r="A241" s="71">
        <v>42826</v>
      </c>
      <c r="B241" s="36">
        <v>27.1</v>
      </c>
      <c r="C241" s="133">
        <v>28.15</v>
      </c>
      <c r="D241" s="36">
        <v>29.2</v>
      </c>
      <c r="E241" s="67"/>
      <c r="F241" s="36">
        <v>18.139999084472656</v>
      </c>
      <c r="G241" s="36">
        <v>18.664999084472655</v>
      </c>
      <c r="H241" s="36">
        <v>19.189999084472653</v>
      </c>
      <c r="I241" s="59"/>
      <c r="J241" s="60">
        <v>43709</v>
      </c>
      <c r="L241" s="49">
        <v>34.729999999999997</v>
      </c>
      <c r="P241" s="49">
        <v>27.557500000000001</v>
      </c>
      <c r="X241" s="49">
        <v>0.14293191577792577</v>
      </c>
      <c r="AF241" s="49">
        <v>3</v>
      </c>
    </row>
    <row r="242" spans="1:32">
      <c r="A242" s="71">
        <v>42856</v>
      </c>
      <c r="B242" s="36">
        <v>33.97</v>
      </c>
      <c r="C242" s="133">
        <v>36.450000000000003</v>
      </c>
      <c r="D242" s="36">
        <v>38.93</v>
      </c>
      <c r="E242" s="67"/>
      <c r="F242" s="36">
        <v>16.874999847412109</v>
      </c>
      <c r="G242" s="36">
        <v>18.114999847412108</v>
      </c>
      <c r="H242" s="36">
        <v>19.354999847412106</v>
      </c>
      <c r="I242" s="59"/>
      <c r="J242" s="60">
        <v>43739</v>
      </c>
      <c r="L242" s="49">
        <v>25.76</v>
      </c>
      <c r="P242" s="49">
        <v>20.440000000000001</v>
      </c>
      <c r="X242" s="49">
        <v>8.9173209487119487E-2</v>
      </c>
      <c r="AF242" s="49">
        <v>1.75</v>
      </c>
    </row>
    <row r="243" spans="1:32">
      <c r="A243" s="71">
        <v>42887</v>
      </c>
      <c r="B243" s="36">
        <v>59.14</v>
      </c>
      <c r="C243" s="133">
        <v>66.25</v>
      </c>
      <c r="D243" s="36">
        <v>73.36</v>
      </c>
      <c r="E243" s="67"/>
      <c r="F243" s="36">
        <v>14.620001220703124</v>
      </c>
      <c r="G243" s="36">
        <v>18.175001220703123</v>
      </c>
      <c r="H243" s="36">
        <v>21.730001220703123</v>
      </c>
      <c r="I243" s="59"/>
      <c r="J243" s="60">
        <v>43770</v>
      </c>
      <c r="L243" s="49">
        <v>21</v>
      </c>
      <c r="P243" s="49">
        <v>16.8</v>
      </c>
      <c r="X243" s="49">
        <v>7.0064664597022458E-2</v>
      </c>
      <c r="AF243" s="49">
        <v>1.5</v>
      </c>
    </row>
    <row r="244" spans="1:32">
      <c r="A244" s="71">
        <v>42917</v>
      </c>
      <c r="B244" s="36">
        <v>108.75</v>
      </c>
      <c r="C244" s="133">
        <v>113.75</v>
      </c>
      <c r="D244" s="36">
        <v>118.75</v>
      </c>
      <c r="E244" s="67"/>
      <c r="F244" s="36">
        <v>15.364999847412108</v>
      </c>
      <c r="G244" s="36">
        <v>17.864999847412108</v>
      </c>
      <c r="H244" s="36">
        <v>20.364999847412108</v>
      </c>
      <c r="I244" s="59"/>
      <c r="J244" s="60">
        <v>43800</v>
      </c>
      <c r="L244" s="49">
        <v>22.12</v>
      </c>
      <c r="P244" s="49">
        <v>16.8</v>
      </c>
      <c r="X244" s="49">
        <v>7.0064664597022458E-2</v>
      </c>
      <c r="AF244" s="49">
        <v>1.5</v>
      </c>
    </row>
    <row r="245" spans="1:32">
      <c r="A245" s="71">
        <v>42948</v>
      </c>
      <c r="B245" s="36">
        <v>102.75</v>
      </c>
      <c r="C245" s="133">
        <v>107.75</v>
      </c>
      <c r="D245" s="36">
        <v>112.75</v>
      </c>
      <c r="E245" s="67"/>
      <c r="F245" s="36">
        <v>15.414999084472655</v>
      </c>
      <c r="G245" s="36">
        <v>17.914999084472655</v>
      </c>
      <c r="H245" s="36">
        <v>20.414999084472655</v>
      </c>
      <c r="I245" s="59"/>
      <c r="J245" s="60">
        <v>43831</v>
      </c>
      <c r="L245" s="49">
        <v>30.843999999999998</v>
      </c>
      <c r="P245" s="49">
        <v>23.483499999999999</v>
      </c>
      <c r="X245" s="49">
        <v>7.0064664597022458E-2</v>
      </c>
      <c r="AF245" s="49">
        <v>1.5</v>
      </c>
    </row>
    <row r="246" spans="1:32">
      <c r="A246" s="71">
        <v>42979</v>
      </c>
      <c r="B246" s="36">
        <v>35.200000000000003</v>
      </c>
      <c r="C246" s="133">
        <v>37.5</v>
      </c>
      <c r="D246" s="36">
        <v>39.799999999999997</v>
      </c>
      <c r="E246" s="78"/>
      <c r="F246" s="36">
        <v>16.764999084472656</v>
      </c>
      <c r="G246" s="36">
        <v>17.914999084472655</v>
      </c>
      <c r="H246" s="36">
        <v>19.064999084472653</v>
      </c>
      <c r="I246" s="59"/>
      <c r="J246" s="60">
        <v>43862</v>
      </c>
      <c r="L246" s="49">
        <v>29.7925</v>
      </c>
      <c r="P246" s="49">
        <v>25.586499999999997</v>
      </c>
      <c r="X246" s="49">
        <v>0.10509699689553371</v>
      </c>
      <c r="AF246" s="49">
        <v>1.75</v>
      </c>
    </row>
    <row r="247" spans="1:32">
      <c r="A247" s="71">
        <v>43009</v>
      </c>
      <c r="B247" s="36">
        <v>25.85</v>
      </c>
      <c r="C247" s="133">
        <v>28</v>
      </c>
      <c r="D247" s="36">
        <v>30.15</v>
      </c>
      <c r="E247" s="78"/>
      <c r="F247" s="36">
        <v>16.539999847412108</v>
      </c>
      <c r="G247" s="36">
        <v>17.614999847412108</v>
      </c>
      <c r="H247" s="36">
        <v>18.689999847412107</v>
      </c>
      <c r="I247" s="59"/>
      <c r="J247" s="60">
        <v>43891</v>
      </c>
      <c r="L247" s="49">
        <v>23.18375</v>
      </c>
      <c r="P247" s="49">
        <v>18.274250000000002</v>
      </c>
      <c r="X247" s="49">
        <v>0.10509699689553371</v>
      </c>
      <c r="AF247" s="49">
        <v>1.75</v>
      </c>
    </row>
    <row r="248" spans="1:32">
      <c r="A248" s="71">
        <v>43040</v>
      </c>
      <c r="B248" s="36">
        <v>25.85</v>
      </c>
      <c r="C248" s="133">
        <v>28</v>
      </c>
      <c r="D248" s="36">
        <v>30.15</v>
      </c>
      <c r="E248" s="78"/>
      <c r="F248" s="36">
        <v>14.789999847412108</v>
      </c>
      <c r="G248" s="36">
        <v>15.864999847412109</v>
      </c>
      <c r="H248" s="36">
        <v>16.939999847412111</v>
      </c>
      <c r="I248" s="59"/>
      <c r="J248" s="60">
        <v>43922</v>
      </c>
      <c r="L248" s="49">
        <v>24.209000000000003</v>
      </c>
      <c r="P248" s="49">
        <v>23.083000000000002</v>
      </c>
      <c r="X248" s="49">
        <v>8.4077597516426933E-2</v>
      </c>
      <c r="AF248" s="49">
        <v>1.1000000000000001</v>
      </c>
    </row>
    <row r="249" spans="1:32">
      <c r="A249" s="71">
        <v>43070</v>
      </c>
      <c r="B249" s="36">
        <v>25.85</v>
      </c>
      <c r="C249" s="133">
        <v>28</v>
      </c>
      <c r="D249" s="36">
        <v>30.15</v>
      </c>
      <c r="E249" s="78"/>
      <c r="F249" s="36">
        <v>15.640000228881833</v>
      </c>
      <c r="G249" s="36">
        <v>16.715000228881834</v>
      </c>
      <c r="H249" s="36">
        <v>17.790000228881834</v>
      </c>
      <c r="I249" s="59"/>
      <c r="J249" s="60">
        <v>43952</v>
      </c>
      <c r="L249" s="49">
        <v>26.973000000000003</v>
      </c>
      <c r="P249" s="49">
        <v>26.244</v>
      </c>
      <c r="X249" s="49">
        <v>8.197565757851627E-2</v>
      </c>
      <c r="AF249" s="49">
        <v>1.2</v>
      </c>
    </row>
    <row r="250" spans="1:32">
      <c r="A250" s="71">
        <v>43101</v>
      </c>
      <c r="B250" s="36">
        <v>32.85</v>
      </c>
      <c r="C250" s="133">
        <v>35.049999999999997</v>
      </c>
      <c r="D250" s="36">
        <v>37.25</v>
      </c>
      <c r="E250" s="78"/>
      <c r="F250" s="36">
        <v>19.914997558593747</v>
      </c>
      <c r="G250" s="36">
        <v>21.014997558593748</v>
      </c>
      <c r="H250" s="36">
        <v>22.11499755859375</v>
      </c>
      <c r="I250" s="59"/>
      <c r="J250" s="60">
        <v>43983</v>
      </c>
      <c r="L250" s="49">
        <v>61.41</v>
      </c>
      <c r="P250" s="49">
        <v>48.727499999999999</v>
      </c>
      <c r="X250" s="49">
        <v>9.2485357268069626E-2</v>
      </c>
      <c r="AF250" s="49">
        <v>2</v>
      </c>
    </row>
    <row r="251" spans="1:32">
      <c r="A251" s="71">
        <v>43132</v>
      </c>
      <c r="B251" s="36">
        <v>32.85</v>
      </c>
      <c r="C251" s="133">
        <v>35.049999999999997</v>
      </c>
      <c r="D251" s="36">
        <v>37.25</v>
      </c>
      <c r="E251" s="78"/>
      <c r="F251" s="36">
        <v>20.06499717712402</v>
      </c>
      <c r="G251" s="36">
        <v>21.164997177124022</v>
      </c>
      <c r="H251" s="36">
        <v>22.264997177124023</v>
      </c>
      <c r="I251" s="59"/>
      <c r="J251" s="60">
        <v>44013</v>
      </c>
      <c r="L251" s="49">
        <v>106.49</v>
      </c>
      <c r="P251" s="49">
        <v>84.497500000000002</v>
      </c>
      <c r="X251" s="49">
        <v>0.11770863652299776</v>
      </c>
      <c r="AF251" s="49">
        <v>2.25</v>
      </c>
    </row>
    <row r="252" spans="1:32">
      <c r="A252" s="71">
        <v>43160</v>
      </c>
      <c r="B252" s="36">
        <v>26.074999999999999</v>
      </c>
      <c r="C252" s="133">
        <v>27.274999999999999</v>
      </c>
      <c r="D252" s="36">
        <v>28.475000000000001</v>
      </c>
      <c r="E252" s="78"/>
      <c r="F252" s="36">
        <v>17.814999084472653</v>
      </c>
      <c r="G252" s="36">
        <v>18.414999084472655</v>
      </c>
      <c r="H252" s="36">
        <v>19.014999084472656</v>
      </c>
      <c r="I252" s="59"/>
      <c r="J252" s="60">
        <v>44044</v>
      </c>
      <c r="L252" s="49">
        <v>100.97</v>
      </c>
      <c r="P252" s="49">
        <v>80.117500000000007</v>
      </c>
      <c r="X252" s="49">
        <v>0.14293191577792577</v>
      </c>
      <c r="AF252" s="49">
        <v>3</v>
      </c>
    </row>
    <row r="253" spans="1:32">
      <c r="A253" s="71">
        <v>43191</v>
      </c>
      <c r="B253" s="36">
        <v>27.1</v>
      </c>
      <c r="C253" s="133">
        <v>28.15</v>
      </c>
      <c r="D253" s="36">
        <v>29.2</v>
      </c>
      <c r="E253" s="78"/>
      <c r="F253" s="36">
        <v>18.139999084472656</v>
      </c>
      <c r="G253" s="36">
        <v>18.664999084472655</v>
      </c>
      <c r="H253" s="36">
        <v>19.189999084472653</v>
      </c>
      <c r="I253" s="59"/>
      <c r="J253" s="60">
        <v>44075</v>
      </c>
      <c r="L253" s="49">
        <v>34.729999999999997</v>
      </c>
      <c r="P253" s="49">
        <v>27.557500000000001</v>
      </c>
      <c r="X253" s="49">
        <v>0.14293191577792577</v>
      </c>
      <c r="AF253" s="49">
        <v>3</v>
      </c>
    </row>
    <row r="254" spans="1:32">
      <c r="A254" s="71">
        <v>43221</v>
      </c>
      <c r="B254" s="36">
        <v>33.97</v>
      </c>
      <c r="C254" s="133">
        <v>36.450000000000003</v>
      </c>
      <c r="D254" s="36">
        <v>38.93</v>
      </c>
      <c r="E254" s="78"/>
      <c r="F254" s="36">
        <v>16.874999847412109</v>
      </c>
      <c r="G254" s="36">
        <v>18.114999847412108</v>
      </c>
      <c r="H254" s="36">
        <v>19.354999847412106</v>
      </c>
      <c r="I254" s="59"/>
      <c r="J254" s="60">
        <v>44105</v>
      </c>
      <c r="L254" s="49">
        <v>25.76</v>
      </c>
      <c r="P254" s="49">
        <v>20.440000000000001</v>
      </c>
      <c r="X254" s="49">
        <v>8.9173209487119487E-2</v>
      </c>
      <c r="AF254" s="49">
        <v>1.75</v>
      </c>
    </row>
    <row r="255" spans="1:32">
      <c r="A255" s="71">
        <v>43252</v>
      </c>
      <c r="B255" s="36">
        <v>59.64</v>
      </c>
      <c r="C255" s="133">
        <v>66.75</v>
      </c>
      <c r="D255" s="36">
        <v>73.86</v>
      </c>
      <c r="E255" s="78"/>
      <c r="F255" s="36">
        <v>14.620001220703124</v>
      </c>
      <c r="G255" s="36">
        <v>18.175001220703123</v>
      </c>
      <c r="H255" s="36">
        <v>21.730001220703123</v>
      </c>
      <c r="I255" s="59"/>
      <c r="J255" s="60">
        <v>44136</v>
      </c>
      <c r="L255" s="49">
        <v>21</v>
      </c>
      <c r="P255" s="49">
        <v>16.8</v>
      </c>
      <c r="X255" s="49">
        <v>7.0064664597022458E-2</v>
      </c>
      <c r="AF255" s="49">
        <v>1.5</v>
      </c>
    </row>
    <row r="256" spans="1:32">
      <c r="A256" s="71">
        <v>43282</v>
      </c>
      <c r="B256" s="36">
        <v>110.75</v>
      </c>
      <c r="C256" s="133">
        <v>115.75</v>
      </c>
      <c r="D256" s="36">
        <v>120.75</v>
      </c>
      <c r="E256" s="78"/>
      <c r="F256" s="36">
        <v>15.364999847412108</v>
      </c>
      <c r="G256" s="36">
        <v>17.864999847412108</v>
      </c>
      <c r="H256" s="36">
        <v>20.364999847412108</v>
      </c>
      <c r="I256" s="59"/>
      <c r="J256" s="60">
        <v>44166</v>
      </c>
      <c r="L256" s="49">
        <v>22.12</v>
      </c>
      <c r="P256" s="49">
        <v>16.8</v>
      </c>
      <c r="X256" s="49">
        <v>7.0064664597022458E-2</v>
      </c>
      <c r="AF256" s="49">
        <v>1.5</v>
      </c>
    </row>
    <row r="257" spans="1:32">
      <c r="A257" s="71">
        <v>43313</v>
      </c>
      <c r="B257" s="36">
        <v>104.75</v>
      </c>
      <c r="C257" s="133">
        <v>109.75</v>
      </c>
      <c r="D257" s="36">
        <v>114.75</v>
      </c>
      <c r="E257" s="78"/>
      <c r="F257" s="36">
        <v>15.414999084472655</v>
      </c>
      <c r="G257" s="36">
        <v>17.914999084472655</v>
      </c>
      <c r="H257" s="36">
        <v>20.414999084472655</v>
      </c>
      <c r="I257" s="59"/>
      <c r="J257" s="60">
        <v>44197</v>
      </c>
      <c r="L257" s="49">
        <v>30.843999999999998</v>
      </c>
      <c r="P257" s="49">
        <v>23.483499999999999</v>
      </c>
      <c r="X257" s="49">
        <v>7.0064664597022458E-2</v>
      </c>
      <c r="AF257" s="49">
        <v>1.5</v>
      </c>
    </row>
    <row r="258" spans="1:32">
      <c r="A258" s="71">
        <v>43344</v>
      </c>
      <c r="B258" s="36">
        <v>35.450000000000003</v>
      </c>
      <c r="C258" s="133">
        <v>37.75</v>
      </c>
      <c r="D258" s="36">
        <v>40.049999999999997</v>
      </c>
      <c r="E258" s="78"/>
      <c r="F258" s="36">
        <v>16.764999084472656</v>
      </c>
      <c r="G258" s="36">
        <v>17.914999084472655</v>
      </c>
      <c r="H258" s="36">
        <v>19.064999084472653</v>
      </c>
      <c r="I258" s="59"/>
      <c r="J258" s="60">
        <v>44228</v>
      </c>
      <c r="L258" s="49">
        <v>29.7925</v>
      </c>
      <c r="P258" s="49">
        <v>25.586499999999997</v>
      </c>
      <c r="X258" s="49">
        <v>0.10509699689553371</v>
      </c>
      <c r="AF258" s="49">
        <v>1.75</v>
      </c>
    </row>
    <row r="259" spans="1:32">
      <c r="A259" s="71">
        <v>43374</v>
      </c>
      <c r="B259" s="36">
        <v>25.85</v>
      </c>
      <c r="C259" s="133">
        <v>28</v>
      </c>
      <c r="D259" s="36">
        <v>30.15</v>
      </c>
      <c r="E259" s="78"/>
      <c r="F259" s="36">
        <v>16.539999847412108</v>
      </c>
      <c r="G259" s="36">
        <v>17.614999847412108</v>
      </c>
      <c r="H259" s="36">
        <v>18.689999847412107</v>
      </c>
      <c r="I259" s="59"/>
      <c r="J259" s="60">
        <v>44256</v>
      </c>
      <c r="L259" s="49">
        <v>23.18375</v>
      </c>
      <c r="P259" s="49">
        <v>18.274250000000002</v>
      </c>
      <c r="X259" s="49">
        <v>0.10509699689553371</v>
      </c>
      <c r="AF259" s="49">
        <v>1.75</v>
      </c>
    </row>
    <row r="260" spans="1:32">
      <c r="A260" s="71">
        <v>43405</v>
      </c>
      <c r="C260" s="133">
        <v>28</v>
      </c>
      <c r="G260" s="36">
        <v>15.864999847412109</v>
      </c>
      <c r="J260" s="60">
        <v>44287</v>
      </c>
      <c r="L260" s="49">
        <v>24.209000000000003</v>
      </c>
      <c r="P260" s="49">
        <v>23.083000000000002</v>
      </c>
      <c r="X260" s="49">
        <v>8.4077597516426933E-2</v>
      </c>
      <c r="AF260" s="49">
        <v>1.1000000000000001</v>
      </c>
    </row>
    <row r="261" spans="1:32">
      <c r="A261" s="71">
        <v>43435</v>
      </c>
      <c r="C261" s="133">
        <v>28</v>
      </c>
      <c r="G261" s="36">
        <v>16.715000228881834</v>
      </c>
      <c r="J261" s="60">
        <v>44317</v>
      </c>
      <c r="L261" s="49">
        <v>26.973000000000003</v>
      </c>
      <c r="P261" s="49">
        <v>26.244</v>
      </c>
      <c r="X261" s="49">
        <v>8.197565757851627E-2</v>
      </c>
      <c r="AF261" s="49">
        <v>1.2</v>
      </c>
    </row>
    <row r="262" spans="1:32">
      <c r="A262" s="71">
        <v>43466</v>
      </c>
      <c r="C262" s="133">
        <v>35.049999999999997</v>
      </c>
      <c r="G262" s="36">
        <v>21.014997558593748</v>
      </c>
      <c r="L262" s="49">
        <v>61.41</v>
      </c>
      <c r="P262" s="49">
        <v>48.727499999999999</v>
      </c>
      <c r="X262" s="49">
        <v>9.2485357268069626E-2</v>
      </c>
      <c r="AF262" s="49">
        <v>2</v>
      </c>
    </row>
    <row r="263" spans="1:32">
      <c r="A263" s="71">
        <v>43497</v>
      </c>
      <c r="C263" s="133">
        <v>35.049999999999997</v>
      </c>
      <c r="G263" s="36">
        <v>21.164997177124022</v>
      </c>
      <c r="L263" s="49">
        <v>106.49</v>
      </c>
      <c r="P263" s="49">
        <v>84.497500000000002</v>
      </c>
      <c r="X263" s="49">
        <v>0.11770863652299776</v>
      </c>
      <c r="AF263" s="49">
        <v>2.25</v>
      </c>
    </row>
    <row r="264" spans="1:32">
      <c r="A264" s="71">
        <v>43525</v>
      </c>
      <c r="C264" s="133">
        <v>27.274999999999999</v>
      </c>
      <c r="G264" s="36">
        <v>18.414999084472655</v>
      </c>
      <c r="L264" s="49">
        <v>100.97</v>
      </c>
      <c r="P264" s="49">
        <v>80.117500000000007</v>
      </c>
      <c r="X264" s="49">
        <v>0.14293191577792577</v>
      </c>
      <c r="AF264" s="49">
        <v>3</v>
      </c>
    </row>
    <row r="265" spans="1:32">
      <c r="A265" s="71">
        <v>43556</v>
      </c>
      <c r="C265" s="133">
        <v>28.15</v>
      </c>
      <c r="G265" s="36">
        <v>18.664999084472655</v>
      </c>
      <c r="L265" s="49">
        <v>34.729999999999997</v>
      </c>
      <c r="P265" s="49">
        <v>27.557500000000001</v>
      </c>
      <c r="X265" s="49">
        <v>0.14293191577792577</v>
      </c>
      <c r="AF265" s="49">
        <v>3</v>
      </c>
    </row>
    <row r="266" spans="1:32">
      <c r="A266" s="71">
        <v>43586</v>
      </c>
      <c r="C266" s="133">
        <v>36.450000000000003</v>
      </c>
      <c r="G266" s="36">
        <v>18.114999847412108</v>
      </c>
      <c r="L266" s="49">
        <v>25.76</v>
      </c>
      <c r="P266" s="49">
        <v>20.440000000000001</v>
      </c>
      <c r="X266" s="49">
        <v>8.9173209487119487E-2</v>
      </c>
      <c r="AF266" s="49">
        <v>1.75</v>
      </c>
    </row>
    <row r="267" spans="1:32">
      <c r="A267" s="71">
        <v>43617</v>
      </c>
      <c r="C267" s="133">
        <v>66.75</v>
      </c>
      <c r="G267" s="36">
        <v>18.175001220703123</v>
      </c>
    </row>
    <row r="268" spans="1:32">
      <c r="A268" s="71">
        <v>43647</v>
      </c>
      <c r="C268" s="133">
        <v>115.75</v>
      </c>
      <c r="G268" s="36">
        <v>17.864999847412108</v>
      </c>
    </row>
    <row r="269" spans="1:32">
      <c r="A269" s="71">
        <v>43678</v>
      </c>
      <c r="C269" s="133">
        <v>109.75</v>
      </c>
      <c r="G269" s="36">
        <v>17.914999084472655</v>
      </c>
    </row>
    <row r="270" spans="1:32">
      <c r="A270" s="71">
        <v>43709</v>
      </c>
      <c r="C270" s="133">
        <v>37.75</v>
      </c>
      <c r="G270" s="36">
        <v>17.914999084472655</v>
      </c>
    </row>
    <row r="271" spans="1:32">
      <c r="A271" s="71">
        <v>43739</v>
      </c>
      <c r="C271" s="133">
        <v>28</v>
      </c>
      <c r="G271" s="36">
        <v>17.614999847412108</v>
      </c>
    </row>
    <row r="272" spans="1:32">
      <c r="A272" s="71">
        <v>43770</v>
      </c>
      <c r="C272" s="133">
        <v>28</v>
      </c>
      <c r="G272" s="36">
        <v>15.864999847412109</v>
      </c>
    </row>
    <row r="273" spans="1:7">
      <c r="A273" s="71">
        <v>43800</v>
      </c>
      <c r="C273" s="133">
        <v>28</v>
      </c>
      <c r="G273" s="36">
        <v>16.715000228881834</v>
      </c>
    </row>
    <row r="274" spans="1:7">
      <c r="A274" s="71">
        <v>43831</v>
      </c>
      <c r="C274" s="133">
        <v>35.049999999999997</v>
      </c>
      <c r="G274" s="36">
        <v>21.014997558593748</v>
      </c>
    </row>
    <row r="275" spans="1:7">
      <c r="A275" s="71">
        <v>43862</v>
      </c>
      <c r="C275" s="133">
        <v>35.049999999999997</v>
      </c>
      <c r="G275" s="36">
        <v>21.164997177124022</v>
      </c>
    </row>
    <row r="276" spans="1:7">
      <c r="A276" s="71">
        <v>43891</v>
      </c>
      <c r="C276" s="133">
        <v>27.274999999999999</v>
      </c>
      <c r="G276" s="36">
        <v>18.414999084472655</v>
      </c>
    </row>
    <row r="277" spans="1:7">
      <c r="A277" s="71">
        <v>43922</v>
      </c>
      <c r="C277" s="133">
        <v>28.15</v>
      </c>
      <c r="G277" s="36">
        <v>18.664999084472655</v>
      </c>
    </row>
    <row r="278" spans="1:7">
      <c r="A278" s="71">
        <v>43952</v>
      </c>
      <c r="C278" s="133">
        <v>36.450000000000003</v>
      </c>
      <c r="G278" s="36">
        <v>18.114999847412108</v>
      </c>
    </row>
    <row r="279" spans="1:7">
      <c r="A279" s="71">
        <v>43983</v>
      </c>
      <c r="C279" s="133">
        <v>66.75</v>
      </c>
      <c r="G279" s="36">
        <v>18.175001220703123</v>
      </c>
    </row>
    <row r="280" spans="1:7">
      <c r="A280" s="71">
        <v>44013</v>
      </c>
      <c r="C280" s="133">
        <v>115.75</v>
      </c>
      <c r="G280" s="36">
        <v>17.864999847412108</v>
      </c>
    </row>
    <row r="281" spans="1:7">
      <c r="A281" s="71">
        <v>44044</v>
      </c>
      <c r="C281" s="133">
        <v>109.75</v>
      </c>
      <c r="G281" s="36">
        <v>17.914999084472655</v>
      </c>
    </row>
    <row r="282" spans="1:7">
      <c r="A282" s="71">
        <v>44075</v>
      </c>
      <c r="C282" s="133">
        <v>37.75</v>
      </c>
      <c r="G282" s="36">
        <v>17.914999084472655</v>
      </c>
    </row>
    <row r="283" spans="1:7">
      <c r="A283" s="71">
        <v>44105</v>
      </c>
      <c r="C283" s="133">
        <v>28</v>
      </c>
      <c r="G283" s="36">
        <v>17.614999847412108</v>
      </c>
    </row>
    <row r="284" spans="1:7">
      <c r="A284" s="71">
        <v>44136</v>
      </c>
      <c r="C284" s="133">
        <v>28</v>
      </c>
      <c r="G284" s="36">
        <v>15.864999847412109</v>
      </c>
    </row>
    <row r="285" spans="1:7">
      <c r="A285" s="71">
        <v>44166</v>
      </c>
      <c r="C285" s="133">
        <v>28</v>
      </c>
      <c r="G285" s="36">
        <v>16.715000228881834</v>
      </c>
    </row>
    <row r="286" spans="1:7">
      <c r="A286" s="71">
        <v>44197</v>
      </c>
      <c r="C286" s="133">
        <v>35.049999999999997</v>
      </c>
      <c r="G286" s="36">
        <v>21.014997558593748</v>
      </c>
    </row>
    <row r="287" spans="1:7">
      <c r="A287" s="71">
        <v>44228</v>
      </c>
      <c r="C287" s="133">
        <v>35.049999999999997</v>
      </c>
      <c r="G287" s="36">
        <v>21.164997177124022</v>
      </c>
    </row>
    <row r="288" spans="1:7">
      <c r="A288" s="71">
        <v>44256</v>
      </c>
      <c r="C288" s="133">
        <v>27.274999999999999</v>
      </c>
      <c r="G288" s="36">
        <v>18.414999084472655</v>
      </c>
    </row>
    <row r="289" spans="1:7">
      <c r="A289" s="71">
        <v>44287</v>
      </c>
      <c r="C289" s="133">
        <v>28.15</v>
      </c>
      <c r="G289" s="36">
        <v>18.664999084472655</v>
      </c>
    </row>
    <row r="290" spans="1:7">
      <c r="A290" s="71">
        <v>44317</v>
      </c>
      <c r="C290" s="133">
        <v>36.450000000000003</v>
      </c>
      <c r="G290" s="36">
        <v>18.114999847412108</v>
      </c>
    </row>
    <row r="291" spans="1:7">
      <c r="A291" s="71">
        <v>44348</v>
      </c>
      <c r="C291" s="133">
        <v>66.75</v>
      </c>
      <c r="G291" s="36">
        <v>18.175001220703123</v>
      </c>
    </row>
    <row r="292" spans="1:7">
      <c r="A292" s="71">
        <v>44378</v>
      </c>
      <c r="C292" s="133">
        <v>115.75</v>
      </c>
      <c r="G292" s="36">
        <v>17.864999847412108</v>
      </c>
    </row>
    <row r="293" spans="1:7">
      <c r="A293" s="71">
        <v>44409</v>
      </c>
      <c r="C293" s="133">
        <v>109.75</v>
      </c>
      <c r="G293" s="36">
        <v>17.914999084472655</v>
      </c>
    </row>
    <row r="294" spans="1:7">
      <c r="A294" s="71">
        <v>44440</v>
      </c>
      <c r="C294" s="133">
        <v>37.75</v>
      </c>
      <c r="G294" s="36">
        <v>17.914999084472655</v>
      </c>
    </row>
    <row r="295" spans="1:7">
      <c r="A295" s="71">
        <v>44470</v>
      </c>
      <c r="C295" s="133">
        <v>28</v>
      </c>
      <c r="G295" s="36">
        <v>17.614999847412108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55</vt:i4>
      </vt:variant>
    </vt:vector>
  </HeadingPairs>
  <TitlesOfParts>
    <vt:vector size="63" baseType="lpstr">
      <vt:lpstr>Date Sensitivity</vt:lpstr>
      <vt:lpstr>sensitivity</vt:lpstr>
      <vt:lpstr>READDATA</vt:lpstr>
      <vt:lpstr>Calculation</vt:lpstr>
      <vt:lpstr>Data</vt:lpstr>
      <vt:lpstr>Scalars</vt:lpstr>
      <vt:lpstr>IR</vt:lpstr>
      <vt:lpstr>Curves</vt:lpstr>
      <vt:lpstr>ArrayOfFile</vt:lpstr>
      <vt:lpstr>Correlation</vt:lpstr>
      <vt:lpstr>CorrelationInput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EmbeddedStart2</vt:lpstr>
      <vt:lpstr>filefield</vt:lpstr>
      <vt:lpstr>First_Date</vt:lpstr>
      <vt:lpstr>FirstMidPrice</vt:lpstr>
      <vt:lpstr>FirstMidVol</vt:lpstr>
      <vt:lpstr>FirstMonthOver</vt:lpstr>
      <vt:lpstr>firstname</vt:lpstr>
      <vt:lpstr>FOM_range</vt:lpstr>
      <vt:lpstr>forward_range</vt:lpstr>
      <vt:lpstr>FrequencyOver</vt:lpstr>
      <vt:lpstr>Fuel_Date</vt:lpstr>
      <vt:lpstr>GPadd</vt:lpstr>
      <vt:lpstr>gpaddOut</vt:lpstr>
      <vt:lpstr>GvolMult</vt:lpstr>
      <vt:lpstr>GvolOut</vt:lpstr>
      <vt:lpstr>inflation</vt:lpstr>
      <vt:lpstr>IR_date</vt:lpstr>
      <vt:lpstr>no_strike</vt:lpstr>
      <vt:lpstr>nu_strike</vt:lpstr>
      <vt:lpstr>OPtionValue</vt:lpstr>
      <vt:lpstr>OverEnd</vt:lpstr>
      <vt:lpstr>OverStart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VolRange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2000-03-07T14:28:52Z</cp:lastPrinted>
  <dcterms:created xsi:type="dcterms:W3CDTF">2000-01-10T18:59:16Z</dcterms:created>
  <dcterms:modified xsi:type="dcterms:W3CDTF">2023-09-13T16:10:24Z</dcterms:modified>
</cp:coreProperties>
</file>