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28D65A-D665-4F24-A095-27C7AD3488A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-Permian" sheetId="2" r:id="rId1"/>
    <sheet name="SC-SJ" sheetId="3" r:id="rId2"/>
  </sheets>
  <calcPr calcId="0" calcMode="manual" calcOnSave="0"/>
</workbook>
</file>

<file path=xl/calcChain.xml><?xml version="1.0" encoding="utf-8"?>
<calcChain xmlns="http://schemas.openxmlformats.org/spreadsheetml/2006/main">
  <c r="L7" i="2" l="1"/>
  <c r="O7" i="2"/>
  <c r="P7" i="2"/>
  <c r="Q7" i="2"/>
  <c r="L8" i="2"/>
  <c r="O8" i="2"/>
  <c r="P8" i="2"/>
  <c r="Q8" i="2"/>
  <c r="L9" i="2"/>
  <c r="O9" i="2"/>
  <c r="P9" i="2"/>
  <c r="Q9" i="2"/>
  <c r="L10" i="2"/>
  <c r="O10" i="2"/>
  <c r="P10" i="2"/>
  <c r="Q10" i="2"/>
  <c r="L11" i="2"/>
  <c r="O11" i="2"/>
  <c r="P11" i="2"/>
  <c r="Q11" i="2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</calcChain>
</file>

<file path=xl/sharedStrings.xml><?xml version="1.0" encoding="utf-8"?>
<sst xmlns="http://schemas.openxmlformats.org/spreadsheetml/2006/main" count="78" uniqueCount="27">
  <si>
    <t>daily volume (mmBTU)</t>
  </si>
  <si>
    <t>Valuation Date</t>
  </si>
  <si>
    <t>PV Volume</t>
  </si>
  <si>
    <t>Strip Vol (SOCAL)</t>
  </si>
  <si>
    <t>Strip Vol (Permian)</t>
  </si>
  <si>
    <t>Forward Price Correlation</t>
  </si>
  <si>
    <t>Strip (Socal)</t>
  </si>
  <si>
    <t>Strip (Permian)</t>
  </si>
  <si>
    <t>Spread</t>
  </si>
  <si>
    <t>T(days)</t>
  </si>
  <si>
    <t>Strike</t>
  </si>
  <si>
    <t>Fuel</t>
  </si>
  <si>
    <t>Rows</t>
  </si>
  <si>
    <t>Int</t>
  </si>
  <si>
    <t>Correl</t>
  </si>
  <si>
    <t>Total Intrinsic Value</t>
  </si>
  <si>
    <t>Option Value</t>
  </si>
  <si>
    <t>Correl+1%</t>
  </si>
  <si>
    <t>Option Value(+1%)</t>
  </si>
  <si>
    <t>Years</t>
  </si>
  <si>
    <t>strip starts Nov.1, 2000</t>
  </si>
  <si>
    <t>Strip (SJ)</t>
  </si>
  <si>
    <t>strip starts Nov 1,2000</t>
  </si>
  <si>
    <t>n year-strip</t>
  </si>
  <si>
    <t>Strip Satrts Nov. 1 -01</t>
  </si>
  <si>
    <t>Strip starts Nov-01</t>
  </si>
  <si>
    <t>n year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</si>
</sst>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0.0%"/>
    <numFmt numFmtId="166" formatCode="0.000%"/>
    <numFmt numFmtId="168" formatCode="_(* #,##0_);_(* \(#,##0\);_(* &quot;-&quot;??_);_(@_)"/>
    <numFmt numFmtId="170" formatCode="_(* #,##0.0000_);_(* \(#,##0.0000\);_(* &quot;-&quot;??_);_(@_)"/>
    <numFmt numFmtId="171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8" fontId="0" fillId="0" borderId="0" xfId="0" applyNumberFormat="1"/>
    <xf numFmtId="43" fontId="0" fillId="0" borderId="0" xfId="0" applyNumberFormat="1"/>
    <xf numFmtId="0" fontId="0" fillId="2" borderId="0" xfId="0" applyFill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170" fontId="0" fillId="0" borderId="0" xfId="0" applyNumberFormat="1"/>
    <xf numFmtId="165" fontId="0" fillId="0" borderId="0" xfId="2" applyNumberFormat="1" applyFont="1"/>
    <xf numFmtId="0" fontId="0" fillId="3" borderId="0" xfId="0" applyFill="1"/>
    <xf numFmtId="0" fontId="0" fillId="4" borderId="0" xfId="0" applyFill="1"/>
    <xf numFmtId="171" fontId="0" fillId="4" borderId="0" xfId="0" applyNumberFormat="1" applyFill="1"/>
    <xf numFmtId="0" fontId="2" fillId="0" borderId="0" xfId="0" applyFont="1"/>
    <xf numFmtId="14" fontId="2" fillId="0" borderId="0" xfId="0" applyNumberFormat="1" applyFont="1"/>
    <xf numFmtId="168" fontId="3" fillId="0" borderId="0" xfId="1" applyNumberFormat="1" applyFont="1"/>
    <xf numFmtId="9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68" fontId="0" fillId="2" borderId="0" xfId="0" applyNumberFormat="1" applyFill="1"/>
    <xf numFmtId="168" fontId="0" fillId="3" borderId="0" xfId="0" applyNumberFormat="1" applyFill="1"/>
    <xf numFmtId="168" fontId="0" fillId="4" borderId="0" xfId="1" applyNumberFormat="1" applyFont="1" applyFill="1"/>
    <xf numFmtId="168" fontId="0" fillId="3" borderId="0" xfId="1" applyNumberFormat="1" applyFont="1" applyFill="1"/>
    <xf numFmtId="9" fontId="0" fillId="0" borderId="0" xfId="2" applyFont="1"/>
    <xf numFmtId="168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23"/>
  <sheetViews>
    <sheetView topLeftCell="I16" workbookViewId="0">
      <selection activeCell="P14" sqref="P14"/>
    </sheetView>
  </sheetViews>
  <sheetFormatPr defaultRowHeight="12.75" x14ac:dyDescent="0.2"/>
  <cols>
    <col min="1" max="1" width="15.85546875" customWidth="1"/>
    <col min="2" max="2" width="4" customWidth="1"/>
    <col min="3" max="3" width="14.140625" customWidth="1"/>
    <col min="4" max="4" width="20.140625" customWidth="1"/>
    <col min="5" max="6" width="15.5703125" customWidth="1"/>
    <col min="7" max="7" width="14.28515625" customWidth="1"/>
    <col min="8" max="9" width="16.5703125" customWidth="1"/>
    <col min="10" max="10" width="13.28515625" customWidth="1"/>
    <col min="12" max="12" width="13.140625" customWidth="1"/>
    <col min="13" max="13" width="14.28515625" bestFit="1" customWidth="1"/>
    <col min="14" max="14" width="12.28515625" customWidth="1"/>
    <col min="15" max="15" width="18.42578125" customWidth="1"/>
    <col min="16" max="16" width="12.28515625" customWidth="1"/>
    <col min="17" max="17" width="17.140625" customWidth="1"/>
  </cols>
  <sheetData>
    <row r="1" spans="2:17" x14ac:dyDescent="0.2">
      <c r="C1" s="12" t="s">
        <v>1</v>
      </c>
    </row>
    <row r="2" spans="2:17" x14ac:dyDescent="0.2">
      <c r="C2" s="13">
        <v>36777</v>
      </c>
    </row>
    <row r="3" spans="2:17" x14ac:dyDescent="0.2">
      <c r="C3" s="12" t="s">
        <v>0</v>
      </c>
    </row>
    <row r="4" spans="2:17" x14ac:dyDescent="0.2">
      <c r="C4" s="14">
        <v>10000</v>
      </c>
      <c r="E4" s="12" t="s">
        <v>11</v>
      </c>
      <c r="G4" s="12" t="s">
        <v>5</v>
      </c>
    </row>
    <row r="5" spans="2:17" x14ac:dyDescent="0.2">
      <c r="C5" s="12" t="s">
        <v>20</v>
      </c>
      <c r="E5" s="15">
        <v>0.05</v>
      </c>
      <c r="G5" s="16">
        <v>0.95</v>
      </c>
      <c r="O5" s="10"/>
      <c r="P5" s="3"/>
      <c r="Q5" s="9"/>
    </row>
    <row r="6" spans="2:17" x14ac:dyDescent="0.2">
      <c r="B6" t="s">
        <v>12</v>
      </c>
      <c r="C6" t="s">
        <v>19</v>
      </c>
      <c r="D6" t="s">
        <v>6</v>
      </c>
      <c r="E6" t="s">
        <v>7</v>
      </c>
      <c r="F6" t="s">
        <v>8</v>
      </c>
      <c r="G6" t="s">
        <v>3</v>
      </c>
      <c r="H6" t="s">
        <v>4</v>
      </c>
      <c r="I6" t="s">
        <v>10</v>
      </c>
      <c r="J6" t="s">
        <v>13</v>
      </c>
      <c r="K6" t="s">
        <v>14</v>
      </c>
      <c r="L6" t="s">
        <v>17</v>
      </c>
      <c r="M6" t="s">
        <v>9</v>
      </c>
      <c r="N6" t="s">
        <v>2</v>
      </c>
      <c r="O6" s="10" t="s">
        <v>15</v>
      </c>
      <c r="P6" s="3" t="s">
        <v>16</v>
      </c>
      <c r="Q6" s="9" t="s">
        <v>18</v>
      </c>
    </row>
    <row r="7" spans="2:17" x14ac:dyDescent="0.2">
      <c r="B7">
        <v>18</v>
      </c>
      <c r="C7">
        <v>1</v>
      </c>
      <c r="D7" s="2">
        <v>4.9378016645214222</v>
      </c>
      <c r="E7" s="2">
        <v>4.5902084450019309</v>
      </c>
      <c r="F7" s="7">
        <v>0.34759321951949129</v>
      </c>
      <c r="G7" s="6">
        <v>0.46641760013922995</v>
      </c>
      <c r="H7" s="6">
        <v>0.46641760013922995</v>
      </c>
      <c r="I7">
        <v>0.38369999999999999</v>
      </c>
      <c r="J7" s="4">
        <v>6.8011480586585002E-2</v>
      </c>
      <c r="K7" s="8">
        <v>0.96</v>
      </c>
      <c r="L7" s="8">
        <f>MIN(1,K7+1%)</f>
        <v>0.97</v>
      </c>
      <c r="M7" s="5">
        <v>54</v>
      </c>
      <c r="N7" s="1">
        <v>3504009.5153284781</v>
      </c>
      <c r="O7" s="11">
        <f>N7*MAX((F7-I7),0)</f>
        <v>0</v>
      </c>
      <c r="P7" s="18">
        <f>newSPRDOPT(D7,E7,I7,J7,G7,H7,K7,M7,1,0)*N7</f>
        <v>288483.04006917635</v>
      </c>
      <c r="Q7" s="19">
        <f>newSPRDOPT(D7,E7,I7,J7,G7,H7,L7,M7,1,0)*N7</f>
        <v>246153.87318539334</v>
      </c>
    </row>
    <row r="8" spans="2:17" x14ac:dyDescent="0.2">
      <c r="B8">
        <v>30</v>
      </c>
      <c r="C8">
        <v>2</v>
      </c>
      <c r="D8" s="2">
        <v>4.5535481683331165</v>
      </c>
      <c r="E8" s="2">
        <v>4.2391917646844277</v>
      </c>
      <c r="F8" s="7">
        <v>0.31435640364868878</v>
      </c>
      <c r="G8" s="6">
        <v>0.40803155255262846</v>
      </c>
      <c r="H8" s="6">
        <v>0.40803155255262846</v>
      </c>
      <c r="I8">
        <v>0.38369999999999999</v>
      </c>
      <c r="J8" s="4">
        <v>6.8011480586585002E-2</v>
      </c>
      <c r="K8" s="8">
        <v>0.97</v>
      </c>
      <c r="L8" s="8">
        <f>MIN(1,K8+1%)</f>
        <v>0.98</v>
      </c>
      <c r="M8" s="5">
        <v>54</v>
      </c>
      <c r="N8" s="1">
        <v>6779380.9891431415</v>
      </c>
      <c r="O8" s="11">
        <f>N8*MAX((F8-I8),0)</f>
        <v>0</v>
      </c>
      <c r="P8" s="18">
        <f>newSPRDOPT(D8,E8,I8,J8,G8,H8,K8,M8,1,0)*N8</f>
        <v>282358.12428791833</v>
      </c>
      <c r="Q8" s="19">
        <f>newSPRDOPT(D8,E8,I8,J8,G8,H8,L8,M8,1,0)*N8</f>
        <v>211471.59411009838</v>
      </c>
    </row>
    <row r="9" spans="2:17" x14ac:dyDescent="0.2">
      <c r="B9">
        <v>42</v>
      </c>
      <c r="C9">
        <v>3</v>
      </c>
      <c r="D9" s="2">
        <v>4.2754862372968505</v>
      </c>
      <c r="E9" s="2">
        <v>3.9887068831597658</v>
      </c>
      <c r="F9" s="7">
        <v>0.28677935413708466</v>
      </c>
      <c r="G9" s="6">
        <v>0.36895841192341533</v>
      </c>
      <c r="H9" s="6">
        <v>0.36895841192341533</v>
      </c>
      <c r="I9">
        <v>0.38369999999999999</v>
      </c>
      <c r="J9" s="4">
        <v>6.8011480586585002E-2</v>
      </c>
      <c r="K9" s="8">
        <v>0.98</v>
      </c>
      <c r="L9" s="8">
        <f>MIN(1,K9+1%)</f>
        <v>0.99</v>
      </c>
      <c r="M9" s="5">
        <v>54</v>
      </c>
      <c r="N9" s="1">
        <v>9840866.4835664444</v>
      </c>
      <c r="O9" s="11">
        <f>N9*MAX((F9-I9),0)</f>
        <v>0</v>
      </c>
      <c r="P9" s="18">
        <f>newSPRDOPT(D9,E9,I9,J9,G9,H9,K9,M9,1,0)*N9</f>
        <v>163717.04950186837</v>
      </c>
      <c r="Q9" s="19">
        <f>newSPRDOPT(D9,E9,I9,J9,G9,H9,L9,M9,1,0)*N9</f>
        <v>81474.103976508966</v>
      </c>
    </row>
    <row r="10" spans="2:17" x14ac:dyDescent="0.2">
      <c r="B10">
        <v>54</v>
      </c>
      <c r="C10">
        <v>4</v>
      </c>
      <c r="D10" s="2">
        <v>4.0979080975943836</v>
      </c>
      <c r="E10" s="2">
        <v>3.8264191143471344</v>
      </c>
      <c r="F10" s="7">
        <v>0.27148898324724913</v>
      </c>
      <c r="G10" s="6">
        <v>0.34682420493599053</v>
      </c>
      <c r="H10" s="6">
        <v>0.34682420493599053</v>
      </c>
      <c r="I10">
        <v>0.38369999999999999</v>
      </c>
      <c r="J10" s="4">
        <v>6.8011480586585002E-2</v>
      </c>
      <c r="K10" s="8">
        <v>0.99</v>
      </c>
      <c r="L10" s="8">
        <f>MIN(1,K10+1%)</f>
        <v>1</v>
      </c>
      <c r="M10" s="5">
        <v>54</v>
      </c>
      <c r="N10" s="1">
        <v>12709416.9262063</v>
      </c>
      <c r="O10" s="11">
        <f>N10*MAX((F10-I10),0)</f>
        <v>0</v>
      </c>
      <c r="P10" s="18">
        <f>newSPRDOPT(D10,E10,I10,J10,G10,H10,K10,M10,1,0)*N10</f>
        <v>56069.174157122245</v>
      </c>
      <c r="Q10" s="19">
        <f>newSPRDOPT(D10,E10,I10,J10,G10,H10,L10,M10,1,0)*N10</f>
        <v>806.11138406573048</v>
      </c>
    </row>
    <row r="11" spans="2:17" x14ac:dyDescent="0.2">
      <c r="B11">
        <v>66</v>
      </c>
      <c r="C11">
        <v>5</v>
      </c>
      <c r="D11" s="2">
        <v>3.9777382509310328</v>
      </c>
      <c r="E11" s="2">
        <v>3.7175772723705753</v>
      </c>
      <c r="F11" s="7">
        <v>0.2601609785604575</v>
      </c>
      <c r="G11" s="6">
        <v>0.32996360952953302</v>
      </c>
      <c r="H11" s="6">
        <v>0.32996360952953302</v>
      </c>
      <c r="I11">
        <v>0.38369999999999999</v>
      </c>
      <c r="J11" s="4">
        <v>6.8011480586585002E-2</v>
      </c>
      <c r="K11" s="8">
        <v>0.995</v>
      </c>
      <c r="L11" s="8">
        <f>MIN(1,K11+1%)</f>
        <v>1</v>
      </c>
      <c r="M11" s="5">
        <v>54</v>
      </c>
      <c r="N11" s="1">
        <v>15378835.885407746</v>
      </c>
      <c r="O11" s="11">
        <f>N11*MAX((F11-I11),0)</f>
        <v>0</v>
      </c>
      <c r="P11" s="18">
        <f>newSPRDOPT(D11,E11,I11,J11,G11,H11,K11,M11,1,0)*N11</f>
        <v>12392.614169080178</v>
      </c>
      <c r="Q11" s="19">
        <f>newSPRDOPT(D11,E11,I11,J11,G11,H11,L11,M11,1,0)*N11</f>
        <v>186.18968951402547</v>
      </c>
    </row>
    <row r="16" spans="2:17" x14ac:dyDescent="0.2">
      <c r="E16" t="s">
        <v>11</v>
      </c>
      <c r="G16" t="s">
        <v>5</v>
      </c>
    </row>
    <row r="17" spans="3:17" x14ac:dyDescent="0.2">
      <c r="C17" s="12" t="s">
        <v>24</v>
      </c>
      <c r="E17" s="22">
        <v>0.05</v>
      </c>
      <c r="G17">
        <v>0.95</v>
      </c>
    </row>
    <row r="18" spans="3:17" x14ac:dyDescent="0.2">
      <c r="C18" t="s">
        <v>23</v>
      </c>
      <c r="D18" t="s">
        <v>6</v>
      </c>
      <c r="E18" t="s">
        <v>7</v>
      </c>
      <c r="F18" t="s">
        <v>8</v>
      </c>
      <c r="G18" t="s">
        <v>3</v>
      </c>
      <c r="H18" t="s">
        <v>4</v>
      </c>
      <c r="I18" t="s">
        <v>10</v>
      </c>
      <c r="J18" t="s">
        <v>13</v>
      </c>
      <c r="K18" t="s">
        <v>14</v>
      </c>
      <c r="L18" t="s">
        <v>17</v>
      </c>
      <c r="M18" t="s">
        <v>9</v>
      </c>
      <c r="N18" t="s">
        <v>2</v>
      </c>
      <c r="O18" t="s">
        <v>15</v>
      </c>
      <c r="P18" t="s">
        <v>16</v>
      </c>
      <c r="Q18" t="s">
        <v>18</v>
      </c>
    </row>
    <row r="19" spans="3:17" x14ac:dyDescent="0.2">
      <c r="C19">
        <v>1</v>
      </c>
      <c r="D19">
        <v>4.142471770524125</v>
      </c>
      <c r="E19">
        <v>3.8636722861444679</v>
      </c>
      <c r="F19">
        <v>0.27879948437965707</v>
      </c>
      <c r="G19">
        <v>0.33485138022610028</v>
      </c>
      <c r="H19">
        <v>0.33485138022610028</v>
      </c>
      <c r="I19">
        <v>0.38369999999999999</v>
      </c>
      <c r="J19">
        <v>6.8551520861403994E-2</v>
      </c>
      <c r="K19">
        <v>0.96</v>
      </c>
      <c r="L19">
        <v>0.97</v>
      </c>
      <c r="M19">
        <v>419</v>
      </c>
      <c r="N19">
        <v>3275371.4738146635</v>
      </c>
      <c r="O19">
        <v>0</v>
      </c>
      <c r="P19" s="18">
        <v>374333.64200506825</v>
      </c>
      <c r="Q19" s="19">
        <v>314484.05246054364</v>
      </c>
    </row>
    <row r="20" spans="3:17" x14ac:dyDescent="0.2">
      <c r="C20">
        <v>2</v>
      </c>
      <c r="D20">
        <v>3.9092542754937019</v>
      </c>
      <c r="E20">
        <v>3.6561023748453003</v>
      </c>
      <c r="F20">
        <v>0.25315190064840154</v>
      </c>
      <c r="G20">
        <v>0.30164022026954967</v>
      </c>
      <c r="H20">
        <v>0.30164022026954967</v>
      </c>
      <c r="I20">
        <v>0.38369999999999999</v>
      </c>
      <c r="J20">
        <v>6.8551520861403994E-2</v>
      </c>
      <c r="K20">
        <v>0.97</v>
      </c>
      <c r="L20">
        <v>0.98</v>
      </c>
      <c r="M20">
        <v>419</v>
      </c>
      <c r="N20">
        <v>6336856.9682379654</v>
      </c>
      <c r="O20">
        <v>0</v>
      </c>
      <c r="P20" s="18">
        <v>433851.30444435717</v>
      </c>
      <c r="Q20" s="19">
        <v>326512.4572060249</v>
      </c>
    </row>
    <row r="21" spans="3:17" x14ac:dyDescent="0.2">
      <c r="C21">
        <v>3</v>
      </c>
      <c r="D21">
        <v>3.7782052404565398</v>
      </c>
      <c r="E21">
        <v>3.5356850965177635</v>
      </c>
      <c r="F21">
        <v>0.2425201439387763</v>
      </c>
      <c r="G21">
        <v>0.28787800280908621</v>
      </c>
      <c r="H21">
        <v>0.28787800280908621</v>
      </c>
      <c r="I21">
        <v>0.38369999999999999</v>
      </c>
      <c r="J21">
        <v>6.8551520861403994E-2</v>
      </c>
      <c r="K21">
        <v>0.98</v>
      </c>
      <c r="L21">
        <v>0.99</v>
      </c>
      <c r="M21">
        <v>419</v>
      </c>
      <c r="N21">
        <v>9205407.410877822</v>
      </c>
      <c r="O21">
        <v>0</v>
      </c>
      <c r="P21" s="18">
        <v>388537.34927123116</v>
      </c>
      <c r="Q21" s="19">
        <v>226752.80426128482</v>
      </c>
    </row>
    <row r="22" spans="3:17" x14ac:dyDescent="0.2">
      <c r="C22">
        <v>4</v>
      </c>
      <c r="D22">
        <v>3.6944438909380444</v>
      </c>
      <c r="E22">
        <v>3.4600823131198903</v>
      </c>
      <c r="F22">
        <v>0.23436157781815403</v>
      </c>
      <c r="G22">
        <v>0.27661407810248184</v>
      </c>
      <c r="H22">
        <v>0.27661407810248184</v>
      </c>
      <c r="I22">
        <v>0.38369999999999999</v>
      </c>
      <c r="J22">
        <v>6.8551520861403994E-2</v>
      </c>
      <c r="K22">
        <v>0.99</v>
      </c>
      <c r="L22">
        <v>1</v>
      </c>
      <c r="M22">
        <v>419</v>
      </c>
      <c r="N22">
        <v>11874826.370079268</v>
      </c>
      <c r="O22">
        <v>0</v>
      </c>
      <c r="P22" s="18">
        <v>237753.7632518835</v>
      </c>
      <c r="Q22" s="19">
        <v>19300.745040025486</v>
      </c>
    </row>
    <row r="23" spans="3:17" x14ac:dyDescent="0.2">
      <c r="C23">
        <v>5</v>
      </c>
      <c r="D23">
        <v>3.6412947663195623</v>
      </c>
      <c r="E23">
        <v>3.4118395328342612</v>
      </c>
      <c r="F23">
        <v>0.22945523348530106</v>
      </c>
      <c r="G23">
        <v>0.26801048422416096</v>
      </c>
      <c r="H23">
        <v>0.26801048422416096</v>
      </c>
      <c r="I23">
        <v>0.38369999999999999</v>
      </c>
      <c r="J23">
        <v>6.8551520861403994E-2</v>
      </c>
      <c r="K23">
        <v>1</v>
      </c>
      <c r="L23">
        <v>1</v>
      </c>
      <c r="M23">
        <v>419</v>
      </c>
      <c r="N23">
        <v>14364607.231201779</v>
      </c>
      <c r="O23">
        <v>0</v>
      </c>
      <c r="P23" s="18">
        <v>16380.092776019854</v>
      </c>
      <c r="Q23" s="19">
        <v>16380.092776019854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R24"/>
  <sheetViews>
    <sheetView tabSelected="1" topLeftCell="M2" workbookViewId="0">
      <selection activeCell="O13" sqref="O13"/>
    </sheetView>
  </sheetViews>
  <sheetFormatPr defaultRowHeight="12.75" x14ac:dyDescent="0.2"/>
  <cols>
    <col min="2" max="2" width="15.85546875" customWidth="1"/>
    <col min="3" max="3" width="4" customWidth="1"/>
    <col min="4" max="4" width="14.140625" customWidth="1"/>
    <col min="5" max="5" width="16.28515625" customWidth="1"/>
    <col min="6" max="7" width="15.5703125" customWidth="1"/>
    <col min="8" max="8" width="14.28515625" customWidth="1"/>
    <col min="9" max="10" width="16.5703125" customWidth="1"/>
    <col min="11" max="11" width="13.28515625" customWidth="1"/>
    <col min="13" max="13" width="13.140625" customWidth="1"/>
    <col min="14" max="14" width="14.28515625" customWidth="1"/>
    <col min="15" max="15" width="12.28515625" customWidth="1"/>
    <col min="16" max="16" width="18.42578125" customWidth="1"/>
    <col min="17" max="17" width="12.28515625" customWidth="1"/>
    <col min="18" max="18" width="17.140625" customWidth="1"/>
  </cols>
  <sheetData>
    <row r="1" spans="3:18" x14ac:dyDescent="0.2">
      <c r="D1" s="12" t="s">
        <v>1</v>
      </c>
    </row>
    <row r="2" spans="3:18" x14ac:dyDescent="0.2">
      <c r="D2" s="13">
        <v>36777</v>
      </c>
    </row>
    <row r="3" spans="3:18" x14ac:dyDescent="0.2">
      <c r="D3" s="12" t="s">
        <v>0</v>
      </c>
    </row>
    <row r="4" spans="3:18" x14ac:dyDescent="0.2">
      <c r="D4" s="14">
        <v>20000</v>
      </c>
      <c r="F4" s="12" t="s">
        <v>11</v>
      </c>
      <c r="H4" s="12" t="s">
        <v>5</v>
      </c>
    </row>
    <row r="5" spans="3:18" x14ac:dyDescent="0.2">
      <c r="D5" s="12" t="s">
        <v>22</v>
      </c>
      <c r="F5" s="17">
        <v>4.7500000000000001E-2</v>
      </c>
      <c r="H5" s="16">
        <v>0.95</v>
      </c>
      <c r="P5" s="10"/>
      <c r="Q5" s="3"/>
      <c r="R5" s="9"/>
    </row>
    <row r="6" spans="3:18" x14ac:dyDescent="0.2">
      <c r="C6" t="s">
        <v>12</v>
      </c>
      <c r="D6" t="s">
        <v>26</v>
      </c>
      <c r="E6" t="s">
        <v>6</v>
      </c>
      <c r="F6" t="s">
        <v>21</v>
      </c>
      <c r="G6" t="s">
        <v>8</v>
      </c>
      <c r="H6" t="s">
        <v>3</v>
      </c>
      <c r="I6" t="s">
        <v>4</v>
      </c>
      <c r="J6" t="s">
        <v>10</v>
      </c>
      <c r="K6" t="s">
        <v>13</v>
      </c>
      <c r="L6" t="s">
        <v>14</v>
      </c>
      <c r="M6" t="s">
        <v>17</v>
      </c>
      <c r="N6" t="s">
        <v>9</v>
      </c>
      <c r="O6" t="s">
        <v>2</v>
      </c>
      <c r="P6" s="10" t="s">
        <v>15</v>
      </c>
      <c r="Q6" s="3" t="s">
        <v>16</v>
      </c>
      <c r="R6" s="9" t="s">
        <v>18</v>
      </c>
    </row>
    <row r="7" spans="3:18" x14ac:dyDescent="0.2">
      <c r="C7">
        <v>18</v>
      </c>
      <c r="D7">
        <v>1</v>
      </c>
      <c r="E7" s="7">
        <v>4.9378016645214222</v>
      </c>
      <c r="F7" s="2">
        <v>4.3930577360663081</v>
      </c>
      <c r="G7" s="7">
        <v>0.5447439284551141</v>
      </c>
      <c r="H7" s="6">
        <v>0.46641760013922995</v>
      </c>
      <c r="I7" s="6">
        <v>0.46641760013922995</v>
      </c>
      <c r="J7">
        <v>0.39829999999999999</v>
      </c>
      <c r="K7" s="4">
        <v>6.8011480586585002E-2</v>
      </c>
      <c r="L7" s="8">
        <v>0.96</v>
      </c>
      <c r="M7" s="8">
        <v>0.97</v>
      </c>
      <c r="N7" s="5">
        <v>54</v>
      </c>
      <c r="O7" s="1">
        <v>7008019.0306569561</v>
      </c>
      <c r="P7" s="20">
        <f>O7*MAX((G7-J7),0)</f>
        <v>1026281.8375376054</v>
      </c>
      <c r="Q7" s="23">
        <f>newSPRDOPT(E7,F7,J7,K7,H7,I7,L7,N7,1,0)*O7</f>
        <v>1309193.8354460744</v>
      </c>
      <c r="R7" s="21">
        <f>newSPRDOPT(E7,F7,J7,K7,H7,I7,M7,N7,1,0)*O7</f>
        <v>1241309.4415240823</v>
      </c>
    </row>
    <row r="8" spans="3:18" x14ac:dyDescent="0.2">
      <c r="C8">
        <v>30</v>
      </c>
      <c r="D8">
        <v>2</v>
      </c>
      <c r="E8" s="2">
        <v>4.5535481683331165</v>
      </c>
      <c r="F8" s="2">
        <v>4.0802780183612457</v>
      </c>
      <c r="G8" s="7">
        <v>0.47327014997187078</v>
      </c>
      <c r="H8" s="6">
        <v>0.40803155255262846</v>
      </c>
      <c r="I8" s="6">
        <v>0.40803155255262846</v>
      </c>
      <c r="J8">
        <v>0.39829999999999999</v>
      </c>
      <c r="K8" s="4">
        <v>6.8011480586585002E-2</v>
      </c>
      <c r="L8" s="8">
        <v>0.97</v>
      </c>
      <c r="M8" s="8">
        <v>0.98</v>
      </c>
      <c r="N8" s="5">
        <v>54</v>
      </c>
      <c r="O8" s="1">
        <v>13558761.978286283</v>
      </c>
      <c r="P8" s="20">
        <f>O8*MAX((G8-J8),0)</f>
        <v>1016502.4189450222</v>
      </c>
      <c r="Q8" s="23">
        <f>newSPRDOPT(E8,F8,J8,K8,H8,I8,L8,N8,1,0)*O8</f>
        <v>1536867.3511083175</v>
      </c>
      <c r="R8" s="21">
        <f>newSPRDOPT(E8,F8,J8,K8,H8,I8,M8,N8,1,0)*O8</f>
        <v>1402597.9162215905</v>
      </c>
    </row>
    <row r="9" spans="3:18" x14ac:dyDescent="0.2">
      <c r="C9">
        <v>42</v>
      </c>
      <c r="D9">
        <v>3</v>
      </c>
      <c r="E9" s="2">
        <v>4.2754862372968505</v>
      </c>
      <c r="F9" s="2">
        <v>3.8559094398254254</v>
      </c>
      <c r="G9" s="7">
        <v>0.41957679747142507</v>
      </c>
      <c r="H9" s="6">
        <v>0.36895841192341533</v>
      </c>
      <c r="I9" s="6">
        <v>0.36895841192341533</v>
      </c>
      <c r="J9">
        <v>0.39829999999999999</v>
      </c>
      <c r="K9" s="4">
        <v>6.8011480586585002E-2</v>
      </c>
      <c r="L9" s="8">
        <v>0.98</v>
      </c>
      <c r="M9" s="8">
        <v>0.99</v>
      </c>
      <c r="N9" s="5">
        <v>54</v>
      </c>
      <c r="O9" s="1">
        <v>19681732.967132889</v>
      </c>
      <c r="P9" s="20">
        <f>O9*MAX((G9-J9),0)</f>
        <v>418764.24622835667</v>
      </c>
      <c r="Q9" s="23">
        <f>newSPRDOPT(E9,F9,J9,K9,H9,I9,L9,N9,1,0)*O9</f>
        <v>1219928.6617806628</v>
      </c>
      <c r="R9" s="21">
        <f>newSPRDOPT(E9,F9,J9,K9,H9,I9,M9,N9,1,0)*O9</f>
        <v>998135.97719164775</v>
      </c>
    </row>
    <row r="10" spans="3:18" x14ac:dyDescent="0.2">
      <c r="C10">
        <v>54</v>
      </c>
      <c r="D10">
        <v>4</v>
      </c>
      <c r="E10" s="2">
        <v>4.0979080975943836</v>
      </c>
      <c r="F10" s="2">
        <v>3.7104223244050609</v>
      </c>
      <c r="G10" s="7">
        <v>0.38748577318932265</v>
      </c>
      <c r="H10" s="6">
        <v>0.34682420493599053</v>
      </c>
      <c r="I10" s="6">
        <v>0.34682420493599053</v>
      </c>
      <c r="J10">
        <v>0.39829999999999999</v>
      </c>
      <c r="K10" s="4">
        <v>6.8011480586585002E-2</v>
      </c>
      <c r="L10" s="8">
        <v>0.99</v>
      </c>
      <c r="M10" s="8">
        <v>1</v>
      </c>
      <c r="N10" s="5">
        <v>54</v>
      </c>
      <c r="O10" s="1">
        <v>25418833.8524126</v>
      </c>
      <c r="P10" s="20">
        <f>O10*MAX((G10-J10),0)</f>
        <v>0</v>
      </c>
      <c r="Q10" s="23">
        <f>newSPRDOPT(E10,F10,J10,K10,H10,I10,L10,N10,1,0)*O10</f>
        <v>780008.84191794123</v>
      </c>
      <c r="R10" s="21">
        <f>newSPRDOPT(E10,F10,J10,K10,H10,I10,M10,N10,1,0)*O10</f>
        <v>400680.41390410753</v>
      </c>
    </row>
    <row r="11" spans="3:18" x14ac:dyDescent="0.2">
      <c r="C11">
        <v>66</v>
      </c>
      <c r="D11">
        <v>5</v>
      </c>
      <c r="E11" s="2">
        <v>3.9777382509310328</v>
      </c>
      <c r="F11" s="2">
        <v>3.6120703567977741</v>
      </c>
      <c r="G11" s="7">
        <v>0.36566789413325873</v>
      </c>
      <c r="H11" s="6">
        <v>0.32996360952953302</v>
      </c>
      <c r="I11" s="6">
        <v>0.32996360952953302</v>
      </c>
      <c r="J11">
        <v>0.39829999999999999</v>
      </c>
      <c r="K11" s="4">
        <v>6.8011480586585002E-2</v>
      </c>
      <c r="L11" s="8">
        <v>0.995</v>
      </c>
      <c r="M11" s="8">
        <v>1</v>
      </c>
      <c r="N11" s="5">
        <v>54</v>
      </c>
      <c r="O11" s="1">
        <v>30757671.770815492</v>
      </c>
      <c r="P11" s="20">
        <f>O11*MAX((G11-J11),0)</f>
        <v>0</v>
      </c>
      <c r="Q11" s="23">
        <f>newSPRDOPT(E11,F11,J11,K11,H11,I11,L11,N11,1,0)*O11</f>
        <v>433330.42647961999</v>
      </c>
      <c r="R11" s="21">
        <f>newSPRDOPT(E11,F11,J11,K11,H11,I11,M11,N11,1,0)*O11</f>
        <v>219933.77368671182</v>
      </c>
    </row>
    <row r="17" spans="4:18" x14ac:dyDescent="0.2">
      <c r="D17" s="12" t="s">
        <v>25</v>
      </c>
      <c r="F17" s="12" t="s">
        <v>11</v>
      </c>
      <c r="H17" s="12" t="s">
        <v>5</v>
      </c>
    </row>
    <row r="18" spans="4:18" x14ac:dyDescent="0.2">
      <c r="F18" s="17">
        <v>4.7500000000000001E-2</v>
      </c>
      <c r="H18" s="16">
        <v>0.95</v>
      </c>
      <c r="P18" s="10"/>
      <c r="Q18" s="3"/>
      <c r="R18" s="9"/>
    </row>
    <row r="19" spans="4:18" x14ac:dyDescent="0.2">
      <c r="D19" t="s">
        <v>23</v>
      </c>
      <c r="E19" t="s">
        <v>6</v>
      </c>
      <c r="F19" t="s">
        <v>21</v>
      </c>
      <c r="G19" t="s">
        <v>8</v>
      </c>
      <c r="H19" t="s">
        <v>3</v>
      </c>
      <c r="I19" t="s">
        <v>4</v>
      </c>
      <c r="J19" t="s">
        <v>10</v>
      </c>
      <c r="K19" t="s">
        <v>13</v>
      </c>
      <c r="L19" t="s">
        <v>14</v>
      </c>
      <c r="M19" t="s">
        <v>17</v>
      </c>
      <c r="N19" t="s">
        <v>9</v>
      </c>
      <c r="O19" t="s">
        <v>2</v>
      </c>
      <c r="P19" s="10" t="s">
        <v>15</v>
      </c>
      <c r="Q19" s="3" t="s">
        <v>16</v>
      </c>
      <c r="R19" s="9" t="s">
        <v>18</v>
      </c>
    </row>
    <row r="20" spans="4:18" x14ac:dyDescent="0.2">
      <c r="D20">
        <v>1</v>
      </c>
      <c r="E20" s="7">
        <v>4.142471770524125</v>
      </c>
      <c r="F20" s="7">
        <v>3.745664642198494</v>
      </c>
      <c r="G20" s="7">
        <v>0.39680712832563092</v>
      </c>
      <c r="H20" s="6">
        <v>0.33485138022610028</v>
      </c>
      <c r="I20" s="6">
        <v>0.33485138022610028</v>
      </c>
      <c r="J20">
        <v>0.39829999999999999</v>
      </c>
      <c r="K20" s="4">
        <v>6.8551520861403994E-2</v>
      </c>
      <c r="L20" s="8">
        <v>0.96</v>
      </c>
      <c r="M20" s="8">
        <v>0.97</v>
      </c>
      <c r="N20" s="5">
        <v>419</v>
      </c>
      <c r="O20" s="1">
        <v>6550742.947629327</v>
      </c>
      <c r="P20" s="20">
        <v>0</v>
      </c>
      <c r="Q20" s="18">
        <v>1022723.314094157</v>
      </c>
      <c r="R20" s="21">
        <v>902160.77522411046</v>
      </c>
    </row>
    <row r="21" spans="4:18" x14ac:dyDescent="0.2">
      <c r="D21">
        <v>2</v>
      </c>
      <c r="E21" s="2">
        <v>3.9092542754937019</v>
      </c>
      <c r="F21" s="2">
        <v>3.5588895211805047</v>
      </c>
      <c r="G21" s="7">
        <v>0.35036475431319714</v>
      </c>
      <c r="H21" s="6">
        <v>0.30164022026954967</v>
      </c>
      <c r="I21" s="6">
        <v>0.30164022026954967</v>
      </c>
      <c r="J21">
        <v>0.39829999999999999</v>
      </c>
      <c r="K21" s="4">
        <v>6.8551520861403994E-2</v>
      </c>
      <c r="L21" s="8">
        <v>0.97</v>
      </c>
      <c r="M21" s="8">
        <v>0.98</v>
      </c>
      <c r="N21" s="5">
        <v>419</v>
      </c>
      <c r="O21" s="1">
        <v>12673713.936475931</v>
      </c>
      <c r="P21" s="20">
        <v>0</v>
      </c>
      <c r="Q21" s="18">
        <v>1241600.8789643843</v>
      </c>
      <c r="R21" s="21">
        <v>1015054.1551853244</v>
      </c>
    </row>
    <row r="22" spans="4:18" x14ac:dyDescent="0.2">
      <c r="D22">
        <v>3</v>
      </c>
      <c r="E22" s="2">
        <v>3.7782052404565398</v>
      </c>
      <c r="F22" s="2">
        <v>3.4505792918050413</v>
      </c>
      <c r="G22" s="7">
        <v>0.32762594865149852</v>
      </c>
      <c r="H22" s="6">
        <v>0.28787800280908621</v>
      </c>
      <c r="I22" s="6">
        <v>0.28787800280908621</v>
      </c>
      <c r="J22">
        <v>0.39829999999999999</v>
      </c>
      <c r="K22" s="4">
        <v>6.8551520861403994E-2</v>
      </c>
      <c r="L22" s="8">
        <v>0.98</v>
      </c>
      <c r="M22" s="8">
        <v>0.99</v>
      </c>
      <c r="N22" s="5">
        <v>419</v>
      </c>
      <c r="O22" s="1">
        <v>18410814.821755644</v>
      </c>
      <c r="P22" s="20">
        <v>0</v>
      </c>
      <c r="Q22" s="18">
        <v>1187023.790867635</v>
      </c>
      <c r="R22" s="21">
        <v>825173.23464875482</v>
      </c>
    </row>
    <row r="23" spans="4:18" x14ac:dyDescent="0.2">
      <c r="D23">
        <v>4</v>
      </c>
      <c r="E23" s="2">
        <v>3.6944438909380444</v>
      </c>
      <c r="F23" s="2">
        <v>3.381617538118781</v>
      </c>
      <c r="G23" s="7">
        <v>0.31282635281926341</v>
      </c>
      <c r="H23" s="6">
        <v>0.27661407810248184</v>
      </c>
      <c r="I23" s="6">
        <v>0.27661407810248184</v>
      </c>
      <c r="J23">
        <v>0.39829999999999999</v>
      </c>
      <c r="K23" s="4">
        <v>6.8551520861403994E-2</v>
      </c>
      <c r="L23" s="8">
        <v>0.99</v>
      </c>
      <c r="M23" s="8">
        <v>1</v>
      </c>
      <c r="N23" s="5">
        <v>419</v>
      </c>
      <c r="O23" s="1">
        <v>23749652.740158536</v>
      </c>
      <c r="P23" s="20">
        <v>0</v>
      </c>
      <c r="Q23" s="18">
        <v>865885.13246549491</v>
      </c>
      <c r="R23" s="21">
        <v>266858.09352255019</v>
      </c>
    </row>
    <row r="24" spans="4:18" x14ac:dyDescent="0.2">
      <c r="D24">
        <v>5</v>
      </c>
      <c r="E24" s="2">
        <v>3.6412947663195623</v>
      </c>
      <c r="F24" s="2">
        <v>3.3371601344515258</v>
      </c>
      <c r="G24" s="7">
        <v>0.30413463186803646</v>
      </c>
      <c r="H24" s="6">
        <v>0.26801048422416096</v>
      </c>
      <c r="I24" s="6">
        <v>0.26801048422416096</v>
      </c>
      <c r="J24">
        <v>0.39829999999999999</v>
      </c>
      <c r="K24" s="4">
        <v>6.8551520861403994E-2</v>
      </c>
      <c r="L24" s="8">
        <v>0.995</v>
      </c>
      <c r="M24" s="8">
        <v>1</v>
      </c>
      <c r="N24" s="5">
        <v>419</v>
      </c>
      <c r="O24" s="1">
        <v>28729214.462403558</v>
      </c>
      <c r="P24" s="20">
        <v>0</v>
      </c>
      <c r="Q24" s="18">
        <v>612448.6584006903</v>
      </c>
      <c r="R24" s="21">
        <v>246061.88059564968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SC-Permian</vt:lpstr>
      <vt:lpstr>SC-SJ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dcterms:created xsi:type="dcterms:W3CDTF">2000-09-08T15:56:17Z</dcterms:created>
  <dcterms:modified xsi:type="dcterms:W3CDTF">2023-09-13T16:11:36Z</dcterms:modified>
</cp:coreProperties>
</file>