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233D22-A30A-49E8-AF2E-BEC33425C6A5}" xr6:coauthVersionLast="47" xr6:coauthVersionMax="47" xr10:uidLastSave="{00000000-0000-0000-0000-000000000000}"/>
  <bookViews>
    <workbookView xWindow="-120" yWindow="-120" windowWidth="38640" windowHeight="15720" tabRatio="905"/>
  </bookViews>
  <sheets>
    <sheet name="GenInfo" sheetId="1" r:id="rId1"/>
    <sheet name="Load1" sheetId="2" r:id="rId2"/>
    <sheet name="InterestRate" sheetId="3" r:id="rId3"/>
    <sheet name="PwrPrice1" sheetId="4" r:id="rId4"/>
    <sheet name="Scalar1" sheetId="5" r:id="rId5"/>
    <sheet name="Fuel" sheetId="6" r:id="rId6"/>
    <sheet name="Covar" sheetId="7" r:id="rId7"/>
    <sheet name="Climate" sheetId="8" r:id="rId8"/>
    <sheet name="Asset1" sheetId="9" r:id="rId9"/>
  </sheets>
  <definedNames>
    <definedName name="a10inthr">#REF!</definedName>
    <definedName name="a10intld">#REF!</definedName>
    <definedName name="a10intld\">#REF!</definedName>
    <definedName name="a10maxhr">#REF!</definedName>
    <definedName name="a10maxld">#REF!</definedName>
    <definedName name="a10minhr">#REF!</definedName>
    <definedName name="a10minld">#REF!</definedName>
    <definedName name="a10startup">#REF!</definedName>
    <definedName name="a11inthr">#REF!</definedName>
    <definedName name="a11intld">#REF!</definedName>
    <definedName name="a11maxhr">#REF!</definedName>
    <definedName name="a11maxld">#REF!</definedName>
    <definedName name="a11minhr">#REF!</definedName>
    <definedName name="a11minld">#REF!</definedName>
    <definedName name="a11startup">#REF!</definedName>
    <definedName name="a12inthr">#REF!</definedName>
    <definedName name="a12intld">#REF!</definedName>
    <definedName name="a12maxhr">#REF!</definedName>
    <definedName name="a12maxld">#REF!</definedName>
    <definedName name="a12minhr">#REF!</definedName>
    <definedName name="a12minld">#REF!</definedName>
    <definedName name="a12startup">#REF!</definedName>
    <definedName name="a13inthr">#REF!</definedName>
    <definedName name="a13intld">#REF!</definedName>
    <definedName name="a13maxhr">#REF!</definedName>
    <definedName name="a13maxld">#REF!</definedName>
    <definedName name="a13minhr">#REF!</definedName>
    <definedName name="a13minld">#REF!</definedName>
    <definedName name="a13startup">#REF!</definedName>
    <definedName name="a14inthr">Asset1!$D$75</definedName>
    <definedName name="a14intld">Asset1!$C$75</definedName>
    <definedName name="a14maxhr">Asset1!$D$77</definedName>
    <definedName name="a14maxld">Asset1!$C$77</definedName>
    <definedName name="a14minhr">Asset1!$D$74</definedName>
    <definedName name="a14minld">Asset1!$C$74</definedName>
    <definedName name="a14startup">Asset1!$G$80</definedName>
    <definedName name="a1inthr">#REF!</definedName>
    <definedName name="a1intld">#REF!</definedName>
    <definedName name="a1maxhr">#REF!</definedName>
    <definedName name="a1maxld">#REF!</definedName>
    <definedName name="a1minhr">#REF!</definedName>
    <definedName name="a1minld">#REF!</definedName>
    <definedName name="a1startup">#REF!</definedName>
    <definedName name="a2startup">#REF!</definedName>
    <definedName name="a3startup">#REF!</definedName>
    <definedName name="a4inthr">#REF!</definedName>
    <definedName name="a4intld">#REF!</definedName>
    <definedName name="a4maxhr">#REF!</definedName>
    <definedName name="a4maxld">#REF!</definedName>
    <definedName name="a4minhr">#REF!</definedName>
    <definedName name="a4minld">#REF!</definedName>
    <definedName name="a4startup">#REF!</definedName>
    <definedName name="a5inthr">#REF!</definedName>
    <definedName name="a5intld">#REF!</definedName>
    <definedName name="a5maxhr">#REF!</definedName>
    <definedName name="a5maxld">#REF!</definedName>
    <definedName name="a5minhr">#REF!</definedName>
    <definedName name="a5minld">#REF!</definedName>
    <definedName name="a5startup">#REF!</definedName>
    <definedName name="a6inthr">#REF!</definedName>
    <definedName name="a6intld">#REF!</definedName>
    <definedName name="a6maxhr">#REF!</definedName>
    <definedName name="a6maxld">#REF!</definedName>
    <definedName name="a6minhr">#REF!</definedName>
    <definedName name="a6minld">#REF!</definedName>
    <definedName name="a6startup">#REF!</definedName>
    <definedName name="a7inthr">#REF!</definedName>
    <definedName name="a7intld">#REF!</definedName>
    <definedName name="a7maxhr">#REF!</definedName>
    <definedName name="a7maxld">#REF!</definedName>
    <definedName name="a7minhr">#REF!</definedName>
    <definedName name="a7minld">#REF!</definedName>
    <definedName name="a7startup">#REF!</definedName>
    <definedName name="a8inthr">#REF!</definedName>
    <definedName name="a8intld">#REF!</definedName>
    <definedName name="a8maxhr">#REF!</definedName>
    <definedName name="a8maxld">#REF!</definedName>
    <definedName name="a8minhr">#REF!</definedName>
    <definedName name="a8minld">#REF!</definedName>
    <definedName name="a8startup">#REF!</definedName>
    <definedName name="a9inthr">#REF!</definedName>
    <definedName name="a9intld">#REF!</definedName>
    <definedName name="a9maxhr">#REF!</definedName>
    <definedName name="a9maxld">#REF!</definedName>
    <definedName name="a9minhr">#REF!</definedName>
    <definedName name="a9minld">#REF!</definedName>
    <definedName name="a9startup">#REF!</definedName>
    <definedName name="aaaa">Load1!$K$1</definedName>
    <definedName name="correl1">Covar!$B$12</definedName>
    <definedName name="dealEnd">GenInfo!$B$7</definedName>
    <definedName name="dealStart">GenInfo!$B$6</definedName>
    <definedName name="discountRate">InterestRate!$C$12</definedName>
    <definedName name="dispatchMode">GenInfo!$B$9</definedName>
    <definedName name="dLoad">Load1!$C$10</definedName>
    <definedName name="dTemp">Load1!$B$10</definedName>
    <definedName name="fA">Climate!$B$4</definedName>
    <definedName name="fB">Climate!$B$5</definedName>
    <definedName name="fDecay">Climate!$B$3</definedName>
    <definedName name="FilePath">GenInfo!$B$4</definedName>
    <definedName name="flatPrice">GenInfo!$B$14</definedName>
    <definedName name="fOff">Climate!$B$6</definedName>
    <definedName name="Fuel_mtx">Fuel!$B$12</definedName>
    <definedName name="GrowthRate">Load1!$B$3</definedName>
    <definedName name="idimL">Covar!$D$4</definedName>
    <definedName name="idimS">Covar!$D$5</definedName>
    <definedName name="Load1">Load1!$B$30</definedName>
    <definedName name="LoadGroup">GenInfo!$B$22</definedName>
    <definedName name="loadMargin">GenInfo!$B$13</definedName>
    <definedName name="minCapFlag">GenInfo!$B$10</definedName>
    <definedName name="minhr">#REF!</definedName>
    <definedName name="nFuelCvs">Fuel!$B$8</definedName>
    <definedName name="noOutageFlag">GenInfo!$B$11</definedName>
    <definedName name="normtemp">Climate!$B$12</definedName>
    <definedName name="nRun">GenInfo!$B$8</definedName>
    <definedName name="NumAsset">GenInfo!$B$3</definedName>
    <definedName name="Number_of_Iterations">GenInfo!$B$8</definedName>
    <definedName name="offPeak">PwrPrice1!$C$12</definedName>
    <definedName name="Offsets">Load1!$B$6</definedName>
    <definedName name="peak">PwrPrice1!$B$12</definedName>
    <definedName name="priceElasticity">GenInfo!$B$12</definedName>
    <definedName name="_xlnm.Print_Area" localSheetId="6">Covar!$A$2:$J$31</definedName>
    <definedName name="Scalar">Scalar1!$C$12</definedName>
    <definedName name="ScalarSS">Scalar1!$C$36</definedName>
    <definedName name="scorrel">Covar!$B$27</definedName>
    <definedName name="stype">Covar!$A$25</definedName>
    <definedName name="svol">Covar!$B$26</definedName>
    <definedName name="transLossFactor">GenInfo!$B$15</definedName>
    <definedName name="type1">Covar!$A$10</definedName>
    <definedName name="ValDate">GenInfo!$B$5</definedName>
    <definedName name="_vol1">Covar!$B$11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F7" i="9"/>
  <c r="D9" i="9"/>
  <c r="F9" i="9"/>
  <c r="D10" i="9"/>
  <c r="D11" i="9"/>
  <c r="C13" i="9"/>
  <c r="A16" i="9"/>
  <c r="E19" i="9"/>
  <c r="E20" i="9"/>
  <c r="E21" i="9"/>
  <c r="E22" i="9"/>
  <c r="E23" i="9"/>
  <c r="E24" i="9"/>
  <c r="E25" i="9"/>
  <c r="E26" i="9"/>
  <c r="E27" i="9"/>
  <c r="B28" i="9"/>
  <c r="E28" i="9"/>
  <c r="B29" i="9"/>
  <c r="E29" i="9"/>
  <c r="B30" i="9"/>
  <c r="E30" i="9"/>
  <c r="A31" i="9"/>
  <c r="B31" i="9"/>
  <c r="E31" i="9"/>
  <c r="B32" i="9"/>
  <c r="E32" i="9"/>
  <c r="B33" i="9"/>
  <c r="E33" i="9"/>
  <c r="B34" i="9"/>
  <c r="E34" i="9"/>
  <c r="B35" i="9"/>
  <c r="E35" i="9"/>
  <c r="B36" i="9"/>
  <c r="E36" i="9"/>
  <c r="A37" i="9"/>
  <c r="B37" i="9"/>
  <c r="E37" i="9"/>
  <c r="B38" i="9"/>
  <c r="E38" i="9"/>
  <c r="A39" i="9"/>
  <c r="B39" i="9"/>
  <c r="E39" i="9"/>
  <c r="B40" i="9"/>
  <c r="E40" i="9"/>
  <c r="A41" i="9"/>
  <c r="B41" i="9"/>
  <c r="E41" i="9"/>
  <c r="B42" i="9"/>
  <c r="E42" i="9"/>
  <c r="B43" i="9"/>
  <c r="E43" i="9"/>
  <c r="A44" i="9"/>
  <c r="B44" i="9"/>
  <c r="E44" i="9"/>
  <c r="B45" i="9"/>
  <c r="E45" i="9"/>
  <c r="B46" i="9"/>
  <c r="E46" i="9"/>
  <c r="B47" i="9"/>
  <c r="E47" i="9"/>
  <c r="F77" i="9"/>
  <c r="F80" i="9"/>
  <c r="G80" i="9"/>
  <c r="H80" i="9"/>
  <c r="H81" i="9"/>
  <c r="H82" i="9"/>
  <c r="F26" i="7"/>
  <c r="B12" i="6"/>
  <c r="E12" i="6"/>
  <c r="B13" i="6"/>
  <c r="E13" i="6"/>
  <c r="B14" i="6"/>
  <c r="B15" i="6"/>
  <c r="E15" i="6"/>
  <c r="G15" i="6"/>
  <c r="H15" i="6"/>
  <c r="B16" i="6"/>
  <c r="B17" i="6"/>
  <c r="G17" i="6"/>
  <c r="B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G20" i="6"/>
  <c r="B21" i="6"/>
  <c r="B22" i="6"/>
  <c r="B23" i="6"/>
  <c r="G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B12" i="4"/>
  <c r="C12" i="4"/>
  <c r="AI12" i="4"/>
  <c r="AJ12" i="4"/>
  <c r="AL12" i="4"/>
  <c r="AM12" i="4"/>
  <c r="B13" i="4"/>
  <c r="C13" i="4"/>
  <c r="AI13" i="4"/>
  <c r="AJ13" i="4"/>
  <c r="AL13" i="4"/>
  <c r="AM13" i="4"/>
  <c r="B14" i="4"/>
  <c r="C14" i="4"/>
  <c r="AI14" i="4"/>
  <c r="AJ14" i="4"/>
  <c r="AL14" i="4"/>
  <c r="AM14" i="4"/>
  <c r="B15" i="4"/>
  <c r="C15" i="4"/>
  <c r="AI15" i="4"/>
  <c r="AJ15" i="4"/>
  <c r="AL15" i="4"/>
  <c r="AM15" i="4"/>
  <c r="B16" i="4"/>
  <c r="C16" i="4"/>
  <c r="AI16" i="4"/>
  <c r="AJ16" i="4"/>
  <c r="AL16" i="4"/>
  <c r="AM16" i="4"/>
  <c r="B17" i="4"/>
  <c r="C17" i="4"/>
  <c r="AI17" i="4"/>
  <c r="AJ17" i="4"/>
  <c r="AL17" i="4"/>
  <c r="AM17" i="4"/>
  <c r="B18" i="4"/>
  <c r="C18" i="4"/>
  <c r="AI18" i="4"/>
  <c r="AJ18" i="4"/>
  <c r="AL18" i="4"/>
  <c r="AM18" i="4"/>
  <c r="B19" i="4"/>
  <c r="C19" i="4"/>
  <c r="AI19" i="4"/>
  <c r="AJ19" i="4"/>
  <c r="AL19" i="4"/>
  <c r="AM19" i="4"/>
  <c r="B20" i="4"/>
  <c r="C20" i="4"/>
  <c r="AI20" i="4"/>
  <c r="AJ20" i="4"/>
  <c r="AL20" i="4"/>
  <c r="AM20" i="4"/>
  <c r="B21" i="4"/>
  <c r="C21" i="4"/>
  <c r="AI21" i="4"/>
  <c r="AJ21" i="4"/>
  <c r="AL21" i="4"/>
  <c r="AM21" i="4"/>
  <c r="B22" i="4"/>
  <c r="C22" i="4"/>
  <c r="AI22" i="4"/>
  <c r="AJ22" i="4"/>
  <c r="AL22" i="4"/>
  <c r="AM22" i="4"/>
  <c r="B23" i="4"/>
  <c r="C23" i="4"/>
  <c r="AI23" i="4"/>
  <c r="AJ23" i="4"/>
  <c r="AL23" i="4"/>
  <c r="AM23" i="4"/>
  <c r="B24" i="4"/>
  <c r="C24" i="4"/>
  <c r="AI24" i="4"/>
  <c r="AJ24" i="4"/>
  <c r="AL24" i="4"/>
  <c r="AM24" i="4"/>
  <c r="B25" i="4"/>
  <c r="C25" i="4"/>
  <c r="AI25" i="4"/>
  <c r="AJ25" i="4"/>
  <c r="AL25" i="4"/>
  <c r="AM25" i="4"/>
  <c r="B26" i="4"/>
  <c r="C26" i="4"/>
  <c r="AI26" i="4"/>
  <c r="AJ26" i="4"/>
  <c r="AL26" i="4"/>
  <c r="AM26" i="4"/>
  <c r="B27" i="4"/>
  <c r="C27" i="4"/>
  <c r="AI27" i="4"/>
  <c r="AJ27" i="4"/>
  <c r="AL27" i="4"/>
  <c r="AM27" i="4"/>
  <c r="B28" i="4"/>
  <c r="C28" i="4"/>
  <c r="AI28" i="4"/>
  <c r="AJ28" i="4"/>
  <c r="AL28" i="4"/>
  <c r="AM28" i="4"/>
  <c r="B29" i="4"/>
  <c r="C29" i="4"/>
  <c r="AI29" i="4"/>
  <c r="AJ29" i="4"/>
  <c r="AL29" i="4"/>
  <c r="AM29" i="4"/>
  <c r="B30" i="4"/>
  <c r="C30" i="4"/>
  <c r="AI30" i="4"/>
  <c r="AJ30" i="4"/>
  <c r="AL30" i="4"/>
  <c r="AM30" i="4"/>
  <c r="B31" i="4"/>
  <c r="C31" i="4"/>
  <c r="AI31" i="4"/>
  <c r="AJ31" i="4"/>
  <c r="AL31" i="4"/>
  <c r="AM31" i="4"/>
  <c r="B32" i="4"/>
  <c r="C32" i="4"/>
  <c r="AI32" i="4"/>
  <c r="AJ32" i="4"/>
  <c r="AL32" i="4"/>
  <c r="AM32" i="4"/>
  <c r="B33" i="4"/>
  <c r="C33" i="4"/>
  <c r="AI33" i="4"/>
  <c r="AJ33" i="4"/>
  <c r="AL33" i="4"/>
  <c r="AM33" i="4"/>
  <c r="B34" i="4"/>
  <c r="C34" i="4"/>
  <c r="AI34" i="4"/>
  <c r="AJ34" i="4"/>
  <c r="AL34" i="4"/>
  <c r="AM34" i="4"/>
  <c r="B35" i="4"/>
  <c r="C35" i="4"/>
  <c r="AI35" i="4"/>
  <c r="AJ35" i="4"/>
  <c r="AL35" i="4"/>
  <c r="AM35" i="4"/>
  <c r="B36" i="4"/>
  <c r="C36" i="4"/>
  <c r="AI36" i="4"/>
  <c r="AJ36" i="4"/>
  <c r="AL36" i="4"/>
  <c r="AM36" i="4"/>
  <c r="B37" i="4"/>
  <c r="C37" i="4"/>
  <c r="AI37" i="4"/>
  <c r="AJ37" i="4"/>
  <c r="AL37" i="4"/>
  <c r="AM37" i="4"/>
  <c r="B38" i="4"/>
  <c r="C38" i="4"/>
  <c r="AI38" i="4"/>
  <c r="AJ38" i="4"/>
  <c r="AL38" i="4"/>
  <c r="AM38" i="4"/>
  <c r="B39" i="4"/>
  <c r="C39" i="4"/>
  <c r="AI39" i="4"/>
  <c r="AJ39" i="4"/>
  <c r="AL39" i="4"/>
  <c r="AM39" i="4"/>
  <c r="B40" i="4"/>
  <c r="C40" i="4"/>
  <c r="AI40" i="4"/>
  <c r="AJ40" i="4"/>
  <c r="AL40" i="4"/>
  <c r="AM40" i="4"/>
  <c r="B41" i="4"/>
  <c r="C41" i="4"/>
  <c r="AI41" i="4"/>
  <c r="AJ41" i="4"/>
  <c r="AL41" i="4"/>
  <c r="AM41" i="4"/>
  <c r="B42" i="4"/>
  <c r="C42" i="4"/>
  <c r="AI42" i="4"/>
  <c r="AJ42" i="4"/>
  <c r="AL42" i="4"/>
  <c r="AM42" i="4"/>
  <c r="B43" i="4"/>
  <c r="C43" i="4"/>
  <c r="AI43" i="4"/>
  <c r="AJ43" i="4"/>
  <c r="AL43" i="4"/>
  <c r="AM43" i="4"/>
  <c r="B44" i="4"/>
  <c r="C44" i="4"/>
  <c r="AI44" i="4"/>
  <c r="AJ44" i="4"/>
  <c r="AL44" i="4"/>
  <c r="AM44" i="4"/>
  <c r="B45" i="4"/>
  <c r="C45" i="4"/>
  <c r="AI45" i="4"/>
  <c r="AJ45" i="4"/>
  <c r="AL45" i="4"/>
  <c r="AM45" i="4"/>
  <c r="B46" i="4"/>
  <c r="C46" i="4"/>
  <c r="AI46" i="4"/>
  <c r="AJ46" i="4"/>
  <c r="AL46" i="4"/>
  <c r="AM46" i="4"/>
  <c r="B47" i="4"/>
  <c r="C47" i="4"/>
  <c r="AI47" i="4"/>
  <c r="AJ47" i="4"/>
  <c r="AL47" i="4"/>
  <c r="AM47" i="4"/>
  <c r="B48" i="4"/>
  <c r="C48" i="4"/>
  <c r="AI48" i="4"/>
  <c r="AJ48" i="4"/>
  <c r="AL48" i="4"/>
  <c r="AM48" i="4"/>
  <c r="B49" i="4"/>
  <c r="C49" i="4"/>
  <c r="AI49" i="4"/>
  <c r="AJ49" i="4"/>
  <c r="AL49" i="4"/>
  <c r="AM49" i="4"/>
  <c r="B50" i="4"/>
  <c r="C50" i="4"/>
  <c r="AI50" i="4"/>
  <c r="AJ50" i="4"/>
  <c r="AL50" i="4"/>
  <c r="AM50" i="4"/>
  <c r="B51" i="4"/>
  <c r="C51" i="4"/>
  <c r="AI51" i="4"/>
  <c r="AJ51" i="4"/>
  <c r="AL51" i="4"/>
  <c r="AM51" i="4"/>
  <c r="B52" i="4"/>
  <c r="C52" i="4"/>
  <c r="AI52" i="4"/>
  <c r="AJ52" i="4"/>
  <c r="AL52" i="4"/>
  <c r="AM52" i="4"/>
  <c r="B53" i="4"/>
  <c r="C53" i="4"/>
  <c r="AI53" i="4"/>
  <c r="AJ53" i="4"/>
  <c r="AL53" i="4"/>
  <c r="AM53" i="4"/>
  <c r="B54" i="4"/>
  <c r="C54" i="4"/>
  <c r="AI54" i="4"/>
  <c r="AJ54" i="4"/>
  <c r="AL54" i="4"/>
  <c r="AM54" i="4"/>
  <c r="B55" i="4"/>
  <c r="C55" i="4"/>
  <c r="AI55" i="4"/>
  <c r="AJ55" i="4"/>
  <c r="AL55" i="4"/>
  <c r="AM55" i="4"/>
  <c r="B56" i="4"/>
  <c r="C56" i="4"/>
  <c r="AI56" i="4"/>
  <c r="AJ56" i="4"/>
  <c r="AL56" i="4"/>
  <c r="AM56" i="4"/>
  <c r="B57" i="4"/>
  <c r="C57" i="4"/>
  <c r="AI57" i="4"/>
  <c r="AJ57" i="4"/>
  <c r="AL57" i="4"/>
  <c r="AM57" i="4"/>
  <c r="B58" i="4"/>
  <c r="C58" i="4"/>
  <c r="AI58" i="4"/>
  <c r="AJ58" i="4"/>
  <c r="AL58" i="4"/>
  <c r="AM58" i="4"/>
  <c r="B59" i="4"/>
  <c r="C59" i="4"/>
  <c r="AI59" i="4"/>
  <c r="AJ59" i="4"/>
  <c r="AL59" i="4"/>
  <c r="AM59" i="4"/>
  <c r="B60" i="4"/>
  <c r="C60" i="4"/>
  <c r="AI60" i="4"/>
  <c r="AJ60" i="4"/>
  <c r="AL60" i="4"/>
  <c r="AM60" i="4"/>
  <c r="B61" i="4"/>
  <c r="C61" i="4"/>
  <c r="AI61" i="4"/>
  <c r="AJ61" i="4"/>
  <c r="AL61" i="4"/>
  <c r="AM61" i="4"/>
  <c r="B62" i="4"/>
  <c r="C62" i="4"/>
  <c r="AI62" i="4"/>
  <c r="AJ62" i="4"/>
  <c r="AL62" i="4"/>
  <c r="AM62" i="4"/>
  <c r="B63" i="4"/>
  <c r="C63" i="4"/>
  <c r="AI63" i="4"/>
  <c r="AJ63" i="4"/>
  <c r="AL63" i="4"/>
  <c r="AM63" i="4"/>
  <c r="B64" i="4"/>
  <c r="C64" i="4"/>
  <c r="AI64" i="4"/>
  <c r="AJ64" i="4"/>
  <c r="AL64" i="4"/>
  <c r="AM64" i="4"/>
  <c r="B65" i="4"/>
  <c r="C65" i="4"/>
  <c r="AI65" i="4"/>
  <c r="AJ65" i="4"/>
  <c r="AL65" i="4"/>
  <c r="AM65" i="4"/>
  <c r="B66" i="4"/>
  <c r="C66" i="4"/>
  <c r="AI66" i="4"/>
  <c r="AJ66" i="4"/>
  <c r="AL66" i="4"/>
  <c r="AM66" i="4"/>
  <c r="B67" i="4"/>
  <c r="C67" i="4"/>
  <c r="AI67" i="4"/>
  <c r="AJ67" i="4"/>
  <c r="AL67" i="4"/>
  <c r="AM67" i="4"/>
  <c r="B68" i="4"/>
  <c r="C68" i="4"/>
  <c r="AI68" i="4"/>
  <c r="AJ68" i="4"/>
  <c r="AL68" i="4"/>
  <c r="AM68" i="4"/>
  <c r="B69" i="4"/>
  <c r="C69" i="4"/>
  <c r="AI69" i="4"/>
  <c r="AJ69" i="4"/>
  <c r="AL69" i="4"/>
  <c r="AM69" i="4"/>
  <c r="B70" i="4"/>
  <c r="C70" i="4"/>
  <c r="AI70" i="4"/>
  <c r="AJ70" i="4"/>
  <c r="AL70" i="4"/>
  <c r="AM70" i="4"/>
  <c r="B71" i="4"/>
  <c r="C71" i="4"/>
  <c r="AI71" i="4"/>
  <c r="AJ71" i="4"/>
  <c r="AL71" i="4"/>
  <c r="AM71" i="4"/>
  <c r="B72" i="4"/>
  <c r="C72" i="4"/>
  <c r="AI72" i="4"/>
  <c r="AJ72" i="4"/>
  <c r="AL72" i="4"/>
  <c r="AM72" i="4"/>
  <c r="B73" i="4"/>
  <c r="C73" i="4"/>
  <c r="AI73" i="4"/>
  <c r="AJ73" i="4"/>
  <c r="AL73" i="4"/>
  <c r="AM73" i="4"/>
  <c r="B74" i="4"/>
  <c r="C74" i="4"/>
  <c r="AI74" i="4"/>
  <c r="AJ74" i="4"/>
  <c r="AL74" i="4"/>
  <c r="AM74" i="4"/>
  <c r="B75" i="4"/>
  <c r="C75" i="4"/>
  <c r="AI75" i="4"/>
  <c r="AJ75" i="4"/>
  <c r="AL75" i="4"/>
  <c r="AM75" i="4"/>
  <c r="B76" i="4"/>
  <c r="C76" i="4"/>
  <c r="AI76" i="4"/>
  <c r="AJ76" i="4"/>
  <c r="AL76" i="4"/>
  <c r="AM76" i="4"/>
  <c r="B77" i="4"/>
  <c r="C77" i="4"/>
  <c r="AI77" i="4"/>
  <c r="AJ77" i="4"/>
  <c r="AL77" i="4"/>
  <c r="AM77" i="4"/>
  <c r="B78" i="4"/>
  <c r="C78" i="4"/>
  <c r="AI78" i="4"/>
  <c r="AJ78" i="4"/>
  <c r="AL78" i="4"/>
  <c r="AM78" i="4"/>
  <c r="B79" i="4"/>
  <c r="C79" i="4"/>
  <c r="AI79" i="4"/>
  <c r="AJ79" i="4"/>
  <c r="AL79" i="4"/>
  <c r="AM79" i="4"/>
  <c r="B80" i="4"/>
  <c r="C80" i="4"/>
  <c r="AI80" i="4"/>
  <c r="AJ80" i="4"/>
  <c r="AL80" i="4"/>
  <c r="AM80" i="4"/>
  <c r="B81" i="4"/>
  <c r="C81" i="4"/>
  <c r="AI81" i="4"/>
  <c r="AJ81" i="4"/>
  <c r="AL81" i="4"/>
  <c r="AM81" i="4"/>
  <c r="B82" i="4"/>
  <c r="C82" i="4"/>
  <c r="AI82" i="4"/>
  <c r="AJ82" i="4"/>
  <c r="AL82" i="4"/>
  <c r="AM82" i="4"/>
  <c r="B83" i="4"/>
  <c r="C83" i="4"/>
  <c r="AI83" i="4"/>
  <c r="AJ83" i="4"/>
  <c r="AL83" i="4"/>
  <c r="AM83" i="4"/>
  <c r="B84" i="4"/>
  <c r="C84" i="4"/>
  <c r="AI84" i="4"/>
  <c r="AJ84" i="4"/>
  <c r="AL84" i="4"/>
  <c r="AM84" i="4"/>
  <c r="B85" i="4"/>
  <c r="C85" i="4"/>
  <c r="AI85" i="4"/>
  <c r="AJ85" i="4"/>
  <c r="AL85" i="4"/>
  <c r="AM85" i="4"/>
  <c r="B86" i="4"/>
  <c r="C86" i="4"/>
  <c r="AI86" i="4"/>
  <c r="AJ86" i="4"/>
  <c r="AL86" i="4"/>
  <c r="AM86" i="4"/>
  <c r="B87" i="4"/>
  <c r="C87" i="4"/>
  <c r="AI87" i="4"/>
  <c r="AJ87" i="4"/>
  <c r="AL87" i="4"/>
  <c r="AM87" i="4"/>
  <c r="B88" i="4"/>
  <c r="C88" i="4"/>
  <c r="AI88" i="4"/>
  <c r="AJ88" i="4"/>
  <c r="AL88" i="4"/>
  <c r="AM88" i="4"/>
  <c r="B89" i="4"/>
  <c r="C89" i="4"/>
  <c r="AI89" i="4"/>
  <c r="AJ89" i="4"/>
  <c r="AL89" i="4"/>
  <c r="AM89" i="4"/>
  <c r="B90" i="4"/>
  <c r="C90" i="4"/>
  <c r="AI90" i="4"/>
  <c r="AJ90" i="4"/>
  <c r="AL90" i="4"/>
  <c r="AM90" i="4"/>
  <c r="B91" i="4"/>
  <c r="C91" i="4"/>
  <c r="AI91" i="4"/>
  <c r="AJ91" i="4"/>
  <c r="AL91" i="4"/>
  <c r="AM91" i="4"/>
  <c r="B92" i="4"/>
  <c r="C92" i="4"/>
  <c r="AI92" i="4"/>
  <c r="AJ92" i="4"/>
  <c r="AL92" i="4"/>
  <c r="AM92" i="4"/>
  <c r="B93" i="4"/>
  <c r="C93" i="4"/>
  <c r="AI93" i="4"/>
  <c r="AJ93" i="4"/>
  <c r="AL93" i="4"/>
  <c r="AM93" i="4"/>
  <c r="B94" i="4"/>
  <c r="C94" i="4"/>
  <c r="AI94" i="4"/>
  <c r="AJ94" i="4"/>
  <c r="AL94" i="4"/>
  <c r="AM94" i="4"/>
  <c r="B95" i="4"/>
  <c r="C95" i="4"/>
  <c r="AI95" i="4"/>
  <c r="AJ95" i="4"/>
  <c r="AL95" i="4"/>
  <c r="AM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</calcChain>
</file>

<file path=xl/sharedStrings.xml><?xml version="1.0" encoding="utf-8"?>
<sst xmlns="http://schemas.openxmlformats.org/spreadsheetml/2006/main" count="251" uniqueCount="205">
  <si>
    <t>General Info</t>
  </si>
  <si>
    <t>Number of Assets</t>
  </si>
  <si>
    <t>File Path</t>
  </si>
  <si>
    <t>H:\projects\pwrsim\</t>
  </si>
  <si>
    <t>Valuation Date</t>
  </si>
  <si>
    <t>Deal Start Date</t>
  </si>
  <si>
    <t>Deal End Date</t>
  </si>
  <si>
    <t>Number of Iterations</t>
  </si>
  <si>
    <t>Dispatch Mode</t>
  </si>
  <si>
    <t>0=full optimization,  1=simplified opt.</t>
  </si>
  <si>
    <t>OffPeak Volatility Flag</t>
  </si>
  <si>
    <t>0=no volatility , 1=long term vol only,  2=same vol as peak</t>
  </si>
  <si>
    <t>NoOutage Flag</t>
  </si>
  <si>
    <t>0-real case, 1 -no outage</t>
  </si>
  <si>
    <t>Price Elasticity</t>
  </si>
  <si>
    <t>$/MWh per MWh, 0-purchases and sales do not affect market</t>
  </si>
  <si>
    <t>Load Margin</t>
  </si>
  <si>
    <t>Schedule (day-ahead) for (1+LoadMargin)*Expected Load</t>
  </si>
  <si>
    <t>Flat Price</t>
  </si>
  <si>
    <t>$/MWh received for Native Load</t>
  </si>
  <si>
    <t>Transmission Loss Factor</t>
  </si>
  <si>
    <t xml:space="preserve">Fractional general transmission losses 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</si>
  <si>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</si>
  <si>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</si>
  <si>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</si>
  <si>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</si>
  <si>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</si>
  <si>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</si>
  <si>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</si>
  <si>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</si>
  <si>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</si>
  <si>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</si>
  <si>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</si>
  <si>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</si>
  <si>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</si>
  <si>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</si>
  <si>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</si>
  <si>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</si>
  <si>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</si>
  <si>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</si>
  <si>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</si>
  <si>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</si>
  <si>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</si>
  <si>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</si>
  <si>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</si>
  <si>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</si>
  <si>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</si>
  <si>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</si>
  <si>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Annual Growth Rate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</si>
  <si>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</si>
  <si>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</si>
  <si>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</si>
  <si>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</si>
  <si>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</si>
  <si>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</si>
  <si>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</si>
  <si>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</si>
  <si>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</si>
  <si>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Load (MW/day)</t>
  </si>
  <si>
    <t>original data</t>
  </si>
  <si>
    <t>Hourly Load Profiles by Day of Year</t>
  </si>
  <si>
    <t>(MW)</t>
  </si>
  <si>
    <t>Hour</t>
  </si>
  <si>
    <t>Day of Year</t>
  </si>
  <si>
    <t xml:space="preserve">Discount Rate Curve </t>
  </si>
  <si>
    <t>Data as of 4-May-98 4:20 PM</t>
  </si>
  <si>
    <t>USD LIBOR Curve</t>
  </si>
  <si>
    <t>Spread to Libor-AA</t>
  </si>
  <si>
    <t>bp</t>
  </si>
  <si>
    <t>Date</t>
  </si>
  <si>
    <t>Libor-AA</t>
  </si>
  <si>
    <t>Discount Rate</t>
  </si>
  <si>
    <t xml:space="preserve">Monthly Power Price </t>
  </si>
  <si>
    <t>NYPP-WEST</t>
  </si>
  <si>
    <t>PJM-WEST</t>
  </si>
  <si>
    <t>Mike's 7/4 Run - 10%</t>
  </si>
  <si>
    <t>Bill's 5/11 Curve</t>
  </si>
  <si>
    <t>Marginal Cost Curve</t>
  </si>
  <si>
    <t xml:space="preserve">ECT Avg </t>
  </si>
  <si>
    <t>Hagler Bailly Revised- June</t>
  </si>
  <si>
    <t>Hagler Bailly- Default</t>
  </si>
  <si>
    <t>Mike's 6/27 Run</t>
  </si>
  <si>
    <t>Mike's 7/4 Run</t>
  </si>
  <si>
    <t>Mike's 7/4 Run -10%</t>
  </si>
  <si>
    <t>Bill's 7/7 Curve</t>
  </si>
  <si>
    <t>Bill's 7/09 Bid Curve</t>
  </si>
  <si>
    <t>Peak</t>
  </si>
  <si>
    <t>Off-Peak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</si>
  <si>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</si>
  <si>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</si>
  <si>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</si>
  <si>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</si>
  <si>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</si>
  <si>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</si>
  <si>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</si>
  <si>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</si>
  <si>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</si>
  <si>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</si>
  <si>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</si>
  <si>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</si>
  <si>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</si>
  <si>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</si>
  <si>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</si>
  <si>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</si>
  <si>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</si>
  <si>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Escalation:</t>
  </si>
  <si>
    <t>Curve 0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</si>
  <si>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</si>
  <si>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</si>
  <si>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</si>
  <si>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</si>
  <si>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</si>
  <si>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</si>
  <si>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 xml:space="preserve"> LOAD </t>
  </si>
  <si>
    <t>Power PRICE</t>
  </si>
  <si>
    <t>Fuel Price</t>
  </si>
  <si>
    <t>TYPE</t>
  </si>
  <si>
    <t>1=LOG Normal, 0=Normal</t>
  </si>
  <si>
    <t>Vol</t>
  </si>
  <si>
    <t>Correl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</si>
  <si>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</si>
  <si>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</si>
  <si>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</si>
  <si>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</si>
  <si>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</si>
  <si>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</si>
  <si>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</si>
  <si>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</si>
  <si>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</si>
  <si>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</si>
  <si>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</si>
  <si>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</si>
  <si>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</si>
  <si>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</si>
  <si>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</si>
  <si>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Normal Average Temperature</t>
  </si>
  <si>
    <t>Asset1</t>
  </si>
  <si>
    <t>a</t>
  </si>
  <si>
    <t>b</t>
  </si>
  <si>
    <t>c</t>
  </si>
  <si>
    <t>d</t>
  </si>
  <si>
    <t>Name</t>
  </si>
  <si>
    <t>2=dispatchable, 3=MUST RUN</t>
  </si>
  <si>
    <t xml:space="preserve">Dispatch type: </t>
  </si>
  <si>
    <t>not currently used</t>
  </si>
  <si>
    <t>Fuel Type:</t>
  </si>
  <si>
    <t>Fuel Curve</t>
  </si>
  <si>
    <t>Capacity min (MW)</t>
  </si>
  <si>
    <t xml:space="preserve"> point for heat rate curve</t>
  </si>
  <si>
    <t>intermediate</t>
  </si>
  <si>
    <t xml:space="preserve">              peak</t>
  </si>
  <si>
    <t>Heat Rate   (mmbtu/MWh)</t>
  </si>
  <si>
    <t>Heat rate@Min capacity</t>
  </si>
  <si>
    <t>heat rate at intermediate capacity</t>
  </si>
  <si>
    <t xml:space="preserve">                  peak</t>
  </si>
  <si>
    <t>Start Cost  ($ MM)</t>
  </si>
  <si>
    <t xml:space="preserve">% to recover in 1 day </t>
  </si>
  <si>
    <t>Start cost recovery hurdle rate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</si>
  <si>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</si>
  <si>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</si>
  <si>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</si>
  <si>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</si>
  <si>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</si>
  <si>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</si>
  <si>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</si>
  <si>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</si>
  <si>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</si>
  <si>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</si>
  <si>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</si>
  <si>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</si>
  <si>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</si>
  <si>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</si>
  <si>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</si>
  <si>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</si>
  <si>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</si>
  <si>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</si>
  <si>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Planned Outages </t>
  </si>
  <si>
    <t>Outage Date</t>
  </si>
  <si>
    <t>Length (days)</t>
  </si>
  <si>
    <t>ADDITIONAL INFORMATION</t>
  </si>
  <si>
    <t>HEAT RATE CURVE</t>
  </si>
  <si>
    <t>Load</t>
  </si>
  <si>
    <t>HR</t>
  </si>
  <si>
    <t>Load%</t>
  </si>
  <si>
    <t>HR%</t>
  </si>
  <si>
    <t>START-UP</t>
  </si>
  <si>
    <t>Time</t>
  </si>
  <si>
    <t>MMBTU</t>
  </si>
  <si>
    <t>Fuel Cost
/MMbtu</t>
  </si>
  <si>
    <t>Non-Fuel VOM ($/MMBtu)</t>
  </si>
  <si>
    <t>Historical</t>
  </si>
  <si>
    <t>Cold</t>
  </si>
  <si>
    <t>MMBtu/year</t>
  </si>
  <si>
    <t>Hot</t>
  </si>
  <si>
    <t>Max Starts per year</t>
  </si>
  <si>
    <t>OUTAGES</t>
  </si>
  <si>
    <t>Sched Outage (Ann)</t>
  </si>
  <si>
    <t>days</t>
  </si>
  <si>
    <t>Sched Outage (Overhaul)</t>
  </si>
  <si>
    <t>Next overhall</t>
  </si>
  <si>
    <t>Overhall Interval</t>
  </si>
  <si>
    <t>years</t>
  </si>
  <si>
    <t>Sithe</t>
  </si>
  <si>
    <t>from ZMLU</t>
  </si>
  <si>
    <t>PJM-West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</si>
</sst>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%"/>
    <numFmt numFmtId="167" formatCode="0.000"/>
    <numFmt numFmtId="171" formatCode="0.0"/>
    <numFmt numFmtId="174" formatCode="0.0000"/>
    <numFmt numFmtId="175" formatCode="0.0000000000000000"/>
    <numFmt numFmtId="176" formatCode="0.000000"/>
    <numFmt numFmtId="180" formatCode="&quot;$&quot;#,##0"/>
  </numFmts>
  <fonts count="25">
    <font>
      <sz val="10"/>
      <name val="Arial"/>
    </font>
    <font>
      <b/>
      <sz val="10"/>
      <name val="Arial"/>
    </font>
    <font>
      <sz val="10"/>
      <name val="Arial"/>
    </font>
    <font>
      <b/>
      <i/>
      <sz val="16"/>
      <color indexed="12"/>
      <name val="Arial"/>
    </font>
    <font>
      <sz val="16"/>
      <name val="Arial"/>
      <family val="2"/>
    </font>
    <font>
      <b/>
      <i/>
      <sz val="14"/>
      <color indexed="12"/>
      <name val="Arial"/>
    </font>
    <font>
      <b/>
      <i/>
      <sz val="18"/>
      <color indexed="12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i/>
      <sz val="14"/>
      <color indexed="12"/>
      <name val="Arial"/>
      <family val="2"/>
    </font>
    <font>
      <b/>
      <sz val="16"/>
      <color indexed="10"/>
      <name val="Arial"/>
    </font>
    <font>
      <b/>
      <sz val="16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6"/>
      <name val="Arial"/>
    </font>
    <font>
      <b/>
      <sz val="10"/>
      <color indexed="37"/>
      <name val="Arial"/>
      <family val="2"/>
    </font>
    <font>
      <b/>
      <sz val="10"/>
      <color indexed="12"/>
      <name val="Arial"/>
      <family val="2"/>
    </font>
    <font>
      <sz val="10"/>
      <name val="a1startup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3">
    <xf numFmtId="0" fontId="0" fillId="0" borderId="0" xfId="0"/>
    <xf numFmtId="15" fontId="0" fillId="0" borderId="0" xfId="0" applyNumberFormat="1"/>
    <xf numFmtId="0" fontId="0" fillId="0" borderId="0" xfId="0" quotePrefix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3" borderId="0" xfId="0" quotePrefix="1" applyFill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16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3" borderId="0" xfId="0" applyFont="1" applyFill="1"/>
    <xf numFmtId="0" fontId="1" fillId="3" borderId="0" xfId="0" quotePrefix="1" applyFont="1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1" fillId="2" borderId="1" xfId="0" applyFont="1" applyFill="1" applyBorder="1"/>
    <xf numFmtId="15" fontId="0" fillId="0" borderId="1" xfId="0" applyNumberFormat="1" applyFill="1" applyBorder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17" fontId="0" fillId="0" borderId="0" xfId="0" applyNumberFormat="1"/>
    <xf numFmtId="2" fontId="0" fillId="2" borderId="1" xfId="0" applyNumberForma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 wrapText="1"/>
    </xf>
    <xf numFmtId="0" fontId="0" fillId="7" borderId="1" xfId="0" applyFill="1" applyBorder="1"/>
    <xf numFmtId="0" fontId="1" fillId="0" borderId="1" xfId="0" applyFont="1" applyFill="1" applyBorder="1"/>
    <xf numFmtId="0" fontId="0" fillId="8" borderId="1" xfId="0" applyFill="1" applyBorder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horizontal="left" wrapText="1"/>
    </xf>
    <xf numFmtId="0" fontId="0" fillId="9" borderId="1" xfId="0" applyFill="1" applyBorder="1"/>
    <xf numFmtId="0" fontId="0" fillId="5" borderId="1" xfId="0" applyFill="1" applyBorder="1"/>
    <xf numFmtId="0" fontId="12" fillId="10" borderId="0" xfId="0" applyFont="1" applyFill="1"/>
    <xf numFmtId="0" fontId="0" fillId="10" borderId="0" xfId="0" applyFill="1"/>
    <xf numFmtId="15" fontId="0" fillId="10" borderId="0" xfId="0" applyNumberFormat="1" applyFill="1"/>
    <xf numFmtId="0" fontId="12" fillId="11" borderId="0" xfId="0" applyFont="1" applyFill="1"/>
    <xf numFmtId="15" fontId="0" fillId="2" borderId="0" xfId="0" applyNumberFormat="1" applyFill="1"/>
    <xf numFmtId="4" fontId="0" fillId="0" borderId="0" xfId="0" applyNumberFormat="1"/>
    <xf numFmtId="3" fontId="0" fillId="0" borderId="0" xfId="0" applyNumberFormat="1"/>
    <xf numFmtId="4" fontId="0" fillId="2" borderId="0" xfId="0" applyNumberFormat="1" applyFill="1"/>
    <xf numFmtId="1" fontId="0" fillId="0" borderId="0" xfId="0" applyNumberFormat="1"/>
    <xf numFmtId="3" fontId="0" fillId="0" borderId="0" xfId="0" quotePrefix="1" applyNumberFormat="1"/>
    <xf numFmtId="0" fontId="13" fillId="0" borderId="0" xfId="0" applyFont="1" applyBorder="1"/>
    <xf numFmtId="9" fontId="2" fillId="0" borderId="0" xfId="3"/>
    <xf numFmtId="165" fontId="2" fillId="0" borderId="0" xfId="3" applyNumberFormat="1"/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14" fillId="3" borderId="0" xfId="0" applyFont="1" applyFill="1"/>
    <xf numFmtId="0" fontId="15" fillId="3" borderId="0" xfId="0" applyFont="1" applyFill="1"/>
    <xf numFmtId="0" fontId="0" fillId="0" borderId="3" xfId="0" applyBorder="1"/>
    <xf numFmtId="0" fontId="0" fillId="0" borderId="4" xfId="0" applyBorder="1"/>
    <xf numFmtId="15" fontId="0" fillId="0" borderId="6" xfId="0" applyNumberFormat="1" applyBorder="1"/>
    <xf numFmtId="14" fontId="0" fillId="0" borderId="0" xfId="0" applyNumberFormat="1"/>
    <xf numFmtId="0" fontId="0" fillId="12" borderId="0" xfId="0" applyFill="1"/>
    <xf numFmtId="9" fontId="0" fillId="0" borderId="0" xfId="3" applyFont="1"/>
    <xf numFmtId="2" fontId="5" fillId="0" borderId="0" xfId="0" applyNumberFormat="1" applyFont="1"/>
    <xf numFmtId="2" fontId="1" fillId="2" borderId="0" xfId="0" applyNumberFormat="1" applyFont="1" applyFill="1"/>
    <xf numFmtId="174" fontId="0" fillId="0" borderId="0" xfId="0" applyNumberFormat="1"/>
    <xf numFmtId="14" fontId="1" fillId="0" borderId="0" xfId="0" applyNumberFormat="1" applyFont="1" applyAlignment="1">
      <alignment horizontal="centerContinuous"/>
    </xf>
    <xf numFmtId="2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5" fillId="0" borderId="0" xfId="0" quotePrefix="1" applyFont="1" applyAlignment="1">
      <alignment horizontal="left"/>
    </xf>
    <xf numFmtId="175" fontId="0" fillId="0" borderId="0" xfId="0" applyNumberFormat="1"/>
    <xf numFmtId="15" fontId="1" fillId="0" borderId="0" xfId="0" applyNumberFormat="1" applyFont="1" applyAlignment="1">
      <alignment horizontal="centerContinuous"/>
    </xf>
    <xf numFmtId="175" fontId="1" fillId="0" borderId="0" xfId="0" applyNumberFormat="1" applyFont="1" applyAlignment="1">
      <alignment horizontal="centerContinuous"/>
    </xf>
    <xf numFmtId="0" fontId="16" fillId="0" borderId="0" xfId="0" applyFont="1"/>
    <xf numFmtId="0" fontId="17" fillId="0" borderId="0" xfId="0" applyFont="1"/>
    <xf numFmtId="15" fontId="1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1" fillId="0" borderId="0" xfId="0" applyFont="1" applyFill="1"/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4" fontId="0" fillId="2" borderId="1" xfId="0" applyNumberFormat="1" applyFill="1" applyBorder="1"/>
    <xf numFmtId="176" fontId="0" fillId="2" borderId="1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5" fontId="0" fillId="0" borderId="0" xfId="2" applyNumberFormat="1" applyFont="1"/>
    <xf numFmtId="180" fontId="19" fillId="0" borderId="0" xfId="0" applyNumberFormat="1" applyFont="1"/>
    <xf numFmtId="9" fontId="0" fillId="0" borderId="0" xfId="3" applyFont="1" applyFill="1"/>
    <xf numFmtId="0" fontId="0" fillId="14" borderId="0" xfId="0" applyFill="1"/>
    <xf numFmtId="0" fontId="0" fillId="2" borderId="0" xfId="0" applyFill="1" applyAlignment="1">
      <alignment wrapText="1"/>
    </xf>
    <xf numFmtId="43" fontId="0" fillId="0" borderId="0" xfId="1" applyFont="1"/>
    <xf numFmtId="2" fontId="0" fillId="12" borderId="0" xfId="0" applyNumberFormat="1" applyFill="1"/>
    <xf numFmtId="0" fontId="1" fillId="0" borderId="0" xfId="0" applyFont="1" applyFill="1" applyAlignment="1">
      <alignment horizontal="centerContinuous"/>
    </xf>
    <xf numFmtId="2" fontId="0" fillId="0" borderId="0" xfId="0" applyNumberFormat="1" applyFill="1" applyBorder="1"/>
    <xf numFmtId="2" fontId="0" fillId="0" borderId="0" xfId="0" applyNumberFormat="1" applyBorder="1"/>
    <xf numFmtId="0" fontId="20" fillId="0" borderId="0" xfId="0" applyFont="1"/>
    <xf numFmtId="0" fontId="1" fillId="0" borderId="0" xfId="0" applyFont="1"/>
    <xf numFmtId="43" fontId="0" fillId="2" borderId="1" xfId="1" applyFont="1" applyFill="1" applyBorder="1"/>
    <xf numFmtId="0" fontId="21" fillId="0" borderId="0" xfId="0" applyFont="1"/>
    <xf numFmtId="0" fontId="22" fillId="0" borderId="0" xfId="0" applyFont="1"/>
    <xf numFmtId="0" fontId="1" fillId="0" borderId="0" xfId="0" applyFont="1" applyAlignment="1">
      <alignment horizontal="left"/>
    </xf>
    <xf numFmtId="9" fontId="0" fillId="0" borderId="1" xfId="0" applyNumberFormat="1" applyFill="1" applyBorder="1"/>
    <xf numFmtId="9" fontId="0" fillId="0" borderId="0" xfId="0" applyNumberFormat="1"/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71" fontId="0" fillId="0" borderId="0" xfId="0" applyNumberFormat="1"/>
    <xf numFmtId="17" fontId="22" fillId="0" borderId="0" xfId="0" applyNumberFormat="1" applyFont="1"/>
    <xf numFmtId="17" fontId="0" fillId="0" borderId="4" xfId="0" applyNumberFormat="1" applyBorder="1"/>
    <xf numFmtId="0" fontId="24" fillId="0" borderId="0" xfId="0" applyFon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15" borderId="11" xfId="0" applyFill="1" applyBorder="1"/>
    <xf numFmtId="174" fontId="0" fillId="15" borderId="12" xfId="0" applyNumberFormat="1" applyFill="1" applyBorder="1"/>
    <xf numFmtId="0" fontId="0" fillId="15" borderId="13" xfId="0" applyFill="1" applyBorder="1"/>
    <xf numFmtId="174" fontId="0" fillId="15" borderId="14" xfId="0" applyNumberFormat="1" applyFill="1" applyBorder="1"/>
    <xf numFmtId="0" fontId="0" fillId="15" borderId="15" xfId="0" applyFill="1" applyBorder="1"/>
    <xf numFmtId="174" fontId="0" fillId="15" borderId="16" xfId="0" applyNumberFormat="1" applyFill="1" applyBorder="1"/>
    <xf numFmtId="167" fontId="0" fillId="0" borderId="0" xfId="0" applyNumberFormat="1"/>
    <xf numFmtId="43" fontId="0" fillId="0" borderId="0" xfId="0" applyNumberFormat="1"/>
    <xf numFmtId="8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</xdr:row>
          <xdr:rowOff>47625</xdr:rowOff>
        </xdr:from>
        <xdr:to>
          <xdr:col>10</xdr:col>
          <xdr:colOff>219075</xdr:colOff>
          <xdr:row>6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F3DA737-BE22-2F54-871F-5B3A88FD3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baby Run!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542925</xdr:colOff>
          <xdr:row>1</xdr:row>
          <xdr:rowOff>47625</xdr:rowOff>
        </xdr:from>
        <xdr:to>
          <xdr:col>6</xdr:col>
          <xdr:colOff>247650</xdr:colOff>
          <xdr:row>6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EF8CA24-D2E7-3706-3824-EDC583382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Assets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22</xdr:row>
          <xdr:rowOff>76200</xdr:rowOff>
        </xdr:from>
        <xdr:to>
          <xdr:col>6</xdr:col>
          <xdr:colOff>276225</xdr:colOff>
          <xdr:row>27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9C59DAC-DA88-A0FE-FCCD-851DB6C7B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Read it and Weep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1"/>
  <sheetViews>
    <sheetView tabSelected="1" workbookViewId="0">
      <selection activeCell="B2" sqref="B2"/>
    </sheetView>
  </sheetViews>
  <sheetFormatPr defaultRowHeight="12.75"/>
  <cols>
    <col min="1" max="1" width="25.5703125" customWidth="1"/>
    <col min="2" max="2" width="36.710937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25">
      <c r="A2" s="4"/>
      <c r="B2" s="1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20" t="s">
        <v>1</v>
      </c>
      <c r="B3" s="7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>
      <c r="A4" s="20" t="s">
        <v>2</v>
      </c>
      <c r="B4" s="6" t="s">
        <v>3</v>
      </c>
      <c r="C4" s="4"/>
      <c r="D4" s="4"/>
      <c r="E4" s="4"/>
      <c r="F4" s="4"/>
      <c r="G4" s="4"/>
      <c r="H4" s="4"/>
      <c r="I4" s="4"/>
      <c r="J4" s="4"/>
      <c r="K4" s="4"/>
    </row>
    <row r="5" spans="1:11">
      <c r="A5" s="20" t="s">
        <v>4</v>
      </c>
      <c r="B5" s="21">
        <v>35984</v>
      </c>
      <c r="C5" s="4"/>
      <c r="D5" s="4"/>
      <c r="E5" s="4"/>
      <c r="F5" s="4"/>
      <c r="G5" s="4"/>
      <c r="H5" s="4"/>
      <c r="I5" s="4"/>
      <c r="J5" s="4"/>
      <c r="K5" s="4"/>
    </row>
    <row r="6" spans="1:11">
      <c r="A6" s="20" t="s">
        <v>5</v>
      </c>
      <c r="B6" s="21">
        <v>36161</v>
      </c>
      <c r="C6" s="4"/>
      <c r="D6" s="4"/>
      <c r="E6" s="4"/>
      <c r="F6" s="4"/>
      <c r="G6" s="4"/>
      <c r="H6" s="4"/>
      <c r="I6" s="4"/>
      <c r="J6" s="4"/>
      <c r="K6" s="4"/>
    </row>
    <row r="7" spans="1:11">
      <c r="A7" s="20" t="s">
        <v>6</v>
      </c>
      <c r="B7" s="21">
        <v>43830</v>
      </c>
      <c r="C7" s="4"/>
      <c r="D7" s="4"/>
      <c r="E7" s="4"/>
      <c r="F7" s="4"/>
      <c r="G7" s="4"/>
      <c r="H7" s="4"/>
      <c r="I7" s="4"/>
      <c r="J7" s="4"/>
      <c r="K7" s="4"/>
    </row>
    <row r="8" spans="1:11">
      <c r="A8" s="20" t="s">
        <v>7</v>
      </c>
      <c r="B8" s="7">
        <v>2</v>
      </c>
      <c r="C8" s="4"/>
      <c r="D8" s="4"/>
      <c r="E8" s="4"/>
      <c r="F8" s="4"/>
      <c r="G8" s="4"/>
      <c r="H8" s="4"/>
      <c r="I8" s="4"/>
      <c r="J8" s="4"/>
      <c r="K8" s="4"/>
    </row>
    <row r="9" spans="1:11">
      <c r="A9" s="20" t="s">
        <v>8</v>
      </c>
      <c r="B9" s="7">
        <v>1</v>
      </c>
      <c r="C9" s="4"/>
      <c r="D9" s="4" t="s">
        <v>9</v>
      </c>
      <c r="E9" s="4"/>
      <c r="F9" s="4"/>
      <c r="G9" s="4"/>
      <c r="H9" s="4"/>
      <c r="I9" s="4"/>
      <c r="J9" s="4"/>
      <c r="K9" s="4"/>
    </row>
    <row r="10" spans="1:11">
      <c r="A10" s="20" t="s">
        <v>10</v>
      </c>
      <c r="B10" s="7">
        <v>1</v>
      </c>
      <c r="C10" s="4"/>
      <c r="D10" s="4" t="s">
        <v>11</v>
      </c>
      <c r="E10" s="4"/>
      <c r="F10" s="4"/>
      <c r="G10" s="4"/>
      <c r="H10" s="4"/>
      <c r="I10" s="4"/>
      <c r="J10" s="4"/>
      <c r="K10" s="4"/>
    </row>
    <row r="11" spans="1:11">
      <c r="A11" s="20" t="s">
        <v>12</v>
      </c>
      <c r="B11" s="7">
        <v>0</v>
      </c>
      <c r="C11" s="4"/>
      <c r="D11" s="5" t="s">
        <v>13</v>
      </c>
      <c r="E11" s="4"/>
      <c r="F11" s="4"/>
      <c r="G11" s="4"/>
      <c r="H11" s="4"/>
      <c r="I11" s="4"/>
      <c r="J11" s="4"/>
      <c r="K11" s="4"/>
    </row>
    <row r="12" spans="1:11">
      <c r="A12" s="20" t="s">
        <v>14</v>
      </c>
      <c r="B12" s="7">
        <v>0</v>
      </c>
      <c r="C12" s="4"/>
      <c r="D12" s="4" t="s">
        <v>15</v>
      </c>
      <c r="E12" s="4"/>
      <c r="F12" s="4"/>
      <c r="G12" s="4"/>
      <c r="H12" s="4"/>
      <c r="I12" s="4"/>
      <c r="J12" s="4"/>
      <c r="K12" s="4"/>
    </row>
    <row r="13" spans="1:11">
      <c r="A13" s="20" t="s">
        <v>16</v>
      </c>
      <c r="B13" s="7">
        <v>0</v>
      </c>
      <c r="C13" s="4"/>
      <c r="D13" s="4" t="s">
        <v>17</v>
      </c>
      <c r="E13" s="4"/>
      <c r="F13" s="4"/>
      <c r="G13" s="4"/>
      <c r="H13" s="4"/>
      <c r="I13" s="4"/>
      <c r="J13" s="4"/>
      <c r="K13" s="4"/>
    </row>
    <row r="14" spans="1:11">
      <c r="A14" s="20" t="s">
        <v>18</v>
      </c>
      <c r="B14" s="7">
        <v>0</v>
      </c>
      <c r="C14" s="4"/>
      <c r="D14" s="4" t="s">
        <v>19</v>
      </c>
      <c r="E14" s="4"/>
      <c r="F14" s="4"/>
      <c r="G14" s="4"/>
      <c r="H14" s="4"/>
      <c r="I14" s="4"/>
      <c r="J14" s="4"/>
      <c r="K14" s="4"/>
    </row>
    <row r="15" spans="1:11">
      <c r="A15" s="20" t="s">
        <v>20</v>
      </c>
      <c r="B15" s="111">
        <v>0</v>
      </c>
      <c r="C15" s="4"/>
      <c r="D15" s="4" t="s">
        <v>21</v>
      </c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20" t="s">
        <v>22</v>
      </c>
      <c r="B17" s="7">
        <v>1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20" t="s">
        <v>23</v>
      </c>
      <c r="B18" s="7">
        <v>1</v>
      </c>
      <c r="C18" s="4"/>
      <c r="D18" s="4" t="s">
        <v>24</v>
      </c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5" thickBo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28" t="s">
        <v>25</v>
      </c>
      <c r="B21" s="29"/>
      <c r="C21" s="4"/>
      <c r="D21" s="4" t="s">
        <v>26</v>
      </c>
      <c r="E21" s="4"/>
      <c r="F21" s="4"/>
      <c r="G21" s="4"/>
      <c r="H21" s="4"/>
      <c r="I21" s="4"/>
      <c r="J21" s="4"/>
      <c r="K21" s="4"/>
    </row>
    <row r="22" spans="1:11">
      <c r="A22" s="30" t="s">
        <v>27</v>
      </c>
      <c r="B22" s="31">
        <v>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0" t="s">
        <v>28</v>
      </c>
      <c r="B23" s="31">
        <v>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0" t="s">
        <v>29</v>
      </c>
      <c r="B24" s="31">
        <v>0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0" t="s">
        <v>30</v>
      </c>
      <c r="B25" s="31">
        <v>0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0" t="s">
        <v>31</v>
      </c>
      <c r="B26" s="31">
        <v>0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0" t="s">
        <v>32</v>
      </c>
      <c r="B27" s="31">
        <v>0</v>
      </c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0" t="s">
        <v>33</v>
      </c>
      <c r="B28" s="31">
        <v>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0" t="s">
        <v>34</v>
      </c>
      <c r="B29" s="31">
        <v>0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0" t="s">
        <v>35</v>
      </c>
      <c r="B30" s="31">
        <v>0</v>
      </c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0" t="s">
        <v>36</v>
      </c>
      <c r="B31" s="31">
        <v>0</v>
      </c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0" t="s">
        <v>37</v>
      </c>
      <c r="B32" s="31">
        <v>0</v>
      </c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0" t="s">
        <v>38</v>
      </c>
      <c r="B33" s="31">
        <v>0</v>
      </c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0" t="s">
        <v>39</v>
      </c>
      <c r="B34" s="31">
        <v>0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0" t="s">
        <v>40</v>
      </c>
      <c r="B35" s="31">
        <v>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0" t="s">
        <v>41</v>
      </c>
      <c r="B36" s="31">
        <v>0</v>
      </c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0" t="s">
        <v>42</v>
      </c>
      <c r="B37" s="31">
        <v>0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0" t="s">
        <v>43</v>
      </c>
      <c r="B38" s="31">
        <v>0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0" t="s">
        <v>44</v>
      </c>
      <c r="B39" s="31">
        <v>0</v>
      </c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0" t="s">
        <v>45</v>
      </c>
      <c r="B40" s="31">
        <v>0</v>
      </c>
      <c r="C40" s="4"/>
      <c r="D40" s="4"/>
      <c r="E40" s="4"/>
      <c r="F40" s="4"/>
      <c r="G40" s="4"/>
      <c r="H40" s="4"/>
      <c r="I40" s="4"/>
      <c r="J40" s="4"/>
      <c r="K40" s="4"/>
    </row>
    <row r="41" spans="1:11" ht="13.5" thickBot="1">
      <c r="A41" s="32" t="s">
        <v>46</v>
      </c>
      <c r="B41" s="33">
        <v>0</v>
      </c>
      <c r="C41" s="4"/>
      <c r="D41" s="4"/>
      <c r="E41" s="4"/>
      <c r="F41" s="4"/>
      <c r="G41" s="4"/>
      <c r="H41" s="4"/>
      <c r="I41" s="4"/>
      <c r="J41" s="4"/>
      <c r="K41" s="4"/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allREAD">
                <anchor moveWithCells="1" sizeWithCells="1">
                  <from>
                    <xdr:col>6</xdr:col>
                    <xdr:colOff>419100</xdr:colOff>
                    <xdr:row>1</xdr:row>
                    <xdr:rowOff>47625</xdr:rowOff>
                  </from>
                  <to>
                    <xdr:col>10</xdr:col>
                    <xdr:colOff>219075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writeASSET">
                <anchor moveWithCells="1" sizeWithCells="1">
                  <from>
                    <xdr:col>2</xdr:col>
                    <xdr:colOff>542925</xdr:colOff>
                    <xdr:row>1</xdr:row>
                    <xdr:rowOff>47625</xdr:rowOff>
                  </from>
                  <to>
                    <xdr:col>6</xdr:col>
                    <xdr:colOff>247650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1">
                <anchor moveWithCells="1" sizeWithCells="1">
                  <from>
                    <xdr:col>3</xdr:col>
                    <xdr:colOff>47625</xdr:colOff>
                    <xdr:row>22</xdr:row>
                    <xdr:rowOff>76200</xdr:rowOff>
                  </from>
                  <to>
                    <xdr:col>6</xdr:col>
                    <xdr:colOff>276225</xdr:colOff>
                    <xdr:row>27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95"/>
  <sheetViews>
    <sheetView workbookViewId="0">
      <selection activeCell="E18" sqref="E18"/>
    </sheetView>
  </sheetViews>
  <sheetFormatPr defaultRowHeight="12" customHeight="1"/>
  <cols>
    <col min="1" max="1" width="19.7109375" customWidth="1"/>
    <col min="2" max="2" width="11.85546875" customWidth="1"/>
    <col min="3" max="3" width="12.28515625" customWidth="1"/>
  </cols>
  <sheetData>
    <row r="1" spans="1:10" ht="21.75" customHeight="1">
      <c r="B1" s="19" t="s">
        <v>47</v>
      </c>
    </row>
    <row r="2" spans="1:10" ht="13.5" customHeight="1">
      <c r="B2" s="19"/>
    </row>
    <row r="3" spans="1:10" ht="13.5" customHeight="1">
      <c r="A3" t="s">
        <v>48</v>
      </c>
      <c r="B3" s="25">
        <v>0.04</v>
      </c>
    </row>
    <row r="4" spans="1:10" ht="13.5" customHeight="1"/>
    <row r="5" spans="1:10" ht="13.5" customHeight="1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</row>
    <row r="6" spans="1:10" ht="13.5" customHeight="1"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</row>
    <row r="7" spans="1:10" ht="14.25" customHeight="1">
      <c r="B7" s="62">
        <v>4578.4460324806814</v>
      </c>
      <c r="C7" s="62">
        <v>4996.9624960920482</v>
      </c>
      <c r="D7" s="62">
        <v>5078.372473785641</v>
      </c>
      <c r="E7" s="62">
        <v>5056.3081662695331</v>
      </c>
      <c r="F7" s="62">
        <v>4673.4338181818575</v>
      </c>
      <c r="G7" s="62">
        <v>1266.145495278621</v>
      </c>
      <c r="H7" s="63">
        <v>0</v>
      </c>
    </row>
    <row r="8" spans="1:10" ht="15" customHeight="1"/>
    <row r="9" spans="1:10" ht="29.25" customHeight="1">
      <c r="B9" s="41" t="s">
        <v>57</v>
      </c>
      <c r="C9" s="41" t="s">
        <v>58</v>
      </c>
      <c r="J9" t="s">
        <v>59</v>
      </c>
    </row>
    <row r="10" spans="1:10" ht="13.5" customHeight="1">
      <c r="B10" s="39">
        <v>-5</v>
      </c>
      <c r="C10" s="25">
        <v>0.1</v>
      </c>
      <c r="F10">
        <v>51296.127726531755</v>
      </c>
      <c r="J10" s="109">
        <v>51296.127726531755</v>
      </c>
    </row>
    <row r="11" spans="1:10" ht="13.5" customHeight="1">
      <c r="B11" s="39">
        <v>15</v>
      </c>
      <c r="C11" s="25">
        <v>0.1</v>
      </c>
      <c r="F11">
        <v>44218.718470388194</v>
      </c>
      <c r="J11" s="109">
        <v>44218.718470388194</v>
      </c>
    </row>
    <row r="12" spans="1:10" ht="13.5" customHeight="1">
      <c r="B12" s="39">
        <v>40</v>
      </c>
      <c r="C12" s="25">
        <v>0.1</v>
      </c>
      <c r="F12">
        <v>35644.755377846413</v>
      </c>
      <c r="J12" s="109">
        <v>35644.755377846413</v>
      </c>
    </row>
    <row r="13" spans="1:10" ht="13.5" customHeight="1">
      <c r="B13" s="39">
        <v>50</v>
      </c>
      <c r="C13" s="25">
        <v>0.1</v>
      </c>
      <c r="F13">
        <v>32542.389572152475</v>
      </c>
      <c r="J13" s="109">
        <v>32542.389572152475</v>
      </c>
    </row>
    <row r="14" spans="1:10" ht="13.5" customHeight="1">
      <c r="B14" s="39">
        <v>55</v>
      </c>
      <c r="C14" s="25">
        <v>0.1</v>
      </c>
      <c r="F14">
        <v>31691.054256085208</v>
      </c>
      <c r="J14" s="109">
        <v>31691.054256085208</v>
      </c>
    </row>
    <row r="15" spans="1:10" ht="13.5" customHeight="1">
      <c r="B15" s="39">
        <v>60</v>
      </c>
      <c r="C15" s="25">
        <v>0.1</v>
      </c>
      <c r="F15">
        <v>31527.902706478693</v>
      </c>
      <c r="J15" s="109">
        <v>31527.902706478693</v>
      </c>
    </row>
    <row r="16" spans="1:10" ht="13.5" customHeight="1">
      <c r="B16" s="39">
        <v>65</v>
      </c>
      <c r="C16" s="25">
        <v>0.1</v>
      </c>
      <c r="F16">
        <v>32180.347854713618</v>
      </c>
      <c r="J16" s="109">
        <v>32180.347854713618</v>
      </c>
    </row>
    <row r="17" spans="1:26" ht="13.5" customHeight="1">
      <c r="A17" s="36"/>
      <c r="B17" s="39">
        <v>72</v>
      </c>
      <c r="C17" s="25">
        <v>0.1</v>
      </c>
      <c r="D17" s="36"/>
      <c r="E17" s="36"/>
      <c r="F17">
        <v>34594.716382528219</v>
      </c>
      <c r="G17" s="36"/>
      <c r="J17" s="113">
        <v>34594.716382528219</v>
      </c>
    </row>
    <row r="18" spans="1:26" ht="13.5" customHeight="1">
      <c r="A18" s="37"/>
      <c r="B18" s="39">
        <v>80</v>
      </c>
      <c r="C18" s="25">
        <v>0.1</v>
      </c>
      <c r="D18" s="38"/>
      <c r="E18" s="38"/>
      <c r="F18">
        <v>39420.45305383399</v>
      </c>
      <c r="G18" s="38"/>
      <c r="J18" s="114">
        <v>39420.45305383399</v>
      </c>
    </row>
    <row r="19" spans="1:26" ht="13.5" customHeight="1">
      <c r="A19" s="37"/>
      <c r="B19" s="39">
        <v>90</v>
      </c>
      <c r="C19" s="25">
        <v>0.1</v>
      </c>
      <c r="D19" s="37"/>
      <c r="E19" s="37"/>
      <c r="F19">
        <v>47517.043541988955</v>
      </c>
      <c r="G19" s="37"/>
      <c r="J19" s="115">
        <v>47517.043541988955</v>
      </c>
    </row>
    <row r="20" spans="1:26" ht="12" hidden="1" customHeight="1">
      <c r="C20" s="25">
        <v>500</v>
      </c>
      <c r="H20">
        <v>38070.703157894735</v>
      </c>
    </row>
    <row r="21" spans="1:26" ht="12" hidden="1" customHeight="1">
      <c r="C21" s="25">
        <v>500</v>
      </c>
    </row>
    <row r="22" spans="1:26" ht="12" hidden="1" customHeight="1">
      <c r="C22" s="25">
        <v>500</v>
      </c>
    </row>
    <row r="23" spans="1:26" ht="12" hidden="1" customHeight="1">
      <c r="C23" s="25">
        <v>500</v>
      </c>
    </row>
    <row r="24" spans="1:26" ht="9.75" customHeight="1"/>
    <row r="25" spans="1:26" ht="18" customHeight="1">
      <c r="A25" s="40" t="s">
        <v>60</v>
      </c>
    </row>
    <row r="26" spans="1:26" ht="15.75" customHeight="1">
      <c r="A26" s="40" t="s">
        <v>61</v>
      </c>
    </row>
    <row r="28" spans="1:26" ht="12" customHeight="1">
      <c r="A28" s="17" t="s">
        <v>62</v>
      </c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7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</row>
    <row r="29" spans="1:26" ht="12" customHeight="1">
      <c r="A29" s="13" t="s">
        <v>63</v>
      </c>
    </row>
    <row r="30" spans="1:26" ht="12" customHeight="1">
      <c r="A30" s="13">
        <v>1</v>
      </c>
      <c r="B30" s="120">
        <v>14453</v>
      </c>
      <c r="C30" s="121">
        <v>13612</v>
      </c>
      <c r="D30" s="121">
        <v>12905</v>
      </c>
      <c r="E30" s="121">
        <v>12440</v>
      </c>
      <c r="F30" s="121">
        <v>12249</v>
      </c>
      <c r="G30" s="121">
        <v>12379</v>
      </c>
      <c r="H30" s="121">
        <v>12666</v>
      </c>
      <c r="I30" s="121">
        <v>13006</v>
      </c>
      <c r="J30" s="121">
        <v>13486</v>
      </c>
      <c r="K30" s="121">
        <v>14251</v>
      </c>
      <c r="L30" s="121">
        <v>14947</v>
      </c>
      <c r="M30" s="121">
        <v>15438</v>
      </c>
      <c r="N30" s="121">
        <v>15655</v>
      </c>
      <c r="O30" s="121">
        <v>15607</v>
      </c>
      <c r="P30" s="121">
        <v>15612</v>
      </c>
      <c r="Q30" s="121">
        <v>15762</v>
      </c>
      <c r="R30" s="121">
        <v>16689</v>
      </c>
      <c r="S30" s="121">
        <v>17925</v>
      </c>
      <c r="T30" s="121">
        <v>17964</v>
      </c>
      <c r="U30" s="121">
        <v>17865</v>
      </c>
      <c r="V30" s="121">
        <v>17500</v>
      </c>
      <c r="W30" s="121">
        <v>16749</v>
      </c>
      <c r="X30" s="121">
        <v>15701</v>
      </c>
      <c r="Y30" s="121">
        <v>14569</v>
      </c>
      <c r="Z30">
        <f>SUM(A30:Y30)</f>
        <v>359431</v>
      </c>
    </row>
    <row r="31" spans="1:26" ht="12" customHeight="1">
      <c r="A31" s="13">
        <v>2</v>
      </c>
      <c r="B31" s="122">
        <v>13595</v>
      </c>
      <c r="C31" s="123">
        <v>12992</v>
      </c>
      <c r="D31" s="123">
        <v>12688</v>
      </c>
      <c r="E31" s="123">
        <v>12585</v>
      </c>
      <c r="F31" s="123">
        <v>12756</v>
      </c>
      <c r="G31" s="123">
        <v>13552</v>
      </c>
      <c r="H31" s="123">
        <v>15473</v>
      </c>
      <c r="I31" s="123">
        <v>17321</v>
      </c>
      <c r="J31" s="123">
        <v>18233</v>
      </c>
      <c r="K31" s="123">
        <v>19040</v>
      </c>
      <c r="L31" s="123">
        <v>19668</v>
      </c>
      <c r="M31" s="123">
        <v>19807</v>
      </c>
      <c r="N31" s="123">
        <v>19838</v>
      </c>
      <c r="O31" s="123">
        <v>19897</v>
      </c>
      <c r="P31" s="123">
        <v>19762</v>
      </c>
      <c r="Q31" s="123">
        <v>19905</v>
      </c>
      <c r="R31" s="123">
        <v>20689</v>
      </c>
      <c r="S31" s="123">
        <v>21758</v>
      </c>
      <c r="T31" s="123">
        <v>21519</v>
      </c>
      <c r="U31" s="123">
        <v>21090</v>
      </c>
      <c r="V31" s="123">
        <v>20400</v>
      </c>
      <c r="W31" s="123">
        <v>19328</v>
      </c>
      <c r="X31" s="123">
        <v>17821</v>
      </c>
      <c r="Y31" s="123">
        <v>16204</v>
      </c>
      <c r="Z31">
        <f t="shared" ref="Z31:Z94" si="0">SUM(A31:Y31)</f>
        <v>425923</v>
      </c>
    </row>
    <row r="32" spans="1:26" ht="12" customHeight="1">
      <c r="A32" s="13">
        <v>3</v>
      </c>
      <c r="B32" s="122">
        <v>14966</v>
      </c>
      <c r="C32" s="123">
        <v>14374</v>
      </c>
      <c r="D32" s="123">
        <v>14004</v>
      </c>
      <c r="E32" s="123">
        <v>13890</v>
      </c>
      <c r="F32" s="123">
        <v>14005</v>
      </c>
      <c r="G32" s="123">
        <v>14769</v>
      </c>
      <c r="H32" s="123">
        <v>16386</v>
      </c>
      <c r="I32" s="123">
        <v>18038</v>
      </c>
      <c r="J32" s="123">
        <v>19054</v>
      </c>
      <c r="K32" s="123">
        <v>20041</v>
      </c>
      <c r="L32" s="123">
        <v>20716</v>
      </c>
      <c r="M32" s="123">
        <v>20980</v>
      </c>
      <c r="N32" s="123">
        <v>20877</v>
      </c>
      <c r="O32" s="123">
        <v>20785</v>
      </c>
      <c r="P32" s="123">
        <v>20599</v>
      </c>
      <c r="Q32" s="123">
        <v>20470</v>
      </c>
      <c r="R32" s="123">
        <v>21256</v>
      </c>
      <c r="S32" s="123">
        <v>22275</v>
      </c>
      <c r="T32" s="123">
        <v>21963</v>
      </c>
      <c r="U32" s="123">
        <v>21513</v>
      </c>
      <c r="V32" s="123">
        <v>20858</v>
      </c>
      <c r="W32" s="123">
        <v>19726</v>
      </c>
      <c r="X32" s="123">
        <v>18343</v>
      </c>
      <c r="Y32" s="123">
        <v>16797</v>
      </c>
      <c r="Z32">
        <f t="shared" si="0"/>
        <v>446688</v>
      </c>
    </row>
    <row r="33" spans="1:256" ht="12" customHeight="1">
      <c r="A33" s="13">
        <v>4</v>
      </c>
      <c r="B33" s="122">
        <v>15678</v>
      </c>
      <c r="C33" s="123">
        <v>14973</v>
      </c>
      <c r="D33" s="123">
        <v>14543</v>
      </c>
      <c r="E33" s="123">
        <v>14434</v>
      </c>
      <c r="F33" s="123">
        <v>14611</v>
      </c>
      <c r="G33" s="123">
        <v>15415</v>
      </c>
      <c r="H33" s="123">
        <v>17254</v>
      </c>
      <c r="I33" s="123">
        <v>19011</v>
      </c>
      <c r="J33" s="123">
        <v>19946</v>
      </c>
      <c r="K33" s="123">
        <v>20513</v>
      </c>
      <c r="L33" s="123">
        <v>20827</v>
      </c>
      <c r="M33" s="123">
        <v>20727</v>
      </c>
      <c r="N33" s="123">
        <v>20544</v>
      </c>
      <c r="O33" s="123">
        <v>20408</v>
      </c>
      <c r="P33" s="123">
        <v>20202</v>
      </c>
      <c r="Q33" s="123">
        <v>20220</v>
      </c>
      <c r="R33" s="123">
        <v>21002</v>
      </c>
      <c r="S33" s="123">
        <v>22343</v>
      </c>
      <c r="T33" s="123">
        <v>22176</v>
      </c>
      <c r="U33" s="123">
        <v>21903</v>
      </c>
      <c r="V33" s="123">
        <v>21286</v>
      </c>
      <c r="W33" s="123">
        <v>20291</v>
      </c>
      <c r="X33" s="123">
        <v>18998</v>
      </c>
      <c r="Y33" s="123">
        <v>17389</v>
      </c>
      <c r="Z33">
        <f t="shared" si="0"/>
        <v>454698</v>
      </c>
    </row>
    <row r="34" spans="1:256" ht="12" customHeight="1">
      <c r="A34" s="13">
        <v>5</v>
      </c>
      <c r="B34" s="122">
        <v>16222</v>
      </c>
      <c r="C34" s="123">
        <v>15498</v>
      </c>
      <c r="D34" s="123">
        <v>15034</v>
      </c>
      <c r="E34" s="123">
        <v>14928</v>
      </c>
      <c r="F34" s="123">
        <v>14991</v>
      </c>
      <c r="G34" s="123">
        <v>15730</v>
      </c>
      <c r="H34" s="123">
        <v>17588</v>
      </c>
      <c r="I34" s="123">
        <v>19279</v>
      </c>
      <c r="J34" s="123">
        <v>20128</v>
      </c>
      <c r="K34" s="123">
        <v>20651</v>
      </c>
      <c r="L34" s="123">
        <v>21052</v>
      </c>
      <c r="M34" s="123">
        <v>20956</v>
      </c>
      <c r="N34" s="123">
        <v>20732</v>
      </c>
      <c r="O34" s="123">
        <v>20521</v>
      </c>
      <c r="P34" s="123">
        <v>20254</v>
      </c>
      <c r="Q34" s="123">
        <v>20217</v>
      </c>
      <c r="R34" s="123">
        <v>20873</v>
      </c>
      <c r="S34" s="123">
        <v>22093</v>
      </c>
      <c r="T34" s="123">
        <v>21973</v>
      </c>
      <c r="U34" s="123">
        <v>21699</v>
      </c>
      <c r="V34" s="123">
        <v>21097</v>
      </c>
      <c r="W34" s="123">
        <v>20231</v>
      </c>
      <c r="X34" s="123">
        <v>19222</v>
      </c>
      <c r="Y34" s="123">
        <v>17911</v>
      </c>
      <c r="Z34">
        <f t="shared" si="0"/>
        <v>458885</v>
      </c>
      <c r="CX34">
        <v>1504</v>
      </c>
      <c r="CY34">
        <v>1727</v>
      </c>
      <c r="CZ34">
        <v>2198</v>
      </c>
      <c r="DA34">
        <v>2287</v>
      </c>
      <c r="DB34">
        <v>2054</v>
      </c>
      <c r="DC34">
        <v>1946</v>
      </c>
      <c r="DD34">
        <v>1873</v>
      </c>
      <c r="DE34">
        <v>1805</v>
      </c>
      <c r="DF34">
        <v>1732</v>
      </c>
      <c r="DG34">
        <v>1678</v>
      </c>
      <c r="DH34">
        <v>1635</v>
      </c>
      <c r="DI34">
        <v>1632</v>
      </c>
    </row>
    <row r="35" spans="1:256" ht="12" customHeight="1">
      <c r="A35" s="13">
        <v>6</v>
      </c>
      <c r="B35" s="122">
        <v>16858</v>
      </c>
      <c r="C35" s="123">
        <v>16096</v>
      </c>
      <c r="D35" s="123">
        <v>15513</v>
      </c>
      <c r="E35" s="123">
        <v>15365</v>
      </c>
      <c r="F35" s="123">
        <v>15352</v>
      </c>
      <c r="G35" s="123">
        <v>15608</v>
      </c>
      <c r="H35" s="123">
        <v>16265</v>
      </c>
      <c r="I35" s="123">
        <v>17058</v>
      </c>
      <c r="J35" s="123">
        <v>18185</v>
      </c>
      <c r="K35" s="123">
        <v>18952</v>
      </c>
      <c r="L35" s="123">
        <v>19334</v>
      </c>
      <c r="M35" s="123">
        <v>19362</v>
      </c>
      <c r="N35" s="123">
        <v>19130</v>
      </c>
      <c r="O35" s="123">
        <v>18786</v>
      </c>
      <c r="P35" s="123">
        <v>18476</v>
      </c>
      <c r="Q35" s="123">
        <v>18400</v>
      </c>
      <c r="R35" s="123">
        <v>19243</v>
      </c>
      <c r="S35" s="123">
        <v>20704</v>
      </c>
      <c r="T35" s="123">
        <v>20744</v>
      </c>
      <c r="U35" s="123">
        <v>20427</v>
      </c>
      <c r="V35" s="123">
        <v>19952</v>
      </c>
      <c r="W35" s="123">
        <v>19300</v>
      </c>
      <c r="X35" s="123">
        <v>18418</v>
      </c>
      <c r="Y35" s="123">
        <v>17320</v>
      </c>
      <c r="Z35">
        <f t="shared" si="0"/>
        <v>434854</v>
      </c>
      <c r="DJ35">
        <v>1716</v>
      </c>
      <c r="DK35">
        <v>1898</v>
      </c>
      <c r="DL35">
        <v>2140</v>
      </c>
      <c r="DM35">
        <v>2125</v>
      </c>
      <c r="DN35">
        <v>2050</v>
      </c>
      <c r="DO35">
        <v>1960</v>
      </c>
      <c r="DP35">
        <v>1841</v>
      </c>
      <c r="DQ35">
        <v>1676</v>
      </c>
      <c r="DR35">
        <v>1523</v>
      </c>
      <c r="DS35">
        <v>1461</v>
      </c>
      <c r="DT35">
        <v>1449</v>
      </c>
      <c r="DU35">
        <v>1487</v>
      </c>
      <c r="DV35">
        <v>1565</v>
      </c>
      <c r="DW35">
        <v>1692</v>
      </c>
      <c r="DX35">
        <v>1876</v>
      </c>
      <c r="DY35">
        <v>2116</v>
      </c>
      <c r="DZ35">
        <v>2412</v>
      </c>
      <c r="EA35">
        <v>2596</v>
      </c>
      <c r="EB35">
        <v>2613</v>
      </c>
      <c r="EC35">
        <v>2532</v>
      </c>
      <c r="ED35">
        <v>2416</v>
      </c>
      <c r="EE35">
        <v>2286</v>
      </c>
      <c r="EF35">
        <v>2185</v>
      </c>
      <c r="EG35">
        <v>2142</v>
      </c>
    </row>
    <row r="36" spans="1:256" ht="12" customHeight="1">
      <c r="A36" s="13">
        <v>7</v>
      </c>
      <c r="B36" s="122">
        <v>16513</v>
      </c>
      <c r="C36" s="123">
        <v>15739</v>
      </c>
      <c r="D36" s="123">
        <v>15192</v>
      </c>
      <c r="E36" s="123">
        <v>14943</v>
      </c>
      <c r="F36" s="123">
        <v>14822</v>
      </c>
      <c r="G36" s="123">
        <v>14930</v>
      </c>
      <c r="H36" s="123">
        <v>15268</v>
      </c>
      <c r="I36" s="123">
        <v>15895</v>
      </c>
      <c r="J36" s="123">
        <v>16690</v>
      </c>
      <c r="K36" s="123">
        <v>17526</v>
      </c>
      <c r="L36" s="123">
        <v>18259</v>
      </c>
      <c r="M36" s="123">
        <v>18669</v>
      </c>
      <c r="N36" s="123">
        <v>18858</v>
      </c>
      <c r="O36" s="123">
        <v>18889</v>
      </c>
      <c r="P36" s="123">
        <v>18885</v>
      </c>
      <c r="Q36" s="123">
        <v>18922</v>
      </c>
      <c r="R36" s="123">
        <v>19664</v>
      </c>
      <c r="S36" s="123">
        <v>20539</v>
      </c>
      <c r="T36" s="123">
        <v>20417</v>
      </c>
      <c r="U36" s="123">
        <v>20171</v>
      </c>
      <c r="V36" s="123">
        <v>19568</v>
      </c>
      <c r="W36" s="123">
        <v>18950</v>
      </c>
      <c r="X36" s="123">
        <v>17863</v>
      </c>
      <c r="Y36" s="123">
        <v>16861</v>
      </c>
      <c r="Z36">
        <f t="shared" si="0"/>
        <v>424040</v>
      </c>
      <c r="EH36">
        <v>2223</v>
      </c>
      <c r="EI36">
        <v>2449</v>
      </c>
      <c r="EJ36">
        <v>2761</v>
      </c>
      <c r="EK36">
        <v>2791</v>
      </c>
      <c r="EL36">
        <v>2734</v>
      </c>
      <c r="EM36">
        <v>2669</v>
      </c>
      <c r="EN36">
        <v>2559</v>
      </c>
      <c r="EO36">
        <v>2394</v>
      </c>
      <c r="EP36">
        <v>2220</v>
      </c>
      <c r="EQ36">
        <v>2139</v>
      </c>
      <c r="ER36">
        <v>2125</v>
      </c>
      <c r="ES36">
        <v>2145</v>
      </c>
      <c r="ET36">
        <v>2196</v>
      </c>
      <c r="EU36">
        <v>2281</v>
      </c>
      <c r="EV36">
        <v>2411</v>
      </c>
      <c r="EW36">
        <v>2627</v>
      </c>
      <c r="EX36">
        <v>2931</v>
      </c>
      <c r="EY36">
        <v>2952</v>
      </c>
      <c r="EZ36">
        <v>2747</v>
      </c>
      <c r="FA36">
        <v>2535</v>
      </c>
      <c r="FB36">
        <v>2404</v>
      </c>
      <c r="FC36">
        <v>2243</v>
      </c>
      <c r="FD36">
        <v>2083</v>
      </c>
      <c r="FE36">
        <v>1992</v>
      </c>
    </row>
    <row r="37" spans="1:256" ht="12" customHeight="1">
      <c r="A37" s="13">
        <v>8</v>
      </c>
      <c r="B37" s="122">
        <v>15876</v>
      </c>
      <c r="C37" s="123">
        <v>15207</v>
      </c>
      <c r="D37" s="123">
        <v>14888</v>
      </c>
      <c r="E37" s="123">
        <v>14796</v>
      </c>
      <c r="F37" s="123">
        <v>14909</v>
      </c>
      <c r="G37" s="123">
        <v>15424</v>
      </c>
      <c r="H37" s="123">
        <v>16619</v>
      </c>
      <c r="I37" s="123">
        <v>17612</v>
      </c>
      <c r="J37" s="123">
        <v>18287</v>
      </c>
      <c r="K37" s="123">
        <v>19026</v>
      </c>
      <c r="L37" s="123">
        <v>19527</v>
      </c>
      <c r="M37" s="123">
        <v>19681</v>
      </c>
      <c r="N37" s="123">
        <v>19639</v>
      </c>
      <c r="O37" s="123">
        <v>19408</v>
      </c>
      <c r="P37" s="123">
        <v>19171</v>
      </c>
      <c r="Q37" s="123">
        <v>19060</v>
      </c>
      <c r="R37" s="123">
        <v>19667</v>
      </c>
      <c r="S37" s="123">
        <v>21140</v>
      </c>
      <c r="T37" s="123">
        <v>21205</v>
      </c>
      <c r="U37" s="123">
        <v>20930</v>
      </c>
      <c r="V37" s="123">
        <v>20305</v>
      </c>
      <c r="W37" s="123">
        <v>19436</v>
      </c>
      <c r="X37" s="123">
        <v>18326</v>
      </c>
      <c r="Y37" s="123">
        <v>17060</v>
      </c>
      <c r="Z37">
        <f t="shared" si="0"/>
        <v>437207</v>
      </c>
      <c r="FF37">
        <v>2035</v>
      </c>
      <c r="FG37">
        <v>2259</v>
      </c>
      <c r="FH37">
        <v>2670</v>
      </c>
      <c r="FI37">
        <v>2789</v>
      </c>
      <c r="FJ37">
        <v>2811</v>
      </c>
      <c r="FK37">
        <v>2697</v>
      </c>
      <c r="FL37">
        <v>2451</v>
      </c>
      <c r="FM37">
        <v>2204</v>
      </c>
      <c r="FN37">
        <v>2019</v>
      </c>
      <c r="FO37">
        <v>1984</v>
      </c>
      <c r="FP37">
        <v>2001</v>
      </c>
      <c r="FQ37">
        <v>2042</v>
      </c>
      <c r="FR37">
        <v>2140</v>
      </c>
      <c r="FS37">
        <v>2440</v>
      </c>
      <c r="FT37">
        <v>2979</v>
      </c>
      <c r="FU37">
        <v>3061</v>
      </c>
      <c r="FV37">
        <v>2790</v>
      </c>
      <c r="FW37">
        <v>2639</v>
      </c>
      <c r="FX37">
        <v>2516</v>
      </c>
      <c r="FY37">
        <v>2388</v>
      </c>
      <c r="FZ37">
        <v>2244</v>
      </c>
      <c r="GA37">
        <v>2118</v>
      </c>
      <c r="GB37">
        <v>2022</v>
      </c>
      <c r="GC37">
        <v>2018</v>
      </c>
    </row>
    <row r="38" spans="1:256" ht="12" customHeight="1">
      <c r="A38" s="13">
        <v>9</v>
      </c>
      <c r="B38" s="122">
        <v>16047</v>
      </c>
      <c r="C38" s="123">
        <v>15341</v>
      </c>
      <c r="D38" s="123">
        <v>14943</v>
      </c>
      <c r="E38" s="123">
        <v>14798</v>
      </c>
      <c r="F38" s="123">
        <v>14907</v>
      </c>
      <c r="G38" s="123">
        <v>15427</v>
      </c>
      <c r="H38" s="123">
        <v>16766</v>
      </c>
      <c r="I38" s="123">
        <v>17981</v>
      </c>
      <c r="J38" s="123">
        <v>18907</v>
      </c>
      <c r="K38" s="123">
        <v>19611</v>
      </c>
      <c r="L38" s="123">
        <v>20072</v>
      </c>
      <c r="M38" s="123">
        <v>20105</v>
      </c>
      <c r="N38" s="123">
        <v>19950</v>
      </c>
      <c r="O38" s="123">
        <v>19757</v>
      </c>
      <c r="P38" s="123">
        <v>19658</v>
      </c>
      <c r="Q38" s="123">
        <v>19673</v>
      </c>
      <c r="R38" s="123">
        <v>20327</v>
      </c>
      <c r="S38" s="123">
        <v>21594</v>
      </c>
      <c r="T38" s="123">
        <v>21297</v>
      </c>
      <c r="U38" s="123">
        <v>20852</v>
      </c>
      <c r="V38" s="123">
        <v>20197</v>
      </c>
      <c r="W38" s="123">
        <v>19216</v>
      </c>
      <c r="X38" s="123">
        <v>18024</v>
      </c>
      <c r="Y38" s="123">
        <v>16529</v>
      </c>
      <c r="Z38">
        <f t="shared" si="0"/>
        <v>441988</v>
      </c>
      <c r="GD38">
        <v>2179</v>
      </c>
      <c r="GE38">
        <v>2496</v>
      </c>
      <c r="GF38">
        <v>2872</v>
      </c>
      <c r="GG38">
        <v>2906</v>
      </c>
      <c r="GH38">
        <v>2829</v>
      </c>
      <c r="GI38">
        <v>2629</v>
      </c>
      <c r="GJ38">
        <v>2308</v>
      </c>
      <c r="GK38">
        <v>1987</v>
      </c>
      <c r="GL38">
        <v>1785</v>
      </c>
      <c r="GM38">
        <v>1711</v>
      </c>
      <c r="GN38">
        <v>1690</v>
      </c>
      <c r="GO38">
        <v>1702</v>
      </c>
      <c r="GP38">
        <v>1774</v>
      </c>
      <c r="GQ38">
        <v>2035</v>
      </c>
      <c r="GR38">
        <v>2541</v>
      </c>
      <c r="GS38">
        <v>2634</v>
      </c>
      <c r="GT38">
        <v>2393</v>
      </c>
      <c r="GU38">
        <v>2299</v>
      </c>
      <c r="GV38">
        <v>2241</v>
      </c>
      <c r="GW38">
        <v>2178</v>
      </c>
      <c r="GX38">
        <v>2104</v>
      </c>
      <c r="GY38">
        <v>2043</v>
      </c>
      <c r="GZ38">
        <v>2004</v>
      </c>
      <c r="HA38">
        <v>2030</v>
      </c>
    </row>
    <row r="39" spans="1:256" ht="12" customHeight="1">
      <c r="A39" s="13">
        <v>10</v>
      </c>
      <c r="B39" s="122">
        <v>15550</v>
      </c>
      <c r="C39" s="123">
        <v>14883</v>
      </c>
      <c r="D39" s="123">
        <v>14386</v>
      </c>
      <c r="E39" s="123">
        <v>14204</v>
      </c>
      <c r="F39" s="123">
        <v>14308</v>
      </c>
      <c r="G39" s="123">
        <v>15050</v>
      </c>
      <c r="H39" s="123">
        <v>16841</v>
      </c>
      <c r="I39" s="123">
        <v>18302</v>
      </c>
      <c r="J39" s="123">
        <v>19236</v>
      </c>
      <c r="K39" s="123">
        <v>19924</v>
      </c>
      <c r="L39" s="123">
        <v>20378</v>
      </c>
      <c r="M39" s="123">
        <v>20405</v>
      </c>
      <c r="N39" s="123">
        <v>20220</v>
      </c>
      <c r="O39" s="123">
        <v>20032</v>
      </c>
      <c r="P39" s="123">
        <v>19891</v>
      </c>
      <c r="Q39" s="123">
        <v>19887</v>
      </c>
      <c r="R39" s="123">
        <v>20414</v>
      </c>
      <c r="S39" s="123">
        <v>21623</v>
      </c>
      <c r="T39" s="123">
        <v>21522</v>
      </c>
      <c r="U39" s="123">
        <v>21267</v>
      </c>
      <c r="V39" s="123">
        <v>20734</v>
      </c>
      <c r="W39" s="123">
        <v>19782</v>
      </c>
      <c r="X39" s="123">
        <v>18364</v>
      </c>
      <c r="Y39" s="123">
        <v>16838</v>
      </c>
      <c r="Z39">
        <f t="shared" si="0"/>
        <v>444051</v>
      </c>
      <c r="HB39">
        <v>2184</v>
      </c>
      <c r="HC39">
        <v>2432</v>
      </c>
      <c r="HD39">
        <v>2708</v>
      </c>
      <c r="HE39">
        <v>2707</v>
      </c>
      <c r="HF39">
        <v>2602</v>
      </c>
      <c r="HG39">
        <v>2406</v>
      </c>
      <c r="HH39">
        <v>2105</v>
      </c>
      <c r="HI39">
        <v>1804</v>
      </c>
      <c r="HJ39">
        <v>1588</v>
      </c>
      <c r="HK39">
        <v>1496</v>
      </c>
      <c r="HL39">
        <v>1455</v>
      </c>
      <c r="HM39">
        <v>1447</v>
      </c>
      <c r="HN39">
        <v>1499</v>
      </c>
      <c r="HO39">
        <v>1728</v>
      </c>
      <c r="HP39">
        <v>2186</v>
      </c>
      <c r="HQ39">
        <v>2286</v>
      </c>
      <c r="HR39">
        <v>2067</v>
      </c>
      <c r="HS39">
        <v>1992</v>
      </c>
      <c r="HT39">
        <v>1955</v>
      </c>
      <c r="HU39">
        <v>1922</v>
      </c>
      <c r="HV39">
        <v>1870</v>
      </c>
      <c r="HW39">
        <v>1817</v>
      </c>
      <c r="HX39">
        <v>1781</v>
      </c>
      <c r="HY39">
        <v>1817</v>
      </c>
    </row>
    <row r="40" spans="1:256" ht="12" customHeight="1">
      <c r="A40" s="13">
        <v>11</v>
      </c>
      <c r="B40" s="122">
        <v>15915</v>
      </c>
      <c r="C40" s="123">
        <v>15202</v>
      </c>
      <c r="D40" s="123">
        <v>14835</v>
      </c>
      <c r="E40" s="123">
        <v>14727</v>
      </c>
      <c r="F40" s="123">
        <v>14875</v>
      </c>
      <c r="G40" s="123">
        <v>15635</v>
      </c>
      <c r="H40" s="123">
        <v>17597</v>
      </c>
      <c r="I40" s="123">
        <v>19092</v>
      </c>
      <c r="J40" s="123">
        <v>20006</v>
      </c>
      <c r="K40" s="123">
        <v>20538</v>
      </c>
      <c r="L40" s="123">
        <v>20758</v>
      </c>
      <c r="M40" s="123">
        <v>20609</v>
      </c>
      <c r="N40" s="123">
        <v>20453</v>
      </c>
      <c r="O40" s="123">
        <v>20175</v>
      </c>
      <c r="P40" s="123">
        <v>19881</v>
      </c>
      <c r="Q40" s="123">
        <v>19909</v>
      </c>
      <c r="R40" s="123">
        <v>20627</v>
      </c>
      <c r="S40" s="123">
        <v>21868</v>
      </c>
      <c r="T40" s="123">
        <v>21733</v>
      </c>
      <c r="U40" s="123">
        <v>21488</v>
      </c>
      <c r="V40" s="123">
        <v>20828</v>
      </c>
      <c r="W40" s="123">
        <v>19838</v>
      </c>
      <c r="X40" s="123">
        <v>18437</v>
      </c>
      <c r="Y40" s="123">
        <v>16885</v>
      </c>
      <c r="Z40">
        <f t="shared" si="0"/>
        <v>451922</v>
      </c>
      <c r="HZ40">
        <v>1963</v>
      </c>
      <c r="IA40">
        <v>2212</v>
      </c>
      <c r="IB40">
        <v>2503</v>
      </c>
      <c r="IC40">
        <v>2505</v>
      </c>
      <c r="ID40">
        <v>2415</v>
      </c>
      <c r="IE40">
        <v>2259</v>
      </c>
      <c r="IF40">
        <v>2011</v>
      </c>
      <c r="IG40">
        <v>1699</v>
      </c>
      <c r="IH40">
        <v>1513</v>
      </c>
      <c r="II40">
        <v>1441</v>
      </c>
      <c r="IJ40">
        <v>1422</v>
      </c>
      <c r="IK40">
        <v>1432</v>
      </c>
      <c r="IL40">
        <v>1500</v>
      </c>
      <c r="IM40">
        <v>1750</v>
      </c>
      <c r="IN40">
        <v>2241</v>
      </c>
      <c r="IO40">
        <v>2358</v>
      </c>
      <c r="IP40">
        <v>2149</v>
      </c>
      <c r="IQ40">
        <v>2098</v>
      </c>
      <c r="IR40">
        <v>2070</v>
      </c>
      <c r="IS40">
        <v>2054</v>
      </c>
      <c r="IT40">
        <v>2012</v>
      </c>
      <c r="IU40">
        <v>1968</v>
      </c>
      <c r="IV40">
        <v>1948</v>
      </c>
    </row>
    <row r="41" spans="1:256" ht="12" customHeight="1">
      <c r="A41" s="13">
        <v>12</v>
      </c>
      <c r="B41" s="122">
        <v>15883</v>
      </c>
      <c r="C41" s="123">
        <v>15151</v>
      </c>
      <c r="D41" s="123">
        <v>14629</v>
      </c>
      <c r="E41" s="123">
        <v>14495</v>
      </c>
      <c r="F41" s="123">
        <v>14584</v>
      </c>
      <c r="G41" s="123">
        <v>15326</v>
      </c>
      <c r="H41" s="123">
        <v>17133</v>
      </c>
      <c r="I41" s="123">
        <v>18869</v>
      </c>
      <c r="J41" s="123">
        <v>19699</v>
      </c>
      <c r="K41" s="123">
        <v>20408</v>
      </c>
      <c r="L41" s="123">
        <v>20874</v>
      </c>
      <c r="M41" s="123">
        <v>20876</v>
      </c>
      <c r="N41" s="123">
        <v>20771</v>
      </c>
      <c r="O41" s="123">
        <v>20678</v>
      </c>
      <c r="P41" s="123">
        <v>20477</v>
      </c>
      <c r="Q41" s="123">
        <v>20402</v>
      </c>
      <c r="R41" s="123">
        <v>20729</v>
      </c>
      <c r="S41" s="123">
        <v>21399</v>
      </c>
      <c r="T41" s="123">
        <v>21153</v>
      </c>
      <c r="U41" s="123">
        <v>20574</v>
      </c>
      <c r="V41" s="123">
        <v>19804</v>
      </c>
      <c r="W41" s="123">
        <v>18903</v>
      </c>
      <c r="X41" s="123">
        <v>17610</v>
      </c>
      <c r="Y41" s="123">
        <v>16324</v>
      </c>
      <c r="Z41">
        <f t="shared" si="0"/>
        <v>446763</v>
      </c>
    </row>
    <row r="42" spans="1:256" ht="12" customHeight="1">
      <c r="A42" s="13">
        <v>13</v>
      </c>
      <c r="B42" s="122">
        <v>15341</v>
      </c>
      <c r="C42" s="123">
        <v>14589</v>
      </c>
      <c r="D42" s="123">
        <v>13974</v>
      </c>
      <c r="E42" s="123">
        <v>13689</v>
      </c>
      <c r="F42" s="123">
        <v>13629</v>
      </c>
      <c r="G42" s="123">
        <v>13848</v>
      </c>
      <c r="H42" s="123">
        <v>14583</v>
      </c>
      <c r="I42" s="123">
        <v>15423</v>
      </c>
      <c r="J42" s="123">
        <v>16459</v>
      </c>
      <c r="K42" s="123">
        <v>17336</v>
      </c>
      <c r="L42" s="123">
        <v>17790</v>
      </c>
      <c r="M42" s="123">
        <v>17905</v>
      </c>
      <c r="N42" s="123">
        <v>17767</v>
      </c>
      <c r="O42" s="123">
        <v>17484</v>
      </c>
      <c r="P42" s="123">
        <v>17221</v>
      </c>
      <c r="Q42" s="123">
        <v>17201</v>
      </c>
      <c r="R42" s="123">
        <v>17786</v>
      </c>
      <c r="S42" s="123">
        <v>19128</v>
      </c>
      <c r="T42" s="123">
        <v>19123</v>
      </c>
      <c r="U42" s="123">
        <v>18781</v>
      </c>
      <c r="V42" s="123">
        <v>18159</v>
      </c>
      <c r="W42" s="123">
        <v>17420</v>
      </c>
      <c r="X42" s="123">
        <v>16501</v>
      </c>
      <c r="Y42" s="123">
        <v>15461</v>
      </c>
      <c r="Z42">
        <f t="shared" si="0"/>
        <v>396611</v>
      </c>
    </row>
    <row r="43" spans="1:256" ht="12" customHeight="1">
      <c r="A43" s="13">
        <v>14</v>
      </c>
      <c r="B43" s="122">
        <v>14552</v>
      </c>
      <c r="C43" s="123">
        <v>13787</v>
      </c>
      <c r="D43" s="123">
        <v>13299</v>
      </c>
      <c r="E43" s="123">
        <v>12990</v>
      </c>
      <c r="F43" s="123">
        <v>12950</v>
      </c>
      <c r="G43" s="123">
        <v>13055</v>
      </c>
      <c r="H43" s="123">
        <v>13480</v>
      </c>
      <c r="I43" s="123">
        <v>14072</v>
      </c>
      <c r="J43" s="123">
        <v>14870</v>
      </c>
      <c r="K43" s="123">
        <v>15451</v>
      </c>
      <c r="L43" s="123">
        <v>15853</v>
      </c>
      <c r="M43" s="123">
        <v>16054</v>
      </c>
      <c r="N43" s="123">
        <v>16038</v>
      </c>
      <c r="O43" s="123">
        <v>15802</v>
      </c>
      <c r="P43" s="123">
        <v>15692</v>
      </c>
      <c r="Q43" s="123">
        <v>15754</v>
      </c>
      <c r="R43" s="123">
        <v>16554</v>
      </c>
      <c r="S43" s="123">
        <v>17950</v>
      </c>
      <c r="T43" s="123">
        <v>18087</v>
      </c>
      <c r="U43" s="123">
        <v>17842</v>
      </c>
      <c r="V43" s="123">
        <v>17412</v>
      </c>
      <c r="W43" s="123">
        <v>16781</v>
      </c>
      <c r="X43" s="123">
        <v>15871</v>
      </c>
      <c r="Y43" s="123">
        <v>14858</v>
      </c>
      <c r="Z43">
        <f t="shared" si="0"/>
        <v>369068</v>
      </c>
    </row>
    <row r="44" spans="1:256" ht="12" customHeight="1">
      <c r="A44" s="13">
        <v>15</v>
      </c>
      <c r="B44" s="122">
        <v>14116</v>
      </c>
      <c r="C44" s="123">
        <v>13492</v>
      </c>
      <c r="D44" s="123">
        <v>13065</v>
      </c>
      <c r="E44" s="123">
        <v>12910</v>
      </c>
      <c r="F44" s="123">
        <v>13078</v>
      </c>
      <c r="G44" s="123">
        <v>13649</v>
      </c>
      <c r="H44" s="123">
        <v>14961</v>
      </c>
      <c r="I44" s="123">
        <v>16342</v>
      </c>
      <c r="J44" s="123">
        <v>17688</v>
      </c>
      <c r="K44" s="123">
        <v>18507</v>
      </c>
      <c r="L44" s="123">
        <v>19058</v>
      </c>
      <c r="M44" s="123">
        <v>19211</v>
      </c>
      <c r="N44" s="123">
        <v>19006</v>
      </c>
      <c r="O44" s="123">
        <v>18726</v>
      </c>
      <c r="P44" s="123">
        <v>18554</v>
      </c>
      <c r="Q44" s="123">
        <v>18509</v>
      </c>
      <c r="R44" s="123">
        <v>19209</v>
      </c>
      <c r="S44" s="123">
        <v>20867</v>
      </c>
      <c r="T44" s="123">
        <v>21027</v>
      </c>
      <c r="U44" s="123">
        <v>20778</v>
      </c>
      <c r="V44" s="123">
        <v>20197</v>
      </c>
      <c r="W44" s="123">
        <v>19309</v>
      </c>
      <c r="X44" s="123">
        <v>18080</v>
      </c>
      <c r="Y44" s="123">
        <v>16681</v>
      </c>
      <c r="Z44">
        <f t="shared" si="0"/>
        <v>417035</v>
      </c>
    </row>
    <row r="45" spans="1:256" ht="12" customHeight="1">
      <c r="A45" s="13">
        <v>16</v>
      </c>
      <c r="B45" s="122">
        <v>15597</v>
      </c>
      <c r="C45" s="123">
        <v>15015</v>
      </c>
      <c r="D45" s="123">
        <v>14687</v>
      </c>
      <c r="E45" s="123">
        <v>14595</v>
      </c>
      <c r="F45" s="123">
        <v>14761</v>
      </c>
      <c r="G45" s="123">
        <v>15642</v>
      </c>
      <c r="H45" s="123">
        <v>17595</v>
      </c>
      <c r="I45" s="123">
        <v>19173</v>
      </c>
      <c r="J45" s="123">
        <v>19916</v>
      </c>
      <c r="K45" s="123">
        <v>20420</v>
      </c>
      <c r="L45" s="123">
        <v>20866</v>
      </c>
      <c r="M45" s="123">
        <v>20823</v>
      </c>
      <c r="N45" s="123">
        <v>20573</v>
      </c>
      <c r="O45" s="123">
        <v>20479</v>
      </c>
      <c r="P45" s="123">
        <v>20224</v>
      </c>
      <c r="Q45" s="123">
        <v>20181</v>
      </c>
      <c r="R45" s="123">
        <v>20829</v>
      </c>
      <c r="S45" s="123">
        <v>21704</v>
      </c>
      <c r="T45" s="123">
        <v>21418</v>
      </c>
      <c r="U45" s="123">
        <v>20976</v>
      </c>
      <c r="V45" s="123">
        <v>20190</v>
      </c>
      <c r="W45" s="123">
        <v>19076</v>
      </c>
      <c r="X45" s="123">
        <v>17821</v>
      </c>
      <c r="Y45" s="123">
        <v>16322</v>
      </c>
      <c r="Z45">
        <f t="shared" si="0"/>
        <v>448899</v>
      </c>
    </row>
    <row r="46" spans="1:256" ht="12" customHeight="1">
      <c r="A46" s="13">
        <v>17</v>
      </c>
      <c r="B46" s="122">
        <v>15189</v>
      </c>
      <c r="C46" s="123">
        <v>14370</v>
      </c>
      <c r="D46" s="123">
        <v>13683</v>
      </c>
      <c r="E46" s="123">
        <v>13448</v>
      </c>
      <c r="F46" s="123">
        <v>13553</v>
      </c>
      <c r="G46" s="123">
        <v>14318</v>
      </c>
      <c r="H46" s="123">
        <v>16156</v>
      </c>
      <c r="I46" s="123">
        <v>17905</v>
      </c>
      <c r="J46" s="123">
        <v>18588</v>
      </c>
      <c r="K46" s="123">
        <v>19032</v>
      </c>
      <c r="L46" s="123">
        <v>19649</v>
      </c>
      <c r="M46" s="123">
        <v>19609</v>
      </c>
      <c r="N46" s="123">
        <v>19298</v>
      </c>
      <c r="O46" s="123">
        <v>19160</v>
      </c>
      <c r="P46" s="123">
        <v>18877</v>
      </c>
      <c r="Q46" s="123">
        <v>18879</v>
      </c>
      <c r="R46" s="123">
        <v>19534</v>
      </c>
      <c r="S46" s="123">
        <v>20636</v>
      </c>
      <c r="T46" s="123">
        <v>20481</v>
      </c>
      <c r="U46" s="123">
        <v>19936</v>
      </c>
      <c r="V46" s="123">
        <v>19367</v>
      </c>
      <c r="W46" s="123">
        <v>18338</v>
      </c>
      <c r="X46" s="123">
        <v>16993</v>
      </c>
      <c r="Y46" s="123">
        <v>15419</v>
      </c>
      <c r="Z46">
        <f t="shared" si="0"/>
        <v>422435</v>
      </c>
    </row>
    <row r="47" spans="1:256" ht="12" customHeight="1">
      <c r="A47" s="13">
        <v>18</v>
      </c>
      <c r="B47" s="122">
        <v>14107</v>
      </c>
      <c r="C47" s="123">
        <v>13405</v>
      </c>
      <c r="D47" s="123">
        <v>13044</v>
      </c>
      <c r="E47" s="123">
        <v>12892</v>
      </c>
      <c r="F47" s="123">
        <v>13008</v>
      </c>
      <c r="G47" s="123">
        <v>13795</v>
      </c>
      <c r="H47" s="123">
        <v>15740</v>
      </c>
      <c r="I47" s="123">
        <v>17441</v>
      </c>
      <c r="J47" s="123">
        <v>18236</v>
      </c>
      <c r="K47" s="123">
        <v>18775</v>
      </c>
      <c r="L47" s="123">
        <v>19174</v>
      </c>
      <c r="M47" s="123">
        <v>19135</v>
      </c>
      <c r="N47" s="123">
        <v>18932</v>
      </c>
      <c r="O47" s="123">
        <v>18863</v>
      </c>
      <c r="P47" s="123">
        <v>18638</v>
      </c>
      <c r="Q47" s="123">
        <v>18671</v>
      </c>
      <c r="R47" s="123">
        <v>19182</v>
      </c>
      <c r="S47" s="123">
        <v>20217</v>
      </c>
      <c r="T47" s="123">
        <v>20059</v>
      </c>
      <c r="U47" s="123">
        <v>19676</v>
      </c>
      <c r="V47" s="123">
        <v>18956</v>
      </c>
      <c r="W47" s="123">
        <v>17929</v>
      </c>
      <c r="X47" s="123">
        <v>16629</v>
      </c>
      <c r="Y47" s="123">
        <v>15063</v>
      </c>
      <c r="Z47">
        <f t="shared" si="0"/>
        <v>411585</v>
      </c>
    </row>
    <row r="48" spans="1:256" ht="12" customHeight="1">
      <c r="A48" s="13">
        <v>19</v>
      </c>
      <c r="B48" s="122">
        <v>13812</v>
      </c>
      <c r="C48" s="123">
        <v>13021</v>
      </c>
      <c r="D48" s="123">
        <v>12589</v>
      </c>
      <c r="E48" s="123">
        <v>12417</v>
      </c>
      <c r="F48" s="123">
        <v>12391</v>
      </c>
      <c r="G48" s="123">
        <v>13159</v>
      </c>
      <c r="H48" s="123">
        <v>14984</v>
      </c>
      <c r="I48" s="123">
        <v>16935</v>
      </c>
      <c r="J48" s="123">
        <v>17891</v>
      </c>
      <c r="K48" s="123">
        <v>18569</v>
      </c>
      <c r="L48" s="123">
        <v>19159</v>
      </c>
      <c r="M48" s="123">
        <v>19375</v>
      </c>
      <c r="N48" s="123">
        <v>19289</v>
      </c>
      <c r="O48" s="123">
        <v>19137</v>
      </c>
      <c r="P48" s="123">
        <v>19116</v>
      </c>
      <c r="Q48" s="123">
        <v>19251</v>
      </c>
      <c r="R48" s="123">
        <v>19499</v>
      </c>
      <c r="S48" s="123">
        <v>20078</v>
      </c>
      <c r="T48" s="123">
        <v>20007</v>
      </c>
      <c r="U48" s="123">
        <v>19636</v>
      </c>
      <c r="V48" s="123">
        <v>18980</v>
      </c>
      <c r="W48" s="123">
        <v>18180</v>
      </c>
      <c r="X48" s="123">
        <v>17194</v>
      </c>
      <c r="Y48" s="123">
        <v>16008</v>
      </c>
      <c r="Z48">
        <f t="shared" si="0"/>
        <v>410696</v>
      </c>
    </row>
    <row r="49" spans="1:26" ht="12" customHeight="1">
      <c r="A49" s="13">
        <v>20</v>
      </c>
      <c r="B49" s="122">
        <v>15020</v>
      </c>
      <c r="C49" s="123">
        <v>14250</v>
      </c>
      <c r="D49" s="123">
        <v>13816</v>
      </c>
      <c r="E49" s="123">
        <v>13617</v>
      </c>
      <c r="F49" s="123">
        <v>13624</v>
      </c>
      <c r="G49" s="123">
        <v>13909</v>
      </c>
      <c r="H49" s="123">
        <v>14612</v>
      </c>
      <c r="I49" s="123">
        <v>15510</v>
      </c>
      <c r="J49" s="123">
        <v>16712</v>
      </c>
      <c r="K49" s="123">
        <v>17539</v>
      </c>
      <c r="L49" s="123">
        <v>17987</v>
      </c>
      <c r="M49" s="123">
        <v>18041</v>
      </c>
      <c r="N49" s="123">
        <v>17815</v>
      </c>
      <c r="O49" s="123">
        <v>17446</v>
      </c>
      <c r="P49" s="123">
        <v>17244</v>
      </c>
      <c r="Q49" s="123">
        <v>17203</v>
      </c>
      <c r="R49" s="123">
        <v>17597</v>
      </c>
      <c r="S49" s="123">
        <v>18897</v>
      </c>
      <c r="T49" s="123">
        <v>19056</v>
      </c>
      <c r="U49" s="123">
        <v>18855</v>
      </c>
      <c r="V49" s="123">
        <v>18446</v>
      </c>
      <c r="W49" s="123">
        <v>17823</v>
      </c>
      <c r="X49" s="123">
        <v>17050</v>
      </c>
      <c r="Y49" s="123">
        <v>16343</v>
      </c>
      <c r="Z49">
        <f t="shared" si="0"/>
        <v>398432</v>
      </c>
    </row>
    <row r="50" spans="1:26" ht="12" customHeight="1">
      <c r="A50" s="13">
        <v>21</v>
      </c>
      <c r="B50" s="122">
        <v>15027</v>
      </c>
      <c r="C50" s="123">
        <v>14279</v>
      </c>
      <c r="D50" s="123">
        <v>13909</v>
      </c>
      <c r="E50" s="123">
        <v>13636</v>
      </c>
      <c r="F50" s="123">
        <v>13575</v>
      </c>
      <c r="G50" s="123">
        <v>13663</v>
      </c>
      <c r="H50" s="123">
        <v>14066</v>
      </c>
      <c r="I50" s="123">
        <v>14712</v>
      </c>
      <c r="J50" s="123">
        <v>15561</v>
      </c>
      <c r="K50" s="123">
        <v>16411</v>
      </c>
      <c r="L50" s="123">
        <v>17047</v>
      </c>
      <c r="M50" s="123">
        <v>17338</v>
      </c>
      <c r="N50" s="123">
        <v>17395</v>
      </c>
      <c r="O50" s="123">
        <v>17226</v>
      </c>
      <c r="P50" s="123">
        <v>17023</v>
      </c>
      <c r="Q50" s="123">
        <v>17019</v>
      </c>
      <c r="R50" s="123">
        <v>17599</v>
      </c>
      <c r="S50" s="123">
        <v>18770</v>
      </c>
      <c r="T50" s="123">
        <v>18914</v>
      </c>
      <c r="U50" s="123">
        <v>18712</v>
      </c>
      <c r="V50" s="123">
        <v>18358</v>
      </c>
      <c r="W50" s="123">
        <v>17590</v>
      </c>
      <c r="X50" s="123">
        <v>16434</v>
      </c>
      <c r="Y50" s="123">
        <v>15328</v>
      </c>
      <c r="Z50">
        <f t="shared" si="0"/>
        <v>389613</v>
      </c>
    </row>
    <row r="51" spans="1:26" ht="12" customHeight="1">
      <c r="A51" s="13">
        <v>22</v>
      </c>
      <c r="B51" s="122">
        <v>14269</v>
      </c>
      <c r="C51" s="123">
        <v>13710</v>
      </c>
      <c r="D51" s="123">
        <v>13512</v>
      </c>
      <c r="E51" s="123">
        <v>13441</v>
      </c>
      <c r="F51" s="123">
        <v>13560</v>
      </c>
      <c r="G51" s="123">
        <v>14384</v>
      </c>
      <c r="H51" s="123">
        <v>16346</v>
      </c>
      <c r="I51" s="123">
        <v>18067</v>
      </c>
      <c r="J51" s="123">
        <v>19080</v>
      </c>
      <c r="K51" s="123">
        <v>19652</v>
      </c>
      <c r="L51" s="123">
        <v>19910</v>
      </c>
      <c r="M51" s="123">
        <v>19790</v>
      </c>
      <c r="N51" s="123">
        <v>19485</v>
      </c>
      <c r="O51" s="123">
        <v>19227</v>
      </c>
      <c r="P51" s="123">
        <v>18909</v>
      </c>
      <c r="Q51" s="123">
        <v>18783</v>
      </c>
      <c r="R51" s="123">
        <v>19239</v>
      </c>
      <c r="S51" s="123">
        <v>20522</v>
      </c>
      <c r="T51" s="123">
        <v>20559</v>
      </c>
      <c r="U51" s="123">
        <v>20273</v>
      </c>
      <c r="V51" s="123">
        <v>19550</v>
      </c>
      <c r="W51" s="123">
        <v>18481</v>
      </c>
      <c r="X51" s="123">
        <v>17193</v>
      </c>
      <c r="Y51" s="123">
        <v>15601</v>
      </c>
      <c r="Z51">
        <f t="shared" si="0"/>
        <v>423565</v>
      </c>
    </row>
    <row r="52" spans="1:26" ht="12" customHeight="1">
      <c r="A52" s="13">
        <v>23</v>
      </c>
      <c r="B52" s="122">
        <v>14487</v>
      </c>
      <c r="C52" s="123">
        <v>13740</v>
      </c>
      <c r="D52" s="123">
        <v>13301</v>
      </c>
      <c r="E52" s="123">
        <v>13160</v>
      </c>
      <c r="F52" s="123">
        <v>13239</v>
      </c>
      <c r="G52" s="123">
        <v>14099</v>
      </c>
      <c r="H52" s="123">
        <v>16008</v>
      </c>
      <c r="I52" s="123">
        <v>17830</v>
      </c>
      <c r="J52" s="123">
        <v>18843</v>
      </c>
      <c r="K52" s="123">
        <v>19345</v>
      </c>
      <c r="L52" s="123">
        <v>19740</v>
      </c>
      <c r="M52" s="123">
        <v>19862</v>
      </c>
      <c r="N52" s="123">
        <v>19740</v>
      </c>
      <c r="O52" s="123">
        <v>19527</v>
      </c>
      <c r="P52" s="123">
        <v>19403</v>
      </c>
      <c r="Q52" s="123">
        <v>19400</v>
      </c>
      <c r="R52" s="123">
        <v>19843</v>
      </c>
      <c r="S52" s="123">
        <v>20788</v>
      </c>
      <c r="T52" s="123">
        <v>20484</v>
      </c>
      <c r="U52" s="123">
        <v>20049</v>
      </c>
      <c r="V52" s="123">
        <v>19373</v>
      </c>
      <c r="W52" s="123">
        <v>18328</v>
      </c>
      <c r="X52" s="123">
        <v>16950</v>
      </c>
      <c r="Y52" s="123">
        <v>15408</v>
      </c>
      <c r="Z52">
        <f t="shared" si="0"/>
        <v>422970</v>
      </c>
    </row>
    <row r="53" spans="1:26" ht="12" customHeight="1">
      <c r="A53" s="13">
        <v>24</v>
      </c>
      <c r="B53" s="122">
        <v>14184</v>
      </c>
      <c r="C53" s="123">
        <v>13477</v>
      </c>
      <c r="D53" s="123">
        <v>12949</v>
      </c>
      <c r="E53" s="123">
        <v>12781</v>
      </c>
      <c r="F53" s="123">
        <v>12845</v>
      </c>
      <c r="G53" s="123">
        <v>13590</v>
      </c>
      <c r="H53" s="123">
        <v>15591</v>
      </c>
      <c r="I53" s="123">
        <v>17534</v>
      </c>
      <c r="J53" s="123">
        <v>18520</v>
      </c>
      <c r="K53" s="123">
        <v>19125</v>
      </c>
      <c r="L53" s="123">
        <v>19585</v>
      </c>
      <c r="M53" s="123">
        <v>19765</v>
      </c>
      <c r="N53" s="123">
        <v>19702</v>
      </c>
      <c r="O53" s="123">
        <v>19671</v>
      </c>
      <c r="P53" s="123">
        <v>19511</v>
      </c>
      <c r="Q53" s="123">
        <v>19463</v>
      </c>
      <c r="R53" s="123">
        <v>19957</v>
      </c>
      <c r="S53" s="123">
        <v>20574</v>
      </c>
      <c r="T53" s="123">
        <v>20375</v>
      </c>
      <c r="U53" s="123">
        <v>19930</v>
      </c>
      <c r="V53" s="123">
        <v>19272</v>
      </c>
      <c r="W53" s="123">
        <v>18359</v>
      </c>
      <c r="X53" s="123">
        <v>17040</v>
      </c>
      <c r="Y53" s="123">
        <v>15559</v>
      </c>
      <c r="Z53">
        <f t="shared" si="0"/>
        <v>419383</v>
      </c>
    </row>
    <row r="54" spans="1:26" ht="12" customHeight="1">
      <c r="A54" s="13">
        <v>25</v>
      </c>
      <c r="B54" s="122">
        <v>14469</v>
      </c>
      <c r="C54" s="123">
        <v>13773</v>
      </c>
      <c r="D54" s="123">
        <v>13406</v>
      </c>
      <c r="E54" s="123">
        <v>13286</v>
      </c>
      <c r="F54" s="123">
        <v>13457</v>
      </c>
      <c r="G54" s="123">
        <v>14249</v>
      </c>
      <c r="H54" s="123">
        <v>16424</v>
      </c>
      <c r="I54" s="123">
        <v>18180</v>
      </c>
      <c r="J54" s="123">
        <v>19125</v>
      </c>
      <c r="K54" s="123">
        <v>19754</v>
      </c>
      <c r="L54" s="123">
        <v>20092</v>
      </c>
      <c r="M54" s="123">
        <v>20046</v>
      </c>
      <c r="N54" s="123">
        <v>19869</v>
      </c>
      <c r="O54" s="123">
        <v>19751</v>
      </c>
      <c r="P54" s="123">
        <v>19472</v>
      </c>
      <c r="Q54" s="123">
        <v>19330</v>
      </c>
      <c r="R54" s="123">
        <v>19757</v>
      </c>
      <c r="S54" s="123">
        <v>20837</v>
      </c>
      <c r="T54" s="123">
        <v>21050</v>
      </c>
      <c r="U54" s="123">
        <v>20876</v>
      </c>
      <c r="V54" s="123">
        <v>20220</v>
      </c>
      <c r="W54" s="123">
        <v>19328</v>
      </c>
      <c r="X54" s="123">
        <v>18018</v>
      </c>
      <c r="Y54" s="123">
        <v>16412</v>
      </c>
      <c r="Z54">
        <f t="shared" si="0"/>
        <v>431206</v>
      </c>
    </row>
    <row r="55" spans="1:26" ht="12" customHeight="1">
      <c r="A55" s="13">
        <v>26</v>
      </c>
      <c r="B55" s="122">
        <v>15347</v>
      </c>
      <c r="C55" s="123">
        <v>14611</v>
      </c>
      <c r="D55" s="123">
        <v>14142</v>
      </c>
      <c r="E55" s="123">
        <v>14039</v>
      </c>
      <c r="F55" s="123">
        <v>14116</v>
      </c>
      <c r="G55" s="123">
        <v>14866</v>
      </c>
      <c r="H55" s="123">
        <v>16778</v>
      </c>
      <c r="I55" s="123">
        <v>18436</v>
      </c>
      <c r="J55" s="123">
        <v>19301</v>
      </c>
      <c r="K55" s="123">
        <v>19970</v>
      </c>
      <c r="L55" s="123">
        <v>20211</v>
      </c>
      <c r="M55" s="123">
        <v>20171</v>
      </c>
      <c r="N55" s="123">
        <v>19840</v>
      </c>
      <c r="O55" s="123">
        <v>19499</v>
      </c>
      <c r="P55" s="123">
        <v>19181</v>
      </c>
      <c r="Q55" s="123">
        <v>19120</v>
      </c>
      <c r="R55" s="123">
        <v>19496</v>
      </c>
      <c r="S55" s="123">
        <v>20237</v>
      </c>
      <c r="T55" s="123">
        <v>20048</v>
      </c>
      <c r="U55" s="123">
        <v>19622</v>
      </c>
      <c r="V55" s="123">
        <v>18952</v>
      </c>
      <c r="W55" s="123">
        <v>18122</v>
      </c>
      <c r="X55" s="123">
        <v>16991</v>
      </c>
      <c r="Y55" s="123">
        <v>15632</v>
      </c>
      <c r="Z55">
        <f t="shared" si="0"/>
        <v>428754</v>
      </c>
    </row>
    <row r="56" spans="1:26" ht="12" customHeight="1">
      <c r="A56" s="13">
        <v>27</v>
      </c>
      <c r="B56" s="122">
        <v>14599</v>
      </c>
      <c r="C56" s="123">
        <v>13788</v>
      </c>
      <c r="D56" s="123">
        <v>13045</v>
      </c>
      <c r="E56" s="123">
        <v>12818</v>
      </c>
      <c r="F56" s="123">
        <v>12721</v>
      </c>
      <c r="G56" s="123">
        <v>12869</v>
      </c>
      <c r="H56" s="123">
        <v>13466</v>
      </c>
      <c r="I56" s="123">
        <v>14527</v>
      </c>
      <c r="J56" s="123">
        <v>15558</v>
      </c>
      <c r="K56" s="123">
        <v>16621</v>
      </c>
      <c r="L56" s="123">
        <v>17295</v>
      </c>
      <c r="M56" s="123">
        <v>17626</v>
      </c>
      <c r="N56" s="123">
        <v>17582</v>
      </c>
      <c r="O56" s="123">
        <v>17428</v>
      </c>
      <c r="P56" s="123">
        <v>17176</v>
      </c>
      <c r="Q56" s="123">
        <v>17240</v>
      </c>
      <c r="R56" s="123">
        <v>17464</v>
      </c>
      <c r="S56" s="123">
        <v>18184</v>
      </c>
      <c r="T56" s="123">
        <v>18336</v>
      </c>
      <c r="U56" s="123">
        <v>18024</v>
      </c>
      <c r="V56" s="123">
        <v>17558</v>
      </c>
      <c r="W56" s="123">
        <v>17000</v>
      </c>
      <c r="X56" s="123">
        <v>16326</v>
      </c>
      <c r="Y56" s="123">
        <v>15365</v>
      </c>
      <c r="Z56">
        <f t="shared" si="0"/>
        <v>382643</v>
      </c>
    </row>
    <row r="57" spans="1:26" ht="12" customHeight="1">
      <c r="A57" s="13">
        <v>28</v>
      </c>
      <c r="B57" s="122">
        <v>14207</v>
      </c>
      <c r="C57" s="123">
        <v>13531</v>
      </c>
      <c r="D57" s="123">
        <v>13237</v>
      </c>
      <c r="E57" s="123">
        <v>13018</v>
      </c>
      <c r="F57" s="123">
        <v>12981</v>
      </c>
      <c r="G57" s="123">
        <v>13182</v>
      </c>
      <c r="H57" s="123">
        <v>13671</v>
      </c>
      <c r="I57" s="123">
        <v>14293</v>
      </c>
      <c r="J57" s="123">
        <v>15214</v>
      </c>
      <c r="K57" s="123">
        <v>15974</v>
      </c>
      <c r="L57" s="123">
        <v>16560</v>
      </c>
      <c r="M57" s="123">
        <v>16749</v>
      </c>
      <c r="N57" s="123">
        <v>16719</v>
      </c>
      <c r="O57" s="123">
        <v>16500</v>
      </c>
      <c r="P57" s="123">
        <v>16264</v>
      </c>
      <c r="Q57" s="123">
        <v>16250</v>
      </c>
      <c r="R57" s="123">
        <v>16741</v>
      </c>
      <c r="S57" s="123">
        <v>17988</v>
      </c>
      <c r="T57" s="123">
        <v>18287</v>
      </c>
      <c r="U57" s="123">
        <v>18055</v>
      </c>
      <c r="V57" s="123">
        <v>17788</v>
      </c>
      <c r="W57" s="123">
        <v>17207</v>
      </c>
      <c r="X57" s="123">
        <v>16585</v>
      </c>
      <c r="Y57" s="123">
        <v>15763</v>
      </c>
      <c r="Z57">
        <f t="shared" si="0"/>
        <v>376792</v>
      </c>
    </row>
    <row r="58" spans="1:26" ht="12" customHeight="1">
      <c r="A58" s="13">
        <v>29</v>
      </c>
      <c r="B58" s="122">
        <v>14510</v>
      </c>
      <c r="C58" s="123">
        <v>13934</v>
      </c>
      <c r="D58" s="123">
        <v>13661</v>
      </c>
      <c r="E58" s="123">
        <v>13611</v>
      </c>
      <c r="F58" s="123">
        <v>13763</v>
      </c>
      <c r="G58" s="123">
        <v>14584</v>
      </c>
      <c r="H58" s="123">
        <v>16520</v>
      </c>
      <c r="I58" s="123">
        <v>18341</v>
      </c>
      <c r="J58" s="123">
        <v>19392</v>
      </c>
      <c r="K58" s="123">
        <v>20078</v>
      </c>
      <c r="L58" s="123">
        <v>20483</v>
      </c>
      <c r="M58" s="123">
        <v>20516</v>
      </c>
      <c r="N58" s="123">
        <v>20290</v>
      </c>
      <c r="O58" s="123">
        <v>20160</v>
      </c>
      <c r="P58" s="123">
        <v>19948</v>
      </c>
      <c r="Q58" s="123">
        <v>19882</v>
      </c>
      <c r="R58" s="123">
        <v>20350</v>
      </c>
      <c r="S58" s="123">
        <v>21143</v>
      </c>
      <c r="T58" s="123">
        <v>21124</v>
      </c>
      <c r="U58" s="123">
        <v>20659</v>
      </c>
      <c r="V58" s="123">
        <v>19970</v>
      </c>
      <c r="W58" s="123">
        <v>18901</v>
      </c>
      <c r="X58" s="123">
        <v>17501</v>
      </c>
      <c r="Y58" s="123">
        <v>15898</v>
      </c>
      <c r="Z58">
        <f t="shared" si="0"/>
        <v>435248</v>
      </c>
    </row>
    <row r="59" spans="1:26" ht="12" customHeight="1">
      <c r="A59" s="13">
        <v>30</v>
      </c>
      <c r="B59" s="122">
        <v>14798</v>
      </c>
      <c r="C59" s="123">
        <v>14054</v>
      </c>
      <c r="D59" s="123">
        <v>13589</v>
      </c>
      <c r="E59" s="123">
        <v>13496</v>
      </c>
      <c r="F59" s="123">
        <v>13549</v>
      </c>
      <c r="G59" s="123">
        <v>14400</v>
      </c>
      <c r="H59" s="123">
        <v>16362</v>
      </c>
      <c r="I59" s="123">
        <v>18163</v>
      </c>
      <c r="J59" s="123">
        <v>18994</v>
      </c>
      <c r="K59" s="123">
        <v>19399</v>
      </c>
      <c r="L59" s="123">
        <v>19803</v>
      </c>
      <c r="M59" s="123">
        <v>19719</v>
      </c>
      <c r="N59" s="123">
        <v>19526</v>
      </c>
      <c r="O59" s="123">
        <v>19312</v>
      </c>
      <c r="P59" s="123">
        <v>19236</v>
      </c>
      <c r="Q59" s="123">
        <v>19169</v>
      </c>
      <c r="R59" s="123">
        <v>19586</v>
      </c>
      <c r="S59" s="123">
        <v>20653</v>
      </c>
      <c r="T59" s="123">
        <v>20916</v>
      </c>
      <c r="U59" s="123">
        <v>20554</v>
      </c>
      <c r="V59" s="123">
        <v>19955</v>
      </c>
      <c r="W59" s="123">
        <v>18841</v>
      </c>
      <c r="X59" s="123">
        <v>17413</v>
      </c>
      <c r="Y59" s="123">
        <v>15953</v>
      </c>
      <c r="Z59">
        <f t="shared" si="0"/>
        <v>427470</v>
      </c>
    </row>
    <row r="60" spans="1:26" ht="12" customHeight="1">
      <c r="A60" s="13">
        <v>31</v>
      </c>
      <c r="B60" s="122">
        <v>14835</v>
      </c>
      <c r="C60" s="123">
        <v>14157</v>
      </c>
      <c r="D60" s="123">
        <v>13753</v>
      </c>
      <c r="E60" s="123">
        <v>13640</v>
      </c>
      <c r="F60" s="123">
        <v>13745</v>
      </c>
      <c r="G60" s="123">
        <v>14587</v>
      </c>
      <c r="H60" s="123">
        <v>16582</v>
      </c>
      <c r="I60" s="123">
        <v>18436</v>
      </c>
      <c r="J60" s="123">
        <v>19513</v>
      </c>
      <c r="K60" s="123">
        <v>20174</v>
      </c>
      <c r="L60" s="123">
        <v>20511</v>
      </c>
      <c r="M60" s="123">
        <v>20532</v>
      </c>
      <c r="N60" s="123">
        <v>20301</v>
      </c>
      <c r="O60" s="123">
        <v>20090</v>
      </c>
      <c r="P60" s="123">
        <v>19916</v>
      </c>
      <c r="Q60" s="123">
        <v>19755</v>
      </c>
      <c r="R60" s="123">
        <v>20152</v>
      </c>
      <c r="S60" s="123">
        <v>21198</v>
      </c>
      <c r="T60" s="123">
        <v>21549</v>
      </c>
      <c r="U60" s="123">
        <v>21225</v>
      </c>
      <c r="V60" s="123">
        <v>20710</v>
      </c>
      <c r="W60" s="123">
        <v>19726</v>
      </c>
      <c r="X60" s="123">
        <v>18312</v>
      </c>
      <c r="Y60" s="123">
        <v>16807</v>
      </c>
      <c r="Z60">
        <f t="shared" si="0"/>
        <v>440237</v>
      </c>
    </row>
    <row r="61" spans="1:26" ht="12" customHeight="1">
      <c r="A61" s="13">
        <v>32</v>
      </c>
      <c r="B61" s="122">
        <v>15748</v>
      </c>
      <c r="C61" s="123">
        <v>15016</v>
      </c>
      <c r="D61" s="123">
        <v>14715</v>
      </c>
      <c r="E61" s="123">
        <v>14661</v>
      </c>
      <c r="F61" s="123">
        <v>14864</v>
      </c>
      <c r="G61" s="123">
        <v>15692</v>
      </c>
      <c r="H61" s="123">
        <v>17639</v>
      </c>
      <c r="I61" s="123">
        <v>19250</v>
      </c>
      <c r="J61" s="123">
        <v>20040</v>
      </c>
      <c r="K61" s="123">
        <v>20513</v>
      </c>
      <c r="L61" s="123">
        <v>20847</v>
      </c>
      <c r="M61" s="123">
        <v>20745</v>
      </c>
      <c r="N61" s="123">
        <v>20374</v>
      </c>
      <c r="O61" s="123">
        <v>20141</v>
      </c>
      <c r="P61" s="123">
        <v>19977</v>
      </c>
      <c r="Q61" s="123">
        <v>19890</v>
      </c>
      <c r="R61" s="123">
        <v>20237</v>
      </c>
      <c r="S61" s="123">
        <v>21390</v>
      </c>
      <c r="T61" s="123">
        <v>21669</v>
      </c>
      <c r="U61" s="123">
        <v>21285</v>
      </c>
      <c r="V61" s="123">
        <v>20741</v>
      </c>
      <c r="W61" s="123">
        <v>19732</v>
      </c>
      <c r="X61" s="123">
        <v>18451</v>
      </c>
      <c r="Y61" s="123">
        <v>16793</v>
      </c>
      <c r="Z61">
        <f t="shared" si="0"/>
        <v>450442</v>
      </c>
    </row>
    <row r="62" spans="1:26" ht="12" customHeight="1">
      <c r="A62" s="13">
        <v>33</v>
      </c>
      <c r="B62" s="122">
        <v>15742</v>
      </c>
      <c r="C62" s="123">
        <v>15001</v>
      </c>
      <c r="D62" s="123">
        <v>14481</v>
      </c>
      <c r="E62" s="123">
        <v>14412</v>
      </c>
      <c r="F62" s="123">
        <v>14529</v>
      </c>
      <c r="G62" s="123">
        <v>15290</v>
      </c>
      <c r="H62" s="123">
        <v>17190</v>
      </c>
      <c r="I62" s="123">
        <v>18899</v>
      </c>
      <c r="J62" s="123">
        <v>19841</v>
      </c>
      <c r="K62" s="123">
        <v>20446</v>
      </c>
      <c r="L62" s="123">
        <v>20808</v>
      </c>
      <c r="M62" s="123">
        <v>20787</v>
      </c>
      <c r="N62" s="123">
        <v>20574</v>
      </c>
      <c r="O62" s="123">
        <v>20365</v>
      </c>
      <c r="P62" s="123">
        <v>20161</v>
      </c>
      <c r="Q62" s="123">
        <v>20135</v>
      </c>
      <c r="R62" s="123">
        <v>20482</v>
      </c>
      <c r="S62" s="123">
        <v>21256</v>
      </c>
      <c r="T62" s="123">
        <v>21191</v>
      </c>
      <c r="U62" s="123">
        <v>20775</v>
      </c>
      <c r="V62" s="123">
        <v>20190</v>
      </c>
      <c r="W62" s="123">
        <v>19412</v>
      </c>
      <c r="X62" s="123">
        <v>18289</v>
      </c>
      <c r="Y62" s="123">
        <v>17091</v>
      </c>
      <c r="Z62">
        <f t="shared" si="0"/>
        <v>447380</v>
      </c>
    </row>
    <row r="63" spans="1:26" ht="12" customHeight="1">
      <c r="A63" s="13">
        <v>34</v>
      </c>
      <c r="B63" s="122">
        <v>16157</v>
      </c>
      <c r="C63" s="123">
        <v>15426</v>
      </c>
      <c r="D63" s="123">
        <v>14820</v>
      </c>
      <c r="E63" s="123">
        <v>14611</v>
      </c>
      <c r="F63" s="123">
        <v>14620</v>
      </c>
      <c r="G63" s="123">
        <v>14869</v>
      </c>
      <c r="H63" s="123">
        <v>15600</v>
      </c>
      <c r="I63" s="123">
        <v>16362</v>
      </c>
      <c r="J63" s="123">
        <v>17349</v>
      </c>
      <c r="K63" s="123">
        <v>18240</v>
      </c>
      <c r="L63" s="123">
        <v>18782</v>
      </c>
      <c r="M63" s="123">
        <v>18888</v>
      </c>
      <c r="N63" s="123">
        <v>18751</v>
      </c>
      <c r="O63" s="123">
        <v>18488</v>
      </c>
      <c r="P63" s="123">
        <v>18182</v>
      </c>
      <c r="Q63" s="123">
        <v>18142</v>
      </c>
      <c r="R63" s="123">
        <v>18606</v>
      </c>
      <c r="S63" s="123">
        <v>19757</v>
      </c>
      <c r="T63" s="123">
        <v>20151</v>
      </c>
      <c r="U63" s="123">
        <v>19939</v>
      </c>
      <c r="V63" s="123">
        <v>19513</v>
      </c>
      <c r="W63" s="123">
        <v>18845</v>
      </c>
      <c r="X63" s="123">
        <v>18018</v>
      </c>
      <c r="Y63" s="123">
        <v>17093</v>
      </c>
      <c r="Z63">
        <f t="shared" si="0"/>
        <v>421243</v>
      </c>
    </row>
    <row r="64" spans="1:26" ht="12" customHeight="1">
      <c r="A64" s="13">
        <v>35</v>
      </c>
      <c r="B64" s="122">
        <v>16059</v>
      </c>
      <c r="C64" s="123">
        <v>15379</v>
      </c>
      <c r="D64" s="123">
        <v>14938</v>
      </c>
      <c r="E64" s="123">
        <v>14761</v>
      </c>
      <c r="F64" s="123">
        <v>14748</v>
      </c>
      <c r="G64" s="123">
        <v>14919</v>
      </c>
      <c r="H64" s="123">
        <v>15394</v>
      </c>
      <c r="I64" s="123">
        <v>15941</v>
      </c>
      <c r="J64" s="123">
        <v>16782</v>
      </c>
      <c r="K64" s="123">
        <v>17522</v>
      </c>
      <c r="L64" s="123">
        <v>17964</v>
      </c>
      <c r="M64" s="123">
        <v>18165</v>
      </c>
      <c r="N64" s="123">
        <v>18092</v>
      </c>
      <c r="O64" s="123">
        <v>17914</v>
      </c>
      <c r="P64" s="123">
        <v>17622</v>
      </c>
      <c r="Q64" s="123">
        <v>17700</v>
      </c>
      <c r="R64" s="123">
        <v>18149</v>
      </c>
      <c r="S64" s="123">
        <v>19436</v>
      </c>
      <c r="T64" s="123">
        <v>20156</v>
      </c>
      <c r="U64" s="123">
        <v>20143</v>
      </c>
      <c r="V64" s="123">
        <v>19814</v>
      </c>
      <c r="W64" s="123">
        <v>19130</v>
      </c>
      <c r="X64" s="123">
        <v>18173</v>
      </c>
      <c r="Y64" s="123">
        <v>17043</v>
      </c>
      <c r="Z64">
        <f t="shared" si="0"/>
        <v>415979</v>
      </c>
    </row>
    <row r="65" spans="1:26" ht="12" customHeight="1">
      <c r="A65" s="13">
        <v>36</v>
      </c>
      <c r="B65" s="122">
        <v>16132</v>
      </c>
      <c r="C65" s="123">
        <v>15578</v>
      </c>
      <c r="D65" s="123">
        <v>15336</v>
      </c>
      <c r="E65" s="123">
        <v>15308</v>
      </c>
      <c r="F65" s="123">
        <v>15510</v>
      </c>
      <c r="G65" s="123">
        <v>16255</v>
      </c>
      <c r="H65" s="123">
        <v>18172</v>
      </c>
      <c r="I65" s="123">
        <v>19710</v>
      </c>
      <c r="J65" s="123">
        <v>20659</v>
      </c>
      <c r="K65" s="123">
        <v>21237</v>
      </c>
      <c r="L65" s="123">
        <v>21608</v>
      </c>
      <c r="M65" s="123">
        <v>21485</v>
      </c>
      <c r="N65" s="123">
        <v>21233</v>
      </c>
      <c r="O65" s="123">
        <v>21036</v>
      </c>
      <c r="P65" s="123">
        <v>20788</v>
      </c>
      <c r="Q65" s="123">
        <v>20753</v>
      </c>
      <c r="R65" s="123">
        <v>21094</v>
      </c>
      <c r="S65" s="123">
        <v>22136</v>
      </c>
      <c r="T65" s="123">
        <v>22531</v>
      </c>
      <c r="U65" s="123">
        <v>22207</v>
      </c>
      <c r="V65" s="123">
        <v>21475</v>
      </c>
      <c r="W65" s="123">
        <v>20537</v>
      </c>
      <c r="X65" s="123">
        <v>19135</v>
      </c>
      <c r="Y65" s="123">
        <v>17474</v>
      </c>
      <c r="Z65">
        <f t="shared" si="0"/>
        <v>467425</v>
      </c>
    </row>
    <row r="66" spans="1:26" ht="12" customHeight="1">
      <c r="A66" s="13">
        <v>37</v>
      </c>
      <c r="B66" s="122">
        <v>16474</v>
      </c>
      <c r="C66" s="123">
        <v>15746</v>
      </c>
      <c r="D66" s="123">
        <v>15419</v>
      </c>
      <c r="E66" s="123">
        <v>15309</v>
      </c>
      <c r="F66" s="123">
        <v>15500</v>
      </c>
      <c r="G66" s="123">
        <v>16252</v>
      </c>
      <c r="H66" s="123">
        <v>18168</v>
      </c>
      <c r="I66" s="123">
        <v>19732</v>
      </c>
      <c r="J66" s="123">
        <v>20625</v>
      </c>
      <c r="K66" s="123">
        <v>21105</v>
      </c>
      <c r="L66" s="123">
        <v>21303</v>
      </c>
      <c r="M66" s="123">
        <v>21164</v>
      </c>
      <c r="N66" s="123">
        <v>20781</v>
      </c>
      <c r="O66" s="123">
        <v>20591</v>
      </c>
      <c r="P66" s="123">
        <v>20300</v>
      </c>
      <c r="Q66" s="123">
        <v>20173</v>
      </c>
      <c r="R66" s="123">
        <v>20440</v>
      </c>
      <c r="S66" s="123">
        <v>21454</v>
      </c>
      <c r="T66" s="123">
        <v>21985</v>
      </c>
      <c r="U66" s="123">
        <v>21659</v>
      </c>
      <c r="V66" s="123">
        <v>21058</v>
      </c>
      <c r="W66" s="123">
        <v>20107</v>
      </c>
      <c r="X66" s="123">
        <v>18781</v>
      </c>
      <c r="Y66" s="123">
        <v>17255</v>
      </c>
      <c r="Z66">
        <f t="shared" si="0"/>
        <v>461418</v>
      </c>
    </row>
    <row r="67" spans="1:26" ht="12" customHeight="1">
      <c r="A67" s="13">
        <v>38</v>
      </c>
      <c r="B67" s="122">
        <v>16084</v>
      </c>
      <c r="C67" s="123">
        <v>15378</v>
      </c>
      <c r="D67" s="123">
        <v>14926</v>
      </c>
      <c r="E67" s="123">
        <v>14818</v>
      </c>
      <c r="F67" s="123">
        <v>14919</v>
      </c>
      <c r="G67" s="123">
        <v>15723</v>
      </c>
      <c r="H67" s="123">
        <v>17610</v>
      </c>
      <c r="I67" s="123">
        <v>19113</v>
      </c>
      <c r="J67" s="123">
        <v>19980</v>
      </c>
      <c r="K67" s="123">
        <v>20321</v>
      </c>
      <c r="L67" s="123">
        <v>20616</v>
      </c>
      <c r="M67" s="123">
        <v>20487</v>
      </c>
      <c r="N67" s="123">
        <v>20188</v>
      </c>
      <c r="O67" s="123">
        <v>20012</v>
      </c>
      <c r="P67" s="123">
        <v>19638</v>
      </c>
      <c r="Q67" s="123">
        <v>19621</v>
      </c>
      <c r="R67" s="123">
        <v>20079</v>
      </c>
      <c r="S67" s="123">
        <v>20949</v>
      </c>
      <c r="T67" s="123">
        <v>21182</v>
      </c>
      <c r="U67" s="123">
        <v>20774</v>
      </c>
      <c r="V67" s="123">
        <v>20112</v>
      </c>
      <c r="W67" s="123">
        <v>19078</v>
      </c>
      <c r="X67" s="123">
        <v>17632</v>
      </c>
      <c r="Y67" s="123">
        <v>16027</v>
      </c>
      <c r="Z67">
        <f t="shared" si="0"/>
        <v>445305</v>
      </c>
    </row>
    <row r="68" spans="1:26" ht="12" customHeight="1">
      <c r="A68" s="13">
        <v>39</v>
      </c>
      <c r="B68" s="122">
        <v>15033</v>
      </c>
      <c r="C68" s="123">
        <v>14320</v>
      </c>
      <c r="D68" s="123">
        <v>13770</v>
      </c>
      <c r="E68" s="123">
        <v>13656</v>
      </c>
      <c r="F68" s="123">
        <v>13746</v>
      </c>
      <c r="G68" s="123">
        <v>14541</v>
      </c>
      <c r="H68" s="123">
        <v>16424</v>
      </c>
      <c r="I68" s="123">
        <v>18066</v>
      </c>
      <c r="J68" s="123">
        <v>19022</v>
      </c>
      <c r="K68" s="123">
        <v>19600</v>
      </c>
      <c r="L68" s="123">
        <v>19969</v>
      </c>
      <c r="M68" s="123">
        <v>20004</v>
      </c>
      <c r="N68" s="123">
        <v>19857</v>
      </c>
      <c r="O68" s="123">
        <v>19724</v>
      </c>
      <c r="P68" s="123">
        <v>19449</v>
      </c>
      <c r="Q68" s="123">
        <v>19520</v>
      </c>
      <c r="R68" s="123">
        <v>19868</v>
      </c>
      <c r="S68" s="123">
        <v>20672</v>
      </c>
      <c r="T68" s="123">
        <v>20701</v>
      </c>
      <c r="U68" s="123">
        <v>20293</v>
      </c>
      <c r="V68" s="123">
        <v>19632</v>
      </c>
      <c r="W68" s="123">
        <v>18675</v>
      </c>
      <c r="X68" s="123">
        <v>17247</v>
      </c>
      <c r="Y68" s="123">
        <v>15691</v>
      </c>
      <c r="Z68">
        <f t="shared" si="0"/>
        <v>429519</v>
      </c>
    </row>
    <row r="69" spans="1:26" ht="12" customHeight="1">
      <c r="A69" s="13">
        <v>40</v>
      </c>
      <c r="B69" s="122">
        <v>14492</v>
      </c>
      <c r="C69" s="123">
        <v>13783</v>
      </c>
      <c r="D69" s="123">
        <v>13248</v>
      </c>
      <c r="E69" s="123">
        <v>13120</v>
      </c>
      <c r="F69" s="123">
        <v>13223</v>
      </c>
      <c r="G69" s="123">
        <v>14065</v>
      </c>
      <c r="H69" s="123">
        <v>15914</v>
      </c>
      <c r="I69" s="123">
        <v>17603</v>
      </c>
      <c r="J69" s="123">
        <v>18548</v>
      </c>
      <c r="K69" s="123">
        <v>19180</v>
      </c>
      <c r="L69" s="123">
        <v>19520</v>
      </c>
      <c r="M69" s="123">
        <v>19412</v>
      </c>
      <c r="N69" s="123">
        <v>19238</v>
      </c>
      <c r="O69" s="123">
        <v>19073</v>
      </c>
      <c r="P69" s="123">
        <v>18891</v>
      </c>
      <c r="Q69" s="123">
        <v>18833</v>
      </c>
      <c r="R69" s="123">
        <v>19052</v>
      </c>
      <c r="S69" s="123">
        <v>19676</v>
      </c>
      <c r="T69" s="123">
        <v>19837</v>
      </c>
      <c r="U69" s="123">
        <v>19415</v>
      </c>
      <c r="V69" s="123">
        <v>18773</v>
      </c>
      <c r="W69" s="123">
        <v>17946</v>
      </c>
      <c r="X69" s="123">
        <v>16818</v>
      </c>
      <c r="Y69" s="123">
        <v>15422</v>
      </c>
      <c r="Z69">
        <f t="shared" si="0"/>
        <v>415122</v>
      </c>
    </row>
    <row r="70" spans="1:26" ht="12" customHeight="1">
      <c r="A70" s="13">
        <v>41</v>
      </c>
      <c r="B70" s="122">
        <v>14407</v>
      </c>
      <c r="C70" s="123">
        <v>13633</v>
      </c>
      <c r="D70" s="123">
        <v>13110</v>
      </c>
      <c r="E70" s="123">
        <v>12878</v>
      </c>
      <c r="F70" s="123">
        <v>12828</v>
      </c>
      <c r="G70" s="123">
        <v>13096</v>
      </c>
      <c r="H70" s="123">
        <v>13807</v>
      </c>
      <c r="I70" s="123">
        <v>14666</v>
      </c>
      <c r="J70" s="123">
        <v>15811</v>
      </c>
      <c r="K70" s="123">
        <v>16666</v>
      </c>
      <c r="L70" s="123">
        <v>17087</v>
      </c>
      <c r="M70" s="123">
        <v>17219</v>
      </c>
      <c r="N70" s="123">
        <v>17018</v>
      </c>
      <c r="O70" s="123">
        <v>16714</v>
      </c>
      <c r="P70" s="123">
        <v>16377</v>
      </c>
      <c r="Q70" s="123">
        <v>16297</v>
      </c>
      <c r="R70" s="123">
        <v>16647</v>
      </c>
      <c r="S70" s="123">
        <v>17600</v>
      </c>
      <c r="T70" s="123">
        <v>18109</v>
      </c>
      <c r="U70" s="123">
        <v>17712</v>
      </c>
      <c r="V70" s="123">
        <v>17208</v>
      </c>
      <c r="W70" s="123">
        <v>16561</v>
      </c>
      <c r="X70" s="123">
        <v>15745</v>
      </c>
      <c r="Y70" s="123">
        <v>14808</v>
      </c>
      <c r="Z70">
        <f t="shared" si="0"/>
        <v>376045</v>
      </c>
    </row>
    <row r="71" spans="1:26" ht="12" customHeight="1">
      <c r="A71" s="13">
        <v>42</v>
      </c>
      <c r="B71" s="122">
        <v>13824</v>
      </c>
      <c r="C71" s="123">
        <v>13116</v>
      </c>
      <c r="D71" s="123">
        <v>12590</v>
      </c>
      <c r="E71" s="123">
        <v>12297</v>
      </c>
      <c r="F71" s="123">
        <v>12197</v>
      </c>
      <c r="G71" s="123">
        <v>12326</v>
      </c>
      <c r="H71" s="123">
        <v>12784</v>
      </c>
      <c r="I71" s="123">
        <v>13453</v>
      </c>
      <c r="J71" s="123">
        <v>14408</v>
      </c>
      <c r="K71" s="123">
        <v>15274</v>
      </c>
      <c r="L71" s="123">
        <v>15949</v>
      </c>
      <c r="M71" s="123">
        <v>16348</v>
      </c>
      <c r="N71" s="123">
        <v>16478</v>
      </c>
      <c r="O71" s="123">
        <v>16236</v>
      </c>
      <c r="P71" s="123">
        <v>15860</v>
      </c>
      <c r="Q71" s="123">
        <v>15814</v>
      </c>
      <c r="R71" s="123">
        <v>16205</v>
      </c>
      <c r="S71" s="123">
        <v>17134</v>
      </c>
      <c r="T71" s="123">
        <v>17958</v>
      </c>
      <c r="U71" s="123">
        <v>17826</v>
      </c>
      <c r="V71" s="123">
        <v>17553</v>
      </c>
      <c r="W71" s="123">
        <v>16912</v>
      </c>
      <c r="X71" s="123">
        <v>15889</v>
      </c>
      <c r="Y71" s="123">
        <v>14865</v>
      </c>
      <c r="Z71">
        <f t="shared" si="0"/>
        <v>363338</v>
      </c>
    </row>
    <row r="72" spans="1:26" ht="12" customHeight="1">
      <c r="A72" s="13">
        <v>43</v>
      </c>
      <c r="B72" s="122">
        <v>13907</v>
      </c>
      <c r="C72" s="123">
        <v>13394</v>
      </c>
      <c r="D72" s="123">
        <v>13243</v>
      </c>
      <c r="E72" s="123">
        <v>13244</v>
      </c>
      <c r="F72" s="123">
        <v>13455</v>
      </c>
      <c r="G72" s="123">
        <v>14436</v>
      </c>
      <c r="H72" s="123">
        <v>16409</v>
      </c>
      <c r="I72" s="123">
        <v>18020</v>
      </c>
      <c r="J72" s="123">
        <v>19079</v>
      </c>
      <c r="K72" s="123">
        <v>19780</v>
      </c>
      <c r="L72" s="123">
        <v>20230</v>
      </c>
      <c r="M72" s="123">
        <v>20210</v>
      </c>
      <c r="N72" s="123">
        <v>20019</v>
      </c>
      <c r="O72" s="123">
        <v>19883</v>
      </c>
      <c r="P72" s="123">
        <v>19748</v>
      </c>
      <c r="Q72" s="123">
        <v>19799</v>
      </c>
      <c r="R72" s="123">
        <v>20186</v>
      </c>
      <c r="S72" s="123">
        <v>21141</v>
      </c>
      <c r="T72" s="123">
        <v>21943</v>
      </c>
      <c r="U72" s="123">
        <v>21677</v>
      </c>
      <c r="V72" s="123">
        <v>21083</v>
      </c>
      <c r="W72" s="123">
        <v>20114</v>
      </c>
      <c r="X72" s="123">
        <v>18810</v>
      </c>
      <c r="Y72" s="123">
        <v>17190</v>
      </c>
      <c r="Z72">
        <f t="shared" si="0"/>
        <v>437043</v>
      </c>
    </row>
    <row r="73" spans="1:26" ht="12" customHeight="1">
      <c r="A73" s="13">
        <v>44</v>
      </c>
      <c r="B73" s="122">
        <v>16203</v>
      </c>
      <c r="C73" s="123">
        <v>15497</v>
      </c>
      <c r="D73" s="123">
        <v>15070</v>
      </c>
      <c r="E73" s="123">
        <v>15048</v>
      </c>
      <c r="F73" s="123">
        <v>15209</v>
      </c>
      <c r="G73" s="123">
        <v>16042</v>
      </c>
      <c r="H73" s="123">
        <v>18058</v>
      </c>
      <c r="I73" s="123">
        <v>19588</v>
      </c>
      <c r="J73" s="123">
        <v>20487</v>
      </c>
      <c r="K73" s="123">
        <v>21084</v>
      </c>
      <c r="L73" s="123">
        <v>21438</v>
      </c>
      <c r="M73" s="123">
        <v>21451</v>
      </c>
      <c r="N73" s="123">
        <v>21293</v>
      </c>
      <c r="O73" s="123">
        <v>20997</v>
      </c>
      <c r="P73" s="123">
        <v>20618</v>
      </c>
      <c r="Q73" s="123">
        <v>20488</v>
      </c>
      <c r="R73" s="123">
        <v>20694</v>
      </c>
      <c r="S73" s="123">
        <v>21471</v>
      </c>
      <c r="T73" s="123">
        <v>22230</v>
      </c>
      <c r="U73" s="123">
        <v>21828</v>
      </c>
      <c r="V73" s="123">
        <v>21248</v>
      </c>
      <c r="W73" s="123">
        <v>20220</v>
      </c>
      <c r="X73" s="123">
        <v>18842</v>
      </c>
      <c r="Y73" s="123">
        <v>17232</v>
      </c>
      <c r="Z73">
        <f t="shared" si="0"/>
        <v>462380</v>
      </c>
    </row>
    <row r="74" spans="1:26" ht="12" customHeight="1">
      <c r="A74" s="13">
        <v>45</v>
      </c>
      <c r="B74" s="122">
        <v>16087</v>
      </c>
      <c r="C74" s="123">
        <v>15304</v>
      </c>
      <c r="D74" s="123">
        <v>14858</v>
      </c>
      <c r="E74" s="123">
        <v>14728</v>
      </c>
      <c r="F74" s="123">
        <v>14749</v>
      </c>
      <c r="G74" s="123">
        <v>15545</v>
      </c>
      <c r="H74" s="123">
        <v>17345</v>
      </c>
      <c r="I74" s="123">
        <v>18932</v>
      </c>
      <c r="J74" s="123">
        <v>19734</v>
      </c>
      <c r="K74" s="123">
        <v>20302</v>
      </c>
      <c r="L74" s="123">
        <v>20669</v>
      </c>
      <c r="M74" s="123">
        <v>20528</v>
      </c>
      <c r="N74" s="123">
        <v>20167</v>
      </c>
      <c r="O74" s="123">
        <v>20030</v>
      </c>
      <c r="P74" s="123">
        <v>19804</v>
      </c>
      <c r="Q74" s="123">
        <v>19642</v>
      </c>
      <c r="R74" s="123">
        <v>19960</v>
      </c>
      <c r="S74" s="123">
        <v>20549</v>
      </c>
      <c r="T74" s="123">
        <v>21060</v>
      </c>
      <c r="U74" s="123">
        <v>20692</v>
      </c>
      <c r="V74" s="123">
        <v>20018</v>
      </c>
      <c r="W74" s="123">
        <v>19039</v>
      </c>
      <c r="X74" s="123">
        <v>17875</v>
      </c>
      <c r="Y74" s="123">
        <v>16356</v>
      </c>
      <c r="Z74">
        <f t="shared" si="0"/>
        <v>444018</v>
      </c>
    </row>
    <row r="75" spans="1:26" ht="12" customHeight="1">
      <c r="A75" s="13">
        <v>46</v>
      </c>
      <c r="B75" s="122">
        <v>15323</v>
      </c>
      <c r="C75" s="123">
        <v>14634</v>
      </c>
      <c r="D75" s="123">
        <v>14180</v>
      </c>
      <c r="E75" s="123">
        <v>14080</v>
      </c>
      <c r="F75" s="123">
        <v>14222</v>
      </c>
      <c r="G75" s="123">
        <v>15033</v>
      </c>
      <c r="H75" s="123">
        <v>16953</v>
      </c>
      <c r="I75" s="123">
        <v>18543</v>
      </c>
      <c r="J75" s="123">
        <v>19426</v>
      </c>
      <c r="K75" s="123">
        <v>19828</v>
      </c>
      <c r="L75" s="123">
        <v>20096</v>
      </c>
      <c r="M75" s="123">
        <v>20025</v>
      </c>
      <c r="N75" s="123">
        <v>19735</v>
      </c>
      <c r="O75" s="123">
        <v>19531</v>
      </c>
      <c r="P75" s="123">
        <v>19280</v>
      </c>
      <c r="Q75" s="123">
        <v>19244</v>
      </c>
      <c r="R75" s="123">
        <v>19534</v>
      </c>
      <c r="S75" s="123">
        <v>20301</v>
      </c>
      <c r="T75" s="123">
        <v>20992</v>
      </c>
      <c r="U75" s="123">
        <v>20782</v>
      </c>
      <c r="V75" s="123">
        <v>20199</v>
      </c>
      <c r="W75" s="123">
        <v>19289</v>
      </c>
      <c r="X75" s="123">
        <v>18015</v>
      </c>
      <c r="Y75" s="123">
        <v>16560</v>
      </c>
      <c r="Z75">
        <f t="shared" si="0"/>
        <v>435851</v>
      </c>
    </row>
    <row r="76" spans="1:26" ht="12" customHeight="1">
      <c r="A76" s="13">
        <v>47</v>
      </c>
      <c r="B76" s="122">
        <v>15482</v>
      </c>
      <c r="C76" s="123">
        <v>14766</v>
      </c>
      <c r="D76" s="123">
        <v>14380</v>
      </c>
      <c r="E76" s="123">
        <v>14295</v>
      </c>
      <c r="F76" s="123">
        <v>14460</v>
      </c>
      <c r="G76" s="123">
        <v>15203</v>
      </c>
      <c r="H76" s="123">
        <v>17063</v>
      </c>
      <c r="I76" s="123">
        <v>18716</v>
      </c>
      <c r="J76" s="123">
        <v>19776</v>
      </c>
      <c r="K76" s="123">
        <v>20388</v>
      </c>
      <c r="L76" s="123">
        <v>20858</v>
      </c>
      <c r="M76" s="123">
        <v>20930</v>
      </c>
      <c r="N76" s="123">
        <v>20708</v>
      </c>
      <c r="O76" s="123">
        <v>20463</v>
      </c>
      <c r="P76" s="123">
        <v>20134</v>
      </c>
      <c r="Q76" s="123">
        <v>19919</v>
      </c>
      <c r="R76" s="123">
        <v>20097</v>
      </c>
      <c r="S76" s="123">
        <v>20702</v>
      </c>
      <c r="T76" s="123">
        <v>21080</v>
      </c>
      <c r="U76" s="123">
        <v>20723</v>
      </c>
      <c r="V76" s="123">
        <v>20128</v>
      </c>
      <c r="W76" s="123">
        <v>19192</v>
      </c>
      <c r="X76" s="123">
        <v>18032</v>
      </c>
      <c r="Y76" s="123">
        <v>16683</v>
      </c>
      <c r="Z76">
        <f t="shared" si="0"/>
        <v>444225</v>
      </c>
    </row>
    <row r="77" spans="1:26" ht="12" customHeight="1">
      <c r="A77" s="13">
        <v>48</v>
      </c>
      <c r="B77" s="122">
        <v>15732</v>
      </c>
      <c r="C77" s="123">
        <v>15048</v>
      </c>
      <c r="D77" s="123">
        <v>14537</v>
      </c>
      <c r="E77" s="123">
        <v>14281</v>
      </c>
      <c r="F77" s="123">
        <v>14271</v>
      </c>
      <c r="G77" s="123">
        <v>14533</v>
      </c>
      <c r="H77" s="123">
        <v>15215</v>
      </c>
      <c r="I77" s="123">
        <v>15937</v>
      </c>
      <c r="J77" s="123">
        <v>16996</v>
      </c>
      <c r="K77" s="123">
        <v>17679</v>
      </c>
      <c r="L77" s="123">
        <v>18083</v>
      </c>
      <c r="M77" s="123">
        <v>18050</v>
      </c>
      <c r="N77" s="123">
        <v>17811</v>
      </c>
      <c r="O77" s="123">
        <v>17511</v>
      </c>
      <c r="P77" s="123">
        <v>17181</v>
      </c>
      <c r="Q77" s="123">
        <v>16997</v>
      </c>
      <c r="R77" s="123">
        <v>17289</v>
      </c>
      <c r="S77" s="123">
        <v>18215</v>
      </c>
      <c r="T77" s="123">
        <v>19121</v>
      </c>
      <c r="U77" s="123">
        <v>18910</v>
      </c>
      <c r="V77" s="123">
        <v>18461</v>
      </c>
      <c r="W77" s="123">
        <v>17843</v>
      </c>
      <c r="X77" s="123">
        <v>17017</v>
      </c>
      <c r="Y77" s="123">
        <v>15968</v>
      </c>
      <c r="Z77">
        <f t="shared" si="0"/>
        <v>402734</v>
      </c>
    </row>
    <row r="78" spans="1:26" ht="12" customHeight="1">
      <c r="A78" s="13">
        <v>49</v>
      </c>
      <c r="B78" s="122">
        <v>14994</v>
      </c>
      <c r="C78" s="123">
        <v>14334</v>
      </c>
      <c r="D78" s="123">
        <v>13946</v>
      </c>
      <c r="E78" s="123">
        <v>13739</v>
      </c>
      <c r="F78" s="123">
        <v>13672</v>
      </c>
      <c r="G78" s="123">
        <v>13815</v>
      </c>
      <c r="H78" s="123">
        <v>14189</v>
      </c>
      <c r="I78" s="123">
        <v>14730</v>
      </c>
      <c r="J78" s="123">
        <v>15482</v>
      </c>
      <c r="K78" s="123">
        <v>16058</v>
      </c>
      <c r="L78" s="123">
        <v>16550</v>
      </c>
      <c r="M78" s="123">
        <v>16738</v>
      </c>
      <c r="N78" s="123">
        <v>16691</v>
      </c>
      <c r="O78" s="123">
        <v>16508</v>
      </c>
      <c r="P78" s="123">
        <v>16312</v>
      </c>
      <c r="Q78" s="123">
        <v>16234</v>
      </c>
      <c r="R78" s="123">
        <v>16562</v>
      </c>
      <c r="S78" s="123">
        <v>17427</v>
      </c>
      <c r="T78" s="123">
        <v>18522</v>
      </c>
      <c r="U78" s="123">
        <v>18501</v>
      </c>
      <c r="V78" s="123">
        <v>18316</v>
      </c>
      <c r="W78" s="123">
        <v>17818</v>
      </c>
      <c r="X78" s="123">
        <v>17041</v>
      </c>
      <c r="Y78" s="123">
        <v>16113</v>
      </c>
      <c r="Z78">
        <f t="shared" si="0"/>
        <v>384341</v>
      </c>
    </row>
    <row r="79" spans="1:26" ht="12" customHeight="1">
      <c r="A79" s="13">
        <v>50</v>
      </c>
      <c r="B79" s="122">
        <v>15837</v>
      </c>
      <c r="C79" s="123">
        <v>15293</v>
      </c>
      <c r="D79" s="123">
        <v>14731</v>
      </c>
      <c r="E79" s="123">
        <v>14630</v>
      </c>
      <c r="F79" s="123">
        <v>14687</v>
      </c>
      <c r="G79" s="123">
        <v>15035</v>
      </c>
      <c r="H79" s="123">
        <v>15784</v>
      </c>
      <c r="I79" s="123">
        <v>16542</v>
      </c>
      <c r="J79" s="123">
        <v>17577</v>
      </c>
      <c r="K79" s="123">
        <v>18376</v>
      </c>
      <c r="L79" s="123">
        <v>18962</v>
      </c>
      <c r="M79" s="123">
        <v>18999</v>
      </c>
      <c r="N79" s="123">
        <v>18661</v>
      </c>
      <c r="O79" s="123">
        <v>18365</v>
      </c>
      <c r="P79" s="123">
        <v>18039</v>
      </c>
      <c r="Q79" s="123">
        <v>17939</v>
      </c>
      <c r="R79" s="123">
        <v>18270</v>
      </c>
      <c r="S79" s="123">
        <v>19087</v>
      </c>
      <c r="T79" s="123">
        <v>19737</v>
      </c>
      <c r="U79" s="123">
        <v>19461</v>
      </c>
      <c r="V79" s="123">
        <v>18917</v>
      </c>
      <c r="W79" s="123">
        <v>18122</v>
      </c>
      <c r="X79" s="123">
        <v>16948</v>
      </c>
      <c r="Y79" s="123">
        <v>15607</v>
      </c>
      <c r="Z79">
        <f t="shared" si="0"/>
        <v>415656</v>
      </c>
    </row>
    <row r="80" spans="1:26" ht="12" customHeight="1">
      <c r="A80" s="13">
        <v>51</v>
      </c>
      <c r="B80" s="122">
        <v>14413</v>
      </c>
      <c r="C80" s="123">
        <v>13660</v>
      </c>
      <c r="D80" s="123">
        <v>13354</v>
      </c>
      <c r="E80" s="123">
        <v>13266</v>
      </c>
      <c r="F80" s="123">
        <v>13345</v>
      </c>
      <c r="G80" s="123">
        <v>13991</v>
      </c>
      <c r="H80" s="123">
        <v>15523</v>
      </c>
      <c r="I80" s="123">
        <v>17078</v>
      </c>
      <c r="J80" s="123">
        <v>18492</v>
      </c>
      <c r="K80" s="123">
        <v>19299</v>
      </c>
      <c r="L80" s="123">
        <v>19691</v>
      </c>
      <c r="M80" s="123">
        <v>19875</v>
      </c>
      <c r="N80" s="123">
        <v>19588</v>
      </c>
      <c r="O80" s="123">
        <v>19380</v>
      </c>
      <c r="P80" s="123">
        <v>19129</v>
      </c>
      <c r="Q80" s="123">
        <v>19027</v>
      </c>
      <c r="R80" s="123">
        <v>19239</v>
      </c>
      <c r="S80" s="123">
        <v>19820</v>
      </c>
      <c r="T80" s="123">
        <v>19934</v>
      </c>
      <c r="U80" s="123">
        <v>19481</v>
      </c>
      <c r="V80" s="123">
        <v>18857</v>
      </c>
      <c r="W80" s="123">
        <v>17906</v>
      </c>
      <c r="X80" s="123">
        <v>16639</v>
      </c>
      <c r="Y80" s="123">
        <v>15140</v>
      </c>
      <c r="Z80">
        <f t="shared" si="0"/>
        <v>416178</v>
      </c>
    </row>
    <row r="81" spans="1:26" ht="12" customHeight="1">
      <c r="A81" s="13">
        <v>52</v>
      </c>
      <c r="B81" s="122">
        <v>14156</v>
      </c>
      <c r="C81" s="123">
        <v>13343</v>
      </c>
      <c r="D81" s="123">
        <v>12689</v>
      </c>
      <c r="E81" s="123">
        <v>12507</v>
      </c>
      <c r="F81" s="123">
        <v>12577</v>
      </c>
      <c r="G81" s="123">
        <v>13227</v>
      </c>
      <c r="H81" s="123">
        <v>14855</v>
      </c>
      <c r="I81" s="123">
        <v>16452</v>
      </c>
      <c r="J81" s="123">
        <v>17655</v>
      </c>
      <c r="K81" s="123">
        <v>18510</v>
      </c>
      <c r="L81" s="123">
        <v>19018</v>
      </c>
      <c r="M81" s="123">
        <v>19114</v>
      </c>
      <c r="N81" s="123">
        <v>18882</v>
      </c>
      <c r="O81" s="123">
        <v>18697</v>
      </c>
      <c r="P81" s="123">
        <v>18555</v>
      </c>
      <c r="Q81" s="123">
        <v>18438</v>
      </c>
      <c r="R81" s="123">
        <v>18691</v>
      </c>
      <c r="S81" s="123">
        <v>19159</v>
      </c>
      <c r="T81" s="123">
        <v>19472</v>
      </c>
      <c r="U81" s="123">
        <v>19024</v>
      </c>
      <c r="V81" s="123">
        <v>18437</v>
      </c>
      <c r="W81" s="123">
        <v>17584</v>
      </c>
      <c r="X81" s="123">
        <v>16406</v>
      </c>
      <c r="Y81" s="123">
        <v>14976</v>
      </c>
      <c r="Z81">
        <f t="shared" si="0"/>
        <v>402476</v>
      </c>
    </row>
    <row r="82" spans="1:26" ht="12" customHeight="1">
      <c r="A82" s="13">
        <v>53</v>
      </c>
      <c r="B82" s="122">
        <v>13761</v>
      </c>
      <c r="C82" s="123">
        <v>13039</v>
      </c>
      <c r="D82" s="123">
        <v>12538</v>
      </c>
      <c r="E82" s="123">
        <v>12355</v>
      </c>
      <c r="F82" s="123">
        <v>12396</v>
      </c>
      <c r="G82" s="123">
        <v>13155</v>
      </c>
      <c r="H82" s="123">
        <v>14818</v>
      </c>
      <c r="I82" s="123">
        <v>16529</v>
      </c>
      <c r="J82" s="123">
        <v>17748</v>
      </c>
      <c r="K82" s="123">
        <v>18492</v>
      </c>
      <c r="L82" s="123">
        <v>18993</v>
      </c>
      <c r="M82" s="123">
        <v>19055</v>
      </c>
      <c r="N82" s="123">
        <v>18808</v>
      </c>
      <c r="O82" s="123">
        <v>18647</v>
      </c>
      <c r="P82" s="123">
        <v>18397</v>
      </c>
      <c r="Q82" s="123">
        <v>18323</v>
      </c>
      <c r="R82" s="123">
        <v>18576</v>
      </c>
      <c r="S82" s="123">
        <v>19002</v>
      </c>
      <c r="T82" s="123">
        <v>19331</v>
      </c>
      <c r="U82" s="123">
        <v>19039</v>
      </c>
      <c r="V82" s="123">
        <v>18467</v>
      </c>
      <c r="W82" s="123">
        <v>17631</v>
      </c>
      <c r="X82" s="123">
        <v>16546</v>
      </c>
      <c r="Y82" s="123">
        <v>15211</v>
      </c>
      <c r="Z82">
        <f t="shared" si="0"/>
        <v>400910</v>
      </c>
    </row>
    <row r="83" spans="1:26" ht="12" customHeight="1">
      <c r="A83" s="13">
        <v>54</v>
      </c>
      <c r="B83" s="122">
        <v>13786</v>
      </c>
      <c r="C83" s="123">
        <v>13006</v>
      </c>
      <c r="D83" s="123">
        <v>12459</v>
      </c>
      <c r="E83" s="123">
        <v>12291</v>
      </c>
      <c r="F83" s="123">
        <v>12424</v>
      </c>
      <c r="G83" s="123">
        <v>13149</v>
      </c>
      <c r="H83" s="123">
        <v>14697</v>
      </c>
      <c r="I83" s="123">
        <v>16329</v>
      </c>
      <c r="J83" s="123">
        <v>17622</v>
      </c>
      <c r="K83" s="123">
        <v>18405</v>
      </c>
      <c r="L83" s="123">
        <v>18828</v>
      </c>
      <c r="M83" s="123">
        <v>18804</v>
      </c>
      <c r="N83" s="123">
        <v>18512</v>
      </c>
      <c r="O83" s="123">
        <v>18225</v>
      </c>
      <c r="P83" s="123">
        <v>17977</v>
      </c>
      <c r="Q83" s="123">
        <v>17818</v>
      </c>
      <c r="R83" s="123">
        <v>17970</v>
      </c>
      <c r="S83" s="123">
        <v>18433</v>
      </c>
      <c r="T83" s="123">
        <v>18745</v>
      </c>
      <c r="U83" s="123">
        <v>18344</v>
      </c>
      <c r="V83" s="123">
        <v>17824</v>
      </c>
      <c r="W83" s="123">
        <v>17041</v>
      </c>
      <c r="X83" s="123">
        <v>15897</v>
      </c>
      <c r="Y83" s="123">
        <v>14623</v>
      </c>
      <c r="Z83">
        <f t="shared" si="0"/>
        <v>393263</v>
      </c>
    </row>
    <row r="84" spans="1:26" ht="12" customHeight="1">
      <c r="A84" s="13">
        <v>55</v>
      </c>
      <c r="B84" s="122">
        <v>13606</v>
      </c>
      <c r="C84" s="123">
        <v>12807</v>
      </c>
      <c r="D84" s="123">
        <v>12187</v>
      </c>
      <c r="E84" s="123">
        <v>11951</v>
      </c>
      <c r="F84" s="123">
        <v>11910</v>
      </c>
      <c r="G84" s="123">
        <v>12163</v>
      </c>
      <c r="H84" s="123">
        <v>12851</v>
      </c>
      <c r="I84" s="123">
        <v>13730</v>
      </c>
      <c r="J84" s="123">
        <v>14889</v>
      </c>
      <c r="K84" s="123">
        <v>15960</v>
      </c>
      <c r="L84" s="123">
        <v>16525</v>
      </c>
      <c r="M84" s="123">
        <v>16525</v>
      </c>
      <c r="N84" s="123">
        <v>16372</v>
      </c>
      <c r="O84" s="123">
        <v>16132</v>
      </c>
      <c r="P84" s="123">
        <v>15829</v>
      </c>
      <c r="Q84" s="123">
        <v>15721</v>
      </c>
      <c r="R84" s="123">
        <v>15851</v>
      </c>
      <c r="S84" s="123">
        <v>16504</v>
      </c>
      <c r="T84" s="123">
        <v>17338</v>
      </c>
      <c r="U84" s="123">
        <v>17131</v>
      </c>
      <c r="V84" s="123">
        <v>16738</v>
      </c>
      <c r="W84" s="123">
        <v>16156</v>
      </c>
      <c r="X84" s="123">
        <v>15409</v>
      </c>
      <c r="Y84" s="123">
        <v>14451</v>
      </c>
      <c r="Z84">
        <f t="shared" si="0"/>
        <v>358791</v>
      </c>
    </row>
    <row r="85" spans="1:26" ht="12" customHeight="1">
      <c r="A85" s="13">
        <v>56</v>
      </c>
      <c r="B85" s="122">
        <v>13544</v>
      </c>
      <c r="C85" s="123">
        <v>12780</v>
      </c>
      <c r="D85" s="123">
        <v>12343</v>
      </c>
      <c r="E85" s="123">
        <v>12032</v>
      </c>
      <c r="F85" s="123">
        <v>11906</v>
      </c>
      <c r="G85" s="123">
        <v>12031</v>
      </c>
      <c r="H85" s="123">
        <v>12291</v>
      </c>
      <c r="I85" s="123">
        <v>12810</v>
      </c>
      <c r="J85" s="123">
        <v>13642</v>
      </c>
      <c r="K85" s="123">
        <v>14289</v>
      </c>
      <c r="L85" s="123">
        <v>14656</v>
      </c>
      <c r="M85" s="123">
        <v>14977</v>
      </c>
      <c r="N85" s="123">
        <v>14964</v>
      </c>
      <c r="O85" s="123">
        <v>14804</v>
      </c>
      <c r="P85" s="123">
        <v>14551</v>
      </c>
      <c r="Q85" s="123">
        <v>14449</v>
      </c>
      <c r="R85" s="123">
        <v>14636</v>
      </c>
      <c r="S85" s="123">
        <v>15397</v>
      </c>
      <c r="T85" s="123">
        <v>16721</v>
      </c>
      <c r="U85" s="123">
        <v>16777</v>
      </c>
      <c r="V85" s="123">
        <v>16574</v>
      </c>
      <c r="W85" s="123">
        <v>15915</v>
      </c>
      <c r="X85" s="123">
        <v>14965</v>
      </c>
      <c r="Y85" s="123">
        <v>13855</v>
      </c>
      <c r="Z85">
        <f t="shared" si="0"/>
        <v>340965</v>
      </c>
    </row>
    <row r="86" spans="1:26" ht="12" customHeight="1">
      <c r="A86" s="13">
        <v>57</v>
      </c>
      <c r="B86" s="122">
        <v>12949</v>
      </c>
      <c r="C86" s="123">
        <v>12401</v>
      </c>
      <c r="D86" s="123">
        <v>12111</v>
      </c>
      <c r="E86" s="123">
        <v>12051</v>
      </c>
      <c r="F86" s="123">
        <v>12183</v>
      </c>
      <c r="G86" s="123">
        <v>13057</v>
      </c>
      <c r="H86" s="123">
        <v>14909</v>
      </c>
      <c r="I86" s="123">
        <v>16574</v>
      </c>
      <c r="J86" s="123">
        <v>17566</v>
      </c>
      <c r="K86" s="123">
        <v>18226</v>
      </c>
      <c r="L86" s="123">
        <v>18488</v>
      </c>
      <c r="M86" s="123">
        <v>18350</v>
      </c>
      <c r="N86" s="123">
        <v>18087</v>
      </c>
      <c r="O86" s="123">
        <v>17954</v>
      </c>
      <c r="P86" s="123">
        <v>17713</v>
      </c>
      <c r="Q86" s="123">
        <v>17542</v>
      </c>
      <c r="R86" s="123">
        <v>17768</v>
      </c>
      <c r="S86" s="123">
        <v>18343</v>
      </c>
      <c r="T86" s="123">
        <v>19280</v>
      </c>
      <c r="U86" s="123">
        <v>19053</v>
      </c>
      <c r="V86" s="123">
        <v>18502</v>
      </c>
      <c r="W86" s="123">
        <v>17601</v>
      </c>
      <c r="X86" s="123">
        <v>16325</v>
      </c>
      <c r="Y86" s="123">
        <v>14862</v>
      </c>
      <c r="Z86">
        <f t="shared" si="0"/>
        <v>391952</v>
      </c>
    </row>
    <row r="87" spans="1:26" ht="12" customHeight="1">
      <c r="A87" s="13">
        <v>58</v>
      </c>
      <c r="B87" s="122">
        <v>13736</v>
      </c>
      <c r="C87" s="123">
        <v>13061</v>
      </c>
      <c r="D87" s="123">
        <v>12700</v>
      </c>
      <c r="E87" s="123">
        <v>12632</v>
      </c>
      <c r="F87" s="123">
        <v>12788</v>
      </c>
      <c r="G87" s="123">
        <v>13683</v>
      </c>
      <c r="H87" s="123">
        <v>15572</v>
      </c>
      <c r="I87" s="123">
        <v>17058</v>
      </c>
      <c r="J87" s="123">
        <v>17927</v>
      </c>
      <c r="K87" s="123">
        <v>18414</v>
      </c>
      <c r="L87" s="123">
        <v>18767</v>
      </c>
      <c r="M87" s="123">
        <v>18613</v>
      </c>
      <c r="N87" s="123">
        <v>18379</v>
      </c>
      <c r="O87" s="123">
        <v>18274</v>
      </c>
      <c r="P87" s="123">
        <v>18185</v>
      </c>
      <c r="Q87" s="123">
        <v>18204</v>
      </c>
      <c r="R87" s="123">
        <v>18654</v>
      </c>
      <c r="S87" s="123">
        <v>19222</v>
      </c>
      <c r="T87" s="123">
        <v>19584</v>
      </c>
      <c r="U87" s="123">
        <v>19262</v>
      </c>
      <c r="V87" s="123">
        <v>18721</v>
      </c>
      <c r="W87" s="123">
        <v>17699</v>
      </c>
      <c r="X87" s="123">
        <v>16296</v>
      </c>
      <c r="Y87" s="123">
        <v>14772</v>
      </c>
      <c r="Z87">
        <f t="shared" si="0"/>
        <v>402261</v>
      </c>
    </row>
    <row r="88" spans="1:26" ht="12" customHeight="1">
      <c r="A88" s="13">
        <v>59</v>
      </c>
      <c r="B88" s="122">
        <v>13613</v>
      </c>
      <c r="C88" s="123">
        <v>12856</v>
      </c>
      <c r="D88" s="123">
        <v>12338</v>
      </c>
      <c r="E88" s="123">
        <v>12221</v>
      </c>
      <c r="F88" s="123">
        <v>12327</v>
      </c>
      <c r="G88" s="123">
        <v>13147</v>
      </c>
      <c r="H88" s="123">
        <v>15128</v>
      </c>
      <c r="I88" s="123">
        <v>16896</v>
      </c>
      <c r="J88" s="123">
        <v>17854</v>
      </c>
      <c r="K88" s="123">
        <v>18440</v>
      </c>
      <c r="L88" s="123">
        <v>18792</v>
      </c>
      <c r="M88" s="123">
        <v>18756</v>
      </c>
      <c r="N88" s="123">
        <v>18542</v>
      </c>
      <c r="O88" s="123">
        <v>18440</v>
      </c>
      <c r="P88" s="123">
        <v>18356</v>
      </c>
      <c r="Q88" s="123">
        <v>18386</v>
      </c>
      <c r="R88" s="123">
        <v>18627</v>
      </c>
      <c r="S88" s="123">
        <v>19045</v>
      </c>
      <c r="T88" s="123">
        <v>19852</v>
      </c>
      <c r="U88" s="123">
        <v>19674</v>
      </c>
      <c r="V88" s="123">
        <v>19221</v>
      </c>
      <c r="W88" s="123">
        <v>18345</v>
      </c>
      <c r="X88" s="123">
        <v>17105</v>
      </c>
      <c r="Y88" s="123">
        <v>15768</v>
      </c>
      <c r="Z88">
        <f t="shared" si="0"/>
        <v>403788</v>
      </c>
    </row>
    <row r="89" spans="1:26" ht="12" customHeight="1">
      <c r="A89" s="13">
        <v>60</v>
      </c>
      <c r="B89" s="122">
        <v>14577</v>
      </c>
      <c r="C89" s="123">
        <v>13944</v>
      </c>
      <c r="D89" s="123">
        <v>13575</v>
      </c>
      <c r="E89" s="123">
        <v>13535</v>
      </c>
      <c r="F89" s="123">
        <v>13723</v>
      </c>
      <c r="G89" s="123">
        <v>14578</v>
      </c>
      <c r="H89" s="123">
        <v>16353</v>
      </c>
      <c r="I89" s="123">
        <v>17857</v>
      </c>
      <c r="J89" s="123">
        <v>18781</v>
      </c>
      <c r="K89" s="123">
        <v>19455</v>
      </c>
      <c r="L89" s="123">
        <v>19823</v>
      </c>
      <c r="M89" s="123">
        <v>19785</v>
      </c>
      <c r="N89" s="123">
        <v>19551</v>
      </c>
      <c r="O89" s="123">
        <v>19330</v>
      </c>
      <c r="P89" s="123">
        <v>19078</v>
      </c>
      <c r="Q89" s="123">
        <v>19059</v>
      </c>
      <c r="R89" s="123">
        <v>19206</v>
      </c>
      <c r="S89" s="123">
        <v>19726</v>
      </c>
      <c r="T89" s="123">
        <v>20600</v>
      </c>
      <c r="U89" s="123">
        <v>20551</v>
      </c>
      <c r="V89" s="123">
        <v>20092</v>
      </c>
      <c r="W89" s="123">
        <v>19152</v>
      </c>
      <c r="X89" s="123">
        <v>17766</v>
      </c>
      <c r="Y89" s="123">
        <v>16259</v>
      </c>
      <c r="Z89">
        <f t="shared" si="0"/>
        <v>426416</v>
      </c>
    </row>
    <row r="90" spans="1:26" ht="12" customHeight="1">
      <c r="A90" s="13">
        <v>61</v>
      </c>
      <c r="B90" s="122">
        <v>15266</v>
      </c>
      <c r="C90" s="123">
        <v>14594</v>
      </c>
      <c r="D90" s="123">
        <v>14176</v>
      </c>
      <c r="E90" s="123">
        <v>14077</v>
      </c>
      <c r="F90" s="123">
        <v>14185</v>
      </c>
      <c r="G90" s="123">
        <v>15018</v>
      </c>
      <c r="H90" s="123">
        <v>16705</v>
      </c>
      <c r="I90" s="123">
        <v>18181</v>
      </c>
      <c r="J90" s="123">
        <v>18917</v>
      </c>
      <c r="K90" s="123">
        <v>19404</v>
      </c>
      <c r="L90" s="123">
        <v>19782</v>
      </c>
      <c r="M90" s="123">
        <v>19700</v>
      </c>
      <c r="N90" s="123">
        <v>19354</v>
      </c>
      <c r="O90" s="123">
        <v>19079</v>
      </c>
      <c r="P90" s="123">
        <v>18769</v>
      </c>
      <c r="Q90" s="123">
        <v>18518</v>
      </c>
      <c r="R90" s="123">
        <v>18530</v>
      </c>
      <c r="S90" s="123">
        <v>18807</v>
      </c>
      <c r="T90" s="123">
        <v>19709</v>
      </c>
      <c r="U90" s="123">
        <v>19507</v>
      </c>
      <c r="V90" s="123">
        <v>19000</v>
      </c>
      <c r="W90" s="123">
        <v>18232</v>
      </c>
      <c r="X90" s="123">
        <v>17081</v>
      </c>
      <c r="Y90" s="123">
        <v>15759</v>
      </c>
      <c r="Z90">
        <f t="shared" si="0"/>
        <v>422411</v>
      </c>
    </row>
    <row r="91" spans="1:26" ht="12" customHeight="1">
      <c r="A91" s="13">
        <v>62</v>
      </c>
      <c r="B91" s="122">
        <v>14811</v>
      </c>
      <c r="C91" s="123">
        <v>14060</v>
      </c>
      <c r="D91" s="123">
        <v>13484</v>
      </c>
      <c r="E91" s="123">
        <v>13245</v>
      </c>
      <c r="F91" s="123">
        <v>13209</v>
      </c>
      <c r="G91" s="123">
        <v>13503</v>
      </c>
      <c r="H91" s="123">
        <v>14184</v>
      </c>
      <c r="I91" s="123">
        <v>15002</v>
      </c>
      <c r="J91" s="123">
        <v>15999</v>
      </c>
      <c r="K91" s="123">
        <v>16952</v>
      </c>
      <c r="L91" s="123">
        <v>17529</v>
      </c>
      <c r="M91" s="123">
        <v>17606</v>
      </c>
      <c r="N91" s="123">
        <v>17462</v>
      </c>
      <c r="O91" s="123">
        <v>17098</v>
      </c>
      <c r="P91" s="123">
        <v>16672</v>
      </c>
      <c r="Q91" s="123">
        <v>16376</v>
      </c>
      <c r="R91" s="123">
        <v>16542</v>
      </c>
      <c r="S91" s="123">
        <v>17144</v>
      </c>
      <c r="T91" s="123">
        <v>18183</v>
      </c>
      <c r="U91" s="123">
        <v>18014</v>
      </c>
      <c r="V91" s="123">
        <v>17646</v>
      </c>
      <c r="W91" s="123">
        <v>17005</v>
      </c>
      <c r="X91" s="123">
        <v>16210</v>
      </c>
      <c r="Y91" s="123">
        <v>15152</v>
      </c>
      <c r="Z91">
        <f t="shared" si="0"/>
        <v>383150</v>
      </c>
    </row>
    <row r="92" spans="1:26" ht="12" customHeight="1">
      <c r="A92" s="13">
        <v>63</v>
      </c>
      <c r="B92" s="122">
        <v>14222</v>
      </c>
      <c r="C92" s="123">
        <v>13525</v>
      </c>
      <c r="D92" s="123">
        <v>13171</v>
      </c>
      <c r="E92" s="123">
        <v>12855</v>
      </c>
      <c r="F92" s="123">
        <v>12769</v>
      </c>
      <c r="G92" s="123">
        <v>12918</v>
      </c>
      <c r="H92" s="123">
        <v>13215</v>
      </c>
      <c r="I92" s="123">
        <v>13782</v>
      </c>
      <c r="J92" s="123">
        <v>14726</v>
      </c>
      <c r="K92" s="123">
        <v>15549</v>
      </c>
      <c r="L92" s="123">
        <v>16265</v>
      </c>
      <c r="M92" s="123">
        <v>16596</v>
      </c>
      <c r="N92" s="123">
        <v>16724</v>
      </c>
      <c r="O92" s="123">
        <v>16664</v>
      </c>
      <c r="P92" s="123">
        <v>16564</v>
      </c>
      <c r="Q92" s="123">
        <v>16533</v>
      </c>
      <c r="R92" s="123">
        <v>16817</v>
      </c>
      <c r="S92" s="123">
        <v>17558</v>
      </c>
      <c r="T92" s="123">
        <v>18763</v>
      </c>
      <c r="U92" s="123">
        <v>18837</v>
      </c>
      <c r="V92" s="123">
        <v>18535</v>
      </c>
      <c r="W92" s="123">
        <v>18015</v>
      </c>
      <c r="X92" s="123">
        <v>16861</v>
      </c>
      <c r="Y92" s="123">
        <v>15796</v>
      </c>
      <c r="Z92">
        <f t="shared" si="0"/>
        <v>377323</v>
      </c>
    </row>
    <row r="93" spans="1:26" ht="12" customHeight="1">
      <c r="A93" s="13">
        <v>64</v>
      </c>
      <c r="B93" s="122">
        <v>14917</v>
      </c>
      <c r="C93" s="123">
        <v>14543</v>
      </c>
      <c r="D93" s="123">
        <v>14305</v>
      </c>
      <c r="E93" s="123">
        <v>14099</v>
      </c>
      <c r="F93" s="123">
        <v>14257</v>
      </c>
      <c r="G93" s="123">
        <v>15094</v>
      </c>
      <c r="H93" s="123">
        <v>16774</v>
      </c>
      <c r="I93" s="123">
        <v>18266</v>
      </c>
      <c r="J93" s="123">
        <v>19161</v>
      </c>
      <c r="K93" s="123">
        <v>19897</v>
      </c>
      <c r="L93" s="123">
        <v>20229</v>
      </c>
      <c r="M93" s="123">
        <v>20125</v>
      </c>
      <c r="N93" s="123">
        <v>19850</v>
      </c>
      <c r="O93" s="123">
        <v>19667</v>
      </c>
      <c r="P93" s="123">
        <v>19323</v>
      </c>
      <c r="Q93" s="123">
        <v>19210</v>
      </c>
      <c r="R93" s="123">
        <v>19330</v>
      </c>
      <c r="S93" s="123">
        <v>19739</v>
      </c>
      <c r="T93" s="123">
        <v>20675</v>
      </c>
      <c r="U93" s="123">
        <v>20436</v>
      </c>
      <c r="V93" s="123">
        <v>19813</v>
      </c>
      <c r="W93" s="123">
        <v>18925</v>
      </c>
      <c r="X93" s="123">
        <v>17560</v>
      </c>
      <c r="Y93" s="123">
        <v>16081</v>
      </c>
      <c r="Z93">
        <f t="shared" si="0"/>
        <v>432340</v>
      </c>
    </row>
    <row r="94" spans="1:26" ht="12" customHeight="1">
      <c r="A94" s="13">
        <v>65</v>
      </c>
      <c r="B94" s="122">
        <v>14997</v>
      </c>
      <c r="C94" s="123">
        <v>14278</v>
      </c>
      <c r="D94" s="123">
        <v>13816</v>
      </c>
      <c r="E94" s="123">
        <v>13709</v>
      </c>
      <c r="F94" s="123">
        <v>13814</v>
      </c>
      <c r="G94" s="123">
        <v>14646</v>
      </c>
      <c r="H94" s="123">
        <v>16395</v>
      </c>
      <c r="I94" s="123">
        <v>17974</v>
      </c>
      <c r="J94" s="123">
        <v>18928</v>
      </c>
      <c r="K94" s="123">
        <v>19553</v>
      </c>
      <c r="L94" s="123">
        <v>19847</v>
      </c>
      <c r="M94" s="123">
        <v>19732</v>
      </c>
      <c r="N94" s="123">
        <v>19464</v>
      </c>
      <c r="O94" s="123">
        <v>19229</v>
      </c>
      <c r="P94" s="123">
        <v>18939</v>
      </c>
      <c r="Q94" s="123">
        <v>18937</v>
      </c>
      <c r="R94" s="123">
        <v>19222</v>
      </c>
      <c r="S94" s="123">
        <v>19867</v>
      </c>
      <c r="T94" s="123">
        <v>20418</v>
      </c>
      <c r="U94" s="123">
        <v>19975</v>
      </c>
      <c r="V94" s="123">
        <v>19250</v>
      </c>
      <c r="W94" s="123">
        <v>18062</v>
      </c>
      <c r="X94" s="123">
        <v>16631</v>
      </c>
      <c r="Y94" s="123">
        <v>15181</v>
      </c>
      <c r="Z94">
        <f t="shared" si="0"/>
        <v>422929</v>
      </c>
    </row>
    <row r="95" spans="1:26" ht="12" customHeight="1">
      <c r="A95" s="13">
        <v>66</v>
      </c>
      <c r="B95" s="122">
        <v>14134</v>
      </c>
      <c r="C95" s="123">
        <v>13468</v>
      </c>
      <c r="D95" s="123">
        <v>13015</v>
      </c>
      <c r="E95" s="123">
        <v>12887</v>
      </c>
      <c r="F95" s="123">
        <v>12973</v>
      </c>
      <c r="G95" s="123">
        <v>13774</v>
      </c>
      <c r="H95" s="123">
        <v>15651</v>
      </c>
      <c r="I95" s="123">
        <v>17387</v>
      </c>
      <c r="J95" s="123">
        <v>18535</v>
      </c>
      <c r="K95" s="123">
        <v>19271</v>
      </c>
      <c r="L95" s="123">
        <v>19682</v>
      </c>
      <c r="M95" s="123">
        <v>19781</v>
      </c>
      <c r="N95" s="123">
        <v>19684</v>
      </c>
      <c r="O95" s="123">
        <v>19595</v>
      </c>
      <c r="P95" s="123">
        <v>19470</v>
      </c>
      <c r="Q95" s="123">
        <v>19516</v>
      </c>
      <c r="R95" s="123">
        <v>19917</v>
      </c>
      <c r="S95" s="123">
        <v>20249</v>
      </c>
      <c r="T95" s="123">
        <v>20586</v>
      </c>
      <c r="U95" s="123">
        <v>20313</v>
      </c>
      <c r="V95" s="123">
        <v>19757</v>
      </c>
      <c r="W95" s="123">
        <v>18808</v>
      </c>
      <c r="X95" s="123">
        <v>17438</v>
      </c>
      <c r="Y95" s="123">
        <v>15940</v>
      </c>
      <c r="Z95">
        <f t="shared" ref="Z95:Z158" si="1">SUM(A95:Y95)</f>
        <v>421897</v>
      </c>
    </row>
    <row r="96" spans="1:26" ht="12" customHeight="1">
      <c r="A96" s="13">
        <v>67</v>
      </c>
      <c r="B96" s="122">
        <v>14978</v>
      </c>
      <c r="C96" s="123">
        <v>14293</v>
      </c>
      <c r="D96" s="123">
        <v>13882</v>
      </c>
      <c r="E96" s="123">
        <v>13752</v>
      </c>
      <c r="F96" s="123">
        <v>13878</v>
      </c>
      <c r="G96" s="123">
        <v>14753</v>
      </c>
      <c r="H96" s="123">
        <v>16507</v>
      </c>
      <c r="I96" s="123">
        <v>18162</v>
      </c>
      <c r="J96" s="123">
        <v>19290</v>
      </c>
      <c r="K96" s="123">
        <v>20096</v>
      </c>
      <c r="L96" s="123">
        <v>20635</v>
      </c>
      <c r="M96" s="123">
        <v>20766</v>
      </c>
      <c r="N96" s="123">
        <v>20661</v>
      </c>
      <c r="O96" s="123">
        <v>20607</v>
      </c>
      <c r="P96" s="123">
        <v>20468</v>
      </c>
      <c r="Q96" s="123">
        <v>20390</v>
      </c>
      <c r="R96" s="123">
        <v>20626</v>
      </c>
      <c r="S96" s="123">
        <v>21013</v>
      </c>
      <c r="T96" s="123">
        <v>21464</v>
      </c>
      <c r="U96" s="123">
        <v>21122</v>
      </c>
      <c r="V96" s="123">
        <v>20482</v>
      </c>
      <c r="W96" s="123">
        <v>19379</v>
      </c>
      <c r="X96" s="123">
        <v>17881</v>
      </c>
      <c r="Y96" s="123">
        <v>16440</v>
      </c>
      <c r="Z96">
        <f t="shared" si="1"/>
        <v>441592</v>
      </c>
    </row>
    <row r="97" spans="1:26" ht="12" customHeight="1">
      <c r="A97" s="13">
        <v>68</v>
      </c>
      <c r="B97" s="122">
        <v>15391</v>
      </c>
      <c r="C97" s="123">
        <v>14757</v>
      </c>
      <c r="D97" s="123">
        <v>14384</v>
      </c>
      <c r="E97" s="123">
        <v>14304</v>
      </c>
      <c r="F97" s="123">
        <v>14405</v>
      </c>
      <c r="G97" s="123">
        <v>15162</v>
      </c>
      <c r="H97" s="123">
        <v>16694</v>
      </c>
      <c r="I97" s="123">
        <v>18105</v>
      </c>
      <c r="J97" s="123">
        <v>19379</v>
      </c>
      <c r="K97" s="123">
        <v>20273</v>
      </c>
      <c r="L97" s="123">
        <v>20788</v>
      </c>
      <c r="M97" s="123">
        <v>20885</v>
      </c>
      <c r="N97" s="123">
        <v>20612</v>
      </c>
      <c r="O97" s="123">
        <v>20333</v>
      </c>
      <c r="P97" s="123">
        <v>20055</v>
      </c>
      <c r="Q97" s="123">
        <v>20254</v>
      </c>
      <c r="R97" s="123">
        <v>19961</v>
      </c>
      <c r="S97" s="123">
        <v>20187</v>
      </c>
      <c r="T97" s="123">
        <v>21020</v>
      </c>
      <c r="U97" s="123">
        <v>20808</v>
      </c>
      <c r="V97" s="123">
        <v>20320</v>
      </c>
      <c r="W97" s="123">
        <v>19456</v>
      </c>
      <c r="X97" s="123">
        <v>18302</v>
      </c>
      <c r="Y97" s="123">
        <v>17017</v>
      </c>
      <c r="Z97">
        <f t="shared" si="1"/>
        <v>442920</v>
      </c>
    </row>
    <row r="98" spans="1:26" ht="12" customHeight="1">
      <c r="A98" s="13">
        <v>69</v>
      </c>
      <c r="B98" s="122">
        <v>16030</v>
      </c>
      <c r="C98" s="123">
        <v>15394</v>
      </c>
      <c r="D98" s="123">
        <v>14825</v>
      </c>
      <c r="E98" s="123">
        <v>14649</v>
      </c>
      <c r="F98" s="123">
        <v>14595</v>
      </c>
      <c r="G98" s="123">
        <v>14877</v>
      </c>
      <c r="H98" s="123">
        <v>15366</v>
      </c>
      <c r="I98" s="123">
        <v>16191</v>
      </c>
      <c r="J98" s="123">
        <v>17204</v>
      </c>
      <c r="K98" s="123">
        <v>17994</v>
      </c>
      <c r="L98" s="123">
        <v>18405</v>
      </c>
      <c r="M98" s="123">
        <v>18406</v>
      </c>
      <c r="N98" s="123">
        <v>18132</v>
      </c>
      <c r="O98" s="123">
        <v>17817</v>
      </c>
      <c r="P98" s="123">
        <v>17471</v>
      </c>
      <c r="Q98" s="123">
        <v>17335</v>
      </c>
      <c r="R98" s="123">
        <v>17518</v>
      </c>
      <c r="S98" s="123">
        <v>18048</v>
      </c>
      <c r="T98" s="123">
        <v>19264</v>
      </c>
      <c r="U98" s="123">
        <v>19261</v>
      </c>
      <c r="V98" s="123">
        <v>18922</v>
      </c>
      <c r="W98" s="123">
        <v>18319</v>
      </c>
      <c r="X98" s="123">
        <v>17458</v>
      </c>
      <c r="Y98" s="123">
        <v>16500</v>
      </c>
      <c r="Z98">
        <f t="shared" si="1"/>
        <v>410050</v>
      </c>
    </row>
    <row r="99" spans="1:26" ht="12" customHeight="1">
      <c r="A99" s="13">
        <v>70</v>
      </c>
      <c r="B99" s="122">
        <v>15617</v>
      </c>
      <c r="C99" s="123">
        <v>14909</v>
      </c>
      <c r="D99" s="123">
        <v>14561</v>
      </c>
      <c r="E99" s="123">
        <v>14328</v>
      </c>
      <c r="F99" s="123">
        <v>14298</v>
      </c>
      <c r="G99" s="123">
        <v>14422</v>
      </c>
      <c r="H99" s="123">
        <v>14667</v>
      </c>
      <c r="I99" s="123">
        <v>15176</v>
      </c>
      <c r="J99" s="123">
        <v>15782</v>
      </c>
      <c r="K99" s="123">
        <v>16247</v>
      </c>
      <c r="L99" s="123">
        <v>16521</v>
      </c>
      <c r="M99" s="123">
        <v>16616</v>
      </c>
      <c r="N99" s="123">
        <v>16529</v>
      </c>
      <c r="O99" s="123">
        <v>16254</v>
      </c>
      <c r="P99" s="123">
        <v>16006</v>
      </c>
      <c r="Q99" s="123">
        <v>16026</v>
      </c>
      <c r="R99" s="123">
        <v>15998</v>
      </c>
      <c r="S99" s="123">
        <v>16607</v>
      </c>
      <c r="T99" s="123">
        <v>18036</v>
      </c>
      <c r="U99" s="123">
        <v>18362</v>
      </c>
      <c r="V99" s="123">
        <v>18197</v>
      </c>
      <c r="W99" s="123">
        <v>17600</v>
      </c>
      <c r="X99" s="123">
        <v>16649</v>
      </c>
      <c r="Y99" s="123">
        <v>15509</v>
      </c>
      <c r="Z99">
        <f t="shared" si="1"/>
        <v>384987</v>
      </c>
    </row>
    <row r="100" spans="1:26" ht="12" customHeight="1">
      <c r="A100" s="13">
        <v>71</v>
      </c>
      <c r="B100" s="122">
        <v>14681</v>
      </c>
      <c r="C100" s="123">
        <v>14176</v>
      </c>
      <c r="D100" s="123">
        <v>13910</v>
      </c>
      <c r="E100" s="123">
        <v>13876</v>
      </c>
      <c r="F100" s="123">
        <v>14108</v>
      </c>
      <c r="G100" s="123">
        <v>15067</v>
      </c>
      <c r="H100" s="123">
        <v>16685</v>
      </c>
      <c r="I100" s="123">
        <v>18184</v>
      </c>
      <c r="J100" s="123">
        <v>18967</v>
      </c>
      <c r="K100" s="123">
        <v>19483</v>
      </c>
      <c r="L100" s="123">
        <v>19672</v>
      </c>
      <c r="M100" s="123">
        <v>19517</v>
      </c>
      <c r="N100" s="123">
        <v>19201</v>
      </c>
      <c r="O100" s="123">
        <v>18901</v>
      </c>
      <c r="P100" s="123">
        <v>18567</v>
      </c>
      <c r="Q100" s="123">
        <v>18414</v>
      </c>
      <c r="R100" s="123">
        <v>18497</v>
      </c>
      <c r="S100" s="123">
        <v>18772</v>
      </c>
      <c r="T100" s="123">
        <v>19761</v>
      </c>
      <c r="U100" s="123">
        <v>19921</v>
      </c>
      <c r="V100" s="123">
        <v>19406</v>
      </c>
      <c r="W100" s="123">
        <v>18527</v>
      </c>
      <c r="X100" s="123">
        <v>17243</v>
      </c>
      <c r="Y100" s="123">
        <v>15779</v>
      </c>
      <c r="Z100">
        <f t="shared" si="1"/>
        <v>421386</v>
      </c>
    </row>
    <row r="101" spans="1:26" ht="12" customHeight="1">
      <c r="A101" s="13">
        <v>72</v>
      </c>
      <c r="B101" s="122">
        <v>14763</v>
      </c>
      <c r="C101" s="123">
        <v>14089</v>
      </c>
      <c r="D101" s="123">
        <v>13696</v>
      </c>
      <c r="E101" s="123">
        <v>13647</v>
      </c>
      <c r="F101" s="123">
        <v>13828</v>
      </c>
      <c r="G101" s="123">
        <v>14736</v>
      </c>
      <c r="H101" s="123">
        <v>16426</v>
      </c>
      <c r="I101" s="123">
        <v>17923</v>
      </c>
      <c r="J101" s="123">
        <v>18635</v>
      </c>
      <c r="K101" s="123">
        <v>19188</v>
      </c>
      <c r="L101" s="123">
        <v>19325</v>
      </c>
      <c r="M101" s="123">
        <v>19159</v>
      </c>
      <c r="N101" s="123">
        <v>18777</v>
      </c>
      <c r="O101" s="123">
        <v>18598</v>
      </c>
      <c r="P101" s="123">
        <v>18258</v>
      </c>
      <c r="Q101" s="123">
        <v>18048</v>
      </c>
      <c r="R101" s="123">
        <v>18139</v>
      </c>
      <c r="S101" s="123">
        <v>18362</v>
      </c>
      <c r="T101" s="123">
        <v>19324</v>
      </c>
      <c r="U101" s="123">
        <v>19417</v>
      </c>
      <c r="V101" s="123">
        <v>18959</v>
      </c>
      <c r="W101" s="123">
        <v>18098</v>
      </c>
      <c r="X101" s="123">
        <v>16873</v>
      </c>
      <c r="Y101" s="123">
        <v>15270</v>
      </c>
      <c r="Z101">
        <f t="shared" si="1"/>
        <v>413610</v>
      </c>
    </row>
    <row r="102" spans="1:26" ht="12" customHeight="1">
      <c r="A102" s="13">
        <v>73</v>
      </c>
      <c r="B102" s="122">
        <v>14083</v>
      </c>
      <c r="C102" s="123">
        <v>13488</v>
      </c>
      <c r="D102" s="123">
        <v>13165</v>
      </c>
      <c r="E102" s="123">
        <v>13081</v>
      </c>
      <c r="F102" s="123">
        <v>13211</v>
      </c>
      <c r="G102" s="123">
        <v>14081</v>
      </c>
      <c r="H102" s="123">
        <v>15786</v>
      </c>
      <c r="I102" s="123">
        <v>17373</v>
      </c>
      <c r="J102" s="123">
        <v>18227</v>
      </c>
      <c r="K102" s="123">
        <v>18721</v>
      </c>
      <c r="L102" s="123">
        <v>18917</v>
      </c>
      <c r="M102" s="123">
        <v>18747</v>
      </c>
      <c r="N102" s="123">
        <v>18372</v>
      </c>
      <c r="O102" s="123">
        <v>18196</v>
      </c>
      <c r="P102" s="123">
        <v>17950</v>
      </c>
      <c r="Q102" s="123">
        <v>17781</v>
      </c>
      <c r="R102" s="123">
        <v>17864</v>
      </c>
      <c r="S102" s="123">
        <v>18225</v>
      </c>
      <c r="T102" s="123">
        <v>19113</v>
      </c>
      <c r="U102" s="123">
        <v>19067</v>
      </c>
      <c r="V102" s="123">
        <v>18582</v>
      </c>
      <c r="W102" s="123">
        <v>17705</v>
      </c>
      <c r="X102" s="123">
        <v>16358</v>
      </c>
      <c r="Y102" s="123">
        <v>14882</v>
      </c>
      <c r="Z102">
        <f t="shared" si="1"/>
        <v>403048</v>
      </c>
    </row>
    <row r="103" spans="1:26" ht="12" customHeight="1">
      <c r="A103" s="13">
        <v>74</v>
      </c>
      <c r="B103" s="122">
        <v>13714</v>
      </c>
      <c r="C103" s="123">
        <v>13040</v>
      </c>
      <c r="D103" s="123">
        <v>12568</v>
      </c>
      <c r="E103" s="123">
        <v>12426</v>
      </c>
      <c r="F103" s="123">
        <v>12543</v>
      </c>
      <c r="G103" s="123">
        <v>13399</v>
      </c>
      <c r="H103" s="123">
        <v>15116</v>
      </c>
      <c r="I103" s="123">
        <v>16783</v>
      </c>
      <c r="J103" s="123">
        <v>17654</v>
      </c>
      <c r="K103" s="123">
        <v>18182</v>
      </c>
      <c r="L103" s="123">
        <v>18397</v>
      </c>
      <c r="M103" s="123">
        <v>18318</v>
      </c>
      <c r="N103" s="123">
        <v>18110</v>
      </c>
      <c r="O103" s="123">
        <v>17863</v>
      </c>
      <c r="P103" s="123">
        <v>17638</v>
      </c>
      <c r="Q103" s="123">
        <v>17561</v>
      </c>
      <c r="R103" s="123">
        <v>17744</v>
      </c>
      <c r="S103" s="123">
        <v>18066</v>
      </c>
      <c r="T103" s="123">
        <v>18818</v>
      </c>
      <c r="U103" s="123">
        <v>18733</v>
      </c>
      <c r="V103" s="123">
        <v>18292</v>
      </c>
      <c r="W103" s="123">
        <v>17316</v>
      </c>
      <c r="X103" s="123">
        <v>15990</v>
      </c>
      <c r="Y103" s="123">
        <v>14558</v>
      </c>
      <c r="Z103">
        <f t="shared" si="1"/>
        <v>392903</v>
      </c>
    </row>
    <row r="104" spans="1:26" ht="12" customHeight="1">
      <c r="A104" s="13">
        <v>75</v>
      </c>
      <c r="B104" s="122">
        <v>13366</v>
      </c>
      <c r="C104" s="123">
        <v>12663</v>
      </c>
      <c r="D104" s="123">
        <v>12195</v>
      </c>
      <c r="E104" s="123">
        <v>12052</v>
      </c>
      <c r="F104" s="123">
        <v>12163</v>
      </c>
      <c r="G104" s="123">
        <v>12948</v>
      </c>
      <c r="H104" s="123">
        <v>14665</v>
      </c>
      <c r="I104" s="123">
        <v>16433</v>
      </c>
      <c r="J104" s="123">
        <v>17513</v>
      </c>
      <c r="K104" s="123">
        <v>18155</v>
      </c>
      <c r="L104" s="123">
        <v>18595</v>
      </c>
      <c r="M104" s="123">
        <v>18710</v>
      </c>
      <c r="N104" s="123">
        <v>18460</v>
      </c>
      <c r="O104" s="123">
        <v>18313</v>
      </c>
      <c r="P104" s="123">
        <v>18107</v>
      </c>
      <c r="Q104" s="123">
        <v>17999</v>
      </c>
      <c r="R104" s="123">
        <v>18088</v>
      </c>
      <c r="S104" s="123">
        <v>18244</v>
      </c>
      <c r="T104" s="123">
        <v>18651</v>
      </c>
      <c r="U104" s="123">
        <v>18391</v>
      </c>
      <c r="V104" s="123">
        <v>17868</v>
      </c>
      <c r="W104" s="123">
        <v>17155</v>
      </c>
      <c r="X104" s="123">
        <v>16050</v>
      </c>
      <c r="Y104" s="123">
        <v>14744</v>
      </c>
      <c r="Z104">
        <f t="shared" si="1"/>
        <v>391603</v>
      </c>
    </row>
    <row r="105" spans="1:26" ht="12" customHeight="1">
      <c r="A105" s="13">
        <v>76</v>
      </c>
      <c r="B105" s="122">
        <v>13748</v>
      </c>
      <c r="C105" s="123">
        <v>13054</v>
      </c>
      <c r="D105" s="123">
        <v>12647</v>
      </c>
      <c r="E105" s="123">
        <v>12446</v>
      </c>
      <c r="F105" s="123">
        <v>12434</v>
      </c>
      <c r="G105" s="123">
        <v>12798</v>
      </c>
      <c r="H105" s="123">
        <v>13373</v>
      </c>
      <c r="I105" s="123">
        <v>14344</v>
      </c>
      <c r="J105" s="123">
        <v>15469</v>
      </c>
      <c r="K105" s="123">
        <v>16283</v>
      </c>
      <c r="L105" s="123">
        <v>16689</v>
      </c>
      <c r="M105" s="123">
        <v>16635</v>
      </c>
      <c r="N105" s="123">
        <v>16353</v>
      </c>
      <c r="O105" s="123">
        <v>15947</v>
      </c>
      <c r="P105" s="123">
        <v>15526</v>
      </c>
      <c r="Q105" s="123">
        <v>15285</v>
      </c>
      <c r="R105" s="123">
        <v>15339</v>
      </c>
      <c r="S105" s="123">
        <v>15753</v>
      </c>
      <c r="T105" s="123">
        <v>16898</v>
      </c>
      <c r="U105" s="123">
        <v>17193</v>
      </c>
      <c r="V105" s="123">
        <v>16952</v>
      </c>
      <c r="W105" s="123">
        <v>16424</v>
      </c>
      <c r="X105" s="123">
        <v>15668</v>
      </c>
      <c r="Y105" s="123">
        <v>14739</v>
      </c>
      <c r="Z105">
        <f t="shared" si="1"/>
        <v>362073</v>
      </c>
    </row>
    <row r="106" spans="1:26" ht="12" customHeight="1">
      <c r="A106" s="13">
        <v>77</v>
      </c>
      <c r="B106" s="122">
        <v>13826</v>
      </c>
      <c r="C106" s="123">
        <v>13232</v>
      </c>
      <c r="D106" s="123">
        <v>12818</v>
      </c>
      <c r="E106" s="123">
        <v>12604</v>
      </c>
      <c r="F106" s="123">
        <v>12548</v>
      </c>
      <c r="G106" s="123">
        <v>12697</v>
      </c>
      <c r="H106" s="123">
        <v>12982</v>
      </c>
      <c r="I106" s="123">
        <v>13557</v>
      </c>
      <c r="J106" s="123">
        <v>14289</v>
      </c>
      <c r="K106" s="123">
        <v>14834</v>
      </c>
      <c r="L106" s="123">
        <v>15162</v>
      </c>
      <c r="M106" s="123">
        <v>15271</v>
      </c>
      <c r="N106" s="123">
        <v>15270</v>
      </c>
      <c r="O106" s="123">
        <v>15079</v>
      </c>
      <c r="P106" s="123">
        <v>14837</v>
      </c>
      <c r="Q106" s="123">
        <v>14693</v>
      </c>
      <c r="R106" s="123">
        <v>14739</v>
      </c>
      <c r="S106" s="123">
        <v>15063</v>
      </c>
      <c r="T106" s="123">
        <v>16194</v>
      </c>
      <c r="U106" s="123">
        <v>16576</v>
      </c>
      <c r="V106" s="123">
        <v>16461</v>
      </c>
      <c r="W106" s="123">
        <v>15831</v>
      </c>
      <c r="X106" s="123">
        <v>14893</v>
      </c>
      <c r="Y106" s="123">
        <v>13961</v>
      </c>
      <c r="Z106">
        <f t="shared" si="1"/>
        <v>347494</v>
      </c>
    </row>
    <row r="107" spans="1:26" ht="12" customHeight="1">
      <c r="A107" s="13">
        <v>78</v>
      </c>
      <c r="B107" s="122">
        <v>13099</v>
      </c>
      <c r="C107" s="123">
        <v>12535</v>
      </c>
      <c r="D107" s="123">
        <v>12278</v>
      </c>
      <c r="E107" s="123">
        <v>12177</v>
      </c>
      <c r="F107" s="123">
        <v>12337</v>
      </c>
      <c r="G107" s="123">
        <v>13116</v>
      </c>
      <c r="H107" s="123">
        <v>14836</v>
      </c>
      <c r="I107" s="123">
        <v>16553</v>
      </c>
      <c r="J107" s="123">
        <v>17538</v>
      </c>
      <c r="K107" s="123">
        <v>18160</v>
      </c>
      <c r="L107" s="123">
        <v>18449</v>
      </c>
      <c r="M107" s="123">
        <v>18351</v>
      </c>
      <c r="N107" s="123">
        <v>18095</v>
      </c>
      <c r="O107" s="123">
        <v>17884</v>
      </c>
      <c r="P107" s="123">
        <v>17551</v>
      </c>
      <c r="Q107" s="123">
        <v>17429</v>
      </c>
      <c r="R107" s="123">
        <v>17680</v>
      </c>
      <c r="S107" s="123">
        <v>17802</v>
      </c>
      <c r="T107" s="123">
        <v>18561</v>
      </c>
      <c r="U107" s="123">
        <v>18785</v>
      </c>
      <c r="V107" s="123">
        <v>18272</v>
      </c>
      <c r="W107" s="123">
        <v>17394</v>
      </c>
      <c r="X107" s="123">
        <v>15954</v>
      </c>
      <c r="Y107" s="123">
        <v>14490</v>
      </c>
      <c r="Z107">
        <f t="shared" si="1"/>
        <v>389404</v>
      </c>
    </row>
    <row r="108" spans="1:26" ht="12" customHeight="1">
      <c r="A108" s="13">
        <v>79</v>
      </c>
      <c r="B108" s="122">
        <v>13494</v>
      </c>
      <c r="C108" s="123">
        <v>12864</v>
      </c>
      <c r="D108" s="123">
        <v>12402</v>
      </c>
      <c r="E108" s="123">
        <v>12304</v>
      </c>
      <c r="F108" s="123">
        <v>12537</v>
      </c>
      <c r="G108" s="123">
        <v>13250</v>
      </c>
      <c r="H108" s="123">
        <v>15010</v>
      </c>
      <c r="I108" s="123">
        <v>16707</v>
      </c>
      <c r="J108" s="123">
        <v>17663</v>
      </c>
      <c r="K108" s="123">
        <v>18179</v>
      </c>
      <c r="L108" s="123">
        <v>18565</v>
      </c>
      <c r="M108" s="123">
        <v>18482</v>
      </c>
      <c r="N108" s="123">
        <v>18342</v>
      </c>
      <c r="O108" s="123">
        <v>18233</v>
      </c>
      <c r="P108" s="123">
        <v>18117</v>
      </c>
      <c r="Q108" s="123">
        <v>18211</v>
      </c>
      <c r="R108" s="123">
        <v>18602</v>
      </c>
      <c r="S108" s="123">
        <v>19059</v>
      </c>
      <c r="T108" s="123">
        <v>19489</v>
      </c>
      <c r="U108" s="123">
        <v>19218</v>
      </c>
      <c r="V108" s="123">
        <v>18633</v>
      </c>
      <c r="W108" s="123">
        <v>17540</v>
      </c>
      <c r="X108" s="123">
        <v>16111</v>
      </c>
      <c r="Y108" s="123">
        <v>14709</v>
      </c>
      <c r="Z108">
        <f t="shared" si="1"/>
        <v>397800</v>
      </c>
    </row>
    <row r="109" spans="1:26" ht="12" customHeight="1">
      <c r="A109" s="13">
        <v>80</v>
      </c>
      <c r="B109" s="122">
        <v>13568</v>
      </c>
      <c r="C109" s="123">
        <v>12894</v>
      </c>
      <c r="D109" s="123">
        <v>12398</v>
      </c>
      <c r="E109" s="123">
        <v>12256</v>
      </c>
      <c r="F109" s="123">
        <v>12375</v>
      </c>
      <c r="G109" s="123">
        <v>13212</v>
      </c>
      <c r="H109" s="123">
        <v>14977</v>
      </c>
      <c r="I109" s="123">
        <v>16848</v>
      </c>
      <c r="J109" s="123">
        <v>17828</v>
      </c>
      <c r="K109" s="123">
        <v>18464</v>
      </c>
      <c r="L109" s="123">
        <v>18823</v>
      </c>
      <c r="M109" s="123">
        <v>18920</v>
      </c>
      <c r="N109" s="123">
        <v>18729</v>
      </c>
      <c r="O109" s="123">
        <v>18707</v>
      </c>
      <c r="P109" s="123">
        <v>18469</v>
      </c>
      <c r="Q109" s="123">
        <v>18485</v>
      </c>
      <c r="R109" s="123">
        <v>18792</v>
      </c>
      <c r="S109" s="123">
        <v>19066</v>
      </c>
      <c r="T109" s="123">
        <v>19534</v>
      </c>
      <c r="U109" s="123">
        <v>19368</v>
      </c>
      <c r="V109" s="123">
        <v>18774</v>
      </c>
      <c r="W109" s="123">
        <v>17761</v>
      </c>
      <c r="X109" s="123">
        <v>16413</v>
      </c>
      <c r="Y109" s="123">
        <v>14929</v>
      </c>
      <c r="Z109">
        <f t="shared" si="1"/>
        <v>401670</v>
      </c>
    </row>
    <row r="110" spans="1:26" ht="12" customHeight="1">
      <c r="A110" s="13">
        <v>81</v>
      </c>
      <c r="B110" s="122">
        <v>13778</v>
      </c>
      <c r="C110" s="123">
        <v>13093</v>
      </c>
      <c r="D110" s="123">
        <v>12643</v>
      </c>
      <c r="E110" s="123">
        <v>12499</v>
      </c>
      <c r="F110" s="123">
        <v>12593</v>
      </c>
      <c r="G110" s="123">
        <v>13367</v>
      </c>
      <c r="H110" s="123">
        <v>15118</v>
      </c>
      <c r="I110" s="123">
        <v>16881</v>
      </c>
      <c r="J110" s="123">
        <v>17767</v>
      </c>
      <c r="K110" s="123">
        <v>18364</v>
      </c>
      <c r="L110" s="123">
        <v>18704</v>
      </c>
      <c r="M110" s="123">
        <v>18725</v>
      </c>
      <c r="N110" s="123">
        <v>18671</v>
      </c>
      <c r="O110" s="123">
        <v>18540</v>
      </c>
      <c r="P110" s="123">
        <v>18284</v>
      </c>
      <c r="Q110" s="123">
        <v>18314</v>
      </c>
      <c r="R110" s="123">
        <v>18529</v>
      </c>
      <c r="S110" s="123">
        <v>18778</v>
      </c>
      <c r="T110" s="123">
        <v>19384</v>
      </c>
      <c r="U110" s="123">
        <v>19463</v>
      </c>
      <c r="V110" s="123">
        <v>18878</v>
      </c>
      <c r="W110" s="123">
        <v>17937</v>
      </c>
      <c r="X110" s="123">
        <v>16642</v>
      </c>
      <c r="Y110" s="123">
        <v>15117</v>
      </c>
      <c r="Z110">
        <f t="shared" si="1"/>
        <v>402150</v>
      </c>
    </row>
    <row r="111" spans="1:26" ht="12" customHeight="1">
      <c r="A111" s="13">
        <v>82</v>
      </c>
      <c r="B111" s="122">
        <v>14048</v>
      </c>
      <c r="C111" s="123">
        <v>13341</v>
      </c>
      <c r="D111" s="123">
        <v>12930</v>
      </c>
      <c r="E111" s="123">
        <v>12809</v>
      </c>
      <c r="F111" s="123">
        <v>12898</v>
      </c>
      <c r="G111" s="123">
        <v>13685</v>
      </c>
      <c r="H111" s="123">
        <v>15331</v>
      </c>
      <c r="I111" s="123">
        <v>17103</v>
      </c>
      <c r="J111" s="123">
        <v>18108</v>
      </c>
      <c r="K111" s="123">
        <v>18786</v>
      </c>
      <c r="L111" s="123">
        <v>19104</v>
      </c>
      <c r="M111" s="123">
        <v>19073</v>
      </c>
      <c r="N111" s="123">
        <v>18814</v>
      </c>
      <c r="O111" s="123">
        <v>18708</v>
      </c>
      <c r="P111" s="123">
        <v>18460</v>
      </c>
      <c r="Q111" s="123">
        <v>18351</v>
      </c>
      <c r="R111" s="123">
        <v>18510</v>
      </c>
      <c r="S111" s="123">
        <v>18639</v>
      </c>
      <c r="T111" s="123">
        <v>19094</v>
      </c>
      <c r="U111" s="123">
        <v>19084</v>
      </c>
      <c r="V111" s="123">
        <v>18568</v>
      </c>
      <c r="W111" s="123">
        <v>17756</v>
      </c>
      <c r="X111" s="123">
        <v>16665</v>
      </c>
      <c r="Y111" s="123">
        <v>15493</v>
      </c>
      <c r="Z111">
        <f t="shared" si="1"/>
        <v>405440</v>
      </c>
    </row>
    <row r="112" spans="1:26" ht="12" customHeight="1">
      <c r="A112" s="13">
        <v>83</v>
      </c>
      <c r="B112" s="122">
        <v>14431</v>
      </c>
      <c r="C112" s="123">
        <v>13757</v>
      </c>
      <c r="D112" s="123">
        <v>13115</v>
      </c>
      <c r="E112" s="123">
        <v>12873</v>
      </c>
      <c r="F112" s="123">
        <v>12825</v>
      </c>
      <c r="G112" s="123">
        <v>13080</v>
      </c>
      <c r="H112" s="123">
        <v>13555</v>
      </c>
      <c r="I112" s="123">
        <v>14700</v>
      </c>
      <c r="J112" s="123">
        <v>15842</v>
      </c>
      <c r="K112" s="123">
        <v>16684</v>
      </c>
      <c r="L112" s="123">
        <v>17098</v>
      </c>
      <c r="M112" s="123">
        <v>17113</v>
      </c>
      <c r="N112" s="123">
        <v>16848</v>
      </c>
      <c r="O112" s="123">
        <v>16506</v>
      </c>
      <c r="P112" s="123">
        <v>16204</v>
      </c>
      <c r="Q112" s="123">
        <v>15923</v>
      </c>
      <c r="R112" s="123">
        <v>16061</v>
      </c>
      <c r="S112" s="123">
        <v>16417</v>
      </c>
      <c r="T112" s="123">
        <v>17326</v>
      </c>
      <c r="U112" s="123">
        <v>17650</v>
      </c>
      <c r="V112" s="123">
        <v>17304</v>
      </c>
      <c r="W112" s="123">
        <v>16622</v>
      </c>
      <c r="X112" s="123">
        <v>15730</v>
      </c>
      <c r="Y112" s="123">
        <v>14826</v>
      </c>
      <c r="Z112">
        <f t="shared" si="1"/>
        <v>372573</v>
      </c>
    </row>
    <row r="113" spans="1:26" ht="12" customHeight="1">
      <c r="A113" s="13">
        <v>84</v>
      </c>
      <c r="B113" s="122">
        <v>14048</v>
      </c>
      <c r="C113" s="123">
        <v>13293</v>
      </c>
      <c r="D113" s="123">
        <v>12865</v>
      </c>
      <c r="E113" s="123">
        <v>12621</v>
      </c>
      <c r="F113" s="123">
        <v>12576</v>
      </c>
      <c r="G113" s="123">
        <v>12630</v>
      </c>
      <c r="H113" s="123">
        <v>12836</v>
      </c>
      <c r="I113" s="123">
        <v>13471</v>
      </c>
      <c r="J113" s="123">
        <v>14238</v>
      </c>
      <c r="K113" s="123">
        <v>14815</v>
      </c>
      <c r="L113" s="123">
        <v>15163</v>
      </c>
      <c r="M113" s="123">
        <v>15252</v>
      </c>
      <c r="N113" s="123">
        <v>15162</v>
      </c>
      <c r="O113" s="123">
        <v>14879</v>
      </c>
      <c r="P113" s="123">
        <v>14623</v>
      </c>
      <c r="Q113" s="123">
        <v>14542</v>
      </c>
      <c r="R113" s="123">
        <v>14662</v>
      </c>
      <c r="S113" s="123">
        <v>15109</v>
      </c>
      <c r="T113" s="123">
        <v>16228</v>
      </c>
      <c r="U113" s="123">
        <v>16724</v>
      </c>
      <c r="V113" s="123">
        <v>16705</v>
      </c>
      <c r="W113" s="123">
        <v>16070</v>
      </c>
      <c r="X113" s="123">
        <v>15091</v>
      </c>
      <c r="Y113" s="123">
        <v>13886</v>
      </c>
      <c r="Z113">
        <f t="shared" si="1"/>
        <v>347573</v>
      </c>
    </row>
    <row r="114" spans="1:26" ht="12" customHeight="1">
      <c r="A114" s="13">
        <v>85</v>
      </c>
      <c r="B114" s="122">
        <v>13072</v>
      </c>
      <c r="C114" s="123">
        <v>12490</v>
      </c>
      <c r="D114" s="123">
        <v>12229</v>
      </c>
      <c r="E114" s="123">
        <v>12162</v>
      </c>
      <c r="F114" s="123">
        <v>12317</v>
      </c>
      <c r="G114" s="123">
        <v>13048</v>
      </c>
      <c r="H114" s="123">
        <v>14680</v>
      </c>
      <c r="I114" s="123">
        <v>16423</v>
      </c>
      <c r="J114" s="123">
        <v>17448</v>
      </c>
      <c r="K114" s="123">
        <v>17991</v>
      </c>
      <c r="L114" s="123">
        <v>18289</v>
      </c>
      <c r="M114" s="123">
        <v>18254</v>
      </c>
      <c r="N114" s="123">
        <v>17989</v>
      </c>
      <c r="O114" s="123">
        <v>17870</v>
      </c>
      <c r="P114" s="123">
        <v>17607</v>
      </c>
      <c r="Q114" s="123">
        <v>17550</v>
      </c>
      <c r="R114" s="123">
        <v>17675</v>
      </c>
      <c r="S114" s="123">
        <v>17851</v>
      </c>
      <c r="T114" s="123">
        <v>18476</v>
      </c>
      <c r="U114" s="123">
        <v>18694</v>
      </c>
      <c r="V114" s="123">
        <v>18176</v>
      </c>
      <c r="W114" s="123">
        <v>17170</v>
      </c>
      <c r="X114" s="123">
        <v>15892</v>
      </c>
      <c r="Y114" s="123">
        <v>14451</v>
      </c>
      <c r="Z114">
        <f t="shared" si="1"/>
        <v>387889</v>
      </c>
    </row>
    <row r="115" spans="1:26" ht="12" customHeight="1">
      <c r="A115" s="13">
        <v>86</v>
      </c>
      <c r="B115" s="122">
        <v>13430</v>
      </c>
      <c r="C115" s="123">
        <v>12624</v>
      </c>
      <c r="D115" s="123">
        <v>12195</v>
      </c>
      <c r="E115" s="123">
        <v>12105</v>
      </c>
      <c r="F115" s="123">
        <v>12208</v>
      </c>
      <c r="G115" s="123">
        <v>13010</v>
      </c>
      <c r="H115" s="123">
        <v>14697</v>
      </c>
      <c r="I115" s="123">
        <v>16416</v>
      </c>
      <c r="J115" s="123">
        <v>17444</v>
      </c>
      <c r="K115" s="123">
        <v>18082</v>
      </c>
      <c r="L115" s="123">
        <v>18319</v>
      </c>
      <c r="M115" s="123">
        <v>18332</v>
      </c>
      <c r="N115" s="123">
        <v>18172</v>
      </c>
      <c r="O115" s="123">
        <v>18101</v>
      </c>
      <c r="P115" s="123">
        <v>17878</v>
      </c>
      <c r="Q115" s="123">
        <v>17786</v>
      </c>
      <c r="R115" s="123">
        <v>17846</v>
      </c>
      <c r="S115" s="123">
        <v>17997</v>
      </c>
      <c r="T115" s="123">
        <v>18768</v>
      </c>
      <c r="U115" s="123">
        <v>19120</v>
      </c>
      <c r="V115" s="123">
        <v>18630</v>
      </c>
      <c r="W115" s="123">
        <v>17718</v>
      </c>
      <c r="X115" s="123">
        <v>16372</v>
      </c>
      <c r="Y115" s="123">
        <v>14907</v>
      </c>
      <c r="Z115">
        <f t="shared" si="1"/>
        <v>392243</v>
      </c>
    </row>
    <row r="116" spans="1:26" ht="12" customHeight="1">
      <c r="A116" s="13">
        <v>87</v>
      </c>
      <c r="B116" s="122">
        <v>13923</v>
      </c>
      <c r="C116" s="123">
        <v>13326</v>
      </c>
      <c r="D116" s="123">
        <v>12976</v>
      </c>
      <c r="E116" s="123">
        <v>12950</v>
      </c>
      <c r="F116" s="123">
        <v>13080</v>
      </c>
      <c r="G116" s="123">
        <v>13913</v>
      </c>
      <c r="H116" s="123">
        <v>15534</v>
      </c>
      <c r="I116" s="123">
        <v>17257</v>
      </c>
      <c r="J116" s="123">
        <v>18294</v>
      </c>
      <c r="K116" s="123">
        <v>18939</v>
      </c>
      <c r="L116" s="123">
        <v>19231</v>
      </c>
      <c r="M116" s="123">
        <v>19176</v>
      </c>
      <c r="N116" s="123">
        <v>18825</v>
      </c>
      <c r="O116" s="123">
        <v>18532</v>
      </c>
      <c r="P116" s="123">
        <v>18210</v>
      </c>
      <c r="Q116" s="123">
        <v>18116</v>
      </c>
      <c r="R116" s="123">
        <v>18125</v>
      </c>
      <c r="S116" s="123">
        <v>18250</v>
      </c>
      <c r="T116" s="123">
        <v>18974</v>
      </c>
      <c r="U116" s="123">
        <v>19396</v>
      </c>
      <c r="V116" s="123">
        <v>19065</v>
      </c>
      <c r="W116" s="123">
        <v>18148</v>
      </c>
      <c r="X116" s="123">
        <v>16797</v>
      </c>
      <c r="Y116" s="123">
        <v>15337</v>
      </c>
      <c r="Z116">
        <f t="shared" si="1"/>
        <v>406461</v>
      </c>
    </row>
    <row r="117" spans="1:26" ht="12" customHeight="1">
      <c r="A117" s="13">
        <v>88</v>
      </c>
      <c r="B117" s="122">
        <v>14303</v>
      </c>
      <c r="C117" s="123">
        <v>13676</v>
      </c>
      <c r="D117" s="123">
        <v>13197</v>
      </c>
      <c r="E117" s="123">
        <v>13110</v>
      </c>
      <c r="F117" s="123">
        <v>13246</v>
      </c>
      <c r="G117" s="123">
        <v>14113</v>
      </c>
      <c r="H117" s="123">
        <v>15625</v>
      </c>
      <c r="I117" s="123">
        <v>17361</v>
      </c>
      <c r="J117" s="123">
        <v>18276</v>
      </c>
      <c r="K117" s="123">
        <v>18768</v>
      </c>
      <c r="L117" s="123">
        <v>18990</v>
      </c>
      <c r="M117" s="123">
        <v>18938</v>
      </c>
      <c r="N117" s="123">
        <v>18706</v>
      </c>
      <c r="O117" s="123">
        <v>18559</v>
      </c>
      <c r="P117" s="123">
        <v>18298</v>
      </c>
      <c r="Q117" s="123">
        <v>18273</v>
      </c>
      <c r="R117" s="123">
        <v>18458</v>
      </c>
      <c r="S117" s="123">
        <v>18664</v>
      </c>
      <c r="T117" s="123">
        <v>19183</v>
      </c>
      <c r="U117" s="123">
        <v>19397</v>
      </c>
      <c r="V117" s="123">
        <v>18841</v>
      </c>
      <c r="W117" s="123">
        <v>18012</v>
      </c>
      <c r="X117" s="123">
        <v>16703</v>
      </c>
      <c r="Y117" s="123">
        <v>15189</v>
      </c>
      <c r="Z117">
        <f t="shared" si="1"/>
        <v>407974</v>
      </c>
    </row>
    <row r="118" spans="1:26" ht="12" customHeight="1">
      <c r="A118" s="13">
        <v>89</v>
      </c>
      <c r="B118" s="122">
        <v>14045</v>
      </c>
      <c r="C118" s="123">
        <v>13399</v>
      </c>
      <c r="D118" s="123">
        <v>12905</v>
      </c>
      <c r="E118" s="123">
        <v>12806</v>
      </c>
      <c r="F118" s="123">
        <v>12876</v>
      </c>
      <c r="G118" s="123">
        <v>13695</v>
      </c>
      <c r="H118" s="123">
        <v>15356</v>
      </c>
      <c r="I118" s="123">
        <v>17255</v>
      </c>
      <c r="J118" s="123">
        <v>18360</v>
      </c>
      <c r="K118" s="123">
        <v>19048</v>
      </c>
      <c r="L118" s="123">
        <v>19448</v>
      </c>
      <c r="M118" s="123">
        <v>19338</v>
      </c>
      <c r="N118" s="123">
        <v>19014</v>
      </c>
      <c r="O118" s="123">
        <v>18730</v>
      </c>
      <c r="P118" s="123">
        <v>18377</v>
      </c>
      <c r="Q118" s="123">
        <v>18146</v>
      </c>
      <c r="R118" s="123">
        <v>18056</v>
      </c>
      <c r="S118" s="123">
        <v>18059</v>
      </c>
      <c r="T118" s="123">
        <v>18475</v>
      </c>
      <c r="U118" s="123">
        <v>18570</v>
      </c>
      <c r="V118" s="123">
        <v>18157</v>
      </c>
      <c r="W118" s="123">
        <v>17412</v>
      </c>
      <c r="X118" s="123">
        <v>16302</v>
      </c>
      <c r="Y118" s="123">
        <v>15017</v>
      </c>
      <c r="Z118">
        <f t="shared" si="1"/>
        <v>402935</v>
      </c>
    </row>
    <row r="119" spans="1:26" ht="12" customHeight="1">
      <c r="A119" s="13">
        <v>90</v>
      </c>
      <c r="B119" s="122">
        <v>14009</v>
      </c>
      <c r="C119" s="123">
        <v>13365</v>
      </c>
      <c r="D119" s="123">
        <v>12853</v>
      </c>
      <c r="E119" s="123">
        <v>12659</v>
      </c>
      <c r="F119" s="123">
        <v>12647</v>
      </c>
      <c r="G119" s="123">
        <v>12840</v>
      </c>
      <c r="H119" s="123">
        <v>13274</v>
      </c>
      <c r="I119" s="123">
        <v>14254</v>
      </c>
      <c r="J119" s="123">
        <v>15221</v>
      </c>
      <c r="K119" s="123">
        <v>15857</v>
      </c>
      <c r="L119" s="123">
        <v>16150</v>
      </c>
      <c r="M119" s="123">
        <v>16149</v>
      </c>
      <c r="N119" s="123">
        <v>15928</v>
      </c>
      <c r="O119" s="123">
        <v>15586</v>
      </c>
      <c r="P119" s="123">
        <v>15074</v>
      </c>
      <c r="Q119" s="123">
        <v>14860</v>
      </c>
      <c r="R119" s="123">
        <v>14905</v>
      </c>
      <c r="S119" s="123">
        <v>15093</v>
      </c>
      <c r="T119" s="123">
        <v>16073</v>
      </c>
      <c r="U119" s="123">
        <v>16641</v>
      </c>
      <c r="V119" s="123">
        <v>16462</v>
      </c>
      <c r="W119" s="123">
        <v>15946</v>
      </c>
      <c r="X119" s="123">
        <v>15221</v>
      </c>
      <c r="Y119" s="123">
        <v>14152</v>
      </c>
      <c r="Z119">
        <f t="shared" si="1"/>
        <v>355309</v>
      </c>
    </row>
    <row r="120" spans="1:26" ht="12" customHeight="1">
      <c r="A120" s="13">
        <v>91</v>
      </c>
      <c r="B120" s="122">
        <v>13263</v>
      </c>
      <c r="C120" s="123">
        <v>12583</v>
      </c>
      <c r="D120" s="123">
        <v>12184</v>
      </c>
      <c r="E120" s="123">
        <v>11964</v>
      </c>
      <c r="F120" s="123">
        <v>11942</v>
      </c>
      <c r="G120" s="123">
        <v>11986</v>
      </c>
      <c r="H120" s="123">
        <v>12213</v>
      </c>
      <c r="I120" s="123">
        <v>12876</v>
      </c>
      <c r="J120" s="123">
        <v>13560</v>
      </c>
      <c r="K120" s="123">
        <v>14093</v>
      </c>
      <c r="L120" s="123">
        <v>14416</v>
      </c>
      <c r="M120" s="123">
        <v>14486</v>
      </c>
      <c r="N120" s="123">
        <v>14436</v>
      </c>
      <c r="O120" s="123">
        <v>14188</v>
      </c>
      <c r="P120" s="123">
        <v>13942</v>
      </c>
      <c r="Q120" s="123">
        <v>13608</v>
      </c>
      <c r="R120" s="123">
        <v>13905</v>
      </c>
      <c r="S120" s="123">
        <v>14287</v>
      </c>
      <c r="T120" s="123">
        <v>15412</v>
      </c>
      <c r="U120" s="123">
        <v>16147</v>
      </c>
      <c r="V120" s="123">
        <v>16064</v>
      </c>
      <c r="W120" s="123">
        <v>15506</v>
      </c>
      <c r="X120" s="123">
        <v>14556</v>
      </c>
      <c r="Y120" s="123">
        <v>13426</v>
      </c>
      <c r="Z120">
        <f t="shared" si="1"/>
        <v>331134</v>
      </c>
    </row>
    <row r="121" spans="1:26" ht="12" customHeight="1">
      <c r="A121" s="13">
        <v>92</v>
      </c>
      <c r="B121" s="122">
        <v>12563</v>
      </c>
      <c r="C121" s="123">
        <v>12072</v>
      </c>
      <c r="D121" s="123">
        <v>11770</v>
      </c>
      <c r="E121" s="123">
        <v>11732</v>
      </c>
      <c r="F121" s="123">
        <v>11862</v>
      </c>
      <c r="G121" s="123">
        <v>12607</v>
      </c>
      <c r="H121" s="123">
        <v>14310</v>
      </c>
      <c r="I121" s="123">
        <v>16112</v>
      </c>
      <c r="J121" s="123">
        <v>17183</v>
      </c>
      <c r="K121" s="123">
        <v>17888</v>
      </c>
      <c r="L121" s="123">
        <v>18330</v>
      </c>
      <c r="M121" s="123">
        <v>18369</v>
      </c>
      <c r="N121" s="123">
        <v>18225</v>
      </c>
      <c r="O121" s="123">
        <v>18278</v>
      </c>
      <c r="P121" s="123">
        <v>18070</v>
      </c>
      <c r="Q121" s="123">
        <v>18143</v>
      </c>
      <c r="R121" s="123">
        <v>18435</v>
      </c>
      <c r="S121" s="123">
        <v>18691</v>
      </c>
      <c r="T121" s="123">
        <v>19120</v>
      </c>
      <c r="U121" s="123">
        <v>19128</v>
      </c>
      <c r="V121" s="123">
        <v>18443</v>
      </c>
      <c r="W121" s="123">
        <v>17429</v>
      </c>
      <c r="X121" s="123">
        <v>16186</v>
      </c>
      <c r="Y121" s="123">
        <v>14700</v>
      </c>
      <c r="Z121">
        <f t="shared" si="1"/>
        <v>389738</v>
      </c>
    </row>
    <row r="122" spans="1:26" ht="12" customHeight="1">
      <c r="A122" s="13">
        <v>93</v>
      </c>
      <c r="B122" s="122">
        <v>13633</v>
      </c>
      <c r="C122" s="123">
        <v>12912</v>
      </c>
      <c r="D122" s="123">
        <v>12474</v>
      </c>
      <c r="E122" s="123">
        <v>12362</v>
      </c>
      <c r="F122" s="123">
        <v>12443</v>
      </c>
      <c r="G122" s="123">
        <v>13193</v>
      </c>
      <c r="H122" s="123">
        <v>14892</v>
      </c>
      <c r="I122" s="123">
        <v>16728</v>
      </c>
      <c r="J122" s="123">
        <v>17631</v>
      </c>
      <c r="K122" s="123">
        <v>18206</v>
      </c>
      <c r="L122" s="123">
        <v>18478</v>
      </c>
      <c r="M122" s="123">
        <v>18529</v>
      </c>
      <c r="N122" s="123">
        <v>18321</v>
      </c>
      <c r="O122" s="123">
        <v>18166</v>
      </c>
      <c r="P122" s="123">
        <v>17845</v>
      </c>
      <c r="Q122" s="123">
        <v>17665</v>
      </c>
      <c r="R122" s="123">
        <v>17754</v>
      </c>
      <c r="S122" s="123">
        <v>17787</v>
      </c>
      <c r="T122" s="123">
        <v>18445</v>
      </c>
      <c r="U122" s="123">
        <v>19003</v>
      </c>
      <c r="V122" s="123">
        <v>18479</v>
      </c>
      <c r="W122" s="123">
        <v>17578</v>
      </c>
      <c r="X122" s="123">
        <v>16241</v>
      </c>
      <c r="Y122" s="123">
        <v>14707</v>
      </c>
      <c r="Z122">
        <f t="shared" si="1"/>
        <v>393565</v>
      </c>
    </row>
    <row r="123" spans="1:26" ht="12" customHeight="1">
      <c r="A123" s="13">
        <v>94</v>
      </c>
      <c r="B123" s="122">
        <v>13634</v>
      </c>
      <c r="C123" s="123">
        <v>12938</v>
      </c>
      <c r="D123" s="123">
        <v>12489</v>
      </c>
      <c r="E123" s="123">
        <v>12426</v>
      </c>
      <c r="F123" s="123">
        <v>12447</v>
      </c>
      <c r="G123" s="123">
        <v>13152</v>
      </c>
      <c r="H123" s="123">
        <v>14861</v>
      </c>
      <c r="I123" s="123">
        <v>16737</v>
      </c>
      <c r="J123" s="123">
        <v>17819</v>
      </c>
      <c r="K123" s="123">
        <v>18403</v>
      </c>
      <c r="L123" s="123">
        <v>18646</v>
      </c>
      <c r="M123" s="123">
        <v>18554</v>
      </c>
      <c r="N123" s="123">
        <v>18291</v>
      </c>
      <c r="O123" s="123">
        <v>18091</v>
      </c>
      <c r="P123" s="123">
        <v>17863</v>
      </c>
      <c r="Q123" s="123">
        <v>17772</v>
      </c>
      <c r="R123" s="123">
        <v>17853</v>
      </c>
      <c r="S123" s="123">
        <v>18072</v>
      </c>
      <c r="T123" s="123">
        <v>18562</v>
      </c>
      <c r="U123" s="123">
        <v>18805</v>
      </c>
      <c r="V123" s="123">
        <v>18121</v>
      </c>
      <c r="W123" s="123">
        <v>17236</v>
      </c>
      <c r="X123" s="123">
        <v>16079</v>
      </c>
      <c r="Y123" s="123">
        <v>14730</v>
      </c>
      <c r="Z123">
        <f t="shared" si="1"/>
        <v>393675</v>
      </c>
    </row>
    <row r="124" spans="1:26" ht="12" customHeight="1">
      <c r="A124" s="13">
        <v>95</v>
      </c>
      <c r="B124" s="122">
        <v>13602</v>
      </c>
      <c r="C124" s="123">
        <v>12884</v>
      </c>
      <c r="D124" s="123">
        <v>12444</v>
      </c>
      <c r="E124" s="123">
        <v>12298</v>
      </c>
      <c r="F124" s="123">
        <v>12405</v>
      </c>
      <c r="G124" s="123">
        <v>13039</v>
      </c>
      <c r="H124" s="123">
        <v>14382</v>
      </c>
      <c r="I124" s="123">
        <v>16162</v>
      </c>
      <c r="J124" s="123">
        <v>17294</v>
      </c>
      <c r="K124" s="123">
        <v>18012</v>
      </c>
      <c r="L124" s="123">
        <v>18475</v>
      </c>
      <c r="M124" s="123">
        <v>18498</v>
      </c>
      <c r="N124" s="123">
        <v>18197</v>
      </c>
      <c r="O124" s="123">
        <v>17966</v>
      </c>
      <c r="P124" s="123">
        <v>17696</v>
      </c>
      <c r="Q124" s="123">
        <v>17638</v>
      </c>
      <c r="R124" s="123">
        <v>17675</v>
      </c>
      <c r="S124" s="123">
        <v>17757</v>
      </c>
      <c r="T124" s="123">
        <v>18346</v>
      </c>
      <c r="U124" s="123">
        <v>18616</v>
      </c>
      <c r="V124" s="123">
        <v>17953</v>
      </c>
      <c r="W124" s="123">
        <v>17119</v>
      </c>
      <c r="X124" s="123">
        <v>16000</v>
      </c>
      <c r="Y124" s="123">
        <v>14547</v>
      </c>
      <c r="Z124">
        <f t="shared" si="1"/>
        <v>389100</v>
      </c>
    </row>
    <row r="125" spans="1:26" ht="12" customHeight="1">
      <c r="A125" s="13">
        <v>96</v>
      </c>
      <c r="B125" s="122">
        <v>13422</v>
      </c>
      <c r="C125" s="123">
        <v>12671</v>
      </c>
      <c r="D125" s="123">
        <v>12144</v>
      </c>
      <c r="E125" s="123">
        <v>11961</v>
      </c>
      <c r="F125" s="123">
        <v>12022</v>
      </c>
      <c r="G125" s="123">
        <v>12514</v>
      </c>
      <c r="H125" s="123">
        <v>13433</v>
      </c>
      <c r="I125" s="123">
        <v>14965</v>
      </c>
      <c r="J125" s="123">
        <v>16271</v>
      </c>
      <c r="K125" s="123">
        <v>17051</v>
      </c>
      <c r="L125" s="123">
        <v>17532</v>
      </c>
      <c r="M125" s="123">
        <v>17551</v>
      </c>
      <c r="N125" s="123">
        <v>17333</v>
      </c>
      <c r="O125" s="123">
        <v>17004</v>
      </c>
      <c r="P125" s="123">
        <v>16651</v>
      </c>
      <c r="Q125" s="123">
        <v>16315</v>
      </c>
      <c r="R125" s="123">
        <v>16194</v>
      </c>
      <c r="S125" s="123">
        <v>16230</v>
      </c>
      <c r="T125" s="123">
        <v>16899</v>
      </c>
      <c r="U125" s="123">
        <v>17520</v>
      </c>
      <c r="V125" s="123">
        <v>17128</v>
      </c>
      <c r="W125" s="123">
        <v>16431</v>
      </c>
      <c r="X125" s="123">
        <v>15477</v>
      </c>
      <c r="Y125" s="123">
        <v>14277</v>
      </c>
      <c r="Z125">
        <f t="shared" si="1"/>
        <v>369092</v>
      </c>
    </row>
    <row r="126" spans="1:26" ht="12" customHeight="1">
      <c r="A126" s="13">
        <v>97</v>
      </c>
      <c r="B126" s="122">
        <v>13397</v>
      </c>
      <c r="C126" s="123">
        <v>12708</v>
      </c>
      <c r="D126" s="123">
        <v>12291</v>
      </c>
      <c r="E126" s="123">
        <v>12121</v>
      </c>
      <c r="F126" s="123">
        <v>12119</v>
      </c>
      <c r="G126" s="123">
        <v>12155</v>
      </c>
      <c r="H126" s="123">
        <v>12578</v>
      </c>
      <c r="I126" s="123">
        <v>13523</v>
      </c>
      <c r="J126" s="123">
        <v>14525</v>
      </c>
      <c r="K126" s="123">
        <v>15295</v>
      </c>
      <c r="L126" s="123">
        <v>15665</v>
      </c>
      <c r="M126" s="123">
        <v>15576</v>
      </c>
      <c r="N126" s="123">
        <v>15304</v>
      </c>
      <c r="O126" s="123">
        <v>14987</v>
      </c>
      <c r="P126" s="123">
        <v>14677</v>
      </c>
      <c r="Q126" s="123">
        <v>14579</v>
      </c>
      <c r="R126" s="123">
        <v>14818</v>
      </c>
      <c r="S126" s="123">
        <v>15389</v>
      </c>
      <c r="T126" s="123">
        <v>16181</v>
      </c>
      <c r="U126" s="123">
        <v>16653</v>
      </c>
      <c r="V126" s="123">
        <v>16273</v>
      </c>
      <c r="W126" s="123">
        <v>15729</v>
      </c>
      <c r="X126" s="123">
        <v>15012</v>
      </c>
      <c r="Y126" s="123">
        <v>13892</v>
      </c>
      <c r="Z126">
        <f t="shared" si="1"/>
        <v>345544</v>
      </c>
    </row>
    <row r="127" spans="1:26" ht="12" customHeight="1">
      <c r="A127" s="13">
        <v>98</v>
      </c>
      <c r="B127" s="122">
        <v>12912</v>
      </c>
      <c r="C127" s="123">
        <v>12309</v>
      </c>
      <c r="D127" s="123">
        <v>12014</v>
      </c>
      <c r="E127" s="123">
        <v>11689</v>
      </c>
      <c r="F127" s="123">
        <v>11656</v>
      </c>
      <c r="G127" s="123">
        <v>11714</v>
      </c>
      <c r="H127" s="123">
        <v>12058</v>
      </c>
      <c r="I127" s="123">
        <v>12621</v>
      </c>
      <c r="J127" s="123">
        <v>13315</v>
      </c>
      <c r="K127" s="123">
        <v>14038</v>
      </c>
      <c r="L127" s="123">
        <v>14505</v>
      </c>
      <c r="M127" s="123">
        <v>14798</v>
      </c>
      <c r="N127" s="123">
        <v>14876</v>
      </c>
      <c r="O127" s="123">
        <v>14744</v>
      </c>
      <c r="P127" s="123">
        <v>14494</v>
      </c>
      <c r="Q127" s="123">
        <v>14347</v>
      </c>
      <c r="R127" s="123">
        <v>14283</v>
      </c>
      <c r="S127" s="123">
        <v>14431</v>
      </c>
      <c r="T127" s="123">
        <v>14960</v>
      </c>
      <c r="U127" s="123">
        <v>15672</v>
      </c>
      <c r="V127" s="123">
        <v>15972</v>
      </c>
      <c r="W127" s="123">
        <v>15618</v>
      </c>
      <c r="X127" s="123">
        <v>14785</v>
      </c>
      <c r="Y127" s="123">
        <v>13759.5</v>
      </c>
      <c r="Z127">
        <f t="shared" si="1"/>
        <v>331668.5</v>
      </c>
    </row>
    <row r="128" spans="1:26" ht="12" customHeight="1">
      <c r="A128" s="13">
        <v>99</v>
      </c>
      <c r="B128" s="122">
        <v>12901</v>
      </c>
      <c r="C128" s="123">
        <v>12459</v>
      </c>
      <c r="D128" s="123">
        <v>12240</v>
      </c>
      <c r="E128" s="123">
        <v>12101</v>
      </c>
      <c r="F128" s="123">
        <v>12266</v>
      </c>
      <c r="G128" s="123">
        <v>13077</v>
      </c>
      <c r="H128" s="123">
        <v>14687</v>
      </c>
      <c r="I128" s="123">
        <v>16239</v>
      </c>
      <c r="J128" s="123">
        <v>17412</v>
      </c>
      <c r="K128" s="123">
        <v>18196</v>
      </c>
      <c r="L128" s="123">
        <v>18542</v>
      </c>
      <c r="M128" s="123">
        <v>18616</v>
      </c>
      <c r="N128" s="123">
        <v>18480</v>
      </c>
      <c r="O128" s="123">
        <v>18255</v>
      </c>
      <c r="P128" s="123">
        <v>17976</v>
      </c>
      <c r="Q128" s="123">
        <v>17774</v>
      </c>
      <c r="R128" s="123">
        <v>17665</v>
      </c>
      <c r="S128" s="123">
        <v>17530</v>
      </c>
      <c r="T128" s="123">
        <v>17502</v>
      </c>
      <c r="U128" s="123">
        <v>17871</v>
      </c>
      <c r="V128" s="123">
        <v>18067</v>
      </c>
      <c r="W128" s="123">
        <v>17295</v>
      </c>
      <c r="X128" s="123">
        <v>16004</v>
      </c>
      <c r="Y128" s="123">
        <v>14578</v>
      </c>
      <c r="Z128">
        <f t="shared" si="1"/>
        <v>387832</v>
      </c>
    </row>
    <row r="129" spans="1:26" ht="12" customHeight="1">
      <c r="A129" s="13">
        <v>100</v>
      </c>
      <c r="B129" s="122">
        <v>13658</v>
      </c>
      <c r="C129" s="123">
        <v>12984</v>
      </c>
      <c r="D129" s="123">
        <v>12714</v>
      </c>
      <c r="E129" s="123">
        <v>12669</v>
      </c>
      <c r="F129" s="123">
        <v>12841</v>
      </c>
      <c r="G129" s="123">
        <v>13753</v>
      </c>
      <c r="H129" s="123">
        <v>15434</v>
      </c>
      <c r="I129" s="123">
        <v>17133</v>
      </c>
      <c r="J129" s="123">
        <v>18039</v>
      </c>
      <c r="K129" s="123">
        <v>18607</v>
      </c>
      <c r="L129" s="123">
        <v>18831</v>
      </c>
      <c r="M129" s="123">
        <v>18800</v>
      </c>
      <c r="N129" s="123">
        <v>18627</v>
      </c>
      <c r="O129" s="123">
        <v>18516</v>
      </c>
      <c r="P129" s="123">
        <v>18230</v>
      </c>
      <c r="Q129" s="123">
        <v>18266</v>
      </c>
      <c r="R129" s="123">
        <v>18264</v>
      </c>
      <c r="S129" s="123">
        <v>18274</v>
      </c>
      <c r="T129" s="123">
        <v>18340</v>
      </c>
      <c r="U129" s="123">
        <v>18540</v>
      </c>
      <c r="V129" s="123">
        <v>18367</v>
      </c>
      <c r="W129" s="123">
        <v>17538</v>
      </c>
      <c r="X129" s="123">
        <v>16267</v>
      </c>
      <c r="Y129" s="123">
        <v>14815</v>
      </c>
      <c r="Z129">
        <f t="shared" si="1"/>
        <v>399607</v>
      </c>
    </row>
    <row r="130" spans="1:26" ht="12" customHeight="1">
      <c r="A130" s="13">
        <v>101</v>
      </c>
      <c r="B130" s="122">
        <v>13732</v>
      </c>
      <c r="C130" s="123">
        <v>13128</v>
      </c>
      <c r="D130" s="123">
        <v>12823</v>
      </c>
      <c r="E130" s="123">
        <v>12721</v>
      </c>
      <c r="F130" s="123">
        <v>12866</v>
      </c>
      <c r="G130" s="123">
        <v>13718</v>
      </c>
      <c r="H130" s="123">
        <v>15311</v>
      </c>
      <c r="I130" s="123">
        <v>16869</v>
      </c>
      <c r="J130" s="123">
        <v>17923</v>
      </c>
      <c r="K130" s="123">
        <v>18643</v>
      </c>
      <c r="L130" s="123">
        <v>18951</v>
      </c>
      <c r="M130" s="123">
        <v>18820</v>
      </c>
      <c r="N130" s="123">
        <v>18714</v>
      </c>
      <c r="O130" s="123">
        <v>18481</v>
      </c>
      <c r="P130" s="123">
        <v>18221</v>
      </c>
      <c r="Q130" s="123">
        <v>18101</v>
      </c>
      <c r="R130" s="123">
        <v>18098</v>
      </c>
      <c r="S130" s="123">
        <v>17980</v>
      </c>
      <c r="T130" s="123">
        <v>17947</v>
      </c>
      <c r="U130" s="123">
        <v>18171</v>
      </c>
      <c r="V130" s="123">
        <v>18228</v>
      </c>
      <c r="W130" s="123">
        <v>17385</v>
      </c>
      <c r="X130" s="123">
        <v>16080</v>
      </c>
      <c r="Y130" s="123">
        <v>14738</v>
      </c>
      <c r="Z130">
        <f t="shared" si="1"/>
        <v>397750</v>
      </c>
    </row>
    <row r="131" spans="1:26" ht="12" customHeight="1">
      <c r="A131" s="13">
        <v>102</v>
      </c>
      <c r="B131" s="122">
        <v>13560</v>
      </c>
      <c r="C131" s="123">
        <v>12923</v>
      </c>
      <c r="D131" s="123">
        <v>12627</v>
      </c>
      <c r="E131" s="123">
        <v>12483</v>
      </c>
      <c r="F131" s="123">
        <v>12663</v>
      </c>
      <c r="G131" s="123">
        <v>13559</v>
      </c>
      <c r="H131" s="123">
        <v>15203</v>
      </c>
      <c r="I131" s="123">
        <v>16748</v>
      </c>
      <c r="J131" s="123">
        <v>17753</v>
      </c>
      <c r="K131" s="123">
        <v>18260</v>
      </c>
      <c r="L131" s="123">
        <v>18423</v>
      </c>
      <c r="M131" s="123">
        <v>18302</v>
      </c>
      <c r="N131" s="123">
        <v>18045</v>
      </c>
      <c r="O131" s="123">
        <v>17833</v>
      </c>
      <c r="P131" s="123">
        <v>17624</v>
      </c>
      <c r="Q131" s="123">
        <v>17490</v>
      </c>
      <c r="R131" s="123">
        <v>17392</v>
      </c>
      <c r="S131" s="123">
        <v>17285</v>
      </c>
      <c r="T131" s="123">
        <v>17237</v>
      </c>
      <c r="U131" s="123">
        <v>17554</v>
      </c>
      <c r="V131" s="123">
        <v>17535</v>
      </c>
      <c r="W131" s="123">
        <v>16693</v>
      </c>
      <c r="X131" s="123">
        <v>15188</v>
      </c>
      <c r="Y131" s="123">
        <v>13950</v>
      </c>
      <c r="Z131">
        <f t="shared" si="1"/>
        <v>386432</v>
      </c>
    </row>
    <row r="132" spans="1:26" ht="12" customHeight="1">
      <c r="A132" s="13">
        <v>103</v>
      </c>
      <c r="B132" s="122">
        <v>12949</v>
      </c>
      <c r="C132" s="123">
        <v>12212</v>
      </c>
      <c r="D132" s="123">
        <v>11839</v>
      </c>
      <c r="E132" s="123">
        <v>11764</v>
      </c>
      <c r="F132" s="123">
        <v>11858</v>
      </c>
      <c r="G132" s="123">
        <v>12713</v>
      </c>
      <c r="H132" s="123">
        <v>14424</v>
      </c>
      <c r="I132" s="123">
        <v>16066</v>
      </c>
      <c r="J132" s="123">
        <v>17566</v>
      </c>
      <c r="K132" s="123">
        <v>18181</v>
      </c>
      <c r="L132" s="123">
        <v>18428</v>
      </c>
      <c r="M132" s="123">
        <v>18252</v>
      </c>
      <c r="N132" s="123">
        <v>18096</v>
      </c>
      <c r="O132" s="123">
        <v>18064</v>
      </c>
      <c r="P132" s="123">
        <v>17844</v>
      </c>
      <c r="Q132" s="123">
        <v>17726</v>
      </c>
      <c r="R132" s="123">
        <v>17498</v>
      </c>
      <c r="S132" s="123">
        <v>17194</v>
      </c>
      <c r="T132" s="123">
        <v>16940</v>
      </c>
      <c r="U132" s="123">
        <v>17016</v>
      </c>
      <c r="V132" s="123">
        <v>16935</v>
      </c>
      <c r="W132" s="123">
        <v>16138</v>
      </c>
      <c r="X132" s="123">
        <v>15006</v>
      </c>
      <c r="Y132" s="123">
        <v>13771</v>
      </c>
      <c r="Z132">
        <f t="shared" si="1"/>
        <v>378583</v>
      </c>
    </row>
    <row r="133" spans="1:26" ht="12" customHeight="1">
      <c r="A133" s="13">
        <v>104</v>
      </c>
      <c r="B133" s="122">
        <v>12863</v>
      </c>
      <c r="C133" s="123">
        <v>12117</v>
      </c>
      <c r="D133" s="123">
        <v>11635</v>
      </c>
      <c r="E133" s="123">
        <v>11470</v>
      </c>
      <c r="F133" s="123">
        <v>11480</v>
      </c>
      <c r="G133" s="123">
        <v>11807</v>
      </c>
      <c r="H133" s="123">
        <v>12494</v>
      </c>
      <c r="I133" s="123">
        <v>13420</v>
      </c>
      <c r="J133" s="123">
        <v>14547</v>
      </c>
      <c r="K133" s="123">
        <v>15422</v>
      </c>
      <c r="L133" s="123">
        <v>15833</v>
      </c>
      <c r="M133" s="123">
        <v>15873</v>
      </c>
      <c r="N133" s="123">
        <v>15694</v>
      </c>
      <c r="O133" s="123">
        <v>15453</v>
      </c>
      <c r="P133" s="123">
        <v>15157</v>
      </c>
      <c r="Q133" s="123">
        <v>15049</v>
      </c>
      <c r="R133" s="123">
        <v>15074</v>
      </c>
      <c r="S133" s="123">
        <v>15178</v>
      </c>
      <c r="T133" s="123">
        <v>15412</v>
      </c>
      <c r="U133" s="123">
        <v>15826</v>
      </c>
      <c r="V133" s="123">
        <v>15897</v>
      </c>
      <c r="W133" s="123">
        <v>15401</v>
      </c>
      <c r="X133" s="123">
        <v>14499</v>
      </c>
      <c r="Y133" s="123">
        <v>13411</v>
      </c>
      <c r="Z133">
        <f t="shared" si="1"/>
        <v>341116</v>
      </c>
    </row>
    <row r="134" spans="1:26" ht="12" customHeight="1">
      <c r="A134" s="13">
        <v>105</v>
      </c>
      <c r="B134" s="122">
        <v>12620</v>
      </c>
      <c r="C134" s="123">
        <v>11891</v>
      </c>
      <c r="D134" s="123">
        <v>11547</v>
      </c>
      <c r="E134" s="123">
        <v>11273</v>
      </c>
      <c r="F134" s="123">
        <v>11215</v>
      </c>
      <c r="G134" s="123">
        <v>11395</v>
      </c>
      <c r="H134" s="123">
        <v>11847</v>
      </c>
      <c r="I134" s="123">
        <v>12448</v>
      </c>
      <c r="J134" s="123">
        <v>13387</v>
      </c>
      <c r="K134" s="123">
        <v>14275</v>
      </c>
      <c r="L134" s="123">
        <v>14892</v>
      </c>
      <c r="M134" s="123">
        <v>15110</v>
      </c>
      <c r="N134" s="123">
        <v>15030</v>
      </c>
      <c r="O134" s="123">
        <v>14884</v>
      </c>
      <c r="P134" s="123">
        <v>14679</v>
      </c>
      <c r="Q134" s="123">
        <v>14592</v>
      </c>
      <c r="R134" s="123">
        <v>14707</v>
      </c>
      <c r="S134" s="123">
        <v>14857</v>
      </c>
      <c r="T134" s="123">
        <v>14976</v>
      </c>
      <c r="U134" s="123">
        <v>15634</v>
      </c>
      <c r="V134" s="123">
        <v>16084</v>
      </c>
      <c r="W134" s="123">
        <v>15569</v>
      </c>
      <c r="X134" s="123">
        <v>14609</v>
      </c>
      <c r="Y134" s="123">
        <v>13355</v>
      </c>
      <c r="Z134">
        <f t="shared" si="1"/>
        <v>330981</v>
      </c>
    </row>
    <row r="135" spans="1:26" ht="12" customHeight="1">
      <c r="A135" s="13">
        <v>106</v>
      </c>
      <c r="B135" s="122">
        <v>12453</v>
      </c>
      <c r="C135" s="123">
        <v>12108</v>
      </c>
      <c r="D135" s="123">
        <v>11881</v>
      </c>
      <c r="E135" s="123">
        <v>11820</v>
      </c>
      <c r="F135" s="123">
        <v>12103</v>
      </c>
      <c r="G135" s="123">
        <v>13061</v>
      </c>
      <c r="H135" s="123">
        <v>14801</v>
      </c>
      <c r="I135" s="123">
        <v>16158</v>
      </c>
      <c r="J135" s="123">
        <v>17269</v>
      </c>
      <c r="K135" s="123">
        <v>17972</v>
      </c>
      <c r="L135" s="123">
        <v>18077</v>
      </c>
      <c r="M135" s="123">
        <v>17888</v>
      </c>
      <c r="N135" s="123">
        <v>17648</v>
      </c>
      <c r="O135" s="123">
        <v>17443</v>
      </c>
      <c r="P135" s="123">
        <v>17214</v>
      </c>
      <c r="Q135" s="123">
        <v>17155</v>
      </c>
      <c r="R135" s="123">
        <v>17237</v>
      </c>
      <c r="S135" s="123">
        <v>17293</v>
      </c>
      <c r="T135" s="123">
        <v>17467</v>
      </c>
      <c r="U135" s="123">
        <v>17830</v>
      </c>
      <c r="V135" s="123">
        <v>17667</v>
      </c>
      <c r="W135" s="123">
        <v>16751</v>
      </c>
      <c r="X135" s="123">
        <v>15321</v>
      </c>
      <c r="Y135" s="123">
        <v>13887</v>
      </c>
      <c r="Z135">
        <f t="shared" si="1"/>
        <v>378610</v>
      </c>
    </row>
    <row r="136" spans="1:26" ht="12" customHeight="1">
      <c r="A136" s="13">
        <v>107</v>
      </c>
      <c r="B136" s="122">
        <v>12933</v>
      </c>
      <c r="C136" s="123">
        <v>12282</v>
      </c>
      <c r="D136" s="123">
        <v>11976</v>
      </c>
      <c r="E136" s="123">
        <v>11877</v>
      </c>
      <c r="F136" s="123">
        <v>12120</v>
      </c>
      <c r="G136" s="123">
        <v>13138</v>
      </c>
      <c r="H136" s="123">
        <v>15092</v>
      </c>
      <c r="I136" s="123">
        <v>16957</v>
      </c>
      <c r="J136" s="123">
        <v>18054</v>
      </c>
      <c r="K136" s="123">
        <v>18690</v>
      </c>
      <c r="L136" s="123">
        <v>18955</v>
      </c>
      <c r="M136" s="123">
        <v>18912</v>
      </c>
      <c r="N136" s="123">
        <v>18820</v>
      </c>
      <c r="O136" s="123">
        <v>18704</v>
      </c>
      <c r="P136" s="123">
        <v>18529</v>
      </c>
      <c r="Q136" s="123">
        <v>18479</v>
      </c>
      <c r="R136" s="123">
        <v>18605</v>
      </c>
      <c r="S136" s="123">
        <v>18597</v>
      </c>
      <c r="T136" s="123">
        <v>18341</v>
      </c>
      <c r="U136" s="123">
        <v>18272</v>
      </c>
      <c r="V136" s="123">
        <v>18091</v>
      </c>
      <c r="W136" s="123">
        <v>17095</v>
      </c>
      <c r="X136" s="123">
        <v>15654</v>
      </c>
      <c r="Y136" s="123">
        <v>14289</v>
      </c>
      <c r="Z136">
        <f t="shared" si="1"/>
        <v>394569</v>
      </c>
    </row>
    <row r="137" spans="1:26" ht="12" customHeight="1">
      <c r="A137" s="13">
        <v>108</v>
      </c>
      <c r="B137" s="122">
        <v>13232</v>
      </c>
      <c r="C137" s="123">
        <v>12643</v>
      </c>
      <c r="D137" s="123">
        <v>12280</v>
      </c>
      <c r="E137" s="123">
        <v>12200</v>
      </c>
      <c r="F137" s="123">
        <v>12437</v>
      </c>
      <c r="G137" s="123">
        <v>13415</v>
      </c>
      <c r="H137" s="123">
        <v>15341</v>
      </c>
      <c r="I137" s="123">
        <v>17097</v>
      </c>
      <c r="J137" s="123">
        <v>18061</v>
      </c>
      <c r="K137" s="123">
        <v>18695</v>
      </c>
      <c r="L137" s="123">
        <v>18981</v>
      </c>
      <c r="M137" s="123">
        <v>18903</v>
      </c>
      <c r="N137" s="123">
        <v>18721</v>
      </c>
      <c r="O137" s="123">
        <v>18555</v>
      </c>
      <c r="P137" s="123">
        <v>18396</v>
      </c>
      <c r="Q137" s="123">
        <v>18272</v>
      </c>
      <c r="R137" s="123">
        <v>18300</v>
      </c>
      <c r="S137" s="123">
        <v>18229</v>
      </c>
      <c r="T137" s="123">
        <v>17973</v>
      </c>
      <c r="U137" s="123">
        <v>17977</v>
      </c>
      <c r="V137" s="123">
        <v>18101</v>
      </c>
      <c r="W137" s="123">
        <v>17276</v>
      </c>
      <c r="X137" s="123">
        <v>15812</v>
      </c>
      <c r="Y137" s="123">
        <v>14312</v>
      </c>
      <c r="Z137">
        <f t="shared" si="1"/>
        <v>395317</v>
      </c>
    </row>
    <row r="138" spans="1:26" ht="12" customHeight="1">
      <c r="A138" s="13">
        <v>109</v>
      </c>
      <c r="B138" s="122">
        <v>13282</v>
      </c>
      <c r="C138" s="123">
        <v>12703</v>
      </c>
      <c r="D138" s="123">
        <v>12363</v>
      </c>
      <c r="E138" s="123">
        <v>12257</v>
      </c>
      <c r="F138" s="123">
        <v>12536</v>
      </c>
      <c r="G138" s="123">
        <v>13502</v>
      </c>
      <c r="H138" s="123">
        <v>15254</v>
      </c>
      <c r="I138" s="123">
        <v>16860</v>
      </c>
      <c r="J138" s="123">
        <v>17630</v>
      </c>
      <c r="K138" s="123">
        <v>18159</v>
      </c>
      <c r="L138" s="123">
        <v>18183</v>
      </c>
      <c r="M138" s="123">
        <v>18154</v>
      </c>
      <c r="N138" s="123">
        <v>17845</v>
      </c>
      <c r="O138" s="123">
        <v>17673</v>
      </c>
      <c r="P138" s="123">
        <v>17440</v>
      </c>
      <c r="Q138" s="123">
        <v>17256</v>
      </c>
      <c r="R138" s="123">
        <v>17114</v>
      </c>
      <c r="S138" s="123">
        <v>16900</v>
      </c>
      <c r="T138" s="123">
        <v>16548</v>
      </c>
      <c r="U138" s="123">
        <v>16835</v>
      </c>
      <c r="V138" s="123">
        <v>17264</v>
      </c>
      <c r="W138" s="123">
        <v>16571</v>
      </c>
      <c r="X138" s="123">
        <v>15249</v>
      </c>
      <c r="Y138" s="123">
        <v>13620</v>
      </c>
      <c r="Z138">
        <f t="shared" si="1"/>
        <v>381307</v>
      </c>
    </row>
    <row r="139" spans="1:26" ht="12" customHeight="1">
      <c r="A139" s="13">
        <v>110</v>
      </c>
      <c r="B139" s="122">
        <v>12593</v>
      </c>
      <c r="C139" s="123">
        <v>11925</v>
      </c>
      <c r="D139" s="123">
        <v>11664</v>
      </c>
      <c r="E139" s="123">
        <v>11566</v>
      </c>
      <c r="F139" s="123">
        <v>11760</v>
      </c>
      <c r="G139" s="123">
        <v>12658</v>
      </c>
      <c r="H139" s="123">
        <v>14376</v>
      </c>
      <c r="I139" s="123">
        <v>16112</v>
      </c>
      <c r="J139" s="123">
        <v>17087</v>
      </c>
      <c r="K139" s="123">
        <v>17696</v>
      </c>
      <c r="L139" s="123">
        <v>17910</v>
      </c>
      <c r="M139" s="123">
        <v>17815</v>
      </c>
      <c r="N139" s="123">
        <v>17614</v>
      </c>
      <c r="O139" s="123">
        <v>17460</v>
      </c>
      <c r="P139" s="123">
        <v>17232</v>
      </c>
      <c r="Q139" s="123">
        <v>17042</v>
      </c>
      <c r="R139" s="123">
        <v>16796</v>
      </c>
      <c r="S139" s="123">
        <v>16535</v>
      </c>
      <c r="T139" s="123">
        <v>16237</v>
      </c>
      <c r="U139" s="123">
        <v>16305</v>
      </c>
      <c r="V139" s="123">
        <v>16565</v>
      </c>
      <c r="W139" s="123">
        <v>15860</v>
      </c>
      <c r="X139" s="123">
        <v>14686</v>
      </c>
      <c r="Y139" s="123">
        <v>13356</v>
      </c>
      <c r="Z139">
        <f t="shared" si="1"/>
        <v>368960</v>
      </c>
    </row>
    <row r="140" spans="1:26" ht="12" customHeight="1">
      <c r="A140" s="13">
        <v>111</v>
      </c>
      <c r="B140" s="122">
        <v>12339</v>
      </c>
      <c r="C140" s="123">
        <v>11560</v>
      </c>
      <c r="D140" s="123">
        <v>11196</v>
      </c>
      <c r="E140" s="123">
        <v>11027</v>
      </c>
      <c r="F140" s="123">
        <v>11020</v>
      </c>
      <c r="G140" s="123">
        <v>11339</v>
      </c>
      <c r="H140" s="123">
        <v>11983</v>
      </c>
      <c r="I140" s="123">
        <v>12980</v>
      </c>
      <c r="J140" s="123">
        <v>14115</v>
      </c>
      <c r="K140" s="123">
        <v>14982</v>
      </c>
      <c r="L140" s="123">
        <v>15363</v>
      </c>
      <c r="M140" s="123">
        <v>15435</v>
      </c>
      <c r="N140" s="123">
        <v>15220</v>
      </c>
      <c r="O140" s="123">
        <v>14897</v>
      </c>
      <c r="P140" s="123">
        <v>14583</v>
      </c>
      <c r="Q140" s="123">
        <v>14433</v>
      </c>
      <c r="R140" s="123">
        <v>14507</v>
      </c>
      <c r="S140" s="123">
        <v>14597</v>
      </c>
      <c r="T140" s="123">
        <v>14728</v>
      </c>
      <c r="U140" s="123">
        <v>14955</v>
      </c>
      <c r="V140" s="123">
        <v>15258</v>
      </c>
      <c r="W140" s="123">
        <v>14746</v>
      </c>
      <c r="X140" s="123">
        <v>13819</v>
      </c>
      <c r="Y140" s="123">
        <v>12758</v>
      </c>
      <c r="Z140">
        <f t="shared" si="1"/>
        <v>327951</v>
      </c>
    </row>
    <row r="141" spans="1:26" ht="12" customHeight="1">
      <c r="A141" s="13">
        <v>112</v>
      </c>
      <c r="B141" s="122">
        <v>11909</v>
      </c>
      <c r="C141" s="123">
        <v>11259</v>
      </c>
      <c r="D141" s="123">
        <v>10857</v>
      </c>
      <c r="E141" s="123">
        <v>10642</v>
      </c>
      <c r="F141" s="123">
        <v>10563</v>
      </c>
      <c r="G141" s="123">
        <v>10653</v>
      </c>
      <c r="H141" s="123">
        <v>10963</v>
      </c>
      <c r="I141" s="123">
        <v>11626</v>
      </c>
      <c r="J141" s="123">
        <v>12581</v>
      </c>
      <c r="K141" s="123">
        <v>13409</v>
      </c>
      <c r="L141" s="123">
        <v>13914</v>
      </c>
      <c r="M141" s="123">
        <v>14126</v>
      </c>
      <c r="N141" s="123">
        <v>14147</v>
      </c>
      <c r="O141" s="123">
        <v>13962</v>
      </c>
      <c r="P141" s="123">
        <v>13832</v>
      </c>
      <c r="Q141" s="123">
        <v>13756</v>
      </c>
      <c r="R141" s="123">
        <v>13898</v>
      </c>
      <c r="S141" s="123">
        <v>13918</v>
      </c>
      <c r="T141" s="123">
        <v>13989</v>
      </c>
      <c r="U141" s="123">
        <v>14509</v>
      </c>
      <c r="V141" s="123">
        <v>15167</v>
      </c>
      <c r="W141" s="123">
        <v>14829</v>
      </c>
      <c r="X141" s="123">
        <v>13749</v>
      </c>
      <c r="Y141" s="123">
        <v>12643</v>
      </c>
      <c r="Z141">
        <f t="shared" si="1"/>
        <v>311013</v>
      </c>
    </row>
    <row r="142" spans="1:26" ht="12" customHeight="1">
      <c r="A142" s="13">
        <v>113</v>
      </c>
      <c r="B142" s="122">
        <v>11666</v>
      </c>
      <c r="C142" s="123">
        <v>11254</v>
      </c>
      <c r="D142" s="123">
        <v>11040</v>
      </c>
      <c r="E142" s="123">
        <v>11062</v>
      </c>
      <c r="F142" s="123">
        <v>11154</v>
      </c>
      <c r="G142" s="123">
        <v>12047</v>
      </c>
      <c r="H142" s="123">
        <v>13785</v>
      </c>
      <c r="I142" s="123">
        <v>15581</v>
      </c>
      <c r="J142" s="123">
        <v>16778</v>
      </c>
      <c r="K142" s="123">
        <v>17562</v>
      </c>
      <c r="L142" s="123">
        <v>17954</v>
      </c>
      <c r="M142" s="123">
        <v>18014</v>
      </c>
      <c r="N142" s="123">
        <v>17917</v>
      </c>
      <c r="O142" s="123">
        <v>17842</v>
      </c>
      <c r="P142" s="123">
        <v>17772</v>
      </c>
      <c r="Q142" s="123">
        <v>17786</v>
      </c>
      <c r="R142" s="123">
        <v>17641</v>
      </c>
      <c r="S142" s="123">
        <v>17441</v>
      </c>
      <c r="T142" s="123">
        <v>17054</v>
      </c>
      <c r="U142" s="123">
        <v>17220</v>
      </c>
      <c r="V142" s="123">
        <v>17289</v>
      </c>
      <c r="W142" s="123">
        <v>16285</v>
      </c>
      <c r="X142" s="123">
        <v>15184</v>
      </c>
      <c r="Y142" s="123">
        <v>13333</v>
      </c>
      <c r="Z142">
        <f t="shared" si="1"/>
        <v>370774</v>
      </c>
    </row>
    <row r="143" spans="1:26" ht="12" customHeight="1">
      <c r="A143" s="13">
        <v>114</v>
      </c>
      <c r="B143" s="122">
        <v>12321</v>
      </c>
      <c r="C143" s="123">
        <v>11592</v>
      </c>
      <c r="D143" s="123">
        <v>11297</v>
      </c>
      <c r="E143" s="123">
        <v>11189</v>
      </c>
      <c r="F143" s="123">
        <v>11420</v>
      </c>
      <c r="G143" s="123">
        <v>12313</v>
      </c>
      <c r="H143" s="123">
        <v>14079</v>
      </c>
      <c r="I143" s="123">
        <v>15998</v>
      </c>
      <c r="J143" s="123">
        <v>17248</v>
      </c>
      <c r="K143" s="123">
        <v>18141</v>
      </c>
      <c r="L143" s="123">
        <v>18610</v>
      </c>
      <c r="M143" s="123">
        <v>18617</v>
      </c>
      <c r="N143" s="123">
        <v>18553</v>
      </c>
      <c r="O143" s="123">
        <v>18500</v>
      </c>
      <c r="P143" s="123">
        <v>18585</v>
      </c>
      <c r="Q143" s="123">
        <v>18605</v>
      </c>
      <c r="R143" s="123">
        <v>18509</v>
      </c>
      <c r="S143" s="123">
        <v>18246</v>
      </c>
      <c r="T143" s="123">
        <v>17706</v>
      </c>
      <c r="U143" s="123">
        <v>17715</v>
      </c>
      <c r="V143" s="123">
        <v>17571</v>
      </c>
      <c r="W143" s="123">
        <v>16677</v>
      </c>
      <c r="X143" s="123">
        <v>15195</v>
      </c>
      <c r="Y143" s="123">
        <v>13796</v>
      </c>
      <c r="Z143">
        <f t="shared" si="1"/>
        <v>382597</v>
      </c>
    </row>
    <row r="144" spans="1:26" ht="12" customHeight="1">
      <c r="A144" s="13">
        <v>115</v>
      </c>
      <c r="B144" s="122">
        <v>12617</v>
      </c>
      <c r="C144" s="123">
        <v>12005</v>
      </c>
      <c r="D144" s="123">
        <v>11688</v>
      </c>
      <c r="E144" s="123">
        <v>11552</v>
      </c>
      <c r="F144" s="123">
        <v>11760</v>
      </c>
      <c r="G144" s="123">
        <v>12692</v>
      </c>
      <c r="H144" s="123">
        <v>14390</v>
      </c>
      <c r="I144" s="123">
        <v>16137</v>
      </c>
      <c r="J144" s="123">
        <v>17218</v>
      </c>
      <c r="K144" s="123">
        <v>17853</v>
      </c>
      <c r="L144" s="123">
        <v>18091</v>
      </c>
      <c r="M144" s="123">
        <v>18081</v>
      </c>
      <c r="N144" s="123">
        <v>17923</v>
      </c>
      <c r="O144" s="123">
        <v>17772</v>
      </c>
      <c r="P144" s="123">
        <v>17634</v>
      </c>
      <c r="Q144" s="123">
        <v>17507</v>
      </c>
      <c r="R144" s="123">
        <v>17440</v>
      </c>
      <c r="S144" s="123">
        <v>17140</v>
      </c>
      <c r="T144" s="123">
        <v>16910</v>
      </c>
      <c r="U144" s="123">
        <v>17067</v>
      </c>
      <c r="V144" s="123">
        <v>17347</v>
      </c>
      <c r="W144" s="123">
        <v>16534</v>
      </c>
      <c r="X144" s="123">
        <v>15143</v>
      </c>
      <c r="Y144" s="123">
        <v>13632</v>
      </c>
      <c r="Z144">
        <f t="shared" si="1"/>
        <v>376248</v>
      </c>
    </row>
    <row r="145" spans="1:26" ht="12" customHeight="1">
      <c r="A145" s="13">
        <v>116</v>
      </c>
      <c r="B145" s="122">
        <v>12841</v>
      </c>
      <c r="C145" s="123">
        <v>12181</v>
      </c>
      <c r="D145" s="123">
        <v>11919</v>
      </c>
      <c r="E145" s="123">
        <v>11803</v>
      </c>
      <c r="F145" s="123">
        <v>12046</v>
      </c>
      <c r="G145" s="123">
        <v>12880</v>
      </c>
      <c r="H145" s="123">
        <v>14567</v>
      </c>
      <c r="I145" s="123">
        <v>16134</v>
      </c>
      <c r="J145" s="123">
        <v>17377</v>
      </c>
      <c r="K145" s="123">
        <v>17896</v>
      </c>
      <c r="L145" s="123">
        <v>18110</v>
      </c>
      <c r="M145" s="123">
        <v>18069</v>
      </c>
      <c r="N145" s="123">
        <v>18024</v>
      </c>
      <c r="O145" s="123">
        <v>17820</v>
      </c>
      <c r="P145" s="123">
        <v>17694</v>
      </c>
      <c r="Q145" s="123">
        <v>17530</v>
      </c>
      <c r="R145" s="123">
        <v>17495</v>
      </c>
      <c r="S145" s="123">
        <v>17302</v>
      </c>
      <c r="T145" s="123">
        <v>17006</v>
      </c>
      <c r="U145" s="123">
        <v>17154</v>
      </c>
      <c r="V145" s="123">
        <v>17222</v>
      </c>
      <c r="W145" s="123">
        <v>16421</v>
      </c>
      <c r="X145" s="123">
        <v>14990</v>
      </c>
      <c r="Y145" s="123">
        <v>13439</v>
      </c>
      <c r="Z145">
        <f t="shared" si="1"/>
        <v>378036</v>
      </c>
    </row>
    <row r="146" spans="1:26" ht="12" customHeight="1">
      <c r="A146" s="13">
        <v>117</v>
      </c>
      <c r="B146" s="122">
        <v>12384</v>
      </c>
      <c r="C146" s="123">
        <v>11698</v>
      </c>
      <c r="D146" s="123">
        <v>11362</v>
      </c>
      <c r="E146" s="123">
        <v>11173</v>
      </c>
      <c r="F146" s="123">
        <v>11355</v>
      </c>
      <c r="G146" s="123">
        <v>12221</v>
      </c>
      <c r="H146" s="123">
        <v>13970</v>
      </c>
      <c r="I146" s="123">
        <v>15786</v>
      </c>
      <c r="J146" s="123">
        <v>16856</v>
      </c>
      <c r="K146" s="123">
        <v>17674</v>
      </c>
      <c r="L146" s="123">
        <v>17979</v>
      </c>
      <c r="M146" s="123">
        <v>17970</v>
      </c>
      <c r="N146" s="123">
        <v>17918</v>
      </c>
      <c r="O146" s="123">
        <v>17895</v>
      </c>
      <c r="P146" s="123">
        <v>17705</v>
      </c>
      <c r="Q146" s="123">
        <v>17567</v>
      </c>
      <c r="R146" s="123">
        <v>17683</v>
      </c>
      <c r="S146" s="123">
        <v>17464</v>
      </c>
      <c r="T146" s="123">
        <v>16944</v>
      </c>
      <c r="U146" s="123">
        <v>16936</v>
      </c>
      <c r="V146" s="123">
        <v>16754</v>
      </c>
      <c r="W146" s="123">
        <v>15946</v>
      </c>
      <c r="X146" s="123">
        <v>14861</v>
      </c>
      <c r="Y146" s="123">
        <v>13476</v>
      </c>
      <c r="Z146">
        <f t="shared" si="1"/>
        <v>371694</v>
      </c>
    </row>
    <row r="147" spans="1:26" ht="12" customHeight="1">
      <c r="A147" s="13">
        <v>118</v>
      </c>
      <c r="B147" s="122">
        <v>12492</v>
      </c>
      <c r="C147" s="123">
        <v>11765</v>
      </c>
      <c r="D147" s="123">
        <v>11325</v>
      </c>
      <c r="E147" s="123">
        <v>11149</v>
      </c>
      <c r="F147" s="123">
        <v>11148</v>
      </c>
      <c r="G147" s="123">
        <v>11444</v>
      </c>
      <c r="H147" s="123">
        <v>12085</v>
      </c>
      <c r="I147" s="123">
        <v>13212</v>
      </c>
      <c r="J147" s="123">
        <v>14283</v>
      </c>
      <c r="K147" s="123">
        <v>15127</v>
      </c>
      <c r="L147" s="123">
        <v>15431</v>
      </c>
      <c r="M147" s="123">
        <v>15393</v>
      </c>
      <c r="N147" s="123">
        <v>15185</v>
      </c>
      <c r="O147" s="123">
        <v>14838</v>
      </c>
      <c r="P147" s="123">
        <v>14612</v>
      </c>
      <c r="Q147" s="123">
        <v>14356</v>
      </c>
      <c r="R147" s="123">
        <v>14375</v>
      </c>
      <c r="S147" s="123">
        <v>14339</v>
      </c>
      <c r="T147" s="123">
        <v>14431</v>
      </c>
      <c r="U147" s="123">
        <v>14730</v>
      </c>
      <c r="V147" s="123">
        <v>15258</v>
      </c>
      <c r="W147" s="123">
        <v>14939</v>
      </c>
      <c r="X147" s="123">
        <v>14020</v>
      </c>
      <c r="Y147" s="123">
        <v>13029</v>
      </c>
      <c r="Z147">
        <f t="shared" si="1"/>
        <v>329084</v>
      </c>
    </row>
    <row r="148" spans="1:26" ht="12" customHeight="1">
      <c r="A148" s="13">
        <v>119</v>
      </c>
      <c r="B148" s="122">
        <v>12188</v>
      </c>
      <c r="C148" s="123">
        <v>11635</v>
      </c>
      <c r="D148" s="123">
        <v>11239</v>
      </c>
      <c r="E148" s="123">
        <v>11036</v>
      </c>
      <c r="F148" s="123">
        <v>10988</v>
      </c>
      <c r="G148" s="123">
        <v>11051</v>
      </c>
      <c r="H148" s="123">
        <v>11290</v>
      </c>
      <c r="I148" s="123">
        <v>11925</v>
      </c>
      <c r="J148" s="123">
        <v>12860</v>
      </c>
      <c r="K148" s="123">
        <v>13469</v>
      </c>
      <c r="L148" s="123">
        <v>13806</v>
      </c>
      <c r="M148" s="123">
        <v>14027</v>
      </c>
      <c r="N148" s="123">
        <v>13950</v>
      </c>
      <c r="O148" s="123">
        <v>13779</v>
      </c>
      <c r="P148" s="123">
        <v>13713</v>
      </c>
      <c r="Q148" s="123">
        <v>13474</v>
      </c>
      <c r="R148" s="123">
        <v>13557</v>
      </c>
      <c r="S148" s="123">
        <v>13615</v>
      </c>
      <c r="T148" s="123">
        <v>13970</v>
      </c>
      <c r="U148" s="123">
        <v>14449</v>
      </c>
      <c r="V148" s="123">
        <v>15288</v>
      </c>
      <c r="W148" s="123">
        <v>14844</v>
      </c>
      <c r="X148" s="123">
        <v>13719</v>
      </c>
      <c r="Y148" s="123">
        <v>12487</v>
      </c>
      <c r="Z148">
        <f t="shared" si="1"/>
        <v>312478</v>
      </c>
    </row>
    <row r="149" spans="1:26" ht="12" customHeight="1">
      <c r="A149" s="13">
        <v>120</v>
      </c>
      <c r="B149" s="122">
        <v>11685</v>
      </c>
      <c r="C149" s="123">
        <v>11274</v>
      </c>
      <c r="D149" s="123">
        <v>11053</v>
      </c>
      <c r="E149" s="123">
        <v>10978</v>
      </c>
      <c r="F149" s="123">
        <v>11241</v>
      </c>
      <c r="G149" s="123">
        <v>12213</v>
      </c>
      <c r="H149" s="123">
        <v>14176</v>
      </c>
      <c r="I149" s="123">
        <v>16125</v>
      </c>
      <c r="J149" s="123">
        <v>17200</v>
      </c>
      <c r="K149" s="123">
        <v>17950</v>
      </c>
      <c r="L149" s="123">
        <v>18365</v>
      </c>
      <c r="M149" s="123">
        <v>18509</v>
      </c>
      <c r="N149" s="123">
        <v>18402</v>
      </c>
      <c r="O149" s="123">
        <v>18225</v>
      </c>
      <c r="P149" s="123">
        <v>17987</v>
      </c>
      <c r="Q149" s="123">
        <v>18032</v>
      </c>
      <c r="R149" s="123">
        <v>18133</v>
      </c>
      <c r="S149" s="123">
        <v>18057</v>
      </c>
      <c r="T149" s="123">
        <v>17684</v>
      </c>
      <c r="U149" s="123">
        <v>17653</v>
      </c>
      <c r="V149" s="123">
        <v>17361</v>
      </c>
      <c r="W149" s="123">
        <v>16487</v>
      </c>
      <c r="X149" s="123">
        <v>15025</v>
      </c>
      <c r="Y149" s="123">
        <v>13518</v>
      </c>
      <c r="Z149">
        <f t="shared" si="1"/>
        <v>377453</v>
      </c>
    </row>
    <row r="150" spans="1:26" ht="12" customHeight="1">
      <c r="A150" s="13">
        <v>121</v>
      </c>
      <c r="B150" s="122">
        <v>12458</v>
      </c>
      <c r="C150" s="123">
        <v>11868</v>
      </c>
      <c r="D150" s="123">
        <v>11509</v>
      </c>
      <c r="E150" s="123">
        <v>11403</v>
      </c>
      <c r="F150" s="123">
        <v>11609</v>
      </c>
      <c r="G150" s="123">
        <v>12559</v>
      </c>
      <c r="H150" s="123">
        <v>14480</v>
      </c>
      <c r="I150" s="123">
        <v>16379</v>
      </c>
      <c r="J150" s="123">
        <v>17365</v>
      </c>
      <c r="K150" s="123">
        <v>18024</v>
      </c>
      <c r="L150" s="123">
        <v>18292</v>
      </c>
      <c r="M150" s="123">
        <v>18174</v>
      </c>
      <c r="N150" s="123">
        <v>18091</v>
      </c>
      <c r="O150" s="123">
        <v>18023</v>
      </c>
      <c r="P150" s="123">
        <v>17909</v>
      </c>
      <c r="Q150" s="123">
        <v>17950</v>
      </c>
      <c r="R150" s="123">
        <v>18086</v>
      </c>
      <c r="S150" s="123">
        <v>17965</v>
      </c>
      <c r="T150" s="123">
        <v>17755</v>
      </c>
      <c r="U150" s="123">
        <v>17639</v>
      </c>
      <c r="V150" s="123">
        <v>17391</v>
      </c>
      <c r="W150" s="123">
        <v>16490</v>
      </c>
      <c r="X150" s="123">
        <v>15076</v>
      </c>
      <c r="Y150" s="123">
        <v>13517</v>
      </c>
      <c r="Z150">
        <f t="shared" si="1"/>
        <v>380133</v>
      </c>
    </row>
    <row r="151" spans="1:26" ht="12" customHeight="1">
      <c r="A151" s="13">
        <v>122</v>
      </c>
      <c r="B151" s="122">
        <v>12397</v>
      </c>
      <c r="C151" s="123">
        <v>11828</v>
      </c>
      <c r="D151" s="123">
        <v>11490</v>
      </c>
      <c r="E151" s="123">
        <v>11416</v>
      </c>
      <c r="F151" s="123">
        <v>11691</v>
      </c>
      <c r="G151" s="123">
        <v>12657</v>
      </c>
      <c r="H151" s="123">
        <v>14253</v>
      </c>
      <c r="I151" s="123">
        <v>15854</v>
      </c>
      <c r="J151" s="123">
        <v>17078</v>
      </c>
      <c r="K151" s="123">
        <v>17653</v>
      </c>
      <c r="L151" s="123">
        <v>17848</v>
      </c>
      <c r="M151" s="123">
        <v>17818</v>
      </c>
      <c r="N151" s="123">
        <v>17722</v>
      </c>
      <c r="O151" s="123">
        <v>17648</v>
      </c>
      <c r="P151" s="123">
        <v>17423</v>
      </c>
      <c r="Q151" s="123">
        <v>17260</v>
      </c>
      <c r="R151" s="123">
        <v>17161</v>
      </c>
      <c r="S151" s="123">
        <v>17005</v>
      </c>
      <c r="T151" s="123">
        <v>16677</v>
      </c>
      <c r="U151" s="123">
        <v>16802</v>
      </c>
      <c r="V151" s="123">
        <v>17023</v>
      </c>
      <c r="W151" s="123">
        <v>16203</v>
      </c>
      <c r="X151" s="123">
        <v>14838</v>
      </c>
      <c r="Y151" s="123">
        <v>13292</v>
      </c>
      <c r="Z151">
        <f t="shared" si="1"/>
        <v>371159</v>
      </c>
    </row>
    <row r="152" spans="1:26" ht="12" customHeight="1">
      <c r="A152" s="13">
        <v>123</v>
      </c>
      <c r="B152" s="122">
        <v>12179</v>
      </c>
      <c r="C152" s="123">
        <v>11637</v>
      </c>
      <c r="D152" s="123">
        <v>11318</v>
      </c>
      <c r="E152" s="123">
        <v>11069</v>
      </c>
      <c r="F152" s="123">
        <v>11479</v>
      </c>
      <c r="G152" s="123">
        <v>12380</v>
      </c>
      <c r="H152" s="123">
        <v>14128</v>
      </c>
      <c r="I152" s="123">
        <v>15722</v>
      </c>
      <c r="J152" s="123">
        <v>16873</v>
      </c>
      <c r="K152" s="123">
        <v>17563</v>
      </c>
      <c r="L152" s="123">
        <v>17790</v>
      </c>
      <c r="M152" s="123">
        <v>17667</v>
      </c>
      <c r="N152" s="123">
        <v>17484</v>
      </c>
      <c r="O152" s="123">
        <v>17420</v>
      </c>
      <c r="P152" s="123">
        <v>17265</v>
      </c>
      <c r="Q152" s="123">
        <v>17125</v>
      </c>
      <c r="R152" s="123">
        <v>16941</v>
      </c>
      <c r="S152" s="123">
        <v>16630</v>
      </c>
      <c r="T152" s="123">
        <v>16237</v>
      </c>
      <c r="U152" s="123">
        <v>16356</v>
      </c>
      <c r="V152" s="123">
        <v>16698</v>
      </c>
      <c r="W152" s="123">
        <v>16064</v>
      </c>
      <c r="X152" s="123">
        <v>14874</v>
      </c>
      <c r="Y152" s="123">
        <v>13075</v>
      </c>
      <c r="Z152">
        <f t="shared" si="1"/>
        <v>366097</v>
      </c>
    </row>
    <row r="153" spans="1:26" ht="12" customHeight="1">
      <c r="A153" s="13">
        <v>124</v>
      </c>
      <c r="B153" s="122">
        <v>12110</v>
      </c>
      <c r="C153" s="123">
        <v>11589</v>
      </c>
      <c r="D153" s="123">
        <v>11292</v>
      </c>
      <c r="E153" s="123">
        <v>11165</v>
      </c>
      <c r="F153" s="123">
        <v>11369</v>
      </c>
      <c r="G153" s="123">
        <v>12256</v>
      </c>
      <c r="H153" s="123">
        <v>14041</v>
      </c>
      <c r="I153" s="123">
        <v>15853</v>
      </c>
      <c r="J153" s="123">
        <v>17149</v>
      </c>
      <c r="K153" s="123">
        <v>17843</v>
      </c>
      <c r="L153" s="123">
        <v>18075</v>
      </c>
      <c r="M153" s="123">
        <v>18062</v>
      </c>
      <c r="N153" s="123">
        <v>17953</v>
      </c>
      <c r="O153" s="123">
        <v>17878</v>
      </c>
      <c r="P153" s="123">
        <v>17748</v>
      </c>
      <c r="Q153" s="123">
        <v>17709</v>
      </c>
      <c r="R153" s="123">
        <v>17554</v>
      </c>
      <c r="S153" s="123">
        <v>17135</v>
      </c>
      <c r="T153" s="123">
        <v>16745</v>
      </c>
      <c r="U153" s="123">
        <v>16709</v>
      </c>
      <c r="V153" s="123">
        <v>16620</v>
      </c>
      <c r="W153" s="123">
        <v>15918</v>
      </c>
      <c r="X153" s="123">
        <v>14766</v>
      </c>
      <c r="Y153" s="123">
        <v>13369</v>
      </c>
      <c r="Z153">
        <f t="shared" si="1"/>
        <v>371032</v>
      </c>
    </row>
    <row r="154" spans="1:26" ht="12" customHeight="1">
      <c r="A154" s="13">
        <v>125</v>
      </c>
      <c r="B154" s="122">
        <v>12378</v>
      </c>
      <c r="C154" s="123">
        <v>11603</v>
      </c>
      <c r="D154" s="123">
        <v>11030</v>
      </c>
      <c r="E154" s="123">
        <v>10831</v>
      </c>
      <c r="F154" s="123">
        <v>10846</v>
      </c>
      <c r="G154" s="123">
        <v>11128</v>
      </c>
      <c r="H154" s="123">
        <v>11918</v>
      </c>
      <c r="I154" s="123">
        <v>12956</v>
      </c>
      <c r="J154" s="123">
        <v>14195</v>
      </c>
      <c r="K154" s="123">
        <v>15126</v>
      </c>
      <c r="L154" s="123">
        <v>15530</v>
      </c>
      <c r="M154" s="123">
        <v>15661</v>
      </c>
      <c r="N154" s="123">
        <v>15544</v>
      </c>
      <c r="O154" s="123">
        <v>15271</v>
      </c>
      <c r="P154" s="123">
        <v>15061</v>
      </c>
      <c r="Q154" s="123">
        <v>14916</v>
      </c>
      <c r="R154" s="123">
        <v>14899</v>
      </c>
      <c r="S154" s="123">
        <v>14898</v>
      </c>
      <c r="T154" s="123">
        <v>15025</v>
      </c>
      <c r="U154" s="123">
        <v>15173</v>
      </c>
      <c r="V154" s="123">
        <v>15336</v>
      </c>
      <c r="W154" s="123">
        <v>14924</v>
      </c>
      <c r="X154" s="123">
        <v>14135</v>
      </c>
      <c r="Y154" s="123">
        <v>12989</v>
      </c>
      <c r="Z154">
        <f t="shared" si="1"/>
        <v>331498</v>
      </c>
    </row>
    <row r="155" spans="1:26" ht="12" customHeight="1">
      <c r="A155" s="13">
        <v>126</v>
      </c>
      <c r="B155" s="122">
        <v>11827</v>
      </c>
      <c r="C155" s="123">
        <v>11229</v>
      </c>
      <c r="D155" s="123">
        <v>10809</v>
      </c>
      <c r="E155" s="123">
        <v>10584</v>
      </c>
      <c r="F155" s="123">
        <v>10457</v>
      </c>
      <c r="G155" s="123">
        <v>10540</v>
      </c>
      <c r="H155" s="123">
        <v>10787</v>
      </c>
      <c r="I155" s="123">
        <v>11558</v>
      </c>
      <c r="J155" s="123">
        <v>12670</v>
      </c>
      <c r="K155" s="123">
        <v>13349</v>
      </c>
      <c r="L155" s="123">
        <v>13773</v>
      </c>
      <c r="M155" s="123">
        <v>13973</v>
      </c>
      <c r="N155" s="123">
        <v>13926</v>
      </c>
      <c r="O155" s="123">
        <v>13771</v>
      </c>
      <c r="P155" s="123">
        <v>13591</v>
      </c>
      <c r="Q155" s="123">
        <v>13569</v>
      </c>
      <c r="R155" s="123">
        <v>13753</v>
      </c>
      <c r="S155" s="123">
        <v>13912</v>
      </c>
      <c r="T155" s="123">
        <v>14122</v>
      </c>
      <c r="U155" s="123">
        <v>14681</v>
      </c>
      <c r="V155" s="123">
        <v>15185</v>
      </c>
      <c r="W155" s="123">
        <v>14720</v>
      </c>
      <c r="X155" s="123">
        <v>13678</v>
      </c>
      <c r="Y155" s="123">
        <v>12455</v>
      </c>
      <c r="Z155">
        <f t="shared" si="1"/>
        <v>309045</v>
      </c>
    </row>
    <row r="156" spans="1:26" ht="12" customHeight="1">
      <c r="A156" s="13">
        <v>127</v>
      </c>
      <c r="B156" s="122">
        <v>11470</v>
      </c>
      <c r="C156" s="123">
        <v>11220</v>
      </c>
      <c r="D156" s="123">
        <v>10836</v>
      </c>
      <c r="E156" s="123">
        <v>10638</v>
      </c>
      <c r="F156" s="123">
        <v>10880</v>
      </c>
      <c r="G156" s="123">
        <v>11805</v>
      </c>
      <c r="H156" s="123">
        <v>13769</v>
      </c>
      <c r="I156" s="123">
        <v>15649</v>
      </c>
      <c r="J156" s="123">
        <v>16994</v>
      </c>
      <c r="K156" s="123">
        <v>17609</v>
      </c>
      <c r="L156" s="123">
        <v>17869</v>
      </c>
      <c r="M156" s="123">
        <v>17893</v>
      </c>
      <c r="N156" s="123">
        <v>17753</v>
      </c>
      <c r="O156" s="123">
        <v>17613</v>
      </c>
      <c r="P156" s="123">
        <v>17405</v>
      </c>
      <c r="Q156" s="123">
        <v>17305</v>
      </c>
      <c r="R156" s="123">
        <v>17258</v>
      </c>
      <c r="S156" s="123">
        <v>17064</v>
      </c>
      <c r="T156" s="123">
        <v>16693</v>
      </c>
      <c r="U156" s="123">
        <v>16600</v>
      </c>
      <c r="V156" s="123">
        <v>16811</v>
      </c>
      <c r="W156" s="123">
        <v>16182</v>
      </c>
      <c r="X156" s="123">
        <v>14981</v>
      </c>
      <c r="Y156" s="123">
        <v>13433</v>
      </c>
      <c r="Z156">
        <f t="shared" si="1"/>
        <v>365857</v>
      </c>
    </row>
    <row r="157" spans="1:26" ht="12" customHeight="1">
      <c r="A157" s="13">
        <v>128</v>
      </c>
      <c r="B157" s="122">
        <v>12412</v>
      </c>
      <c r="C157" s="123">
        <v>11838</v>
      </c>
      <c r="D157" s="123">
        <v>11551</v>
      </c>
      <c r="E157" s="123">
        <v>11571</v>
      </c>
      <c r="F157" s="123">
        <v>11813</v>
      </c>
      <c r="G157" s="123">
        <v>12774</v>
      </c>
      <c r="H157" s="123">
        <v>14458</v>
      </c>
      <c r="I157" s="123">
        <v>16083</v>
      </c>
      <c r="J157" s="123">
        <v>17102</v>
      </c>
      <c r="K157" s="123">
        <v>17548</v>
      </c>
      <c r="L157" s="123">
        <v>17694</v>
      </c>
      <c r="M157" s="123">
        <v>17607</v>
      </c>
      <c r="N157" s="123">
        <v>17437</v>
      </c>
      <c r="O157" s="123">
        <v>17361</v>
      </c>
      <c r="P157" s="123">
        <v>17170</v>
      </c>
      <c r="Q157" s="123">
        <v>17049</v>
      </c>
      <c r="R157" s="123">
        <v>17004</v>
      </c>
      <c r="S157" s="123">
        <v>16869</v>
      </c>
      <c r="T157" s="123">
        <v>16623</v>
      </c>
      <c r="U157" s="123">
        <v>16797</v>
      </c>
      <c r="V157" s="123">
        <v>16866</v>
      </c>
      <c r="W157" s="123">
        <v>16143</v>
      </c>
      <c r="X157" s="123">
        <v>14888</v>
      </c>
      <c r="Y157" s="123">
        <v>13434</v>
      </c>
      <c r="Z157">
        <f t="shared" si="1"/>
        <v>370220</v>
      </c>
    </row>
    <row r="158" spans="1:26" ht="12" customHeight="1">
      <c r="A158" s="13">
        <v>129</v>
      </c>
      <c r="B158" s="122">
        <v>12191</v>
      </c>
      <c r="C158" s="123">
        <v>11567</v>
      </c>
      <c r="D158" s="123">
        <v>11277</v>
      </c>
      <c r="E158" s="123">
        <v>11188</v>
      </c>
      <c r="F158" s="123">
        <v>11419</v>
      </c>
      <c r="G158" s="123">
        <v>12393</v>
      </c>
      <c r="H158" s="123">
        <v>14237</v>
      </c>
      <c r="I158" s="123">
        <v>15927</v>
      </c>
      <c r="J158" s="123">
        <v>17032</v>
      </c>
      <c r="K158" s="123">
        <v>17604</v>
      </c>
      <c r="L158" s="123">
        <v>17759</v>
      </c>
      <c r="M158" s="123">
        <v>17676</v>
      </c>
      <c r="N158" s="123">
        <v>17511</v>
      </c>
      <c r="O158" s="123">
        <v>17444</v>
      </c>
      <c r="P158" s="123">
        <v>17286</v>
      </c>
      <c r="Q158" s="123">
        <v>17171</v>
      </c>
      <c r="R158" s="123">
        <v>17041</v>
      </c>
      <c r="S158" s="123">
        <v>16823</v>
      </c>
      <c r="T158" s="123">
        <v>16507</v>
      </c>
      <c r="U158" s="123">
        <v>16600</v>
      </c>
      <c r="V158" s="123">
        <v>16875</v>
      </c>
      <c r="W158" s="123">
        <v>16170</v>
      </c>
      <c r="X158" s="123">
        <v>14747</v>
      </c>
      <c r="Y158" s="123">
        <v>13206</v>
      </c>
      <c r="Z158">
        <f t="shared" si="1"/>
        <v>367780</v>
      </c>
    </row>
    <row r="159" spans="1:26" ht="12" customHeight="1">
      <c r="A159" s="13">
        <v>130</v>
      </c>
      <c r="B159" s="122">
        <v>11873</v>
      </c>
      <c r="C159" s="123">
        <v>11426</v>
      </c>
      <c r="D159" s="123">
        <v>11185</v>
      </c>
      <c r="E159" s="123">
        <v>11059</v>
      </c>
      <c r="F159" s="123">
        <v>11274</v>
      </c>
      <c r="G159" s="123">
        <v>12153</v>
      </c>
      <c r="H159" s="123">
        <v>14025</v>
      </c>
      <c r="I159" s="123">
        <v>15864</v>
      </c>
      <c r="J159" s="123">
        <v>16984</v>
      </c>
      <c r="K159" s="123">
        <v>17664</v>
      </c>
      <c r="L159" s="123">
        <v>17875</v>
      </c>
      <c r="M159" s="123">
        <v>17886</v>
      </c>
      <c r="N159" s="123">
        <v>17671</v>
      </c>
      <c r="O159" s="123">
        <v>17556</v>
      </c>
      <c r="P159" s="123">
        <v>17377</v>
      </c>
      <c r="Q159" s="123">
        <v>17200</v>
      </c>
      <c r="R159" s="123">
        <v>17007</v>
      </c>
      <c r="S159" s="123">
        <v>16991</v>
      </c>
      <c r="T159" s="123">
        <v>16674</v>
      </c>
      <c r="U159" s="123">
        <v>16791</v>
      </c>
      <c r="V159" s="123">
        <v>16975</v>
      </c>
      <c r="W159" s="123">
        <v>16312</v>
      </c>
      <c r="X159" s="123">
        <v>14946</v>
      </c>
      <c r="Y159" s="123">
        <v>13377</v>
      </c>
      <c r="Z159">
        <f t="shared" ref="Z159:Z222" si="2">SUM(A159:Y159)</f>
        <v>368275</v>
      </c>
    </row>
    <row r="160" spans="1:26" ht="12" customHeight="1">
      <c r="A160" s="13">
        <v>131</v>
      </c>
      <c r="B160" s="122">
        <v>12115</v>
      </c>
      <c r="C160" s="123">
        <v>11609</v>
      </c>
      <c r="D160" s="123">
        <v>11277</v>
      </c>
      <c r="E160" s="123">
        <v>11172</v>
      </c>
      <c r="F160" s="123">
        <v>11394</v>
      </c>
      <c r="G160" s="123">
        <v>12257</v>
      </c>
      <c r="H160" s="123">
        <v>14101</v>
      </c>
      <c r="I160" s="123">
        <v>16061</v>
      </c>
      <c r="J160" s="123">
        <v>17367</v>
      </c>
      <c r="K160" s="123">
        <v>17925</v>
      </c>
      <c r="L160" s="123">
        <v>18145</v>
      </c>
      <c r="M160" s="123">
        <v>18086</v>
      </c>
      <c r="N160" s="123">
        <v>17911</v>
      </c>
      <c r="O160" s="123">
        <v>17806</v>
      </c>
      <c r="P160" s="123">
        <v>17647</v>
      </c>
      <c r="Q160" s="123">
        <v>17670</v>
      </c>
      <c r="R160" s="123">
        <v>17517</v>
      </c>
      <c r="S160" s="123">
        <v>17190</v>
      </c>
      <c r="T160" s="123">
        <v>16754</v>
      </c>
      <c r="U160" s="123">
        <v>16655</v>
      </c>
      <c r="V160" s="123">
        <v>16699</v>
      </c>
      <c r="W160" s="123">
        <v>16114</v>
      </c>
      <c r="X160" s="123">
        <v>14953</v>
      </c>
      <c r="Y160" s="123">
        <v>13553</v>
      </c>
      <c r="Z160">
        <f t="shared" si="2"/>
        <v>372109</v>
      </c>
    </row>
    <row r="161" spans="1:26" ht="12" customHeight="1">
      <c r="A161" s="13">
        <v>132</v>
      </c>
      <c r="B161" s="122">
        <v>13290</v>
      </c>
      <c r="C161" s="123">
        <v>11725</v>
      </c>
      <c r="D161" s="123">
        <v>11274</v>
      </c>
      <c r="E161" s="123">
        <v>11013</v>
      </c>
      <c r="F161" s="123">
        <v>11029</v>
      </c>
      <c r="G161" s="123">
        <v>11259</v>
      </c>
      <c r="H161" s="123">
        <v>11854</v>
      </c>
      <c r="I161" s="123">
        <v>12625</v>
      </c>
      <c r="J161" s="123">
        <v>15201</v>
      </c>
      <c r="K161" s="123">
        <v>16363</v>
      </c>
      <c r="L161" s="123">
        <v>16941</v>
      </c>
      <c r="M161" s="123">
        <v>17149</v>
      </c>
      <c r="N161" s="123">
        <v>16103</v>
      </c>
      <c r="O161" s="123">
        <v>15861</v>
      </c>
      <c r="P161" s="123">
        <v>15462</v>
      </c>
      <c r="Q161" s="123">
        <v>15350</v>
      </c>
      <c r="R161" s="123">
        <v>15351</v>
      </c>
      <c r="S161" s="123">
        <v>15570</v>
      </c>
      <c r="T161" s="123">
        <v>15781</v>
      </c>
      <c r="U161" s="123">
        <v>15762</v>
      </c>
      <c r="V161" s="123">
        <v>15722</v>
      </c>
      <c r="W161" s="123">
        <v>15225</v>
      </c>
      <c r="X161" s="123">
        <v>14292</v>
      </c>
      <c r="Y161" s="123">
        <v>13176</v>
      </c>
      <c r="Z161">
        <f t="shared" si="2"/>
        <v>343510</v>
      </c>
    </row>
    <row r="162" spans="1:26" ht="12" customHeight="1">
      <c r="A162" s="13">
        <v>133</v>
      </c>
      <c r="B162" s="122">
        <v>12306</v>
      </c>
      <c r="C162" s="123">
        <v>11717</v>
      </c>
      <c r="D162" s="123">
        <v>11131</v>
      </c>
      <c r="E162" s="123">
        <v>10672</v>
      </c>
      <c r="F162" s="123">
        <v>10686</v>
      </c>
      <c r="G162" s="123">
        <v>10931</v>
      </c>
      <c r="H162" s="123">
        <v>11415</v>
      </c>
      <c r="I162" s="123">
        <v>11896</v>
      </c>
      <c r="J162" s="123">
        <v>12735</v>
      </c>
      <c r="K162" s="123">
        <v>13490</v>
      </c>
      <c r="L162" s="123">
        <v>13915</v>
      </c>
      <c r="M162" s="123">
        <v>14042</v>
      </c>
      <c r="N162" s="123">
        <v>13971</v>
      </c>
      <c r="O162" s="123">
        <v>13766</v>
      </c>
      <c r="P162" s="123">
        <v>13611</v>
      </c>
      <c r="Q162" s="123">
        <v>13455</v>
      </c>
      <c r="R162" s="123">
        <v>13464</v>
      </c>
      <c r="S162" s="123">
        <v>13536</v>
      </c>
      <c r="T162" s="123">
        <v>13651</v>
      </c>
      <c r="U162" s="123">
        <v>14123</v>
      </c>
      <c r="V162" s="123">
        <v>14708</v>
      </c>
      <c r="W162" s="123">
        <v>14560</v>
      </c>
      <c r="X162" s="123">
        <v>13664</v>
      </c>
      <c r="Y162" s="123">
        <v>12671</v>
      </c>
      <c r="Z162">
        <f t="shared" si="2"/>
        <v>310249</v>
      </c>
    </row>
    <row r="163" spans="1:26" ht="12" customHeight="1">
      <c r="A163" s="13">
        <v>134</v>
      </c>
      <c r="B163" s="122">
        <v>11793</v>
      </c>
      <c r="C163" s="123">
        <v>11465</v>
      </c>
      <c r="D163" s="123">
        <v>11264</v>
      </c>
      <c r="E163" s="123">
        <v>11252</v>
      </c>
      <c r="F163" s="123">
        <v>11498</v>
      </c>
      <c r="G163" s="123">
        <v>12317</v>
      </c>
      <c r="H163" s="123">
        <v>14083</v>
      </c>
      <c r="I163" s="123">
        <v>15770</v>
      </c>
      <c r="J163" s="123">
        <v>16886</v>
      </c>
      <c r="K163" s="123">
        <v>17505</v>
      </c>
      <c r="L163" s="123">
        <v>17692</v>
      </c>
      <c r="M163" s="123">
        <v>17561</v>
      </c>
      <c r="N163" s="123">
        <v>17437</v>
      </c>
      <c r="O163" s="123">
        <v>17238</v>
      </c>
      <c r="P163" s="123">
        <v>17079</v>
      </c>
      <c r="Q163" s="123">
        <v>17009</v>
      </c>
      <c r="R163" s="123">
        <v>16852</v>
      </c>
      <c r="S163" s="123">
        <v>16683</v>
      </c>
      <c r="T163" s="123">
        <v>16364</v>
      </c>
      <c r="U163" s="123">
        <v>16397</v>
      </c>
      <c r="V163" s="123">
        <v>16724</v>
      </c>
      <c r="W163" s="123">
        <v>16384</v>
      </c>
      <c r="X163" s="123">
        <v>15057</v>
      </c>
      <c r="Y163" s="123">
        <v>13510</v>
      </c>
      <c r="Z163">
        <f t="shared" si="2"/>
        <v>365954</v>
      </c>
    </row>
    <row r="164" spans="1:26" ht="12" customHeight="1">
      <c r="A164" s="13">
        <v>135</v>
      </c>
      <c r="B164" s="122">
        <v>12227</v>
      </c>
      <c r="C164" s="123">
        <v>11735</v>
      </c>
      <c r="D164" s="123">
        <v>11461</v>
      </c>
      <c r="E164" s="123">
        <v>11407</v>
      </c>
      <c r="F164" s="123">
        <v>11651</v>
      </c>
      <c r="G164" s="123">
        <v>12493</v>
      </c>
      <c r="H164" s="123">
        <v>14149</v>
      </c>
      <c r="I164" s="123">
        <v>16027</v>
      </c>
      <c r="J164" s="123">
        <v>17044</v>
      </c>
      <c r="K164" s="123">
        <v>17629</v>
      </c>
      <c r="L164" s="123">
        <v>17747</v>
      </c>
      <c r="M164" s="123">
        <v>17627</v>
      </c>
      <c r="N164" s="123">
        <v>17489</v>
      </c>
      <c r="O164" s="123">
        <v>17404</v>
      </c>
      <c r="P164" s="123">
        <v>17233</v>
      </c>
      <c r="Q164" s="123">
        <v>17143</v>
      </c>
      <c r="R164" s="123">
        <v>17004</v>
      </c>
      <c r="S164" s="123">
        <v>16796</v>
      </c>
      <c r="T164" s="123">
        <v>16346</v>
      </c>
      <c r="U164" s="123">
        <v>16375</v>
      </c>
      <c r="V164" s="123">
        <v>16708</v>
      </c>
      <c r="W164" s="123">
        <v>16191</v>
      </c>
      <c r="X164" s="123">
        <v>15040</v>
      </c>
      <c r="Y164" s="123">
        <v>13362</v>
      </c>
      <c r="Z164">
        <f t="shared" si="2"/>
        <v>368423</v>
      </c>
    </row>
    <row r="165" spans="1:26" ht="12" customHeight="1">
      <c r="A165" s="13">
        <v>136</v>
      </c>
      <c r="B165" s="122">
        <v>12080</v>
      </c>
      <c r="C165" s="123">
        <v>11500</v>
      </c>
      <c r="D165" s="123">
        <v>11229</v>
      </c>
      <c r="E165" s="123">
        <v>11112</v>
      </c>
      <c r="F165" s="123">
        <v>11342</v>
      </c>
      <c r="G165" s="123">
        <v>12186</v>
      </c>
      <c r="H165" s="123">
        <v>13882</v>
      </c>
      <c r="I165" s="123">
        <v>15678</v>
      </c>
      <c r="J165" s="123">
        <v>16753</v>
      </c>
      <c r="K165" s="123">
        <v>17385</v>
      </c>
      <c r="L165" s="123">
        <v>17534</v>
      </c>
      <c r="M165" s="123">
        <v>17518</v>
      </c>
      <c r="N165" s="123">
        <v>17433</v>
      </c>
      <c r="O165" s="123">
        <v>17460</v>
      </c>
      <c r="P165" s="123">
        <v>17174</v>
      </c>
      <c r="Q165" s="123">
        <v>17073</v>
      </c>
      <c r="R165" s="123">
        <v>16933</v>
      </c>
      <c r="S165" s="123">
        <v>16753</v>
      </c>
      <c r="T165" s="123">
        <v>16373</v>
      </c>
      <c r="U165" s="123">
        <v>16239</v>
      </c>
      <c r="V165" s="123">
        <v>16436</v>
      </c>
      <c r="W165" s="123">
        <v>15975</v>
      </c>
      <c r="X165" s="123">
        <v>14586</v>
      </c>
      <c r="Y165" s="123">
        <v>13016</v>
      </c>
      <c r="Z165">
        <f t="shared" si="2"/>
        <v>363786</v>
      </c>
    </row>
    <row r="166" spans="1:26" ht="12" customHeight="1">
      <c r="A166" s="13">
        <v>137</v>
      </c>
      <c r="B166" s="122">
        <v>11908</v>
      </c>
      <c r="C166" s="123">
        <v>11336</v>
      </c>
      <c r="D166" s="123">
        <v>11042</v>
      </c>
      <c r="E166" s="123">
        <v>10908</v>
      </c>
      <c r="F166" s="123">
        <v>11180</v>
      </c>
      <c r="G166" s="123">
        <v>12028</v>
      </c>
      <c r="H166" s="123">
        <v>13844</v>
      </c>
      <c r="I166" s="123">
        <v>15785</v>
      </c>
      <c r="J166" s="123">
        <v>16918</v>
      </c>
      <c r="K166" s="123">
        <v>17660</v>
      </c>
      <c r="L166" s="123">
        <v>17992</v>
      </c>
      <c r="M166" s="123">
        <v>18020</v>
      </c>
      <c r="N166" s="123">
        <v>17967</v>
      </c>
      <c r="O166" s="123">
        <v>17918</v>
      </c>
      <c r="P166" s="123">
        <v>17772</v>
      </c>
      <c r="Q166" s="123">
        <v>17720</v>
      </c>
      <c r="R166" s="123">
        <v>17772</v>
      </c>
      <c r="S166" s="123">
        <v>17727</v>
      </c>
      <c r="T166" s="123">
        <v>17472</v>
      </c>
      <c r="U166" s="123">
        <v>17205</v>
      </c>
      <c r="V166" s="123">
        <v>17145</v>
      </c>
      <c r="W166" s="123">
        <v>16275</v>
      </c>
      <c r="X166" s="123">
        <v>14966</v>
      </c>
      <c r="Y166" s="123">
        <v>13386</v>
      </c>
      <c r="Z166">
        <f t="shared" si="2"/>
        <v>372083</v>
      </c>
    </row>
    <row r="167" spans="1:26" ht="12" customHeight="1">
      <c r="A167" s="13">
        <v>138</v>
      </c>
      <c r="B167" s="122">
        <v>12243</v>
      </c>
      <c r="C167" s="123">
        <v>11654</v>
      </c>
      <c r="D167" s="123">
        <v>11328</v>
      </c>
      <c r="E167" s="123">
        <v>11195</v>
      </c>
      <c r="F167" s="123">
        <v>11390</v>
      </c>
      <c r="G167" s="123">
        <v>12204</v>
      </c>
      <c r="H167" s="123">
        <v>13916</v>
      </c>
      <c r="I167" s="123">
        <v>15735</v>
      </c>
      <c r="J167" s="123">
        <v>16918</v>
      </c>
      <c r="K167" s="123">
        <v>17558</v>
      </c>
      <c r="L167" s="123">
        <v>17741</v>
      </c>
      <c r="M167" s="123">
        <v>17881</v>
      </c>
      <c r="N167" s="123">
        <v>17779</v>
      </c>
      <c r="O167" s="123">
        <v>17789</v>
      </c>
      <c r="P167" s="123">
        <v>17701</v>
      </c>
      <c r="Q167" s="123">
        <v>17612</v>
      </c>
      <c r="R167" s="123">
        <v>17347</v>
      </c>
      <c r="S167" s="123">
        <v>16965</v>
      </c>
      <c r="T167" s="123">
        <v>16528</v>
      </c>
      <c r="U167" s="123">
        <v>16198</v>
      </c>
      <c r="V167" s="123">
        <v>16248</v>
      </c>
      <c r="W167" s="123">
        <v>15841</v>
      </c>
      <c r="X167" s="123">
        <v>14729</v>
      </c>
      <c r="Y167" s="123">
        <v>13305</v>
      </c>
      <c r="Z167">
        <f t="shared" si="2"/>
        <v>367943</v>
      </c>
    </row>
    <row r="168" spans="1:26" ht="12" customHeight="1">
      <c r="A168" s="13">
        <v>139</v>
      </c>
      <c r="B168" s="122">
        <v>12079</v>
      </c>
      <c r="C168" s="123">
        <v>11353</v>
      </c>
      <c r="D168" s="123">
        <v>10961</v>
      </c>
      <c r="E168" s="123">
        <v>10756</v>
      </c>
      <c r="F168" s="123">
        <v>10678</v>
      </c>
      <c r="G168" s="123">
        <v>10883</v>
      </c>
      <c r="H168" s="123">
        <v>11504</v>
      </c>
      <c r="I168" s="123">
        <v>12711</v>
      </c>
      <c r="J168" s="123">
        <v>14089</v>
      </c>
      <c r="K168" s="123">
        <v>15074</v>
      </c>
      <c r="L168" s="123">
        <v>15540</v>
      </c>
      <c r="M168" s="123">
        <v>15716</v>
      </c>
      <c r="N168" s="123">
        <v>15572</v>
      </c>
      <c r="O168" s="123">
        <v>15310</v>
      </c>
      <c r="P168" s="123">
        <v>15033</v>
      </c>
      <c r="Q168" s="123">
        <v>14868</v>
      </c>
      <c r="R168" s="123">
        <v>14907</v>
      </c>
      <c r="S168" s="123">
        <v>15031</v>
      </c>
      <c r="T168" s="123">
        <v>15151</v>
      </c>
      <c r="U168" s="123">
        <v>15245</v>
      </c>
      <c r="V168" s="123">
        <v>15151</v>
      </c>
      <c r="W168" s="123">
        <v>14867</v>
      </c>
      <c r="X168" s="123">
        <v>14077</v>
      </c>
      <c r="Y168" s="123">
        <v>12918</v>
      </c>
      <c r="Z168">
        <f t="shared" si="2"/>
        <v>329613</v>
      </c>
    </row>
    <row r="169" spans="1:26" ht="12" customHeight="1">
      <c r="A169" s="13">
        <v>140</v>
      </c>
      <c r="B169" s="122">
        <v>11687</v>
      </c>
      <c r="C169" s="123">
        <v>11030</v>
      </c>
      <c r="D169" s="123">
        <v>10602</v>
      </c>
      <c r="E169" s="123">
        <v>10399</v>
      </c>
      <c r="F169" s="123">
        <v>10352</v>
      </c>
      <c r="G169" s="123">
        <v>10379</v>
      </c>
      <c r="H169" s="123">
        <v>10695</v>
      </c>
      <c r="I169" s="123">
        <v>11699</v>
      </c>
      <c r="J169" s="123">
        <v>12820</v>
      </c>
      <c r="K169" s="123">
        <v>13727</v>
      </c>
      <c r="L169" s="123">
        <v>14344</v>
      </c>
      <c r="M169" s="123">
        <v>14671</v>
      </c>
      <c r="N169" s="123">
        <v>14830</v>
      </c>
      <c r="O169" s="123">
        <v>14940</v>
      </c>
      <c r="P169" s="123">
        <v>15001</v>
      </c>
      <c r="Q169" s="123">
        <v>15138</v>
      </c>
      <c r="R169" s="123">
        <v>15172</v>
      </c>
      <c r="S169" s="123">
        <v>15307</v>
      </c>
      <c r="T169" s="123">
        <v>15350</v>
      </c>
      <c r="U169" s="123">
        <v>15557</v>
      </c>
      <c r="V169" s="123">
        <v>16009</v>
      </c>
      <c r="W169" s="123">
        <v>16029</v>
      </c>
      <c r="X169" s="123">
        <v>15057</v>
      </c>
      <c r="Y169" s="123">
        <v>13743</v>
      </c>
      <c r="Z169">
        <f t="shared" si="2"/>
        <v>324678</v>
      </c>
    </row>
    <row r="170" spans="1:26" ht="12" customHeight="1">
      <c r="A170" s="13">
        <v>141</v>
      </c>
      <c r="B170" s="122">
        <v>12572</v>
      </c>
      <c r="C170" s="123">
        <v>12126</v>
      </c>
      <c r="D170" s="123">
        <v>11799</v>
      </c>
      <c r="E170" s="123">
        <v>11727</v>
      </c>
      <c r="F170" s="123">
        <v>11912</v>
      </c>
      <c r="G170" s="123">
        <v>12862</v>
      </c>
      <c r="H170" s="123">
        <v>14768</v>
      </c>
      <c r="I170" s="123">
        <v>16934</v>
      </c>
      <c r="J170" s="123">
        <v>18887</v>
      </c>
      <c r="K170" s="123">
        <v>20182</v>
      </c>
      <c r="L170" s="123">
        <v>20969</v>
      </c>
      <c r="M170" s="123">
        <v>21700</v>
      </c>
      <c r="N170" s="123">
        <v>21899</v>
      </c>
      <c r="O170" s="123">
        <v>22105</v>
      </c>
      <c r="P170" s="123">
        <v>22387</v>
      </c>
      <c r="Q170" s="123">
        <v>22544</v>
      </c>
      <c r="R170" s="123">
        <v>22304</v>
      </c>
      <c r="S170" s="123">
        <v>21843</v>
      </c>
      <c r="T170" s="123">
        <v>21325</v>
      </c>
      <c r="U170" s="123">
        <v>21153</v>
      </c>
      <c r="V170" s="123">
        <v>21275</v>
      </c>
      <c r="W170" s="123">
        <v>20708</v>
      </c>
      <c r="X170" s="123">
        <v>19019</v>
      </c>
      <c r="Y170" s="123">
        <v>17106</v>
      </c>
      <c r="Z170">
        <f t="shared" si="2"/>
        <v>440247</v>
      </c>
    </row>
    <row r="171" spans="1:26" ht="12" customHeight="1">
      <c r="A171" s="13">
        <v>142</v>
      </c>
      <c r="B171" s="122">
        <v>15523</v>
      </c>
      <c r="C171" s="123">
        <v>14743</v>
      </c>
      <c r="D171" s="123">
        <v>14212</v>
      </c>
      <c r="E171" s="123">
        <v>14016</v>
      </c>
      <c r="F171" s="123">
        <v>14117</v>
      </c>
      <c r="G171" s="123">
        <v>14818</v>
      </c>
      <c r="H171" s="123">
        <v>16789</v>
      </c>
      <c r="I171" s="123">
        <v>18941</v>
      </c>
      <c r="J171" s="123">
        <v>20673</v>
      </c>
      <c r="K171" s="123">
        <v>21819</v>
      </c>
      <c r="L171" s="123">
        <v>22410</v>
      </c>
      <c r="M171" s="123">
        <v>22640</v>
      </c>
      <c r="N171" s="123">
        <v>22771</v>
      </c>
      <c r="O171" s="123">
        <v>22784</v>
      </c>
      <c r="P171" s="123">
        <v>22734</v>
      </c>
      <c r="Q171" s="123">
        <v>22618</v>
      </c>
      <c r="R171" s="123">
        <v>22366</v>
      </c>
      <c r="S171" s="123">
        <v>21551</v>
      </c>
      <c r="T171" s="123">
        <v>20384</v>
      </c>
      <c r="U171" s="123">
        <v>19964</v>
      </c>
      <c r="V171" s="123">
        <v>19629</v>
      </c>
      <c r="W171" s="123">
        <v>18981</v>
      </c>
      <c r="X171" s="123">
        <v>17303</v>
      </c>
      <c r="Y171" s="123">
        <v>15623</v>
      </c>
      <c r="Z171">
        <f t="shared" si="2"/>
        <v>457551</v>
      </c>
    </row>
    <row r="172" spans="1:26" ht="12" customHeight="1">
      <c r="A172" s="13">
        <v>143</v>
      </c>
      <c r="B172" s="122">
        <v>14320</v>
      </c>
      <c r="C172" s="123">
        <v>13390</v>
      </c>
      <c r="D172" s="123">
        <v>12833</v>
      </c>
      <c r="E172" s="123">
        <v>12622</v>
      </c>
      <c r="F172" s="123">
        <v>12632</v>
      </c>
      <c r="G172" s="123">
        <v>13367</v>
      </c>
      <c r="H172" s="123">
        <v>15123</v>
      </c>
      <c r="I172" s="123">
        <v>17099</v>
      </c>
      <c r="J172" s="123">
        <v>18575</v>
      </c>
      <c r="K172" s="123">
        <v>19578</v>
      </c>
      <c r="L172" s="123">
        <v>20016</v>
      </c>
      <c r="M172" s="123">
        <v>20144</v>
      </c>
      <c r="N172" s="123">
        <v>20204</v>
      </c>
      <c r="O172" s="123">
        <v>20267</v>
      </c>
      <c r="P172" s="123">
        <v>20177</v>
      </c>
      <c r="Q172" s="123">
        <v>20102</v>
      </c>
      <c r="R172" s="123">
        <v>19918</v>
      </c>
      <c r="S172" s="123">
        <v>19287</v>
      </c>
      <c r="T172" s="123">
        <v>18544</v>
      </c>
      <c r="U172" s="123">
        <v>18206</v>
      </c>
      <c r="V172" s="123">
        <v>18179</v>
      </c>
      <c r="W172" s="123">
        <v>17561</v>
      </c>
      <c r="X172" s="123">
        <v>16122</v>
      </c>
      <c r="Y172" s="123">
        <v>14510</v>
      </c>
      <c r="Z172">
        <f t="shared" si="2"/>
        <v>412919</v>
      </c>
    </row>
    <row r="173" spans="1:26" ht="12" customHeight="1">
      <c r="A173" s="13">
        <v>144</v>
      </c>
      <c r="B173" s="122">
        <v>13095</v>
      </c>
      <c r="C173" s="123">
        <v>12395</v>
      </c>
      <c r="D173" s="123">
        <v>11994</v>
      </c>
      <c r="E173" s="123">
        <v>11816</v>
      </c>
      <c r="F173" s="123">
        <v>11939</v>
      </c>
      <c r="G173" s="123">
        <v>12704</v>
      </c>
      <c r="H173" s="123">
        <v>14611</v>
      </c>
      <c r="I173" s="123">
        <v>16637</v>
      </c>
      <c r="J173" s="123">
        <v>18116</v>
      </c>
      <c r="K173" s="123">
        <v>19046</v>
      </c>
      <c r="L173" s="123">
        <v>19484</v>
      </c>
      <c r="M173" s="123">
        <v>19637</v>
      </c>
      <c r="N173" s="123">
        <v>19743</v>
      </c>
      <c r="O173" s="123">
        <v>19884</v>
      </c>
      <c r="P173" s="123">
        <v>19816</v>
      </c>
      <c r="Q173" s="123">
        <v>19743</v>
      </c>
      <c r="R173" s="123">
        <v>19638</v>
      </c>
      <c r="S173" s="123">
        <v>19237</v>
      </c>
      <c r="T173" s="123">
        <v>18682</v>
      </c>
      <c r="U173" s="123">
        <v>18348</v>
      </c>
      <c r="V173" s="123">
        <v>18281</v>
      </c>
      <c r="W173" s="123">
        <v>17614</v>
      </c>
      <c r="X173" s="123">
        <v>16157</v>
      </c>
      <c r="Y173" s="123">
        <v>14596</v>
      </c>
      <c r="Z173">
        <f t="shared" si="2"/>
        <v>403357</v>
      </c>
    </row>
    <row r="174" spans="1:26" ht="12" customHeight="1">
      <c r="A174" s="13">
        <v>145</v>
      </c>
      <c r="B174" s="122">
        <v>13344</v>
      </c>
      <c r="C174" s="123">
        <v>12650</v>
      </c>
      <c r="D174" s="123">
        <v>12218</v>
      </c>
      <c r="E174" s="123">
        <v>12083</v>
      </c>
      <c r="F174" s="123">
        <v>12262</v>
      </c>
      <c r="G174" s="123">
        <v>13017</v>
      </c>
      <c r="H174" s="123">
        <v>14700</v>
      </c>
      <c r="I174" s="123">
        <v>16606</v>
      </c>
      <c r="J174" s="123">
        <v>17998</v>
      </c>
      <c r="K174" s="123">
        <v>18955</v>
      </c>
      <c r="L174" s="123">
        <v>19291</v>
      </c>
      <c r="M174" s="123">
        <v>19414</v>
      </c>
      <c r="N174" s="123">
        <v>19288</v>
      </c>
      <c r="O174" s="123">
        <v>19236</v>
      </c>
      <c r="P174" s="123">
        <v>19040</v>
      </c>
      <c r="Q174" s="123">
        <v>18785</v>
      </c>
      <c r="R174" s="123">
        <v>18493</v>
      </c>
      <c r="S174" s="123">
        <v>18027</v>
      </c>
      <c r="T174" s="123">
        <v>17307</v>
      </c>
      <c r="U174" s="123">
        <v>16774</v>
      </c>
      <c r="V174" s="123">
        <v>16769</v>
      </c>
      <c r="W174" s="123">
        <v>16367</v>
      </c>
      <c r="X174" s="123">
        <v>15093</v>
      </c>
      <c r="Y174" s="123">
        <v>13608</v>
      </c>
      <c r="Z174">
        <f t="shared" si="2"/>
        <v>391470</v>
      </c>
    </row>
    <row r="175" spans="1:26" ht="12" customHeight="1">
      <c r="A175" s="13">
        <v>146</v>
      </c>
      <c r="B175" s="122">
        <v>12612</v>
      </c>
      <c r="C175" s="123">
        <v>11612</v>
      </c>
      <c r="D175" s="123">
        <v>10962</v>
      </c>
      <c r="E175" s="123">
        <v>10627</v>
      </c>
      <c r="F175" s="123">
        <v>10728</v>
      </c>
      <c r="G175" s="123">
        <v>10775</v>
      </c>
      <c r="H175" s="123">
        <v>11466</v>
      </c>
      <c r="I175" s="123">
        <v>12487</v>
      </c>
      <c r="J175" s="123">
        <v>13858</v>
      </c>
      <c r="K175" s="123">
        <v>14641</v>
      </c>
      <c r="L175" s="123">
        <v>15061</v>
      </c>
      <c r="M175" s="123">
        <v>15013</v>
      </c>
      <c r="N175" s="123">
        <v>14975</v>
      </c>
      <c r="O175" s="123">
        <v>14807</v>
      </c>
      <c r="P175" s="123">
        <v>14573</v>
      </c>
      <c r="Q175" s="123">
        <v>14459</v>
      </c>
      <c r="R175" s="123">
        <v>14447</v>
      </c>
      <c r="S175" s="123">
        <v>14257</v>
      </c>
      <c r="T175" s="123">
        <v>14153</v>
      </c>
      <c r="U175" s="123">
        <v>14141</v>
      </c>
      <c r="V175" s="123">
        <v>14574</v>
      </c>
      <c r="W175" s="123">
        <v>14592</v>
      </c>
      <c r="X175" s="123">
        <v>13647</v>
      </c>
      <c r="Y175" s="123">
        <v>12561</v>
      </c>
      <c r="Z175">
        <f t="shared" si="2"/>
        <v>321174</v>
      </c>
    </row>
    <row r="176" spans="1:26" ht="12" customHeight="1">
      <c r="A176" s="13">
        <v>147</v>
      </c>
      <c r="B176" s="122">
        <v>11806</v>
      </c>
      <c r="C176" s="123">
        <v>11194</v>
      </c>
      <c r="D176" s="123">
        <v>10781</v>
      </c>
      <c r="E176" s="123">
        <v>10582</v>
      </c>
      <c r="F176" s="123">
        <v>10491</v>
      </c>
      <c r="G176" s="123">
        <v>10460</v>
      </c>
      <c r="H176" s="123">
        <v>10765</v>
      </c>
      <c r="I176" s="123">
        <v>11259</v>
      </c>
      <c r="J176" s="123">
        <v>12230</v>
      </c>
      <c r="K176" s="123">
        <v>13086</v>
      </c>
      <c r="L176" s="123">
        <v>13604</v>
      </c>
      <c r="M176" s="123">
        <v>13785</v>
      </c>
      <c r="N176" s="123">
        <v>13582</v>
      </c>
      <c r="O176" s="123">
        <v>13406</v>
      </c>
      <c r="P176" s="123">
        <v>13174</v>
      </c>
      <c r="Q176" s="123">
        <v>13080</v>
      </c>
      <c r="R176" s="123">
        <v>13126</v>
      </c>
      <c r="S176" s="123">
        <v>13212</v>
      </c>
      <c r="T176" s="123">
        <v>13293</v>
      </c>
      <c r="U176" s="123">
        <v>13490</v>
      </c>
      <c r="V176" s="123">
        <v>13864</v>
      </c>
      <c r="W176" s="123">
        <v>13757</v>
      </c>
      <c r="X176" s="123">
        <v>12969</v>
      </c>
      <c r="Y176" s="123">
        <v>12127</v>
      </c>
      <c r="Z176">
        <f t="shared" si="2"/>
        <v>299270</v>
      </c>
    </row>
    <row r="177" spans="1:26" ht="12" customHeight="1">
      <c r="A177" s="13">
        <v>148</v>
      </c>
      <c r="B177" s="122">
        <v>11150</v>
      </c>
      <c r="C177" s="123">
        <v>10812</v>
      </c>
      <c r="D177" s="123">
        <v>10477</v>
      </c>
      <c r="E177" s="123">
        <v>10339</v>
      </c>
      <c r="F177" s="123">
        <v>10291</v>
      </c>
      <c r="G177" s="123">
        <v>10376</v>
      </c>
      <c r="H177" s="123">
        <v>10750</v>
      </c>
      <c r="I177" s="123">
        <v>11194</v>
      </c>
      <c r="J177" s="123">
        <v>12306</v>
      </c>
      <c r="K177" s="123">
        <v>13071</v>
      </c>
      <c r="L177" s="123">
        <v>13508</v>
      </c>
      <c r="M177" s="123">
        <v>13775</v>
      </c>
      <c r="N177" s="123">
        <v>13686</v>
      </c>
      <c r="O177" s="123">
        <v>13508</v>
      </c>
      <c r="P177" s="123">
        <v>13331</v>
      </c>
      <c r="Q177" s="123">
        <v>13263</v>
      </c>
      <c r="R177" s="123">
        <v>13264</v>
      </c>
      <c r="S177" s="123">
        <v>13329</v>
      </c>
      <c r="T177" s="123">
        <v>13376</v>
      </c>
      <c r="U177" s="123">
        <v>13663</v>
      </c>
      <c r="V177" s="123">
        <v>14264</v>
      </c>
      <c r="W177" s="123">
        <v>14380</v>
      </c>
      <c r="X177" s="123">
        <v>13337</v>
      </c>
      <c r="Y177" s="123">
        <v>12073</v>
      </c>
      <c r="Z177">
        <f t="shared" si="2"/>
        <v>299671</v>
      </c>
    </row>
    <row r="178" spans="1:26" ht="12" customHeight="1">
      <c r="A178" s="13">
        <v>149</v>
      </c>
      <c r="B178" s="122">
        <v>11073</v>
      </c>
      <c r="C178" s="123">
        <v>10785</v>
      </c>
      <c r="D178" s="123">
        <v>10577</v>
      </c>
      <c r="E178" s="123">
        <v>10535</v>
      </c>
      <c r="F178" s="123">
        <v>10757</v>
      </c>
      <c r="G178" s="123">
        <v>11494</v>
      </c>
      <c r="H178" s="123">
        <v>13329</v>
      </c>
      <c r="I178" s="123">
        <v>15271</v>
      </c>
      <c r="J178" s="123">
        <v>16709</v>
      </c>
      <c r="K178" s="123">
        <v>17575</v>
      </c>
      <c r="L178" s="123">
        <v>17883</v>
      </c>
      <c r="M178" s="123">
        <v>17901</v>
      </c>
      <c r="N178" s="123">
        <v>17622</v>
      </c>
      <c r="O178" s="123">
        <v>17851</v>
      </c>
      <c r="P178" s="123">
        <v>17532</v>
      </c>
      <c r="Q178" s="123">
        <v>17433</v>
      </c>
      <c r="R178" s="123">
        <v>17358</v>
      </c>
      <c r="S178" s="123">
        <v>17085</v>
      </c>
      <c r="T178" s="123">
        <v>16621</v>
      </c>
      <c r="U178" s="123">
        <v>16469</v>
      </c>
      <c r="V178" s="123">
        <v>16573</v>
      </c>
      <c r="W178" s="123">
        <v>16093</v>
      </c>
      <c r="X178" s="123">
        <v>14728</v>
      </c>
      <c r="Y178" s="123">
        <v>13207</v>
      </c>
      <c r="Z178">
        <f t="shared" si="2"/>
        <v>362610</v>
      </c>
    </row>
    <row r="179" spans="1:26" ht="12" customHeight="1">
      <c r="A179" s="13">
        <v>150</v>
      </c>
      <c r="B179" s="122">
        <v>11924</v>
      </c>
      <c r="C179" s="123">
        <v>11305</v>
      </c>
      <c r="D179" s="123">
        <v>10954</v>
      </c>
      <c r="E179" s="123">
        <v>10779</v>
      </c>
      <c r="F179" s="123">
        <v>11035</v>
      </c>
      <c r="G179" s="123">
        <v>11864</v>
      </c>
      <c r="H179" s="123">
        <v>13673</v>
      </c>
      <c r="I179" s="123">
        <v>15651</v>
      </c>
      <c r="J179" s="123">
        <v>16991</v>
      </c>
      <c r="K179" s="123">
        <v>17643</v>
      </c>
      <c r="L179" s="123">
        <v>17902</v>
      </c>
      <c r="M179" s="123">
        <v>17970</v>
      </c>
      <c r="N179" s="123">
        <v>17860</v>
      </c>
      <c r="O179" s="123">
        <v>17825</v>
      </c>
      <c r="P179" s="123">
        <v>17625</v>
      </c>
      <c r="Q179" s="123">
        <v>17527</v>
      </c>
      <c r="R179" s="123">
        <v>17414</v>
      </c>
      <c r="S179" s="123">
        <v>17196</v>
      </c>
      <c r="T179" s="123">
        <v>16584</v>
      </c>
      <c r="U179" s="123">
        <v>16400</v>
      </c>
      <c r="V179" s="123">
        <v>16617</v>
      </c>
      <c r="W179" s="123">
        <v>16226</v>
      </c>
      <c r="X179" s="123">
        <v>14829</v>
      </c>
      <c r="Y179" s="123">
        <v>13285</v>
      </c>
      <c r="Z179">
        <f t="shared" si="2"/>
        <v>367229</v>
      </c>
    </row>
    <row r="180" spans="1:26" ht="12" customHeight="1">
      <c r="A180" s="13">
        <v>151</v>
      </c>
      <c r="B180" s="122">
        <v>12123</v>
      </c>
      <c r="C180" s="123">
        <v>11552</v>
      </c>
      <c r="D180" s="123">
        <v>11026</v>
      </c>
      <c r="E180" s="123">
        <v>11099</v>
      </c>
      <c r="F180" s="123">
        <v>11307</v>
      </c>
      <c r="G180" s="123">
        <v>12029</v>
      </c>
      <c r="H180" s="123">
        <v>13818</v>
      </c>
      <c r="I180" s="123">
        <v>15673</v>
      </c>
      <c r="J180" s="123">
        <v>16790</v>
      </c>
      <c r="K180" s="123">
        <v>17597</v>
      </c>
      <c r="L180" s="123">
        <v>17807</v>
      </c>
      <c r="M180" s="123">
        <v>17736</v>
      </c>
      <c r="N180" s="123">
        <v>17680</v>
      </c>
      <c r="O180" s="123">
        <v>17700</v>
      </c>
      <c r="P180" s="123">
        <v>17584</v>
      </c>
      <c r="Q180" s="123">
        <v>17481</v>
      </c>
      <c r="R180" s="123">
        <v>17425</v>
      </c>
      <c r="S180" s="123">
        <v>17136</v>
      </c>
      <c r="T180" s="123">
        <v>16620</v>
      </c>
      <c r="U180" s="123">
        <v>16359</v>
      </c>
      <c r="V180" s="123">
        <v>16463</v>
      </c>
      <c r="W180" s="123">
        <v>16203</v>
      </c>
      <c r="X180" s="123">
        <v>14893</v>
      </c>
      <c r="Y180" s="123">
        <v>13373</v>
      </c>
      <c r="Z180">
        <f t="shared" si="2"/>
        <v>367625</v>
      </c>
    </row>
    <row r="181" spans="1:26" ht="12" customHeight="1">
      <c r="A181" s="13">
        <v>152</v>
      </c>
      <c r="B181" s="122">
        <v>12221</v>
      </c>
      <c r="C181" s="123">
        <v>11606</v>
      </c>
      <c r="D181" s="123">
        <v>11145</v>
      </c>
      <c r="E181" s="123">
        <v>11059</v>
      </c>
      <c r="F181" s="123">
        <v>11293</v>
      </c>
      <c r="G181" s="123">
        <v>12066</v>
      </c>
      <c r="H181" s="123">
        <v>13842</v>
      </c>
      <c r="I181" s="123">
        <v>15682</v>
      </c>
      <c r="J181" s="123">
        <v>16892</v>
      </c>
      <c r="K181" s="123">
        <v>17708</v>
      </c>
      <c r="L181" s="123">
        <v>18099</v>
      </c>
      <c r="M181" s="123">
        <v>18169</v>
      </c>
      <c r="N181" s="123">
        <v>18172</v>
      </c>
      <c r="O181" s="123">
        <v>18222</v>
      </c>
      <c r="P181" s="123">
        <v>17971</v>
      </c>
      <c r="Q181" s="123">
        <v>17880</v>
      </c>
      <c r="R181" s="123">
        <v>17677</v>
      </c>
      <c r="S181" s="123">
        <v>17301</v>
      </c>
      <c r="T181" s="123">
        <v>16682</v>
      </c>
      <c r="U181" s="123">
        <v>16246</v>
      </c>
      <c r="V181" s="123">
        <v>16251</v>
      </c>
      <c r="W181" s="123">
        <v>16076</v>
      </c>
      <c r="X181" s="123">
        <v>14810</v>
      </c>
      <c r="Y181" s="123">
        <v>13470</v>
      </c>
      <c r="Z181">
        <f t="shared" si="2"/>
        <v>370692</v>
      </c>
    </row>
    <row r="182" spans="1:26" ht="12" customHeight="1">
      <c r="A182" s="13">
        <v>153</v>
      </c>
      <c r="B182" s="122">
        <v>12343</v>
      </c>
      <c r="C182" s="123">
        <v>11757</v>
      </c>
      <c r="D182" s="123">
        <v>11315</v>
      </c>
      <c r="E182" s="123">
        <v>11159</v>
      </c>
      <c r="F182" s="123">
        <v>11141</v>
      </c>
      <c r="G182" s="123">
        <v>11305</v>
      </c>
      <c r="H182" s="123">
        <v>12024</v>
      </c>
      <c r="I182" s="123">
        <v>13318</v>
      </c>
      <c r="J182" s="123">
        <v>14820</v>
      </c>
      <c r="K182" s="123">
        <v>15905</v>
      </c>
      <c r="L182" s="123">
        <v>16459</v>
      </c>
      <c r="M182" s="123">
        <v>16553</v>
      </c>
      <c r="N182" s="123">
        <v>16502</v>
      </c>
      <c r="O182" s="123">
        <v>16336</v>
      </c>
      <c r="P182" s="123">
        <v>16124</v>
      </c>
      <c r="Q182" s="123">
        <v>16176</v>
      </c>
      <c r="R182" s="123">
        <v>16118</v>
      </c>
      <c r="S182" s="123">
        <v>16050</v>
      </c>
      <c r="T182" s="123">
        <v>15871</v>
      </c>
      <c r="U182" s="123">
        <v>15658</v>
      </c>
      <c r="V182" s="123">
        <v>15731</v>
      </c>
      <c r="W182" s="123">
        <v>15638</v>
      </c>
      <c r="X182" s="123">
        <v>14691</v>
      </c>
      <c r="Y182" s="123">
        <v>13504</v>
      </c>
      <c r="Z182">
        <f t="shared" si="2"/>
        <v>346651</v>
      </c>
    </row>
    <row r="183" spans="1:26" ht="12" customHeight="1">
      <c r="A183" s="13">
        <v>154</v>
      </c>
      <c r="B183" s="122">
        <v>12303</v>
      </c>
      <c r="C183" s="123">
        <v>11573</v>
      </c>
      <c r="D183" s="123">
        <v>11168</v>
      </c>
      <c r="E183" s="123">
        <v>10979</v>
      </c>
      <c r="F183" s="123">
        <v>10839</v>
      </c>
      <c r="G183" s="123">
        <v>10834</v>
      </c>
      <c r="H183" s="123">
        <v>11249</v>
      </c>
      <c r="I183" s="123">
        <v>12233</v>
      </c>
      <c r="J183" s="123">
        <v>13631</v>
      </c>
      <c r="K183" s="123">
        <v>14727</v>
      </c>
      <c r="L183" s="123">
        <v>15230</v>
      </c>
      <c r="M183" s="123">
        <v>15566</v>
      </c>
      <c r="N183" s="123">
        <v>15496</v>
      </c>
      <c r="O183" s="123">
        <v>15389</v>
      </c>
      <c r="P183" s="123">
        <v>15198</v>
      </c>
      <c r="Q183" s="123">
        <v>15275</v>
      </c>
      <c r="R183" s="123">
        <v>15362</v>
      </c>
      <c r="S183" s="123">
        <v>15270</v>
      </c>
      <c r="T183" s="123">
        <v>15173</v>
      </c>
      <c r="U183" s="123">
        <v>15239</v>
      </c>
      <c r="V183" s="123">
        <v>15613</v>
      </c>
      <c r="W183" s="123">
        <v>15820</v>
      </c>
      <c r="X183" s="123">
        <v>14567</v>
      </c>
      <c r="Y183" s="123">
        <v>13226</v>
      </c>
      <c r="Z183">
        <f t="shared" si="2"/>
        <v>332114</v>
      </c>
    </row>
    <row r="184" spans="1:26" ht="12" customHeight="1">
      <c r="A184" s="13">
        <v>155</v>
      </c>
      <c r="B184" s="122">
        <v>12080</v>
      </c>
      <c r="C184" s="123">
        <v>11284</v>
      </c>
      <c r="D184" s="123">
        <v>10983</v>
      </c>
      <c r="E184" s="123">
        <v>10935</v>
      </c>
      <c r="F184" s="123">
        <v>11068</v>
      </c>
      <c r="G184" s="123">
        <v>11892</v>
      </c>
      <c r="H184" s="123">
        <v>13592</v>
      </c>
      <c r="I184" s="123">
        <v>15361</v>
      </c>
      <c r="J184" s="123">
        <v>16592</v>
      </c>
      <c r="K184" s="123">
        <v>17306</v>
      </c>
      <c r="L184" s="123">
        <v>17735</v>
      </c>
      <c r="M184" s="123">
        <v>17863</v>
      </c>
      <c r="N184" s="123">
        <v>17884</v>
      </c>
      <c r="O184" s="123">
        <v>17854</v>
      </c>
      <c r="P184" s="123">
        <v>17780</v>
      </c>
      <c r="Q184" s="123">
        <v>17783</v>
      </c>
      <c r="R184" s="123">
        <v>17741</v>
      </c>
      <c r="S184" s="123">
        <v>17492</v>
      </c>
      <c r="T184" s="123">
        <v>17035</v>
      </c>
      <c r="U184" s="123">
        <v>16841</v>
      </c>
      <c r="V184" s="123">
        <v>16785</v>
      </c>
      <c r="W184" s="123">
        <v>16154</v>
      </c>
      <c r="X184" s="123">
        <v>14848</v>
      </c>
      <c r="Y184" s="123">
        <v>13319</v>
      </c>
      <c r="Z184">
        <f t="shared" si="2"/>
        <v>368362</v>
      </c>
    </row>
    <row r="185" spans="1:26" ht="12" customHeight="1">
      <c r="A185" s="13">
        <v>156</v>
      </c>
      <c r="B185" s="122">
        <v>12168</v>
      </c>
      <c r="C185" s="123">
        <v>11546</v>
      </c>
      <c r="D185" s="123">
        <v>11225</v>
      </c>
      <c r="E185" s="123">
        <v>11126</v>
      </c>
      <c r="F185" s="123">
        <v>11298</v>
      </c>
      <c r="G185" s="123">
        <v>12146</v>
      </c>
      <c r="H185" s="123">
        <v>13880</v>
      </c>
      <c r="I185" s="123">
        <v>15652</v>
      </c>
      <c r="J185" s="123">
        <v>16848</v>
      </c>
      <c r="K185" s="123">
        <v>17546</v>
      </c>
      <c r="L185" s="123">
        <v>18141</v>
      </c>
      <c r="M185" s="123">
        <v>18407</v>
      </c>
      <c r="N185" s="123">
        <v>18411</v>
      </c>
      <c r="O185" s="123">
        <v>18564</v>
      </c>
      <c r="P185" s="123">
        <v>18457</v>
      </c>
      <c r="Q185" s="123">
        <v>18382</v>
      </c>
      <c r="R185" s="123">
        <v>18281</v>
      </c>
      <c r="S185" s="123">
        <v>17908</v>
      </c>
      <c r="T185" s="123">
        <v>17149</v>
      </c>
      <c r="U185" s="123">
        <v>16769</v>
      </c>
      <c r="V185" s="123">
        <v>16837</v>
      </c>
      <c r="W185" s="123">
        <v>16451</v>
      </c>
      <c r="X185" s="123">
        <v>15137</v>
      </c>
      <c r="Y185" s="123">
        <v>13631</v>
      </c>
      <c r="Z185">
        <f t="shared" si="2"/>
        <v>376116</v>
      </c>
    </row>
    <row r="186" spans="1:26" ht="12" customHeight="1">
      <c r="A186" s="13">
        <v>157</v>
      </c>
      <c r="B186" s="122">
        <v>12456</v>
      </c>
      <c r="C186" s="123">
        <v>11890</v>
      </c>
      <c r="D186" s="123">
        <v>11529</v>
      </c>
      <c r="E186" s="123">
        <v>11388</v>
      </c>
      <c r="F186" s="123">
        <v>11574</v>
      </c>
      <c r="G186" s="123">
        <v>12470</v>
      </c>
      <c r="H186" s="123">
        <v>14500</v>
      </c>
      <c r="I186" s="123">
        <v>16534</v>
      </c>
      <c r="J186" s="123">
        <v>18002</v>
      </c>
      <c r="K186" s="123">
        <v>18850</v>
      </c>
      <c r="L186" s="123">
        <v>19365</v>
      </c>
      <c r="M186" s="123">
        <v>19550</v>
      </c>
      <c r="N186" s="123">
        <v>19591</v>
      </c>
      <c r="O186" s="123">
        <v>19677</v>
      </c>
      <c r="P186" s="123">
        <v>19524</v>
      </c>
      <c r="Q186" s="123">
        <v>19407</v>
      </c>
      <c r="R186" s="123">
        <v>19212</v>
      </c>
      <c r="S186" s="123">
        <v>18773</v>
      </c>
      <c r="T186" s="123">
        <v>18074</v>
      </c>
      <c r="U186" s="123">
        <v>17530</v>
      </c>
      <c r="V186" s="123">
        <v>17445</v>
      </c>
      <c r="W186" s="123">
        <v>17111</v>
      </c>
      <c r="X186" s="123">
        <v>15916</v>
      </c>
      <c r="Y186" s="123">
        <v>13928</v>
      </c>
      <c r="Z186">
        <f t="shared" si="2"/>
        <v>394453</v>
      </c>
    </row>
    <row r="187" spans="1:26" ht="12" customHeight="1">
      <c r="A187" s="13">
        <v>158</v>
      </c>
      <c r="B187" s="122">
        <v>12537</v>
      </c>
      <c r="C187" s="123">
        <v>11740</v>
      </c>
      <c r="D187" s="123">
        <v>11365</v>
      </c>
      <c r="E187" s="123">
        <v>11393</v>
      </c>
      <c r="F187" s="123">
        <v>11617</v>
      </c>
      <c r="G187" s="123">
        <v>12379</v>
      </c>
      <c r="H187" s="123">
        <v>14425</v>
      </c>
      <c r="I187" s="123">
        <v>16424</v>
      </c>
      <c r="J187" s="123">
        <v>18048</v>
      </c>
      <c r="K187" s="123">
        <v>18977</v>
      </c>
      <c r="L187" s="123">
        <v>19618</v>
      </c>
      <c r="M187" s="123">
        <v>19833</v>
      </c>
      <c r="N187" s="123">
        <v>19908</v>
      </c>
      <c r="O187" s="123">
        <v>20011</v>
      </c>
      <c r="P187" s="123">
        <v>19957</v>
      </c>
      <c r="Q187" s="123">
        <v>19842</v>
      </c>
      <c r="R187" s="123">
        <v>19641</v>
      </c>
      <c r="S187" s="123">
        <v>19099</v>
      </c>
      <c r="T187" s="123">
        <v>18316</v>
      </c>
      <c r="U187" s="123">
        <v>17962</v>
      </c>
      <c r="V187" s="123">
        <v>17872</v>
      </c>
      <c r="W187" s="123">
        <v>17420</v>
      </c>
      <c r="X187" s="123">
        <v>16048</v>
      </c>
      <c r="Y187" s="123">
        <v>14344</v>
      </c>
      <c r="Z187">
        <f t="shared" si="2"/>
        <v>398934</v>
      </c>
    </row>
    <row r="188" spans="1:26" ht="12" customHeight="1">
      <c r="A188" s="13">
        <v>159</v>
      </c>
      <c r="B188" s="122">
        <v>12995</v>
      </c>
      <c r="C188" s="123">
        <v>12294</v>
      </c>
      <c r="D188" s="123">
        <v>11857</v>
      </c>
      <c r="E188" s="123">
        <v>11730</v>
      </c>
      <c r="F188" s="123">
        <v>11892</v>
      </c>
      <c r="G188" s="123">
        <v>12745</v>
      </c>
      <c r="H188" s="123">
        <v>14734</v>
      </c>
      <c r="I188" s="123">
        <v>16780</v>
      </c>
      <c r="J188" s="123">
        <v>18248</v>
      </c>
      <c r="K188" s="123">
        <v>19281</v>
      </c>
      <c r="L188" s="123">
        <v>19888</v>
      </c>
      <c r="M188" s="123">
        <v>20043</v>
      </c>
      <c r="N188" s="123">
        <v>20030</v>
      </c>
      <c r="O188" s="123">
        <v>20081</v>
      </c>
      <c r="P188" s="123">
        <v>20097</v>
      </c>
      <c r="Q188" s="123">
        <v>19965</v>
      </c>
      <c r="R188" s="123">
        <v>19719</v>
      </c>
      <c r="S188" s="123">
        <v>19240</v>
      </c>
      <c r="T188" s="123">
        <v>18511</v>
      </c>
      <c r="U188" s="123">
        <v>18080</v>
      </c>
      <c r="V188" s="123">
        <v>17975</v>
      </c>
      <c r="W188" s="123">
        <v>17455</v>
      </c>
      <c r="X188" s="123">
        <v>16350</v>
      </c>
      <c r="Y188" s="123">
        <v>14939</v>
      </c>
      <c r="Z188">
        <f t="shared" si="2"/>
        <v>405088</v>
      </c>
    </row>
    <row r="189" spans="1:26" ht="12" customHeight="1">
      <c r="A189" s="13">
        <v>160</v>
      </c>
      <c r="B189" s="122">
        <v>13618</v>
      </c>
      <c r="C189" s="123">
        <v>12794</v>
      </c>
      <c r="D189" s="123">
        <v>12344</v>
      </c>
      <c r="E189" s="123">
        <v>12112</v>
      </c>
      <c r="F189" s="123">
        <v>12063</v>
      </c>
      <c r="G189" s="123">
        <v>12234</v>
      </c>
      <c r="H189" s="123">
        <v>13135</v>
      </c>
      <c r="I189" s="123">
        <v>14598</v>
      </c>
      <c r="J189" s="123">
        <v>16419</v>
      </c>
      <c r="K189" s="123">
        <v>17711</v>
      </c>
      <c r="L189" s="123">
        <v>18530</v>
      </c>
      <c r="M189" s="123">
        <v>18805</v>
      </c>
      <c r="N189" s="123">
        <v>18887</v>
      </c>
      <c r="O189" s="123">
        <v>18820</v>
      </c>
      <c r="P189" s="123">
        <v>18691</v>
      </c>
      <c r="Q189" s="123">
        <v>18667</v>
      </c>
      <c r="R189" s="123">
        <v>18556</v>
      </c>
      <c r="S189" s="123">
        <v>18339</v>
      </c>
      <c r="T189" s="123">
        <v>17999</v>
      </c>
      <c r="U189" s="123">
        <v>17667</v>
      </c>
      <c r="V189" s="123">
        <v>17626</v>
      </c>
      <c r="W189" s="123">
        <v>17404</v>
      </c>
      <c r="X189" s="123">
        <v>16399</v>
      </c>
      <c r="Y189" s="123">
        <v>15169</v>
      </c>
      <c r="Z189">
        <f t="shared" si="2"/>
        <v>388747</v>
      </c>
    </row>
    <row r="190" spans="1:26" ht="12" customHeight="1">
      <c r="A190" s="13">
        <v>161</v>
      </c>
      <c r="B190" s="122">
        <v>13991</v>
      </c>
      <c r="C190" s="123">
        <v>13026</v>
      </c>
      <c r="D190" s="123">
        <v>12514</v>
      </c>
      <c r="E190" s="123">
        <v>12217</v>
      </c>
      <c r="F190" s="123">
        <v>12016</v>
      </c>
      <c r="G190" s="123">
        <v>11951</v>
      </c>
      <c r="H190" s="123">
        <v>12370</v>
      </c>
      <c r="I190" s="123">
        <v>13528</v>
      </c>
      <c r="J190" s="123">
        <v>14974</v>
      </c>
      <c r="K190" s="123">
        <v>16238</v>
      </c>
      <c r="L190" s="123">
        <v>16956</v>
      </c>
      <c r="M190" s="123">
        <v>17505</v>
      </c>
      <c r="N190" s="123">
        <v>17893</v>
      </c>
      <c r="O190" s="123">
        <v>18027</v>
      </c>
      <c r="P190" s="123">
        <v>18075</v>
      </c>
      <c r="Q190" s="123">
        <v>18176</v>
      </c>
      <c r="R190" s="123">
        <v>18255</v>
      </c>
      <c r="S190" s="123">
        <v>18168</v>
      </c>
      <c r="T190" s="123">
        <v>17918</v>
      </c>
      <c r="U190" s="123">
        <v>17761</v>
      </c>
      <c r="V190" s="123">
        <v>18023</v>
      </c>
      <c r="W190" s="123">
        <v>17951</v>
      </c>
      <c r="X190" s="123">
        <v>16790</v>
      </c>
      <c r="Y190" s="123">
        <v>15294</v>
      </c>
      <c r="Z190">
        <f t="shared" si="2"/>
        <v>379778</v>
      </c>
    </row>
    <row r="191" spans="1:26" ht="12" customHeight="1">
      <c r="A191" s="13">
        <v>162</v>
      </c>
      <c r="B191" s="122">
        <v>13781</v>
      </c>
      <c r="C191" s="123">
        <v>13198</v>
      </c>
      <c r="D191" s="123">
        <v>12890</v>
      </c>
      <c r="E191" s="123">
        <v>12772</v>
      </c>
      <c r="F191" s="123">
        <v>12901</v>
      </c>
      <c r="G191" s="123">
        <v>13735</v>
      </c>
      <c r="H191" s="123">
        <v>15896</v>
      </c>
      <c r="I191" s="123">
        <v>17996</v>
      </c>
      <c r="J191" s="123">
        <v>19777</v>
      </c>
      <c r="K191" s="123">
        <v>20942</v>
      </c>
      <c r="L191" s="123">
        <v>21563</v>
      </c>
      <c r="M191" s="123">
        <v>21763</v>
      </c>
      <c r="N191" s="123">
        <v>21816</v>
      </c>
      <c r="O191" s="123">
        <v>21939</v>
      </c>
      <c r="P191" s="123">
        <v>21876</v>
      </c>
      <c r="Q191" s="123">
        <v>21843</v>
      </c>
      <c r="R191" s="123">
        <v>21825</v>
      </c>
      <c r="S191" s="123">
        <v>21317</v>
      </c>
      <c r="T191" s="123">
        <v>20502</v>
      </c>
      <c r="U191" s="123">
        <v>19942</v>
      </c>
      <c r="V191" s="123">
        <v>19708</v>
      </c>
      <c r="W191" s="123">
        <v>19160</v>
      </c>
      <c r="X191" s="123">
        <v>17664</v>
      </c>
      <c r="Y191" s="123">
        <v>15765</v>
      </c>
      <c r="Z191">
        <f t="shared" si="2"/>
        <v>440733</v>
      </c>
    </row>
    <row r="192" spans="1:26" ht="12" customHeight="1">
      <c r="A192" s="13">
        <v>163</v>
      </c>
      <c r="B192" s="122">
        <v>14482</v>
      </c>
      <c r="C192" s="123">
        <v>13422</v>
      </c>
      <c r="D192" s="123">
        <v>12829</v>
      </c>
      <c r="E192" s="123">
        <v>12698</v>
      </c>
      <c r="F192" s="123">
        <v>12827</v>
      </c>
      <c r="G192" s="123">
        <v>13686</v>
      </c>
      <c r="H192" s="123">
        <v>15679</v>
      </c>
      <c r="I192" s="123">
        <v>17638</v>
      </c>
      <c r="J192" s="123">
        <v>19081</v>
      </c>
      <c r="K192" s="123">
        <v>20036</v>
      </c>
      <c r="L192" s="123">
        <v>20758</v>
      </c>
      <c r="M192" s="123">
        <v>21261</v>
      </c>
      <c r="N192" s="123">
        <v>21632</v>
      </c>
      <c r="O192" s="123">
        <v>21922</v>
      </c>
      <c r="P192" s="123">
        <v>22125</v>
      </c>
      <c r="Q192" s="123">
        <v>22160</v>
      </c>
      <c r="R192" s="123">
        <v>21785</v>
      </c>
      <c r="S192" s="123">
        <v>21039</v>
      </c>
      <c r="T192" s="123">
        <v>19987</v>
      </c>
      <c r="U192" s="123">
        <v>19683</v>
      </c>
      <c r="V192" s="123">
        <v>19416</v>
      </c>
      <c r="W192" s="123">
        <v>18969</v>
      </c>
      <c r="X192" s="123">
        <v>17445</v>
      </c>
      <c r="Y192" s="123">
        <v>15693</v>
      </c>
      <c r="Z192">
        <f t="shared" si="2"/>
        <v>436416</v>
      </c>
    </row>
    <row r="193" spans="1:26" ht="12" customHeight="1">
      <c r="A193" s="13">
        <v>164</v>
      </c>
      <c r="B193" s="122">
        <v>14296</v>
      </c>
      <c r="C193" s="123">
        <v>13680</v>
      </c>
      <c r="D193" s="123">
        <v>13173</v>
      </c>
      <c r="E193" s="123">
        <v>12992</v>
      </c>
      <c r="F193" s="123">
        <v>13255</v>
      </c>
      <c r="G193" s="123">
        <v>14118</v>
      </c>
      <c r="H193" s="123">
        <v>16094</v>
      </c>
      <c r="I193" s="123">
        <v>18256</v>
      </c>
      <c r="J193" s="123">
        <v>19953</v>
      </c>
      <c r="K193" s="123">
        <v>21109</v>
      </c>
      <c r="L193" s="123">
        <v>21639</v>
      </c>
      <c r="M193" s="123">
        <v>21909</v>
      </c>
      <c r="N193" s="123">
        <v>22154</v>
      </c>
      <c r="O193" s="123">
        <v>22463</v>
      </c>
      <c r="P193" s="123">
        <v>22531</v>
      </c>
      <c r="Q193" s="123">
        <v>22584</v>
      </c>
      <c r="R193" s="123">
        <v>22303</v>
      </c>
      <c r="S193" s="123">
        <v>21711</v>
      </c>
      <c r="T193" s="123">
        <v>20882</v>
      </c>
      <c r="U193" s="123">
        <v>20276</v>
      </c>
      <c r="V193" s="123">
        <v>19960</v>
      </c>
      <c r="W193" s="123">
        <v>19127</v>
      </c>
      <c r="X193" s="123">
        <v>17670</v>
      </c>
      <c r="Y193" s="123">
        <v>15948</v>
      </c>
      <c r="Z193">
        <f t="shared" si="2"/>
        <v>448247</v>
      </c>
    </row>
    <row r="194" spans="1:26" ht="12" customHeight="1">
      <c r="A194" s="13">
        <v>165</v>
      </c>
      <c r="B194" s="122">
        <v>14511</v>
      </c>
      <c r="C194" s="123">
        <v>13646</v>
      </c>
      <c r="D194" s="123">
        <v>13174</v>
      </c>
      <c r="E194" s="123">
        <v>13024</v>
      </c>
      <c r="F194" s="123">
        <v>13218</v>
      </c>
      <c r="G194" s="123">
        <v>14094</v>
      </c>
      <c r="H194" s="123">
        <v>16123</v>
      </c>
      <c r="I194" s="123">
        <v>18303</v>
      </c>
      <c r="J194" s="123">
        <v>19936</v>
      </c>
      <c r="K194" s="123">
        <v>21038</v>
      </c>
      <c r="L194" s="123">
        <v>21608</v>
      </c>
      <c r="M194" s="123">
        <v>21803</v>
      </c>
      <c r="N194" s="123">
        <v>21963</v>
      </c>
      <c r="O194" s="123">
        <v>22265</v>
      </c>
      <c r="P194" s="123">
        <v>22350</v>
      </c>
      <c r="Q194" s="123">
        <v>22367</v>
      </c>
      <c r="R194" s="123">
        <v>22154</v>
      </c>
      <c r="S194" s="123">
        <v>21455</v>
      </c>
      <c r="T194" s="123">
        <v>20543</v>
      </c>
      <c r="U194" s="123">
        <v>19842</v>
      </c>
      <c r="V194" s="123">
        <v>19575</v>
      </c>
      <c r="W194" s="123">
        <v>19170</v>
      </c>
      <c r="X194" s="123">
        <v>17741</v>
      </c>
      <c r="Y194" s="123">
        <v>15969</v>
      </c>
      <c r="Z194">
        <f t="shared" si="2"/>
        <v>446037</v>
      </c>
    </row>
    <row r="195" spans="1:26" ht="12" customHeight="1">
      <c r="A195" s="13">
        <v>166</v>
      </c>
      <c r="B195" s="122">
        <v>14207</v>
      </c>
      <c r="C195" s="123">
        <v>13100</v>
      </c>
      <c r="D195" s="123">
        <v>12673</v>
      </c>
      <c r="E195" s="123">
        <v>12465</v>
      </c>
      <c r="F195" s="123">
        <v>12567</v>
      </c>
      <c r="G195" s="123">
        <v>13387</v>
      </c>
      <c r="H195" s="123">
        <v>15192</v>
      </c>
      <c r="I195" s="123">
        <v>17489</v>
      </c>
      <c r="J195" s="123">
        <v>19128</v>
      </c>
      <c r="K195" s="123">
        <v>20434</v>
      </c>
      <c r="L195" s="123">
        <v>21100</v>
      </c>
      <c r="M195" s="123">
        <v>21487</v>
      </c>
      <c r="N195" s="123">
        <v>21736</v>
      </c>
      <c r="O195" s="123">
        <v>21907</v>
      </c>
      <c r="P195" s="123">
        <v>22033</v>
      </c>
      <c r="Q195" s="123">
        <v>21945</v>
      </c>
      <c r="R195" s="123">
        <v>21464</v>
      </c>
      <c r="S195" s="123">
        <v>20737</v>
      </c>
      <c r="T195" s="123">
        <v>19811</v>
      </c>
      <c r="U195" s="123">
        <v>19313</v>
      </c>
      <c r="V195" s="123">
        <v>19075</v>
      </c>
      <c r="W195" s="123">
        <v>18797</v>
      </c>
      <c r="X195" s="123">
        <v>17667</v>
      </c>
      <c r="Y195" s="123">
        <v>16191</v>
      </c>
      <c r="Z195">
        <f t="shared" si="2"/>
        <v>434071</v>
      </c>
    </row>
    <row r="196" spans="1:26" ht="12" customHeight="1">
      <c r="A196" s="13">
        <v>167</v>
      </c>
      <c r="B196" s="122">
        <v>14813</v>
      </c>
      <c r="C196" s="123">
        <v>14158</v>
      </c>
      <c r="D196" s="123">
        <v>13475</v>
      </c>
      <c r="E196" s="123">
        <v>13165</v>
      </c>
      <c r="F196" s="123">
        <v>13010</v>
      </c>
      <c r="G196" s="123">
        <v>13080</v>
      </c>
      <c r="H196" s="123">
        <v>14069</v>
      </c>
      <c r="I196" s="123">
        <v>15548</v>
      </c>
      <c r="J196" s="123">
        <v>17526</v>
      </c>
      <c r="K196" s="123">
        <v>18980</v>
      </c>
      <c r="L196" s="123">
        <v>19750</v>
      </c>
      <c r="M196" s="123">
        <v>20066</v>
      </c>
      <c r="N196" s="123">
        <v>20249</v>
      </c>
      <c r="O196" s="123">
        <v>20198</v>
      </c>
      <c r="P196" s="123">
        <v>20148</v>
      </c>
      <c r="Q196" s="123">
        <v>20133</v>
      </c>
      <c r="R196" s="123">
        <v>20126</v>
      </c>
      <c r="S196" s="123">
        <v>19995</v>
      </c>
      <c r="T196" s="123">
        <v>19661</v>
      </c>
      <c r="U196" s="123">
        <v>19216</v>
      </c>
      <c r="V196" s="123">
        <v>19083</v>
      </c>
      <c r="W196" s="123">
        <v>19054</v>
      </c>
      <c r="X196" s="123">
        <v>18023</v>
      </c>
      <c r="Y196" s="123">
        <v>16697</v>
      </c>
      <c r="Z196">
        <f t="shared" si="2"/>
        <v>420390</v>
      </c>
    </row>
    <row r="197" spans="1:26" ht="12" customHeight="1">
      <c r="A197" s="13">
        <v>168</v>
      </c>
      <c r="B197" s="122">
        <v>15199</v>
      </c>
      <c r="C197" s="123">
        <v>14292</v>
      </c>
      <c r="D197" s="123">
        <v>13599</v>
      </c>
      <c r="E197" s="123">
        <v>13191</v>
      </c>
      <c r="F197" s="123">
        <v>12922</v>
      </c>
      <c r="G197" s="123">
        <v>12770</v>
      </c>
      <c r="H197" s="123">
        <v>13253</v>
      </c>
      <c r="I197" s="123">
        <v>14289</v>
      </c>
      <c r="J197" s="123">
        <v>15727</v>
      </c>
      <c r="K197" s="123">
        <v>16882</v>
      </c>
      <c r="L197" s="123">
        <v>17647</v>
      </c>
      <c r="M197" s="123">
        <v>18016</v>
      </c>
      <c r="N197" s="123">
        <v>18203</v>
      </c>
      <c r="O197" s="123">
        <v>18192</v>
      </c>
      <c r="P197" s="123">
        <v>18113</v>
      </c>
      <c r="Q197" s="123">
        <v>18089</v>
      </c>
      <c r="R197" s="123">
        <v>18067</v>
      </c>
      <c r="S197" s="123">
        <v>17871</v>
      </c>
      <c r="T197" s="123">
        <v>17491</v>
      </c>
      <c r="U197" s="123">
        <v>17327</v>
      </c>
      <c r="V197" s="123">
        <v>17631</v>
      </c>
      <c r="W197" s="123">
        <v>17744</v>
      </c>
      <c r="X197" s="123">
        <v>16740</v>
      </c>
      <c r="Y197" s="123">
        <v>15369</v>
      </c>
      <c r="Z197">
        <f t="shared" si="2"/>
        <v>388792</v>
      </c>
    </row>
    <row r="198" spans="1:26" ht="12" customHeight="1">
      <c r="A198" s="13">
        <v>169</v>
      </c>
      <c r="B198" s="122">
        <v>14088</v>
      </c>
      <c r="C198" s="123">
        <v>13062</v>
      </c>
      <c r="D198" s="123">
        <v>12660</v>
      </c>
      <c r="E198" s="123">
        <v>12536</v>
      </c>
      <c r="F198" s="123">
        <v>12729</v>
      </c>
      <c r="G198" s="123">
        <v>13545</v>
      </c>
      <c r="H198" s="123">
        <v>15383</v>
      </c>
      <c r="I198" s="123">
        <v>17434</v>
      </c>
      <c r="J198" s="123">
        <v>19002</v>
      </c>
      <c r="K198" s="123">
        <v>20185</v>
      </c>
      <c r="L198" s="123">
        <v>20879</v>
      </c>
      <c r="M198" s="123">
        <v>21359</v>
      </c>
      <c r="N198" s="123">
        <v>21489</v>
      </c>
      <c r="O198" s="123">
        <v>21673</v>
      </c>
      <c r="P198" s="123">
        <v>21666</v>
      </c>
      <c r="Q198" s="123">
        <v>21603</v>
      </c>
      <c r="R198" s="123">
        <v>21345</v>
      </c>
      <c r="S198" s="123">
        <v>20935</v>
      </c>
      <c r="T198" s="123">
        <v>20252</v>
      </c>
      <c r="U198" s="123">
        <v>19825</v>
      </c>
      <c r="V198" s="123">
        <v>19674</v>
      </c>
      <c r="W198" s="123">
        <v>19079</v>
      </c>
      <c r="X198" s="123">
        <v>17680</v>
      </c>
      <c r="Y198" s="123">
        <v>15963</v>
      </c>
      <c r="Z198">
        <f t="shared" si="2"/>
        <v>434215</v>
      </c>
    </row>
    <row r="199" spans="1:26" ht="12" customHeight="1">
      <c r="A199" s="13">
        <v>170</v>
      </c>
      <c r="B199" s="122">
        <v>14619</v>
      </c>
      <c r="C199" s="123">
        <v>13893</v>
      </c>
      <c r="D199" s="123">
        <v>13391</v>
      </c>
      <c r="E199" s="123">
        <v>13251</v>
      </c>
      <c r="F199" s="123">
        <v>13379</v>
      </c>
      <c r="G199" s="123">
        <v>14100</v>
      </c>
      <c r="H199" s="123">
        <v>15894</v>
      </c>
      <c r="I199" s="123">
        <v>17709</v>
      </c>
      <c r="J199" s="123">
        <v>18929</v>
      </c>
      <c r="K199" s="123">
        <v>19908</v>
      </c>
      <c r="L199" s="123">
        <v>20440</v>
      </c>
      <c r="M199" s="123">
        <v>20632</v>
      </c>
      <c r="N199" s="123">
        <v>20687</v>
      </c>
      <c r="O199" s="123">
        <v>20869</v>
      </c>
      <c r="P199" s="123">
        <v>20864</v>
      </c>
      <c r="Q199" s="123">
        <v>20806</v>
      </c>
      <c r="R199" s="123">
        <v>20703</v>
      </c>
      <c r="S199" s="123">
        <v>20161</v>
      </c>
      <c r="T199" s="123">
        <v>19351</v>
      </c>
      <c r="U199" s="123">
        <v>18952</v>
      </c>
      <c r="V199" s="123">
        <v>18794</v>
      </c>
      <c r="W199" s="123">
        <v>18266</v>
      </c>
      <c r="X199" s="123">
        <v>16898</v>
      </c>
      <c r="Y199" s="123">
        <v>15227</v>
      </c>
      <c r="Z199">
        <f t="shared" si="2"/>
        <v>427893</v>
      </c>
    </row>
    <row r="200" spans="1:26" ht="12" customHeight="1">
      <c r="A200" s="13">
        <v>171</v>
      </c>
      <c r="B200" s="122">
        <v>13905</v>
      </c>
      <c r="C200" s="123">
        <v>13521</v>
      </c>
      <c r="D200" s="123">
        <v>13081</v>
      </c>
      <c r="E200" s="123">
        <v>12885</v>
      </c>
      <c r="F200" s="123">
        <v>13101</v>
      </c>
      <c r="G200" s="123">
        <v>13942</v>
      </c>
      <c r="H200" s="123">
        <v>15686</v>
      </c>
      <c r="I200" s="123">
        <v>17565</v>
      </c>
      <c r="J200" s="123">
        <v>19114</v>
      </c>
      <c r="K200" s="123">
        <v>19738</v>
      </c>
      <c r="L200" s="123">
        <v>20190</v>
      </c>
      <c r="M200" s="123">
        <v>20472</v>
      </c>
      <c r="N200" s="123">
        <v>20450</v>
      </c>
      <c r="O200" s="123">
        <v>20350</v>
      </c>
      <c r="P200" s="123">
        <v>20200</v>
      </c>
      <c r="Q200" s="123">
        <v>20020</v>
      </c>
      <c r="R200" s="123">
        <v>19798</v>
      </c>
      <c r="S200" s="123">
        <v>19470</v>
      </c>
      <c r="T200" s="123">
        <v>18852</v>
      </c>
      <c r="U200" s="123">
        <v>18413</v>
      </c>
      <c r="V200" s="123">
        <v>18051</v>
      </c>
      <c r="W200" s="123">
        <v>17407</v>
      </c>
      <c r="X200" s="123">
        <v>16198</v>
      </c>
      <c r="Y200" s="123">
        <v>14667</v>
      </c>
      <c r="Z200">
        <f t="shared" si="2"/>
        <v>417247</v>
      </c>
    </row>
    <row r="201" spans="1:26" ht="12" customHeight="1">
      <c r="A201" s="13">
        <v>172</v>
      </c>
      <c r="B201" s="122">
        <v>13192</v>
      </c>
      <c r="C201" s="123">
        <v>12516</v>
      </c>
      <c r="D201" s="123">
        <v>12170</v>
      </c>
      <c r="E201" s="123">
        <v>12062</v>
      </c>
      <c r="F201" s="123">
        <v>12308</v>
      </c>
      <c r="G201" s="123">
        <v>13156</v>
      </c>
      <c r="H201" s="123">
        <v>14949</v>
      </c>
      <c r="I201" s="123">
        <v>16949</v>
      </c>
      <c r="J201" s="123">
        <v>18492</v>
      </c>
      <c r="K201" s="123">
        <v>19502</v>
      </c>
      <c r="L201" s="123">
        <v>20025</v>
      </c>
      <c r="M201" s="123">
        <v>20165</v>
      </c>
      <c r="N201" s="123">
        <v>20162</v>
      </c>
      <c r="O201" s="123">
        <v>20109</v>
      </c>
      <c r="P201" s="123">
        <v>19950</v>
      </c>
      <c r="Q201" s="123">
        <v>19739</v>
      </c>
      <c r="R201" s="123">
        <v>19611</v>
      </c>
      <c r="S201" s="123">
        <v>19256</v>
      </c>
      <c r="T201" s="123">
        <v>18726</v>
      </c>
      <c r="U201" s="123">
        <v>18410</v>
      </c>
      <c r="V201" s="123">
        <v>18210</v>
      </c>
      <c r="W201" s="123">
        <v>17744</v>
      </c>
      <c r="X201" s="123">
        <v>16533</v>
      </c>
      <c r="Y201" s="123">
        <v>14973</v>
      </c>
      <c r="Z201">
        <f t="shared" si="2"/>
        <v>409081</v>
      </c>
    </row>
    <row r="202" spans="1:26" ht="12" customHeight="1">
      <c r="A202" s="13">
        <v>173</v>
      </c>
      <c r="B202" s="122">
        <v>13501</v>
      </c>
      <c r="C202" s="123">
        <v>12650</v>
      </c>
      <c r="D202" s="123">
        <v>12336</v>
      </c>
      <c r="E202" s="123">
        <v>12238</v>
      </c>
      <c r="F202" s="123">
        <v>12384</v>
      </c>
      <c r="G202" s="123">
        <v>13215</v>
      </c>
      <c r="H202" s="123">
        <v>14974</v>
      </c>
      <c r="I202" s="123">
        <v>17148</v>
      </c>
      <c r="J202" s="123">
        <v>18895</v>
      </c>
      <c r="K202" s="123">
        <v>20155</v>
      </c>
      <c r="L202" s="123">
        <v>20932</v>
      </c>
      <c r="M202" s="123">
        <v>21427</v>
      </c>
      <c r="N202" s="123">
        <v>21512</v>
      </c>
      <c r="O202" s="123">
        <v>21578</v>
      </c>
      <c r="P202" s="123">
        <v>21497</v>
      </c>
      <c r="Q202" s="123">
        <v>21407</v>
      </c>
      <c r="R202" s="123">
        <v>21184</v>
      </c>
      <c r="S202" s="123">
        <v>20523</v>
      </c>
      <c r="T202" s="123">
        <v>19605</v>
      </c>
      <c r="U202" s="123">
        <v>18858</v>
      </c>
      <c r="V202" s="123">
        <v>18574</v>
      </c>
      <c r="W202" s="123">
        <v>18284</v>
      </c>
      <c r="X202" s="123">
        <v>17123</v>
      </c>
      <c r="Y202" s="123">
        <v>15648</v>
      </c>
      <c r="Z202">
        <f t="shared" si="2"/>
        <v>425821</v>
      </c>
    </row>
    <row r="203" spans="1:26" ht="12" customHeight="1">
      <c r="A203" s="13">
        <v>174</v>
      </c>
      <c r="B203" s="122">
        <v>14178</v>
      </c>
      <c r="C203" s="123">
        <v>13293</v>
      </c>
      <c r="D203" s="123">
        <v>12695</v>
      </c>
      <c r="E203" s="123">
        <v>12356</v>
      </c>
      <c r="F203" s="123">
        <v>12188</v>
      </c>
      <c r="G203" s="123">
        <v>12428</v>
      </c>
      <c r="H203" s="123">
        <v>13253</v>
      </c>
      <c r="I203" s="123">
        <v>14714</v>
      </c>
      <c r="J203" s="123">
        <v>16489</v>
      </c>
      <c r="K203" s="123">
        <v>17797</v>
      </c>
      <c r="L203" s="123">
        <v>18428</v>
      </c>
      <c r="M203" s="123">
        <v>18595</v>
      </c>
      <c r="N203" s="123">
        <v>18553</v>
      </c>
      <c r="O203" s="123">
        <v>18285</v>
      </c>
      <c r="P203" s="123">
        <v>17983</v>
      </c>
      <c r="Q203" s="123">
        <v>17777</v>
      </c>
      <c r="R203" s="123">
        <v>17676</v>
      </c>
      <c r="S203" s="123">
        <v>17628</v>
      </c>
      <c r="T203" s="123">
        <v>17275</v>
      </c>
      <c r="U203" s="123">
        <v>16958</v>
      </c>
      <c r="V203" s="123">
        <v>16979</v>
      </c>
      <c r="W203" s="123">
        <v>16913</v>
      </c>
      <c r="X203" s="123">
        <v>16019</v>
      </c>
      <c r="Y203" s="123">
        <v>14767</v>
      </c>
      <c r="Z203">
        <f t="shared" si="2"/>
        <v>383401</v>
      </c>
    </row>
    <row r="204" spans="1:26" ht="12" customHeight="1">
      <c r="A204" s="13">
        <v>175</v>
      </c>
      <c r="B204" s="122">
        <v>13630</v>
      </c>
      <c r="C204" s="123">
        <v>12860</v>
      </c>
      <c r="D204" s="123">
        <v>12287</v>
      </c>
      <c r="E204" s="123">
        <v>11920</v>
      </c>
      <c r="F204" s="123">
        <v>11764</v>
      </c>
      <c r="G204" s="123">
        <v>11691</v>
      </c>
      <c r="H204" s="123">
        <v>12176</v>
      </c>
      <c r="I204" s="123">
        <v>13304</v>
      </c>
      <c r="J204" s="123">
        <v>14652</v>
      </c>
      <c r="K204" s="123">
        <v>15761</v>
      </c>
      <c r="L204" s="123">
        <v>16397</v>
      </c>
      <c r="M204" s="123">
        <v>16733</v>
      </c>
      <c r="N204" s="123">
        <v>16893</v>
      </c>
      <c r="O204" s="123">
        <v>16817</v>
      </c>
      <c r="P204" s="123">
        <v>16706</v>
      </c>
      <c r="Q204" s="123">
        <v>16751</v>
      </c>
      <c r="R204" s="123">
        <v>16831</v>
      </c>
      <c r="S204" s="123">
        <v>16827</v>
      </c>
      <c r="T204" s="123">
        <v>16599</v>
      </c>
      <c r="U204" s="123">
        <v>16380</v>
      </c>
      <c r="V204" s="123">
        <v>16747</v>
      </c>
      <c r="W204" s="123">
        <v>16865</v>
      </c>
      <c r="X204" s="123">
        <v>15839</v>
      </c>
      <c r="Y204" s="123">
        <v>14417</v>
      </c>
      <c r="Z204">
        <f t="shared" si="2"/>
        <v>361022</v>
      </c>
    </row>
    <row r="205" spans="1:26" ht="12" customHeight="1">
      <c r="A205" s="13">
        <v>176</v>
      </c>
      <c r="B205" s="122">
        <v>13199</v>
      </c>
      <c r="C205" s="123">
        <v>12243</v>
      </c>
      <c r="D205" s="123">
        <v>11802</v>
      </c>
      <c r="E205" s="123">
        <v>11713</v>
      </c>
      <c r="F205" s="123">
        <v>11812</v>
      </c>
      <c r="G205" s="123">
        <v>12514</v>
      </c>
      <c r="H205" s="123">
        <v>14122</v>
      </c>
      <c r="I205" s="123">
        <v>15970</v>
      </c>
      <c r="J205" s="123">
        <v>17657</v>
      </c>
      <c r="K205" s="123">
        <v>18808</v>
      </c>
      <c r="L205" s="123">
        <v>19469</v>
      </c>
      <c r="M205" s="123">
        <v>19902</v>
      </c>
      <c r="N205" s="123">
        <v>20037</v>
      </c>
      <c r="O205" s="123">
        <v>20125</v>
      </c>
      <c r="P205" s="123">
        <v>20026</v>
      </c>
      <c r="Q205" s="123">
        <v>19905</v>
      </c>
      <c r="R205" s="123">
        <v>19777</v>
      </c>
      <c r="S205" s="123">
        <v>19245</v>
      </c>
      <c r="T205" s="123">
        <v>18568</v>
      </c>
      <c r="U205" s="123">
        <v>18405</v>
      </c>
      <c r="V205" s="123">
        <v>18402</v>
      </c>
      <c r="W205" s="123">
        <v>18020</v>
      </c>
      <c r="X205" s="123">
        <v>16826</v>
      </c>
      <c r="Y205" s="123">
        <v>15301</v>
      </c>
      <c r="Z205">
        <f t="shared" si="2"/>
        <v>404024</v>
      </c>
    </row>
    <row r="206" spans="1:26" ht="12" customHeight="1">
      <c r="A206" s="13">
        <v>177</v>
      </c>
      <c r="B206" s="122">
        <v>13940</v>
      </c>
      <c r="C206" s="123">
        <v>13263</v>
      </c>
      <c r="D206" s="123">
        <v>12800</v>
      </c>
      <c r="E206" s="123">
        <v>12638</v>
      </c>
      <c r="F206" s="123">
        <v>12738</v>
      </c>
      <c r="G206" s="123">
        <v>13634</v>
      </c>
      <c r="H206" s="123">
        <v>15441</v>
      </c>
      <c r="I206" s="123">
        <v>17371</v>
      </c>
      <c r="J206" s="123">
        <v>18946</v>
      </c>
      <c r="K206" s="123">
        <v>20205</v>
      </c>
      <c r="L206" s="123">
        <v>21162</v>
      </c>
      <c r="M206" s="123">
        <v>21354</v>
      </c>
      <c r="N206" s="123">
        <v>21473</v>
      </c>
      <c r="O206" s="123">
        <v>21495</v>
      </c>
      <c r="P206" s="123">
        <v>21304</v>
      </c>
      <c r="Q206" s="123">
        <v>21137</v>
      </c>
      <c r="R206" s="123">
        <v>20822</v>
      </c>
      <c r="S206" s="123">
        <v>20301</v>
      </c>
      <c r="T206" s="123">
        <v>19058</v>
      </c>
      <c r="U206" s="123">
        <v>18224</v>
      </c>
      <c r="V206" s="123">
        <v>17934</v>
      </c>
      <c r="W206" s="123">
        <v>17623</v>
      </c>
      <c r="X206" s="123">
        <v>16362</v>
      </c>
      <c r="Y206" s="123">
        <v>14851</v>
      </c>
      <c r="Z206">
        <f t="shared" si="2"/>
        <v>424253</v>
      </c>
    </row>
    <row r="207" spans="1:26" ht="12" customHeight="1">
      <c r="A207" s="13">
        <v>178</v>
      </c>
      <c r="B207" s="122">
        <v>13425</v>
      </c>
      <c r="C207" s="123">
        <v>13000</v>
      </c>
      <c r="D207" s="123">
        <v>12445</v>
      </c>
      <c r="E207" s="123">
        <v>12251</v>
      </c>
      <c r="F207" s="123">
        <v>12349</v>
      </c>
      <c r="G207" s="123">
        <v>13049</v>
      </c>
      <c r="H207" s="123">
        <v>14793</v>
      </c>
      <c r="I207" s="123">
        <v>16797</v>
      </c>
      <c r="J207" s="123">
        <v>18523</v>
      </c>
      <c r="K207" s="123">
        <v>19744</v>
      </c>
      <c r="L207" s="123">
        <v>20173</v>
      </c>
      <c r="M207" s="123">
        <v>20379</v>
      </c>
      <c r="N207" s="123">
        <v>20371</v>
      </c>
      <c r="O207" s="123">
        <v>20468</v>
      </c>
      <c r="P207" s="123">
        <v>20522</v>
      </c>
      <c r="Q207" s="123">
        <v>20442</v>
      </c>
      <c r="R207" s="123">
        <v>20246</v>
      </c>
      <c r="S207" s="123">
        <v>19776</v>
      </c>
      <c r="T207" s="123">
        <v>18946</v>
      </c>
      <c r="U207" s="123">
        <v>18259</v>
      </c>
      <c r="V207" s="123">
        <v>18045</v>
      </c>
      <c r="W207" s="123">
        <v>17818</v>
      </c>
      <c r="X207" s="123">
        <v>16606</v>
      </c>
      <c r="Y207" s="123">
        <v>14960</v>
      </c>
      <c r="Z207">
        <f t="shared" si="2"/>
        <v>413565</v>
      </c>
    </row>
    <row r="208" spans="1:26" ht="12" customHeight="1">
      <c r="A208" s="13">
        <v>179</v>
      </c>
      <c r="B208" s="122">
        <v>13586</v>
      </c>
      <c r="C208" s="123">
        <v>12728</v>
      </c>
      <c r="D208" s="123">
        <v>12214</v>
      </c>
      <c r="E208" s="123">
        <v>12052</v>
      </c>
      <c r="F208" s="123">
        <v>12131</v>
      </c>
      <c r="G208" s="123">
        <v>12819</v>
      </c>
      <c r="H208" s="123">
        <v>14485</v>
      </c>
      <c r="I208" s="123">
        <v>16498</v>
      </c>
      <c r="J208" s="123">
        <v>18288</v>
      </c>
      <c r="K208" s="123">
        <v>19535</v>
      </c>
      <c r="L208" s="123">
        <v>20162</v>
      </c>
      <c r="M208" s="123">
        <v>20400</v>
      </c>
      <c r="N208" s="123">
        <v>20524</v>
      </c>
      <c r="O208" s="123">
        <v>20685</v>
      </c>
      <c r="P208" s="123">
        <v>20676</v>
      </c>
      <c r="Q208" s="123">
        <v>20629</v>
      </c>
      <c r="R208" s="123">
        <v>20496</v>
      </c>
      <c r="S208" s="123">
        <v>20045</v>
      </c>
      <c r="T208" s="123">
        <v>19301</v>
      </c>
      <c r="U208" s="123">
        <v>18754</v>
      </c>
      <c r="V208" s="123">
        <v>18704</v>
      </c>
      <c r="W208" s="123">
        <v>18520</v>
      </c>
      <c r="X208" s="123">
        <v>17200</v>
      </c>
      <c r="Y208" s="123">
        <v>15772</v>
      </c>
      <c r="Z208">
        <f t="shared" si="2"/>
        <v>416383</v>
      </c>
    </row>
    <row r="209" spans="1:26" ht="12" customHeight="1">
      <c r="A209" s="13">
        <v>180</v>
      </c>
      <c r="B209" s="122">
        <v>14273</v>
      </c>
      <c r="C209" s="123">
        <v>13469</v>
      </c>
      <c r="D209" s="123">
        <v>12882</v>
      </c>
      <c r="E209" s="123">
        <v>12656</v>
      </c>
      <c r="F209" s="123">
        <v>12746</v>
      </c>
      <c r="G209" s="123">
        <v>13460</v>
      </c>
      <c r="H209" s="123">
        <v>15151</v>
      </c>
      <c r="I209" s="123">
        <v>17114</v>
      </c>
      <c r="J209" s="123">
        <v>18903</v>
      </c>
      <c r="K209" s="123">
        <v>20108</v>
      </c>
      <c r="L209" s="123">
        <v>20665</v>
      </c>
      <c r="M209" s="123">
        <v>20813</v>
      </c>
      <c r="N209" s="123">
        <v>20831</v>
      </c>
      <c r="O209" s="123">
        <v>20860</v>
      </c>
      <c r="P209" s="123">
        <v>20823</v>
      </c>
      <c r="Q209" s="123">
        <v>20722</v>
      </c>
      <c r="R209" s="123">
        <v>20496</v>
      </c>
      <c r="S209" s="123">
        <v>19983</v>
      </c>
      <c r="T209" s="123">
        <v>19079</v>
      </c>
      <c r="U209" s="123">
        <v>18389</v>
      </c>
      <c r="V209" s="123">
        <v>18158</v>
      </c>
      <c r="W209" s="123">
        <v>17963</v>
      </c>
      <c r="X209" s="123">
        <v>16815</v>
      </c>
      <c r="Y209" s="123">
        <v>15303</v>
      </c>
      <c r="Z209">
        <f t="shared" si="2"/>
        <v>421842</v>
      </c>
    </row>
    <row r="210" spans="1:26" ht="12" customHeight="1">
      <c r="A210" s="13">
        <v>181</v>
      </c>
      <c r="B210" s="122">
        <v>14093</v>
      </c>
      <c r="C210" s="123">
        <v>13288</v>
      </c>
      <c r="D210" s="123">
        <v>12770</v>
      </c>
      <c r="E210" s="123">
        <v>12559</v>
      </c>
      <c r="F210" s="123">
        <v>12462</v>
      </c>
      <c r="G210" s="123">
        <v>12633</v>
      </c>
      <c r="H210" s="123">
        <v>13243</v>
      </c>
      <c r="I210" s="123">
        <v>14530</v>
      </c>
      <c r="J210" s="123">
        <v>16237</v>
      </c>
      <c r="K210" s="123">
        <v>17407</v>
      </c>
      <c r="L210" s="123">
        <v>17960</v>
      </c>
      <c r="M210" s="123">
        <v>18159</v>
      </c>
      <c r="N210" s="123">
        <v>18201</v>
      </c>
      <c r="O210" s="123">
        <v>17971</v>
      </c>
      <c r="P210" s="123">
        <v>17680</v>
      </c>
      <c r="Q210" s="123">
        <v>17480</v>
      </c>
      <c r="R210" s="123">
        <v>17381</v>
      </c>
      <c r="S210" s="123">
        <v>17225</v>
      </c>
      <c r="T210" s="123">
        <v>17158</v>
      </c>
      <c r="U210" s="123">
        <v>17069</v>
      </c>
      <c r="V210" s="123">
        <v>17059</v>
      </c>
      <c r="W210" s="123">
        <v>16665</v>
      </c>
      <c r="X210" s="123">
        <v>15689</v>
      </c>
      <c r="Y210" s="123">
        <v>14420</v>
      </c>
      <c r="Z210">
        <f t="shared" si="2"/>
        <v>379520</v>
      </c>
    </row>
    <row r="211" spans="1:26" ht="12" customHeight="1">
      <c r="A211" s="13">
        <v>182</v>
      </c>
      <c r="B211" s="122">
        <v>13335</v>
      </c>
      <c r="C211" s="123">
        <v>12534</v>
      </c>
      <c r="D211" s="123">
        <v>12080</v>
      </c>
      <c r="E211" s="123">
        <v>11873</v>
      </c>
      <c r="F211" s="123">
        <v>11784</v>
      </c>
      <c r="G211" s="123">
        <v>11896</v>
      </c>
      <c r="H211" s="123">
        <v>12330</v>
      </c>
      <c r="I211" s="123">
        <v>13388</v>
      </c>
      <c r="J211" s="123">
        <v>14753</v>
      </c>
      <c r="K211" s="123">
        <v>16035</v>
      </c>
      <c r="L211" s="123">
        <v>16674</v>
      </c>
      <c r="M211" s="123">
        <v>17106</v>
      </c>
      <c r="N211" s="123">
        <v>17172</v>
      </c>
      <c r="O211" s="123">
        <v>17033</v>
      </c>
      <c r="P211" s="123">
        <v>16852</v>
      </c>
      <c r="Q211" s="123">
        <v>16756</v>
      </c>
      <c r="R211" s="123">
        <v>16846</v>
      </c>
      <c r="S211" s="123">
        <v>16943</v>
      </c>
      <c r="T211" s="123">
        <v>16922</v>
      </c>
      <c r="U211" s="123">
        <v>16789</v>
      </c>
      <c r="V211" s="123">
        <v>16711</v>
      </c>
      <c r="W211" s="123">
        <v>16575</v>
      </c>
      <c r="X211" s="123">
        <v>15647</v>
      </c>
      <c r="Y211" s="123">
        <v>14287</v>
      </c>
      <c r="Z211">
        <f t="shared" si="2"/>
        <v>362503</v>
      </c>
    </row>
    <row r="212" spans="1:26" ht="12" customHeight="1">
      <c r="A212" s="13">
        <v>183</v>
      </c>
      <c r="B212" s="122">
        <v>13030</v>
      </c>
      <c r="C212" s="123">
        <v>12571</v>
      </c>
      <c r="D212" s="123">
        <v>12233</v>
      </c>
      <c r="E212" s="123">
        <v>12168</v>
      </c>
      <c r="F212" s="123">
        <v>12349</v>
      </c>
      <c r="G212" s="123">
        <v>12960</v>
      </c>
      <c r="H212" s="123">
        <v>14494</v>
      </c>
      <c r="I212" s="123">
        <v>16567</v>
      </c>
      <c r="J212" s="123">
        <v>18348</v>
      </c>
      <c r="K212" s="123">
        <v>19636</v>
      </c>
      <c r="L212" s="123">
        <v>20366</v>
      </c>
      <c r="M212" s="123">
        <v>20733</v>
      </c>
      <c r="N212" s="123">
        <v>20979</v>
      </c>
      <c r="O212" s="123">
        <v>21160</v>
      </c>
      <c r="P212" s="123">
        <v>21316</v>
      </c>
      <c r="Q212" s="123">
        <v>21105</v>
      </c>
      <c r="R212" s="123">
        <v>21161</v>
      </c>
      <c r="S212" s="123">
        <v>20760</v>
      </c>
      <c r="T212" s="123">
        <v>20042</v>
      </c>
      <c r="U212" s="123">
        <v>19253</v>
      </c>
      <c r="V212" s="123">
        <v>18941</v>
      </c>
      <c r="W212" s="123">
        <v>18775</v>
      </c>
      <c r="X212" s="123">
        <v>17520</v>
      </c>
      <c r="Y212" s="123">
        <v>15832</v>
      </c>
      <c r="Z212">
        <f t="shared" si="2"/>
        <v>422482</v>
      </c>
    </row>
    <row r="213" spans="1:26" ht="12" customHeight="1">
      <c r="A213" s="13">
        <v>184</v>
      </c>
      <c r="B213" s="122">
        <v>14442</v>
      </c>
      <c r="C213" s="123">
        <v>13531</v>
      </c>
      <c r="D213" s="123">
        <v>13069</v>
      </c>
      <c r="E213" s="123">
        <v>12821</v>
      </c>
      <c r="F213" s="123">
        <v>12918</v>
      </c>
      <c r="G213" s="123">
        <v>13544</v>
      </c>
      <c r="H213" s="123">
        <v>15154</v>
      </c>
      <c r="I213" s="123">
        <v>17162</v>
      </c>
      <c r="J213" s="123">
        <v>19065</v>
      </c>
      <c r="K213" s="123">
        <v>20381</v>
      </c>
      <c r="L213" s="123">
        <v>21010</v>
      </c>
      <c r="M213" s="123">
        <v>21310</v>
      </c>
      <c r="N213" s="123">
        <v>21534</v>
      </c>
      <c r="O213" s="123">
        <v>21711</v>
      </c>
      <c r="P213" s="123">
        <v>21844</v>
      </c>
      <c r="Q213" s="123">
        <v>22016</v>
      </c>
      <c r="R213" s="123">
        <v>21874</v>
      </c>
      <c r="S213" s="123">
        <v>21340</v>
      </c>
      <c r="T213" s="123">
        <v>20475</v>
      </c>
      <c r="U213" s="123">
        <v>19853</v>
      </c>
      <c r="V213" s="123">
        <v>19540</v>
      </c>
      <c r="W213" s="123">
        <v>19180</v>
      </c>
      <c r="X213" s="123">
        <v>17850</v>
      </c>
      <c r="Y213" s="123">
        <v>16211</v>
      </c>
      <c r="Z213">
        <f t="shared" si="2"/>
        <v>438019</v>
      </c>
    </row>
    <row r="214" spans="1:26" ht="12" customHeight="1">
      <c r="A214" s="13">
        <v>185</v>
      </c>
      <c r="B214" s="122">
        <v>14849</v>
      </c>
      <c r="C214" s="123">
        <v>13916</v>
      </c>
      <c r="D214" s="123">
        <v>13532</v>
      </c>
      <c r="E214" s="123">
        <v>13359</v>
      </c>
      <c r="F214" s="123">
        <v>13540</v>
      </c>
      <c r="G214" s="123">
        <v>14081</v>
      </c>
      <c r="H214" s="123">
        <v>15626</v>
      </c>
      <c r="I214" s="123">
        <v>17426</v>
      </c>
      <c r="J214" s="123">
        <v>19180</v>
      </c>
      <c r="K214" s="123">
        <v>20313</v>
      </c>
      <c r="L214" s="123">
        <v>20850</v>
      </c>
      <c r="M214" s="123">
        <v>20932</v>
      </c>
      <c r="N214" s="123">
        <v>20836</v>
      </c>
      <c r="O214" s="123">
        <v>20654</v>
      </c>
      <c r="P214" s="123">
        <v>20467</v>
      </c>
      <c r="Q214" s="123">
        <v>20225</v>
      </c>
      <c r="R214" s="123">
        <v>19850</v>
      </c>
      <c r="S214" s="123">
        <v>19388</v>
      </c>
      <c r="T214" s="123">
        <v>18682</v>
      </c>
      <c r="U214" s="123">
        <v>18105</v>
      </c>
      <c r="V214" s="123">
        <v>17884</v>
      </c>
      <c r="W214" s="123">
        <v>17299</v>
      </c>
      <c r="X214" s="123">
        <v>16107</v>
      </c>
      <c r="Y214" s="123">
        <v>14814</v>
      </c>
      <c r="Z214">
        <f t="shared" si="2"/>
        <v>422100</v>
      </c>
    </row>
    <row r="215" spans="1:26" ht="12" customHeight="1">
      <c r="A215" s="13">
        <v>186</v>
      </c>
      <c r="B215" s="122">
        <v>13507</v>
      </c>
      <c r="C215" s="123">
        <v>12543</v>
      </c>
      <c r="D215" s="123">
        <v>11951</v>
      </c>
      <c r="E215" s="123">
        <v>11687</v>
      </c>
      <c r="F215" s="123">
        <v>11548</v>
      </c>
      <c r="G215" s="123">
        <v>11628</v>
      </c>
      <c r="H215" s="123">
        <v>12038</v>
      </c>
      <c r="I215" s="123">
        <v>12768</v>
      </c>
      <c r="J215" s="123">
        <v>13894</v>
      </c>
      <c r="K215" s="123">
        <v>14902</v>
      </c>
      <c r="L215" s="123">
        <v>15478</v>
      </c>
      <c r="M215" s="123">
        <v>15722</v>
      </c>
      <c r="N215" s="123">
        <v>15627</v>
      </c>
      <c r="O215" s="123">
        <v>15401</v>
      </c>
      <c r="P215" s="123">
        <v>15026</v>
      </c>
      <c r="Q215" s="123">
        <v>14774</v>
      </c>
      <c r="R215" s="123">
        <v>14666</v>
      </c>
      <c r="S215" s="123">
        <v>14569</v>
      </c>
      <c r="T215" s="123">
        <v>14319</v>
      </c>
      <c r="U215" s="123">
        <v>14156</v>
      </c>
      <c r="V215" s="123">
        <v>14203</v>
      </c>
      <c r="W215" s="123">
        <v>14228</v>
      </c>
      <c r="X215" s="123">
        <v>13778</v>
      </c>
      <c r="Y215" s="123">
        <v>12967</v>
      </c>
      <c r="Z215">
        <f t="shared" si="2"/>
        <v>331566</v>
      </c>
    </row>
    <row r="216" spans="1:26" ht="12" customHeight="1">
      <c r="A216" s="13">
        <v>187</v>
      </c>
      <c r="B216" s="122">
        <v>12021</v>
      </c>
      <c r="C216" s="123">
        <v>11496</v>
      </c>
      <c r="D216" s="123">
        <v>11068</v>
      </c>
      <c r="E216" s="123">
        <v>10877</v>
      </c>
      <c r="F216" s="123">
        <v>10937</v>
      </c>
      <c r="G216" s="123">
        <v>11231</v>
      </c>
      <c r="H216" s="123">
        <v>12419</v>
      </c>
      <c r="I216" s="123">
        <v>14117</v>
      </c>
      <c r="J216" s="123">
        <v>15756</v>
      </c>
      <c r="K216" s="123">
        <v>16984</v>
      </c>
      <c r="L216" s="123">
        <v>17701</v>
      </c>
      <c r="M216" s="123">
        <v>17927</v>
      </c>
      <c r="N216" s="123">
        <v>18007</v>
      </c>
      <c r="O216" s="123">
        <v>17981</v>
      </c>
      <c r="P216" s="123">
        <v>17966</v>
      </c>
      <c r="Q216" s="123">
        <v>18034</v>
      </c>
      <c r="R216" s="123">
        <v>18048</v>
      </c>
      <c r="S216" s="123">
        <v>17879</v>
      </c>
      <c r="T216" s="123">
        <v>17451</v>
      </c>
      <c r="U216" s="123">
        <v>16874</v>
      </c>
      <c r="V216" s="123">
        <v>16632</v>
      </c>
      <c r="W216" s="123">
        <v>16558</v>
      </c>
      <c r="X216" s="123">
        <v>15673</v>
      </c>
      <c r="Y216" s="123">
        <v>14411</v>
      </c>
      <c r="Z216">
        <f t="shared" si="2"/>
        <v>368235</v>
      </c>
    </row>
    <row r="217" spans="1:26" ht="12" customHeight="1">
      <c r="A217" s="13">
        <v>188</v>
      </c>
      <c r="B217" s="122">
        <v>13090</v>
      </c>
      <c r="C217" s="123">
        <v>12260</v>
      </c>
      <c r="D217" s="123">
        <v>11688</v>
      </c>
      <c r="E217" s="123">
        <v>11425</v>
      </c>
      <c r="F217" s="123">
        <v>11270</v>
      </c>
      <c r="G217" s="123">
        <v>11353</v>
      </c>
      <c r="H217" s="123">
        <v>12000</v>
      </c>
      <c r="I217" s="123">
        <v>13078</v>
      </c>
      <c r="J217" s="123">
        <v>14516</v>
      </c>
      <c r="K217" s="123">
        <v>15799</v>
      </c>
      <c r="L217" s="123">
        <v>16743</v>
      </c>
      <c r="M217" s="123">
        <v>17231</v>
      </c>
      <c r="N217" s="123">
        <v>17380</v>
      </c>
      <c r="O217" s="123">
        <v>17353</v>
      </c>
      <c r="P217" s="123">
        <v>17346</v>
      </c>
      <c r="Q217" s="123">
        <v>17410</v>
      </c>
      <c r="R217" s="123">
        <v>17459</v>
      </c>
      <c r="S217" s="123">
        <v>17425</v>
      </c>
      <c r="T217" s="123">
        <v>17172</v>
      </c>
      <c r="U217" s="123">
        <v>16961</v>
      </c>
      <c r="V217" s="123">
        <v>16993</v>
      </c>
      <c r="W217" s="123">
        <v>17054</v>
      </c>
      <c r="X217" s="123">
        <v>16460</v>
      </c>
      <c r="Y217" s="123">
        <v>15390</v>
      </c>
      <c r="Z217">
        <f t="shared" si="2"/>
        <v>365044</v>
      </c>
    </row>
    <row r="218" spans="1:26" ht="12" customHeight="1">
      <c r="A218" s="13">
        <v>189</v>
      </c>
      <c r="B218" s="122">
        <v>14051</v>
      </c>
      <c r="C218" s="123">
        <v>13254</v>
      </c>
      <c r="D218" s="123">
        <v>12580</v>
      </c>
      <c r="E218" s="123">
        <v>12220</v>
      </c>
      <c r="F218" s="123">
        <v>12017</v>
      </c>
      <c r="G218" s="123">
        <v>11921</v>
      </c>
      <c r="H218" s="123">
        <v>12212</v>
      </c>
      <c r="I218" s="123">
        <v>13080</v>
      </c>
      <c r="J218" s="123">
        <v>14313</v>
      </c>
      <c r="K218" s="123">
        <v>15617</v>
      </c>
      <c r="L218" s="123">
        <v>16489</v>
      </c>
      <c r="M218" s="123">
        <v>17100</v>
      </c>
      <c r="N218" s="123">
        <v>17668</v>
      </c>
      <c r="O218" s="123">
        <v>17816</v>
      </c>
      <c r="P218" s="123">
        <v>17965</v>
      </c>
      <c r="Q218" s="123">
        <v>17875</v>
      </c>
      <c r="R218" s="123">
        <v>17916</v>
      </c>
      <c r="S218" s="123">
        <v>17846</v>
      </c>
      <c r="T218" s="123">
        <v>17619</v>
      </c>
      <c r="U218" s="123">
        <v>17577</v>
      </c>
      <c r="V218" s="123">
        <v>17879</v>
      </c>
      <c r="W218" s="123">
        <v>18166</v>
      </c>
      <c r="X218" s="123">
        <v>17221</v>
      </c>
      <c r="Y218" s="123">
        <v>15894</v>
      </c>
      <c r="Z218">
        <f t="shared" si="2"/>
        <v>376485</v>
      </c>
    </row>
    <row r="219" spans="1:26" ht="12" customHeight="1">
      <c r="A219" s="13">
        <v>190</v>
      </c>
      <c r="B219" s="122">
        <v>14739</v>
      </c>
      <c r="C219" s="123">
        <v>14205</v>
      </c>
      <c r="D219" s="123">
        <v>13794</v>
      </c>
      <c r="E219" s="123">
        <v>13595</v>
      </c>
      <c r="F219" s="123">
        <v>13774</v>
      </c>
      <c r="G219" s="123">
        <v>14414</v>
      </c>
      <c r="H219" s="123">
        <v>15961</v>
      </c>
      <c r="I219" s="123">
        <v>18125</v>
      </c>
      <c r="J219" s="123">
        <v>20063</v>
      </c>
      <c r="K219" s="123">
        <v>21397</v>
      </c>
      <c r="L219" s="123">
        <v>22157</v>
      </c>
      <c r="M219" s="123">
        <v>22661</v>
      </c>
      <c r="N219" s="123">
        <v>23043</v>
      </c>
      <c r="O219" s="123">
        <v>23476</v>
      </c>
      <c r="P219" s="123">
        <v>23572</v>
      </c>
      <c r="Q219" s="123">
        <v>23530</v>
      </c>
      <c r="R219" s="123">
        <v>23307</v>
      </c>
      <c r="S219" s="123">
        <v>22776</v>
      </c>
      <c r="T219" s="123">
        <v>22022</v>
      </c>
      <c r="U219" s="123">
        <v>21223</v>
      </c>
      <c r="V219" s="123">
        <v>20628</v>
      </c>
      <c r="W219" s="123">
        <v>20068</v>
      </c>
      <c r="X219" s="123">
        <v>18652</v>
      </c>
      <c r="Y219" s="123">
        <v>16863</v>
      </c>
      <c r="Z219">
        <f t="shared" si="2"/>
        <v>464235</v>
      </c>
    </row>
    <row r="220" spans="1:26" ht="12" customHeight="1">
      <c r="A220" s="13">
        <v>191</v>
      </c>
      <c r="B220" s="122">
        <v>15455</v>
      </c>
      <c r="C220" s="123">
        <v>14551</v>
      </c>
      <c r="D220" s="123">
        <v>14096</v>
      </c>
      <c r="E220" s="123">
        <v>13899</v>
      </c>
      <c r="F220" s="123">
        <v>14062</v>
      </c>
      <c r="G220" s="123">
        <v>14738</v>
      </c>
      <c r="H220" s="123">
        <v>16332</v>
      </c>
      <c r="I220" s="123">
        <v>18415</v>
      </c>
      <c r="J220" s="123">
        <v>20288</v>
      </c>
      <c r="K220" s="123">
        <v>21732</v>
      </c>
      <c r="L220" s="123">
        <v>22575</v>
      </c>
      <c r="M220" s="123">
        <v>23073</v>
      </c>
      <c r="N220" s="123">
        <v>23441</v>
      </c>
      <c r="O220" s="123">
        <v>23672</v>
      </c>
      <c r="P220" s="123">
        <v>23716</v>
      </c>
      <c r="Q220" s="123">
        <v>23597</v>
      </c>
      <c r="R220" s="123">
        <v>23463</v>
      </c>
      <c r="S220" s="123">
        <v>22855</v>
      </c>
      <c r="T220" s="123">
        <v>21872</v>
      </c>
      <c r="U220" s="123">
        <v>20981</v>
      </c>
      <c r="V220" s="123">
        <v>20440</v>
      </c>
      <c r="W220" s="123">
        <v>19891</v>
      </c>
      <c r="X220" s="123">
        <v>18519</v>
      </c>
      <c r="Y220" s="123">
        <v>16839</v>
      </c>
      <c r="Z220">
        <f t="shared" si="2"/>
        <v>468693</v>
      </c>
    </row>
    <row r="221" spans="1:26" ht="12" customHeight="1">
      <c r="A221" s="13">
        <v>192</v>
      </c>
      <c r="B221" s="122">
        <v>15307</v>
      </c>
      <c r="C221" s="123">
        <v>14365</v>
      </c>
      <c r="D221" s="123">
        <v>13766</v>
      </c>
      <c r="E221" s="123">
        <v>13465</v>
      </c>
      <c r="F221" s="123">
        <v>13466</v>
      </c>
      <c r="G221" s="123">
        <v>13955</v>
      </c>
      <c r="H221" s="123">
        <v>15441</v>
      </c>
      <c r="I221" s="123">
        <v>17310</v>
      </c>
      <c r="J221" s="123">
        <v>19040</v>
      </c>
      <c r="K221" s="123">
        <v>20044</v>
      </c>
      <c r="L221" s="123">
        <v>20527</v>
      </c>
      <c r="M221" s="123">
        <v>20659</v>
      </c>
      <c r="N221" s="123">
        <v>20728</v>
      </c>
      <c r="O221" s="123">
        <v>20826</v>
      </c>
      <c r="P221" s="123">
        <v>20779</v>
      </c>
      <c r="Q221" s="123">
        <v>20784</v>
      </c>
      <c r="R221" s="123">
        <v>20592</v>
      </c>
      <c r="S221" s="123">
        <v>20080</v>
      </c>
      <c r="T221" s="123">
        <v>19182</v>
      </c>
      <c r="U221" s="123">
        <v>18446</v>
      </c>
      <c r="V221" s="123">
        <v>18141</v>
      </c>
      <c r="W221" s="123">
        <v>17900</v>
      </c>
      <c r="X221" s="123">
        <v>16538</v>
      </c>
      <c r="Y221" s="123">
        <v>15108</v>
      </c>
      <c r="Z221">
        <f t="shared" si="2"/>
        <v>426641</v>
      </c>
    </row>
    <row r="222" spans="1:26" ht="12" customHeight="1">
      <c r="A222" s="13">
        <v>193</v>
      </c>
      <c r="B222" s="122">
        <v>13696</v>
      </c>
      <c r="C222" s="123">
        <v>12890</v>
      </c>
      <c r="D222" s="123">
        <v>12291</v>
      </c>
      <c r="E222" s="123">
        <v>12100</v>
      </c>
      <c r="F222" s="123">
        <v>12210</v>
      </c>
      <c r="G222" s="123">
        <v>12862</v>
      </c>
      <c r="H222" s="123">
        <v>14538</v>
      </c>
      <c r="I222" s="123">
        <v>16549</v>
      </c>
      <c r="J222" s="123">
        <v>18295</v>
      </c>
      <c r="K222" s="123">
        <v>19552</v>
      </c>
      <c r="L222" s="123">
        <v>20219</v>
      </c>
      <c r="M222" s="123">
        <v>20427</v>
      </c>
      <c r="N222" s="123">
        <v>20590</v>
      </c>
      <c r="O222" s="123">
        <v>20680</v>
      </c>
      <c r="P222" s="123">
        <v>20746</v>
      </c>
      <c r="Q222" s="123">
        <v>20785</v>
      </c>
      <c r="R222" s="123">
        <v>20741</v>
      </c>
      <c r="S222" s="123">
        <v>20182</v>
      </c>
      <c r="T222" s="123">
        <v>19477</v>
      </c>
      <c r="U222" s="123">
        <v>18788</v>
      </c>
      <c r="V222" s="123">
        <v>18502</v>
      </c>
      <c r="W222" s="123">
        <v>18283</v>
      </c>
      <c r="X222" s="123">
        <v>17175</v>
      </c>
      <c r="Y222" s="123">
        <v>15587</v>
      </c>
      <c r="Z222">
        <f t="shared" si="2"/>
        <v>417358</v>
      </c>
    </row>
    <row r="223" spans="1:26" ht="12" customHeight="1">
      <c r="A223" s="13">
        <v>194</v>
      </c>
      <c r="B223" s="122">
        <v>14306</v>
      </c>
      <c r="C223" s="123">
        <v>13464</v>
      </c>
      <c r="D223" s="123">
        <v>12957</v>
      </c>
      <c r="E223" s="123">
        <v>12719</v>
      </c>
      <c r="F223" s="123">
        <v>12834</v>
      </c>
      <c r="G223" s="123">
        <v>13450</v>
      </c>
      <c r="H223" s="123">
        <v>14974</v>
      </c>
      <c r="I223" s="123">
        <v>16870</v>
      </c>
      <c r="J223" s="123">
        <v>18821</v>
      </c>
      <c r="K223" s="123">
        <v>20038</v>
      </c>
      <c r="L223" s="123">
        <v>20622</v>
      </c>
      <c r="M223" s="123">
        <v>20757</v>
      </c>
      <c r="N223" s="123">
        <v>20669</v>
      </c>
      <c r="O223" s="123">
        <v>20658</v>
      </c>
      <c r="P223" s="123">
        <v>20608</v>
      </c>
      <c r="Q223" s="123">
        <v>20560</v>
      </c>
      <c r="R223" s="123">
        <v>20296</v>
      </c>
      <c r="S223" s="123">
        <v>19793</v>
      </c>
      <c r="T223" s="123">
        <v>19232</v>
      </c>
      <c r="U223" s="123">
        <v>18615</v>
      </c>
      <c r="V223" s="123">
        <v>18364</v>
      </c>
      <c r="W223" s="123">
        <v>18035</v>
      </c>
      <c r="X223" s="123">
        <v>16974</v>
      </c>
      <c r="Y223" s="123">
        <v>15562</v>
      </c>
      <c r="Z223">
        <f t="shared" ref="Z223:Z286" si="3">SUM(A223:Y223)</f>
        <v>421372</v>
      </c>
    </row>
    <row r="224" spans="1:26" ht="12" customHeight="1">
      <c r="A224" s="13">
        <v>195</v>
      </c>
      <c r="B224" s="122">
        <v>14451</v>
      </c>
      <c r="C224" s="123">
        <v>13660</v>
      </c>
      <c r="D224" s="123">
        <v>13171</v>
      </c>
      <c r="E224" s="123">
        <v>12914</v>
      </c>
      <c r="F224" s="123">
        <v>12864</v>
      </c>
      <c r="G224" s="123">
        <v>13121</v>
      </c>
      <c r="H224" s="123">
        <v>13670</v>
      </c>
      <c r="I224" s="123">
        <v>14679</v>
      </c>
      <c r="J224" s="123">
        <v>16142</v>
      </c>
      <c r="K224" s="123">
        <v>17317</v>
      </c>
      <c r="L224" s="123">
        <v>17981</v>
      </c>
      <c r="M224" s="123">
        <v>18186</v>
      </c>
      <c r="N224" s="123">
        <v>18137</v>
      </c>
      <c r="O224" s="123">
        <v>17901</v>
      </c>
      <c r="P224" s="123">
        <v>17653</v>
      </c>
      <c r="Q224" s="123">
        <v>17548</v>
      </c>
      <c r="R224" s="123">
        <v>17438</v>
      </c>
      <c r="S224" s="123">
        <v>17461</v>
      </c>
      <c r="T224" s="123">
        <v>17306</v>
      </c>
      <c r="U224" s="123">
        <v>17098</v>
      </c>
      <c r="V224" s="123">
        <v>16965</v>
      </c>
      <c r="W224" s="123">
        <v>16945</v>
      </c>
      <c r="X224" s="123">
        <v>16190</v>
      </c>
      <c r="Y224" s="123">
        <v>15052</v>
      </c>
      <c r="Z224">
        <f t="shared" si="3"/>
        <v>384045</v>
      </c>
    </row>
    <row r="225" spans="1:26" ht="12" customHeight="1">
      <c r="A225" s="13">
        <v>196</v>
      </c>
      <c r="B225" s="122">
        <v>14030</v>
      </c>
      <c r="C225" s="123">
        <v>13250</v>
      </c>
      <c r="D225" s="123">
        <v>12715</v>
      </c>
      <c r="E225" s="123">
        <v>12445</v>
      </c>
      <c r="F225" s="123">
        <v>12256</v>
      </c>
      <c r="G225" s="123">
        <v>12165</v>
      </c>
      <c r="H225" s="123">
        <v>12567</v>
      </c>
      <c r="I225" s="123">
        <v>13384</v>
      </c>
      <c r="J225" s="123">
        <v>14694</v>
      </c>
      <c r="K225" s="123">
        <v>16021</v>
      </c>
      <c r="L225" s="123">
        <v>17150</v>
      </c>
      <c r="M225" s="123">
        <v>17935</v>
      </c>
      <c r="N225" s="123">
        <v>18355</v>
      </c>
      <c r="O225" s="123">
        <v>18559</v>
      </c>
      <c r="P225" s="123">
        <v>18755</v>
      </c>
      <c r="Q225" s="123">
        <v>18829</v>
      </c>
      <c r="R225" s="123">
        <v>18976</v>
      </c>
      <c r="S225" s="123">
        <v>18911</v>
      </c>
      <c r="T225" s="123">
        <v>18745</v>
      </c>
      <c r="U225" s="123">
        <v>18519</v>
      </c>
      <c r="V225" s="123">
        <v>18673</v>
      </c>
      <c r="W225" s="123">
        <v>18821</v>
      </c>
      <c r="X225" s="123">
        <v>17992</v>
      </c>
      <c r="Y225" s="123">
        <v>16575</v>
      </c>
      <c r="Z225">
        <f t="shared" si="3"/>
        <v>390518</v>
      </c>
    </row>
    <row r="226" spans="1:26" ht="12" customHeight="1">
      <c r="A226" s="13">
        <v>197</v>
      </c>
      <c r="B226" s="122">
        <v>15278</v>
      </c>
      <c r="C226" s="123">
        <v>14762</v>
      </c>
      <c r="D226" s="123">
        <v>14406</v>
      </c>
      <c r="E226" s="123">
        <v>13901</v>
      </c>
      <c r="F226" s="123">
        <v>14030</v>
      </c>
      <c r="G226" s="123">
        <v>14714</v>
      </c>
      <c r="H226" s="123">
        <v>16367</v>
      </c>
      <c r="I226" s="123">
        <v>18364</v>
      </c>
      <c r="J226" s="123">
        <v>20190</v>
      </c>
      <c r="K226" s="123">
        <v>21339</v>
      </c>
      <c r="L226" s="123">
        <v>22087</v>
      </c>
      <c r="M226" s="123">
        <v>22370</v>
      </c>
      <c r="N226" s="123">
        <v>22598</v>
      </c>
      <c r="O226" s="123">
        <v>22841</v>
      </c>
      <c r="P226" s="123">
        <v>22923</v>
      </c>
      <c r="Q226" s="123">
        <v>22690</v>
      </c>
      <c r="R226" s="123">
        <v>22566</v>
      </c>
      <c r="S226" s="123">
        <v>22116</v>
      </c>
      <c r="T226" s="123">
        <v>21154</v>
      </c>
      <c r="U226" s="123">
        <v>20511</v>
      </c>
      <c r="V226" s="123">
        <v>20294</v>
      </c>
      <c r="W226" s="123">
        <v>19776</v>
      </c>
      <c r="X226" s="123">
        <v>18443</v>
      </c>
      <c r="Y226" s="123">
        <v>16582</v>
      </c>
      <c r="Z226">
        <f t="shared" si="3"/>
        <v>460499</v>
      </c>
    </row>
    <row r="227" spans="1:26" ht="12" customHeight="1">
      <c r="A227" s="13">
        <v>198</v>
      </c>
      <c r="B227" s="122">
        <v>14965</v>
      </c>
      <c r="C227" s="123">
        <v>14275</v>
      </c>
      <c r="D227" s="123">
        <v>13796</v>
      </c>
      <c r="E227" s="123">
        <v>13572</v>
      </c>
      <c r="F227" s="123">
        <v>13737</v>
      </c>
      <c r="G227" s="123">
        <v>14376</v>
      </c>
      <c r="H227" s="123">
        <v>15987</v>
      </c>
      <c r="I227" s="123">
        <v>18505</v>
      </c>
      <c r="J227" s="123">
        <v>20550</v>
      </c>
      <c r="K227" s="123">
        <v>22044</v>
      </c>
      <c r="L227" s="123">
        <v>22779</v>
      </c>
      <c r="M227" s="123">
        <v>23107</v>
      </c>
      <c r="N227" s="123">
        <v>23389</v>
      </c>
      <c r="O227" s="123">
        <v>23459</v>
      </c>
      <c r="P227" s="123">
        <v>23546</v>
      </c>
      <c r="Q227" s="123">
        <v>23608</v>
      </c>
      <c r="R227" s="123">
        <v>23537</v>
      </c>
      <c r="S227" s="123">
        <v>22748</v>
      </c>
      <c r="T227" s="123">
        <v>22019</v>
      </c>
      <c r="U227" s="123">
        <v>21332</v>
      </c>
      <c r="V227" s="123">
        <v>20933</v>
      </c>
      <c r="W227" s="123">
        <v>20752</v>
      </c>
      <c r="X227" s="123">
        <v>19348</v>
      </c>
      <c r="Y227" s="123">
        <v>17444</v>
      </c>
      <c r="Z227">
        <f t="shared" si="3"/>
        <v>470006</v>
      </c>
    </row>
    <row r="228" spans="1:26" ht="12" customHeight="1">
      <c r="A228" s="13">
        <v>199</v>
      </c>
      <c r="B228" s="122">
        <v>15929</v>
      </c>
      <c r="C228" s="123">
        <v>15087</v>
      </c>
      <c r="D228" s="123">
        <v>14790</v>
      </c>
      <c r="E228" s="123">
        <v>14493</v>
      </c>
      <c r="F228" s="123">
        <v>14541</v>
      </c>
      <c r="G228" s="123">
        <v>15208</v>
      </c>
      <c r="H228" s="123">
        <v>16855</v>
      </c>
      <c r="I228" s="123">
        <v>18994</v>
      </c>
      <c r="J228" s="123">
        <v>20950</v>
      </c>
      <c r="K228" s="123">
        <v>22486</v>
      </c>
      <c r="L228" s="123">
        <v>23248</v>
      </c>
      <c r="M228" s="123">
        <v>23731</v>
      </c>
      <c r="N228" s="123">
        <v>24053</v>
      </c>
      <c r="O228" s="123">
        <v>24339</v>
      </c>
      <c r="P228" s="123">
        <v>24515</v>
      </c>
      <c r="Q228" s="123">
        <v>24614</v>
      </c>
      <c r="R228" s="123">
        <v>24480</v>
      </c>
      <c r="S228" s="123">
        <v>23981</v>
      </c>
      <c r="T228" s="123">
        <v>22895</v>
      </c>
      <c r="U228" s="123">
        <v>22464</v>
      </c>
      <c r="V228" s="123">
        <v>21963</v>
      </c>
      <c r="W228" s="123">
        <v>21569</v>
      </c>
      <c r="X228" s="123">
        <v>20146</v>
      </c>
      <c r="Y228" s="123">
        <v>18209</v>
      </c>
      <c r="Z228">
        <f t="shared" si="3"/>
        <v>489739</v>
      </c>
    </row>
    <row r="229" spans="1:26" ht="12" customHeight="1">
      <c r="A229" s="13">
        <v>200</v>
      </c>
      <c r="B229" s="122">
        <v>16594</v>
      </c>
      <c r="C229" s="123">
        <v>15705</v>
      </c>
      <c r="D229" s="123">
        <v>15221</v>
      </c>
      <c r="E229" s="123">
        <v>14872</v>
      </c>
      <c r="F229" s="123">
        <v>14852</v>
      </c>
      <c r="G229" s="123">
        <v>15419</v>
      </c>
      <c r="H229" s="123">
        <v>17051</v>
      </c>
      <c r="I229" s="123">
        <v>19189</v>
      </c>
      <c r="J229" s="123">
        <v>21197</v>
      </c>
      <c r="K229" s="123">
        <v>22795</v>
      </c>
      <c r="L229" s="123">
        <v>23743</v>
      </c>
      <c r="M229" s="123">
        <v>24310</v>
      </c>
      <c r="N229" s="123">
        <v>24650</v>
      </c>
      <c r="O229" s="123">
        <v>24941</v>
      </c>
      <c r="P229" s="123">
        <v>25106</v>
      </c>
      <c r="Q229" s="123">
        <v>25154</v>
      </c>
      <c r="R229" s="123">
        <v>25017</v>
      </c>
      <c r="S229" s="123">
        <v>24466</v>
      </c>
      <c r="T229" s="123">
        <v>23543</v>
      </c>
      <c r="U229" s="123">
        <v>22875</v>
      </c>
      <c r="V229" s="123">
        <v>22581</v>
      </c>
      <c r="W229" s="123">
        <v>22073</v>
      </c>
      <c r="X229" s="123">
        <v>20489</v>
      </c>
      <c r="Y229" s="123">
        <v>18648</v>
      </c>
      <c r="Z229">
        <f t="shared" si="3"/>
        <v>500691</v>
      </c>
    </row>
    <row r="230" spans="1:26" ht="12" customHeight="1">
      <c r="A230" s="13">
        <v>201</v>
      </c>
      <c r="B230" s="122">
        <v>17210</v>
      </c>
      <c r="C230" s="123">
        <v>16197</v>
      </c>
      <c r="D230" s="123">
        <v>15609</v>
      </c>
      <c r="E230" s="123">
        <v>15278</v>
      </c>
      <c r="F230" s="123">
        <v>15361</v>
      </c>
      <c r="G230" s="123">
        <v>16033</v>
      </c>
      <c r="H230" s="123">
        <v>17552</v>
      </c>
      <c r="I230" s="123">
        <v>19479</v>
      </c>
      <c r="J230" s="123">
        <v>21277</v>
      </c>
      <c r="K230" s="123">
        <v>22498</v>
      </c>
      <c r="L230" s="123">
        <v>22938</v>
      </c>
      <c r="M230" s="123">
        <v>23157</v>
      </c>
      <c r="N230" s="123">
        <v>23377</v>
      </c>
      <c r="O230" s="123">
        <v>23688</v>
      </c>
      <c r="P230" s="123">
        <v>23694</v>
      </c>
      <c r="Q230" s="123">
        <v>23594</v>
      </c>
      <c r="R230" s="123">
        <v>23335</v>
      </c>
      <c r="S230" s="123">
        <v>22586</v>
      </c>
      <c r="T230" s="123">
        <v>21653</v>
      </c>
      <c r="U230" s="123">
        <v>20817</v>
      </c>
      <c r="V230" s="123">
        <v>20296</v>
      </c>
      <c r="W230" s="123">
        <v>19733</v>
      </c>
      <c r="X230" s="123">
        <v>18402</v>
      </c>
      <c r="Y230" s="123">
        <v>16790</v>
      </c>
      <c r="Z230">
        <f t="shared" si="3"/>
        <v>480755</v>
      </c>
    </row>
    <row r="231" spans="1:26" ht="12" customHeight="1">
      <c r="A231" s="13">
        <v>202</v>
      </c>
      <c r="B231" s="122">
        <v>15444</v>
      </c>
      <c r="C231" s="123">
        <v>14353</v>
      </c>
      <c r="D231" s="123">
        <v>13599</v>
      </c>
      <c r="E231" s="123">
        <v>13109</v>
      </c>
      <c r="F231" s="123">
        <v>12893</v>
      </c>
      <c r="G231" s="123">
        <v>12888</v>
      </c>
      <c r="H231" s="123">
        <v>13327</v>
      </c>
      <c r="I231" s="123">
        <v>14285</v>
      </c>
      <c r="J231" s="123">
        <v>15590</v>
      </c>
      <c r="K231" s="123">
        <v>16511</v>
      </c>
      <c r="L231" s="123">
        <v>16976</v>
      </c>
      <c r="M231" s="123">
        <v>17072</v>
      </c>
      <c r="N231" s="123">
        <v>17022</v>
      </c>
      <c r="O231" s="123">
        <v>16829</v>
      </c>
      <c r="P231" s="123">
        <v>16641</v>
      </c>
      <c r="Q231" s="123">
        <v>16510</v>
      </c>
      <c r="R231" s="123">
        <v>16543</v>
      </c>
      <c r="S231" s="123">
        <v>16417</v>
      </c>
      <c r="T231" s="123">
        <v>16211</v>
      </c>
      <c r="U231" s="123">
        <v>15973</v>
      </c>
      <c r="V231" s="123">
        <v>16097</v>
      </c>
      <c r="W231" s="123">
        <v>16022</v>
      </c>
      <c r="X231" s="123">
        <v>15191</v>
      </c>
      <c r="Y231" s="123">
        <v>14177</v>
      </c>
      <c r="Z231">
        <f t="shared" si="3"/>
        <v>369882</v>
      </c>
    </row>
    <row r="232" spans="1:26" ht="12" customHeight="1">
      <c r="A232" s="13">
        <v>203</v>
      </c>
      <c r="B232" s="122">
        <v>12921</v>
      </c>
      <c r="C232" s="123">
        <v>12206</v>
      </c>
      <c r="D232" s="123">
        <v>11653</v>
      </c>
      <c r="E232" s="123">
        <v>11406</v>
      </c>
      <c r="F232" s="123">
        <v>11355</v>
      </c>
      <c r="G232" s="123">
        <v>11375</v>
      </c>
      <c r="H232" s="123">
        <v>11555</v>
      </c>
      <c r="I232" s="123">
        <v>12308</v>
      </c>
      <c r="J232" s="123">
        <v>13411</v>
      </c>
      <c r="K232" s="123">
        <v>14486</v>
      </c>
      <c r="L232" s="123">
        <v>15118</v>
      </c>
      <c r="M232" s="123">
        <v>15631</v>
      </c>
      <c r="N232" s="123">
        <v>15791</v>
      </c>
      <c r="O232" s="123">
        <v>15805</v>
      </c>
      <c r="P232" s="123">
        <v>15816</v>
      </c>
      <c r="Q232" s="123">
        <v>15899</v>
      </c>
      <c r="R232" s="123">
        <v>15876</v>
      </c>
      <c r="S232" s="123">
        <v>15933</v>
      </c>
      <c r="T232" s="123">
        <v>15737</v>
      </c>
      <c r="U232" s="123">
        <v>15720</v>
      </c>
      <c r="V232" s="123">
        <v>16140</v>
      </c>
      <c r="W232" s="123">
        <v>16339</v>
      </c>
      <c r="X232" s="123">
        <v>15483</v>
      </c>
      <c r="Y232" s="123">
        <v>14376</v>
      </c>
      <c r="Z232">
        <f t="shared" si="3"/>
        <v>342543</v>
      </c>
    </row>
    <row r="233" spans="1:26" ht="12" customHeight="1">
      <c r="A233" s="13">
        <v>204</v>
      </c>
      <c r="B233" s="122">
        <v>13278</v>
      </c>
      <c r="C233" s="123">
        <v>12857</v>
      </c>
      <c r="D233" s="123">
        <v>12483</v>
      </c>
      <c r="E233" s="123">
        <v>12316</v>
      </c>
      <c r="F233" s="123">
        <v>12373</v>
      </c>
      <c r="G233" s="123">
        <v>13091</v>
      </c>
      <c r="H233" s="123">
        <v>14505</v>
      </c>
      <c r="I233" s="123">
        <v>16704</v>
      </c>
      <c r="J233" s="123">
        <v>18435</v>
      </c>
      <c r="K233" s="123">
        <v>19695</v>
      </c>
      <c r="L233" s="123">
        <v>20319</v>
      </c>
      <c r="M233" s="123">
        <v>20543</v>
      </c>
      <c r="N233" s="123">
        <v>20601</v>
      </c>
      <c r="O233" s="123">
        <v>20672</v>
      </c>
      <c r="P233" s="123">
        <v>20651</v>
      </c>
      <c r="Q233" s="123">
        <v>20506</v>
      </c>
      <c r="R233" s="123">
        <v>20361</v>
      </c>
      <c r="S233" s="123">
        <v>19995</v>
      </c>
      <c r="T233" s="123">
        <v>19372</v>
      </c>
      <c r="U233" s="123">
        <v>18757</v>
      </c>
      <c r="V233" s="123">
        <v>18611</v>
      </c>
      <c r="W233" s="123">
        <v>18307</v>
      </c>
      <c r="X233" s="123">
        <v>17003</v>
      </c>
      <c r="Y233" s="123">
        <v>15465</v>
      </c>
      <c r="Z233">
        <f t="shared" si="3"/>
        <v>417104</v>
      </c>
    </row>
    <row r="234" spans="1:26" ht="12" customHeight="1">
      <c r="A234" s="13">
        <v>205</v>
      </c>
      <c r="B234" s="122">
        <v>13944</v>
      </c>
      <c r="C234" s="123">
        <v>13224</v>
      </c>
      <c r="D234" s="123">
        <v>12783</v>
      </c>
      <c r="E234" s="123">
        <v>12572</v>
      </c>
      <c r="F234" s="123">
        <v>12715</v>
      </c>
      <c r="G234" s="123">
        <v>13408</v>
      </c>
      <c r="H234" s="123">
        <v>15039</v>
      </c>
      <c r="I234" s="123">
        <v>17047</v>
      </c>
      <c r="J234" s="123">
        <v>18670</v>
      </c>
      <c r="K234" s="123">
        <v>19901</v>
      </c>
      <c r="L234" s="123">
        <v>20352</v>
      </c>
      <c r="M234" s="123">
        <v>20527</v>
      </c>
      <c r="N234" s="123">
        <v>20552</v>
      </c>
      <c r="O234" s="123">
        <v>20476</v>
      </c>
      <c r="P234" s="123">
        <v>20492</v>
      </c>
      <c r="Q234" s="123">
        <v>20390</v>
      </c>
      <c r="R234" s="123">
        <v>20262</v>
      </c>
      <c r="S234" s="123">
        <v>19897</v>
      </c>
      <c r="T234" s="123">
        <v>19276</v>
      </c>
      <c r="U234" s="123">
        <v>18700</v>
      </c>
      <c r="V234" s="123">
        <v>18437</v>
      </c>
      <c r="W234" s="123">
        <v>18106</v>
      </c>
      <c r="X234" s="123">
        <v>16826</v>
      </c>
      <c r="Y234" s="123">
        <v>15103</v>
      </c>
      <c r="Z234">
        <f t="shared" si="3"/>
        <v>418904</v>
      </c>
    </row>
    <row r="235" spans="1:26" ht="12" customHeight="1">
      <c r="A235" s="13">
        <v>206</v>
      </c>
      <c r="B235" s="122">
        <v>13906</v>
      </c>
      <c r="C235" s="123">
        <v>13271</v>
      </c>
      <c r="D235" s="123">
        <v>12767</v>
      </c>
      <c r="E235" s="123">
        <v>12500</v>
      </c>
      <c r="F235" s="123">
        <v>12604</v>
      </c>
      <c r="G235" s="123">
        <v>13395</v>
      </c>
      <c r="H235" s="123">
        <v>14972</v>
      </c>
      <c r="I235" s="123">
        <v>16973</v>
      </c>
      <c r="J235" s="123">
        <v>18747</v>
      </c>
      <c r="K235" s="123">
        <v>19983</v>
      </c>
      <c r="L235" s="123">
        <v>20719</v>
      </c>
      <c r="M235" s="123">
        <v>21108</v>
      </c>
      <c r="N235" s="123">
        <v>21392</v>
      </c>
      <c r="O235" s="123">
        <v>21578</v>
      </c>
      <c r="P235" s="123">
        <v>21598</v>
      </c>
      <c r="Q235" s="123">
        <v>21560</v>
      </c>
      <c r="R235" s="123">
        <v>21367</v>
      </c>
      <c r="S235" s="123">
        <v>20845</v>
      </c>
      <c r="T235" s="123">
        <v>20011</v>
      </c>
      <c r="U235" s="123">
        <v>19368</v>
      </c>
      <c r="V235" s="123">
        <v>19226</v>
      </c>
      <c r="W235" s="123">
        <v>18833</v>
      </c>
      <c r="X235" s="123">
        <v>17698</v>
      </c>
      <c r="Y235" s="123">
        <v>16098</v>
      </c>
      <c r="Z235">
        <f t="shared" si="3"/>
        <v>430725</v>
      </c>
    </row>
    <row r="236" spans="1:26" ht="12" customHeight="1">
      <c r="A236" s="13">
        <v>207</v>
      </c>
      <c r="B236" s="122">
        <v>14875</v>
      </c>
      <c r="C236" s="123">
        <v>13871</v>
      </c>
      <c r="D236" s="123">
        <v>13448</v>
      </c>
      <c r="E236" s="123">
        <v>13221</v>
      </c>
      <c r="F236" s="123">
        <v>13439</v>
      </c>
      <c r="G236" s="123">
        <v>14184</v>
      </c>
      <c r="H236" s="123">
        <v>15906</v>
      </c>
      <c r="I236" s="123">
        <v>17821</v>
      </c>
      <c r="J236" s="123">
        <v>19405</v>
      </c>
      <c r="K236" s="123">
        <v>20656</v>
      </c>
      <c r="L236" s="123">
        <v>21328</v>
      </c>
      <c r="M236" s="123">
        <v>21731</v>
      </c>
      <c r="N236" s="123">
        <v>22058</v>
      </c>
      <c r="O236" s="123">
        <v>22349</v>
      </c>
      <c r="P236" s="123">
        <v>22438</v>
      </c>
      <c r="Q236" s="123">
        <v>22387</v>
      </c>
      <c r="R236" s="123">
        <v>22194</v>
      </c>
      <c r="S236" s="123">
        <v>21535</v>
      </c>
      <c r="T236" s="123">
        <v>20668</v>
      </c>
      <c r="U236" s="123">
        <v>20076</v>
      </c>
      <c r="V236" s="123">
        <v>19833</v>
      </c>
      <c r="W236" s="123">
        <v>19226</v>
      </c>
      <c r="X236" s="123">
        <v>17995</v>
      </c>
      <c r="Y236" s="123">
        <v>16411</v>
      </c>
      <c r="Z236">
        <f t="shared" si="3"/>
        <v>447262</v>
      </c>
    </row>
    <row r="237" spans="1:26" ht="12" customHeight="1">
      <c r="A237" s="13">
        <v>208</v>
      </c>
      <c r="B237" s="122">
        <v>14779</v>
      </c>
      <c r="C237" s="123">
        <v>13944</v>
      </c>
      <c r="D237" s="123">
        <v>13436</v>
      </c>
      <c r="E237" s="123">
        <v>13209</v>
      </c>
      <c r="F237" s="123">
        <v>13434</v>
      </c>
      <c r="G237" s="123">
        <v>14199</v>
      </c>
      <c r="H237" s="123">
        <v>15827</v>
      </c>
      <c r="I237" s="123">
        <v>17709</v>
      </c>
      <c r="J237" s="123">
        <v>19408</v>
      </c>
      <c r="K237" s="123">
        <v>20620</v>
      </c>
      <c r="L237" s="123">
        <v>21186</v>
      </c>
      <c r="M237" s="123">
        <v>21453</v>
      </c>
      <c r="N237" s="123">
        <v>21589</v>
      </c>
      <c r="O237" s="123">
        <v>21713</v>
      </c>
      <c r="P237" s="123">
        <v>21781</v>
      </c>
      <c r="Q237" s="123">
        <v>21734</v>
      </c>
      <c r="R237" s="123">
        <v>21454</v>
      </c>
      <c r="S237" s="123">
        <v>20863</v>
      </c>
      <c r="T237" s="123">
        <v>19946</v>
      </c>
      <c r="U237" s="123">
        <v>19128</v>
      </c>
      <c r="V237" s="123">
        <v>18847</v>
      </c>
      <c r="W237" s="123">
        <v>18424</v>
      </c>
      <c r="X237" s="123">
        <v>17223</v>
      </c>
      <c r="Y237" s="123">
        <v>15823</v>
      </c>
      <c r="Z237">
        <f t="shared" si="3"/>
        <v>437937</v>
      </c>
    </row>
    <row r="238" spans="1:26" ht="12" customHeight="1">
      <c r="A238" s="13">
        <v>209</v>
      </c>
      <c r="B238" s="122">
        <v>14460</v>
      </c>
      <c r="C238" s="123">
        <v>13490</v>
      </c>
      <c r="D238" s="123">
        <v>12822</v>
      </c>
      <c r="E238" s="123">
        <v>12494</v>
      </c>
      <c r="F238" s="123">
        <v>12341</v>
      </c>
      <c r="G238" s="123">
        <v>12653</v>
      </c>
      <c r="H238" s="123">
        <v>13264</v>
      </c>
      <c r="I238" s="123">
        <v>14277</v>
      </c>
      <c r="J238" s="123">
        <v>15646</v>
      </c>
      <c r="K238" s="123">
        <v>16766</v>
      </c>
      <c r="L238" s="123">
        <v>17524</v>
      </c>
      <c r="M238" s="123">
        <v>17815</v>
      </c>
      <c r="N238" s="123">
        <v>17704</v>
      </c>
      <c r="O238" s="123">
        <v>17526</v>
      </c>
      <c r="P238" s="123">
        <v>17414</v>
      </c>
      <c r="Q238" s="123">
        <v>17336</v>
      </c>
      <c r="R238" s="123">
        <v>17338</v>
      </c>
      <c r="S238" s="123">
        <v>17231</v>
      </c>
      <c r="T238" s="123">
        <v>16941</v>
      </c>
      <c r="U238" s="123">
        <v>16659</v>
      </c>
      <c r="V238" s="123">
        <v>16766</v>
      </c>
      <c r="W238" s="123">
        <v>16704</v>
      </c>
      <c r="X238" s="123">
        <v>15920</v>
      </c>
      <c r="Y238" s="123">
        <v>14745</v>
      </c>
      <c r="Z238">
        <f t="shared" si="3"/>
        <v>376045</v>
      </c>
    </row>
    <row r="239" spans="1:26" ht="12" customHeight="1">
      <c r="A239" s="13">
        <v>210</v>
      </c>
      <c r="B239" s="122">
        <v>13529</v>
      </c>
      <c r="C239" s="123">
        <v>12799</v>
      </c>
      <c r="D239" s="123">
        <v>11991</v>
      </c>
      <c r="E239" s="123">
        <v>11653</v>
      </c>
      <c r="F239" s="123">
        <v>11552</v>
      </c>
      <c r="G239" s="123">
        <v>11707</v>
      </c>
      <c r="H239" s="123">
        <v>12104</v>
      </c>
      <c r="I239" s="123">
        <v>12810</v>
      </c>
      <c r="J239" s="123">
        <v>13986</v>
      </c>
      <c r="K239" s="123">
        <v>15033</v>
      </c>
      <c r="L239" s="123">
        <v>15869</v>
      </c>
      <c r="M239" s="123">
        <v>16408</v>
      </c>
      <c r="N239" s="123">
        <v>16646</v>
      </c>
      <c r="O239" s="123">
        <v>16698</v>
      </c>
      <c r="P239" s="123">
        <v>16675</v>
      </c>
      <c r="Q239" s="123">
        <v>16773</v>
      </c>
      <c r="R239" s="123">
        <v>16919</v>
      </c>
      <c r="S239" s="123">
        <v>16884</v>
      </c>
      <c r="T239" s="123">
        <v>16644</v>
      </c>
      <c r="U239" s="123">
        <v>16576</v>
      </c>
      <c r="V239" s="123">
        <v>16882</v>
      </c>
      <c r="W239" s="123">
        <v>16947</v>
      </c>
      <c r="X239" s="123">
        <v>16111</v>
      </c>
      <c r="Y239" s="123">
        <v>14942</v>
      </c>
      <c r="Z239">
        <f t="shared" si="3"/>
        <v>358348</v>
      </c>
    </row>
    <row r="240" spans="1:26" ht="12" customHeight="1">
      <c r="A240" s="13">
        <v>211</v>
      </c>
      <c r="B240" s="122">
        <v>13640</v>
      </c>
      <c r="C240" s="123">
        <v>13089</v>
      </c>
      <c r="D240" s="123">
        <v>12679</v>
      </c>
      <c r="E240" s="123">
        <v>12545</v>
      </c>
      <c r="F240" s="123">
        <v>12716</v>
      </c>
      <c r="G240" s="123">
        <v>13460</v>
      </c>
      <c r="H240" s="123">
        <v>15000</v>
      </c>
      <c r="I240" s="123">
        <v>17043</v>
      </c>
      <c r="J240" s="123">
        <v>18944</v>
      </c>
      <c r="K240" s="123">
        <v>20307</v>
      </c>
      <c r="L240" s="123">
        <v>21019</v>
      </c>
      <c r="M240" s="123">
        <v>21268</v>
      </c>
      <c r="N240" s="123">
        <v>21365</v>
      </c>
      <c r="O240" s="123">
        <v>21316</v>
      </c>
      <c r="P240" s="123">
        <v>21159</v>
      </c>
      <c r="Q240" s="123">
        <v>20965</v>
      </c>
      <c r="R240" s="123">
        <v>20706</v>
      </c>
      <c r="S240" s="123">
        <v>20171</v>
      </c>
      <c r="T240" s="123">
        <v>19475</v>
      </c>
      <c r="U240" s="123">
        <v>19033</v>
      </c>
      <c r="V240" s="123">
        <v>18970</v>
      </c>
      <c r="W240" s="123">
        <v>18234</v>
      </c>
      <c r="X240" s="123">
        <v>17004</v>
      </c>
      <c r="Y240" s="123">
        <v>15569</v>
      </c>
      <c r="Z240">
        <f t="shared" si="3"/>
        <v>425888</v>
      </c>
    </row>
    <row r="241" spans="1:26" ht="12" customHeight="1">
      <c r="A241" s="13">
        <v>212</v>
      </c>
      <c r="B241" s="122">
        <v>14348</v>
      </c>
      <c r="C241" s="123">
        <v>13497</v>
      </c>
      <c r="D241" s="123">
        <v>13080</v>
      </c>
      <c r="E241" s="123">
        <v>12839</v>
      </c>
      <c r="F241" s="123">
        <v>13016</v>
      </c>
      <c r="G241" s="123">
        <v>13751</v>
      </c>
      <c r="H241" s="123">
        <v>15199</v>
      </c>
      <c r="I241" s="123">
        <v>17226</v>
      </c>
      <c r="J241" s="123">
        <v>19020</v>
      </c>
      <c r="K241" s="123">
        <v>20069</v>
      </c>
      <c r="L241" s="123">
        <v>20650</v>
      </c>
      <c r="M241" s="123">
        <v>20734</v>
      </c>
      <c r="N241" s="123">
        <v>20796</v>
      </c>
      <c r="O241" s="123">
        <v>20777</v>
      </c>
      <c r="P241" s="123">
        <v>20699</v>
      </c>
      <c r="Q241" s="123">
        <v>20596</v>
      </c>
      <c r="R241" s="123">
        <v>20361</v>
      </c>
      <c r="S241" s="123">
        <v>19859</v>
      </c>
      <c r="T241" s="123">
        <v>19154</v>
      </c>
      <c r="U241" s="123">
        <v>18709</v>
      </c>
      <c r="V241" s="123">
        <v>18493</v>
      </c>
      <c r="W241" s="123">
        <v>17903</v>
      </c>
      <c r="X241" s="123">
        <v>16616</v>
      </c>
      <c r="Y241" s="123">
        <v>15135</v>
      </c>
      <c r="Z241">
        <f t="shared" si="3"/>
        <v>422739</v>
      </c>
    </row>
    <row r="242" spans="1:26" ht="12" customHeight="1">
      <c r="A242" s="13">
        <v>213</v>
      </c>
      <c r="B242" s="122">
        <v>13898</v>
      </c>
      <c r="C242" s="123">
        <v>13137</v>
      </c>
      <c r="D242" s="123">
        <v>12771</v>
      </c>
      <c r="E242" s="123">
        <v>12594</v>
      </c>
      <c r="F242" s="123">
        <v>12758</v>
      </c>
      <c r="G242" s="123">
        <v>13597</v>
      </c>
      <c r="H242" s="123">
        <v>15173</v>
      </c>
      <c r="I242" s="123">
        <v>17039</v>
      </c>
      <c r="J242" s="123">
        <v>18619</v>
      </c>
      <c r="K242" s="123">
        <v>19930</v>
      </c>
      <c r="L242" s="123">
        <v>20410</v>
      </c>
      <c r="M242" s="123">
        <v>20441</v>
      </c>
      <c r="N242" s="123">
        <v>20443</v>
      </c>
      <c r="O242" s="123">
        <v>20333</v>
      </c>
      <c r="P242" s="123">
        <v>20284</v>
      </c>
      <c r="Q242" s="123">
        <v>20260</v>
      </c>
      <c r="R242" s="123">
        <v>20072</v>
      </c>
      <c r="S242" s="123">
        <v>19558</v>
      </c>
      <c r="T242" s="123">
        <v>18916</v>
      </c>
      <c r="U242" s="123">
        <v>18402</v>
      </c>
      <c r="V242" s="123">
        <v>18307</v>
      </c>
      <c r="W242" s="123">
        <v>17773</v>
      </c>
      <c r="X242" s="123">
        <v>16520</v>
      </c>
      <c r="Y242" s="123">
        <v>14988</v>
      </c>
      <c r="Z242">
        <f t="shared" si="3"/>
        <v>416436</v>
      </c>
    </row>
    <row r="243" spans="1:26" ht="12" customHeight="1">
      <c r="A243" s="13">
        <v>214</v>
      </c>
      <c r="B243" s="122">
        <v>13800</v>
      </c>
      <c r="C243" s="123">
        <v>12992</v>
      </c>
      <c r="D243" s="123">
        <v>12527</v>
      </c>
      <c r="E243" s="123">
        <v>12362</v>
      </c>
      <c r="F243" s="123">
        <v>12500</v>
      </c>
      <c r="G243" s="123">
        <v>13291</v>
      </c>
      <c r="H243" s="123">
        <v>14848</v>
      </c>
      <c r="I243" s="123">
        <v>16770</v>
      </c>
      <c r="J243" s="123">
        <v>18342</v>
      </c>
      <c r="K243" s="123">
        <v>19515</v>
      </c>
      <c r="L243" s="123">
        <v>20057</v>
      </c>
      <c r="M243" s="123">
        <v>20322</v>
      </c>
      <c r="N243" s="123">
        <v>20362</v>
      </c>
      <c r="O243" s="123">
        <v>20460</v>
      </c>
      <c r="P243" s="123">
        <v>20610</v>
      </c>
      <c r="Q243" s="123">
        <v>20673</v>
      </c>
      <c r="R243" s="123">
        <v>20624</v>
      </c>
      <c r="S243" s="123">
        <v>20289</v>
      </c>
      <c r="T243" s="123">
        <v>19610</v>
      </c>
      <c r="U243" s="123">
        <v>19058</v>
      </c>
      <c r="V243" s="123">
        <v>18984</v>
      </c>
      <c r="W243" s="123">
        <v>18566</v>
      </c>
      <c r="X243" s="123">
        <v>17304</v>
      </c>
      <c r="Y243" s="123">
        <v>15767</v>
      </c>
      <c r="Z243">
        <f t="shared" si="3"/>
        <v>419847</v>
      </c>
    </row>
    <row r="244" spans="1:26" ht="12" customHeight="1">
      <c r="A244" s="13">
        <v>215</v>
      </c>
      <c r="B244" s="122">
        <v>14478</v>
      </c>
      <c r="C244" s="123">
        <v>13641</v>
      </c>
      <c r="D244" s="123">
        <v>13166</v>
      </c>
      <c r="E244" s="123">
        <v>12916</v>
      </c>
      <c r="F244" s="123">
        <v>13038</v>
      </c>
      <c r="G244" s="123">
        <v>13694</v>
      </c>
      <c r="H244" s="123">
        <v>15150</v>
      </c>
      <c r="I244" s="123">
        <v>17050</v>
      </c>
      <c r="J244" s="123">
        <v>18822</v>
      </c>
      <c r="K244" s="123">
        <v>20123</v>
      </c>
      <c r="L244" s="123">
        <v>20870</v>
      </c>
      <c r="M244" s="123">
        <v>21119</v>
      </c>
      <c r="N244" s="123">
        <v>21329</v>
      </c>
      <c r="O244" s="123">
        <v>21567</v>
      </c>
      <c r="P244" s="123">
        <v>21582</v>
      </c>
      <c r="Q244" s="123">
        <v>21478</v>
      </c>
      <c r="R244" s="123">
        <v>21156</v>
      </c>
      <c r="S244" s="123">
        <v>20625</v>
      </c>
      <c r="T244" s="123">
        <v>19793</v>
      </c>
      <c r="U244" s="123">
        <v>19247</v>
      </c>
      <c r="V244" s="123">
        <v>19020</v>
      </c>
      <c r="W244" s="123">
        <v>18579</v>
      </c>
      <c r="X244" s="123">
        <v>17355</v>
      </c>
      <c r="Y244" s="123">
        <v>15981</v>
      </c>
      <c r="Z244">
        <f t="shared" si="3"/>
        <v>431994</v>
      </c>
    </row>
    <row r="245" spans="1:26" ht="12" customHeight="1">
      <c r="A245" s="13">
        <v>216</v>
      </c>
      <c r="B245" s="122">
        <v>14739</v>
      </c>
      <c r="C245" s="123">
        <v>13920</v>
      </c>
      <c r="D245" s="123">
        <v>13361</v>
      </c>
      <c r="E245" s="123">
        <v>13020</v>
      </c>
      <c r="F245" s="123">
        <v>12921</v>
      </c>
      <c r="G245" s="123">
        <v>13067</v>
      </c>
      <c r="H245" s="123">
        <v>13593</v>
      </c>
      <c r="I245" s="123">
        <v>14604</v>
      </c>
      <c r="J245" s="123">
        <v>16047</v>
      </c>
      <c r="K245" s="123">
        <v>17117</v>
      </c>
      <c r="L245" s="123">
        <v>17721</v>
      </c>
      <c r="M245" s="123">
        <v>17942</v>
      </c>
      <c r="N245" s="123">
        <v>17978</v>
      </c>
      <c r="O245" s="123">
        <v>17955</v>
      </c>
      <c r="P245" s="123">
        <v>17796</v>
      </c>
      <c r="Q245" s="123">
        <v>17716</v>
      </c>
      <c r="R245" s="123">
        <v>17705</v>
      </c>
      <c r="S245" s="123">
        <v>17645</v>
      </c>
      <c r="T245" s="123">
        <v>17474</v>
      </c>
      <c r="U245" s="123">
        <v>17390</v>
      </c>
      <c r="V245" s="123">
        <v>17458</v>
      </c>
      <c r="W245" s="123">
        <v>17291</v>
      </c>
      <c r="X245" s="123">
        <v>16316</v>
      </c>
      <c r="Y245" s="123">
        <v>15226</v>
      </c>
      <c r="Z245">
        <f t="shared" si="3"/>
        <v>386218</v>
      </c>
    </row>
    <row r="246" spans="1:26" ht="12" customHeight="1">
      <c r="A246" s="13">
        <v>217</v>
      </c>
      <c r="B246" s="122">
        <v>14183</v>
      </c>
      <c r="C246" s="123">
        <v>13311</v>
      </c>
      <c r="D246" s="123">
        <v>12775</v>
      </c>
      <c r="E246" s="123">
        <v>12472</v>
      </c>
      <c r="F246" s="123">
        <v>12319</v>
      </c>
      <c r="G246" s="123">
        <v>12285</v>
      </c>
      <c r="H246" s="123">
        <v>12473</v>
      </c>
      <c r="I246" s="123">
        <v>13139</v>
      </c>
      <c r="J246" s="123">
        <v>14284</v>
      </c>
      <c r="K246" s="123">
        <v>15635</v>
      </c>
      <c r="L246" s="123">
        <v>16507</v>
      </c>
      <c r="M246" s="123">
        <v>17193</v>
      </c>
      <c r="N246" s="123">
        <v>17537</v>
      </c>
      <c r="O246" s="123">
        <v>17857</v>
      </c>
      <c r="P246" s="123">
        <v>17955</v>
      </c>
      <c r="Q246" s="123">
        <v>17984</v>
      </c>
      <c r="R246" s="123">
        <v>18153</v>
      </c>
      <c r="S246" s="123">
        <v>18038</v>
      </c>
      <c r="T246" s="123">
        <v>17837</v>
      </c>
      <c r="U246" s="123">
        <v>17836</v>
      </c>
      <c r="V246" s="123">
        <v>18178</v>
      </c>
      <c r="W246" s="123">
        <v>18158</v>
      </c>
      <c r="X246" s="123">
        <v>17099</v>
      </c>
      <c r="Y246" s="123">
        <v>15881</v>
      </c>
      <c r="Z246">
        <f t="shared" si="3"/>
        <v>379306</v>
      </c>
    </row>
    <row r="247" spans="1:26" ht="12" customHeight="1">
      <c r="A247" s="13">
        <v>218</v>
      </c>
      <c r="B247" s="122">
        <v>14582</v>
      </c>
      <c r="C247" s="123">
        <v>14103</v>
      </c>
      <c r="D247" s="123">
        <v>13622</v>
      </c>
      <c r="E247" s="123">
        <v>13420</v>
      </c>
      <c r="F247" s="123">
        <v>13579</v>
      </c>
      <c r="G247" s="123">
        <v>14199</v>
      </c>
      <c r="H247" s="123">
        <v>15662</v>
      </c>
      <c r="I247" s="123">
        <v>17773</v>
      </c>
      <c r="J247" s="123">
        <v>19720</v>
      </c>
      <c r="K247" s="123">
        <v>21339</v>
      </c>
      <c r="L247" s="123">
        <v>22349</v>
      </c>
      <c r="M247" s="123">
        <v>23119</v>
      </c>
      <c r="N247" s="123">
        <v>23479</v>
      </c>
      <c r="O247" s="123">
        <v>23751</v>
      </c>
      <c r="P247" s="123">
        <v>23838</v>
      </c>
      <c r="Q247" s="123">
        <v>23964</v>
      </c>
      <c r="R247" s="123">
        <v>23971</v>
      </c>
      <c r="S247" s="123">
        <v>23543</v>
      </c>
      <c r="T247" s="123">
        <v>22583</v>
      </c>
      <c r="U247" s="123">
        <v>21913</v>
      </c>
      <c r="V247" s="123">
        <v>21739</v>
      </c>
      <c r="W247" s="123">
        <v>21009</v>
      </c>
      <c r="X247" s="123">
        <v>19357</v>
      </c>
      <c r="Y247" s="123">
        <v>17509</v>
      </c>
      <c r="Z247">
        <f t="shared" si="3"/>
        <v>470341</v>
      </c>
    </row>
    <row r="248" spans="1:26" ht="12" customHeight="1">
      <c r="A248" s="13">
        <v>219</v>
      </c>
      <c r="B248" s="122">
        <v>16069</v>
      </c>
      <c r="C248" s="123">
        <v>15092</v>
      </c>
      <c r="D248" s="123">
        <v>14538</v>
      </c>
      <c r="E248" s="123">
        <v>14264</v>
      </c>
      <c r="F248" s="123">
        <v>14313</v>
      </c>
      <c r="G248" s="123">
        <v>14971</v>
      </c>
      <c r="H248" s="123">
        <v>16572</v>
      </c>
      <c r="I248" s="123">
        <v>18651</v>
      </c>
      <c r="J248" s="123">
        <v>20784</v>
      </c>
      <c r="K248" s="123">
        <v>22413</v>
      </c>
      <c r="L248" s="123">
        <v>23433</v>
      </c>
      <c r="M248" s="123">
        <v>24025</v>
      </c>
      <c r="N248" s="123">
        <v>24417</v>
      </c>
      <c r="O248" s="123">
        <v>24676</v>
      </c>
      <c r="P248" s="123">
        <v>24705</v>
      </c>
      <c r="Q248" s="123">
        <v>24712</v>
      </c>
      <c r="R248" s="123">
        <v>24603</v>
      </c>
      <c r="S248" s="123">
        <v>24070</v>
      </c>
      <c r="T248" s="123">
        <v>23120</v>
      </c>
      <c r="U248" s="123">
        <v>22476</v>
      </c>
      <c r="V248" s="123">
        <v>22197</v>
      </c>
      <c r="W248" s="123">
        <v>21435</v>
      </c>
      <c r="X248" s="123">
        <v>19741</v>
      </c>
      <c r="Y248" s="123">
        <v>17948</v>
      </c>
      <c r="Z248">
        <f t="shared" si="3"/>
        <v>489444</v>
      </c>
    </row>
    <row r="249" spans="1:26" ht="12" customHeight="1">
      <c r="A249" s="13">
        <v>220</v>
      </c>
      <c r="B249" s="122">
        <v>16500</v>
      </c>
      <c r="C249" s="123">
        <v>15596</v>
      </c>
      <c r="D249" s="123">
        <v>14992</v>
      </c>
      <c r="E249" s="123">
        <v>14725</v>
      </c>
      <c r="F249" s="123">
        <v>14808</v>
      </c>
      <c r="G249" s="123">
        <v>15524</v>
      </c>
      <c r="H249" s="123">
        <v>17035</v>
      </c>
      <c r="I249" s="123">
        <v>18997</v>
      </c>
      <c r="J249" s="123">
        <v>20918</v>
      </c>
      <c r="K249" s="123">
        <v>22326</v>
      </c>
      <c r="L249" s="123">
        <v>23204</v>
      </c>
      <c r="M249" s="123">
        <v>23802</v>
      </c>
      <c r="N249" s="123">
        <v>24124</v>
      </c>
      <c r="O249" s="123">
        <v>24357</v>
      </c>
      <c r="P249" s="123">
        <v>24514</v>
      </c>
      <c r="Q249" s="123">
        <v>24492</v>
      </c>
      <c r="R249" s="123">
        <v>24326</v>
      </c>
      <c r="S249" s="123">
        <v>23740</v>
      </c>
      <c r="T249" s="123">
        <v>22852</v>
      </c>
      <c r="U249" s="123">
        <v>22138</v>
      </c>
      <c r="V249" s="123">
        <v>21916</v>
      </c>
      <c r="W249" s="123">
        <v>21257</v>
      </c>
      <c r="X249" s="123">
        <v>19682</v>
      </c>
      <c r="Y249" s="123">
        <v>17905</v>
      </c>
      <c r="Z249">
        <f t="shared" si="3"/>
        <v>489950</v>
      </c>
    </row>
    <row r="250" spans="1:26" ht="12" customHeight="1">
      <c r="A250" s="13">
        <v>221</v>
      </c>
      <c r="B250" s="122">
        <v>16492</v>
      </c>
      <c r="C250" s="123">
        <v>15536</v>
      </c>
      <c r="D250" s="123">
        <v>14932</v>
      </c>
      <c r="E250" s="123">
        <v>14702</v>
      </c>
      <c r="F250" s="123">
        <v>14814</v>
      </c>
      <c r="G250" s="123">
        <v>15393</v>
      </c>
      <c r="H250" s="123">
        <v>16962</v>
      </c>
      <c r="I250" s="123">
        <v>18917</v>
      </c>
      <c r="J250" s="123">
        <v>20774</v>
      </c>
      <c r="K250" s="123">
        <v>22184</v>
      </c>
      <c r="L250" s="123">
        <v>22961</v>
      </c>
      <c r="M250" s="123">
        <v>23320</v>
      </c>
      <c r="N250" s="123">
        <v>23524</v>
      </c>
      <c r="O250" s="123">
        <v>23761</v>
      </c>
      <c r="P250" s="123">
        <v>23698</v>
      </c>
      <c r="Q250" s="123">
        <v>23689</v>
      </c>
      <c r="R250" s="123">
        <v>23403</v>
      </c>
      <c r="S250" s="123">
        <v>22651</v>
      </c>
      <c r="T250" s="123">
        <v>21734</v>
      </c>
      <c r="U250" s="123">
        <v>21174</v>
      </c>
      <c r="V250" s="123">
        <v>20986</v>
      </c>
      <c r="W250" s="123">
        <v>20264</v>
      </c>
      <c r="X250" s="123">
        <v>18846</v>
      </c>
      <c r="Y250" s="123">
        <v>17203</v>
      </c>
      <c r="Z250">
        <f t="shared" si="3"/>
        <v>478141</v>
      </c>
    </row>
    <row r="251" spans="1:26" ht="12" customHeight="1">
      <c r="A251" s="13">
        <v>222</v>
      </c>
      <c r="B251" s="122">
        <v>15862</v>
      </c>
      <c r="C251" s="123">
        <v>14885</v>
      </c>
      <c r="D251" s="123">
        <v>14349</v>
      </c>
      <c r="E251" s="123">
        <v>14031</v>
      </c>
      <c r="F251" s="123">
        <v>14156</v>
      </c>
      <c r="G251" s="123">
        <v>14788</v>
      </c>
      <c r="H251" s="123">
        <v>16321</v>
      </c>
      <c r="I251" s="123">
        <v>18312</v>
      </c>
      <c r="J251" s="123">
        <v>20134</v>
      </c>
      <c r="K251" s="123">
        <v>21583</v>
      </c>
      <c r="L251" s="123">
        <v>22335</v>
      </c>
      <c r="M251" s="123">
        <v>22757</v>
      </c>
      <c r="N251" s="123">
        <v>22993</v>
      </c>
      <c r="O251" s="123">
        <v>22923</v>
      </c>
      <c r="P251" s="123">
        <v>22535</v>
      </c>
      <c r="Q251" s="123">
        <v>22219</v>
      </c>
      <c r="R251" s="123">
        <v>21777</v>
      </c>
      <c r="S251" s="123">
        <v>21137</v>
      </c>
      <c r="T251" s="123">
        <v>20419</v>
      </c>
      <c r="U251" s="123">
        <v>19921</v>
      </c>
      <c r="V251" s="123">
        <v>19786</v>
      </c>
      <c r="W251" s="123">
        <v>19254</v>
      </c>
      <c r="X251" s="123">
        <v>17980</v>
      </c>
      <c r="Y251" s="123">
        <v>16514</v>
      </c>
      <c r="Z251">
        <f t="shared" si="3"/>
        <v>457193</v>
      </c>
    </row>
    <row r="252" spans="1:26" ht="12" customHeight="1">
      <c r="A252" s="13">
        <v>223</v>
      </c>
      <c r="B252" s="122">
        <v>15289</v>
      </c>
      <c r="C252" s="123">
        <v>14373</v>
      </c>
      <c r="D252" s="123">
        <v>13852</v>
      </c>
      <c r="E252" s="123">
        <v>13474</v>
      </c>
      <c r="F252" s="123">
        <v>13364</v>
      </c>
      <c r="G252" s="123">
        <v>13451</v>
      </c>
      <c r="H252" s="123">
        <v>13910</v>
      </c>
      <c r="I252" s="123">
        <v>14975</v>
      </c>
      <c r="J252" s="123">
        <v>16291</v>
      </c>
      <c r="K252" s="123">
        <v>17555</v>
      </c>
      <c r="L252" s="123">
        <v>18281</v>
      </c>
      <c r="M252" s="123">
        <v>18531</v>
      </c>
      <c r="N252" s="123">
        <v>18472</v>
      </c>
      <c r="O252" s="123">
        <v>18319</v>
      </c>
      <c r="P252" s="123">
        <v>18139</v>
      </c>
      <c r="Q252" s="123">
        <v>18054</v>
      </c>
      <c r="R252" s="123">
        <v>18057</v>
      </c>
      <c r="S252" s="123">
        <v>17911</v>
      </c>
      <c r="T252" s="123">
        <v>17567</v>
      </c>
      <c r="U252" s="123">
        <v>17360</v>
      </c>
      <c r="V252" s="123">
        <v>17535</v>
      </c>
      <c r="W252" s="123">
        <v>17173</v>
      </c>
      <c r="X252" s="123">
        <v>16140</v>
      </c>
      <c r="Y252" s="123">
        <v>14935</v>
      </c>
      <c r="Z252">
        <f t="shared" si="3"/>
        <v>393231</v>
      </c>
    </row>
    <row r="253" spans="1:26" ht="12" customHeight="1">
      <c r="A253" s="13">
        <v>224</v>
      </c>
      <c r="B253" s="122">
        <v>13828</v>
      </c>
      <c r="C253" s="123">
        <v>13002</v>
      </c>
      <c r="D253" s="123">
        <v>12437</v>
      </c>
      <c r="E253" s="123">
        <v>12095</v>
      </c>
      <c r="F253" s="123">
        <v>11844</v>
      </c>
      <c r="G253" s="123">
        <v>11826</v>
      </c>
      <c r="H253" s="123">
        <v>12013</v>
      </c>
      <c r="I253" s="123">
        <v>12678</v>
      </c>
      <c r="J253" s="123">
        <v>13865</v>
      </c>
      <c r="K253" s="123">
        <v>14817</v>
      </c>
      <c r="L253" s="123">
        <v>15588</v>
      </c>
      <c r="M253" s="123">
        <v>16100</v>
      </c>
      <c r="N253" s="123">
        <v>16251</v>
      </c>
      <c r="O253" s="123">
        <v>16329</v>
      </c>
      <c r="P253" s="123">
        <v>16292</v>
      </c>
      <c r="Q253" s="123">
        <v>16345</v>
      </c>
      <c r="R253" s="123">
        <v>16447</v>
      </c>
      <c r="S253" s="123">
        <v>16332</v>
      </c>
      <c r="T253" s="123">
        <v>16160</v>
      </c>
      <c r="U253" s="123">
        <v>16334</v>
      </c>
      <c r="V253" s="123">
        <v>16775</v>
      </c>
      <c r="W253" s="123">
        <v>16637</v>
      </c>
      <c r="X253" s="123">
        <v>15663</v>
      </c>
      <c r="Y253" s="123">
        <v>14575</v>
      </c>
      <c r="Z253">
        <f t="shared" si="3"/>
        <v>354457</v>
      </c>
    </row>
    <row r="254" spans="1:26" ht="12" customHeight="1">
      <c r="A254" s="13">
        <v>225</v>
      </c>
      <c r="B254" s="122">
        <v>13175</v>
      </c>
      <c r="C254" s="123">
        <v>12852</v>
      </c>
      <c r="D254" s="123">
        <v>12559</v>
      </c>
      <c r="E254" s="123">
        <v>12481</v>
      </c>
      <c r="F254" s="123">
        <v>12716</v>
      </c>
      <c r="G254" s="123">
        <v>13375</v>
      </c>
      <c r="H254" s="123">
        <v>14936</v>
      </c>
      <c r="I254" s="123">
        <v>16790</v>
      </c>
      <c r="J254" s="123">
        <v>18441</v>
      </c>
      <c r="K254" s="123">
        <v>19647</v>
      </c>
      <c r="L254" s="123">
        <v>20127</v>
      </c>
      <c r="M254" s="123">
        <v>20339</v>
      </c>
      <c r="N254" s="123">
        <v>20306</v>
      </c>
      <c r="O254" s="123">
        <v>20246</v>
      </c>
      <c r="P254" s="123">
        <v>20052</v>
      </c>
      <c r="Q254" s="123">
        <v>19860</v>
      </c>
      <c r="R254" s="123">
        <v>19695</v>
      </c>
      <c r="S254" s="123">
        <v>19247</v>
      </c>
      <c r="T254" s="123">
        <v>18650</v>
      </c>
      <c r="U254" s="123">
        <v>18361</v>
      </c>
      <c r="V254" s="123">
        <v>18303</v>
      </c>
      <c r="W254" s="123">
        <v>17547</v>
      </c>
      <c r="X254" s="123">
        <v>16224</v>
      </c>
      <c r="Y254" s="123">
        <v>14741</v>
      </c>
      <c r="Z254">
        <f t="shared" si="3"/>
        <v>410895</v>
      </c>
    </row>
    <row r="255" spans="1:26" ht="12" customHeight="1">
      <c r="A255" s="13">
        <v>226</v>
      </c>
      <c r="B255" s="122">
        <v>13550</v>
      </c>
      <c r="C255" s="123">
        <v>12731</v>
      </c>
      <c r="D255" s="123">
        <v>12327</v>
      </c>
      <c r="E255" s="123">
        <v>12231</v>
      </c>
      <c r="F255" s="123">
        <v>12444</v>
      </c>
      <c r="G255" s="123">
        <v>13230</v>
      </c>
      <c r="H255" s="123">
        <v>14778</v>
      </c>
      <c r="I255" s="123">
        <v>16397</v>
      </c>
      <c r="J255" s="123">
        <v>17954</v>
      </c>
      <c r="K255" s="123">
        <v>19177</v>
      </c>
      <c r="L255" s="123">
        <v>19676</v>
      </c>
      <c r="M255" s="123">
        <v>19875</v>
      </c>
      <c r="N255" s="123">
        <v>19891</v>
      </c>
      <c r="O255" s="123">
        <v>19923</v>
      </c>
      <c r="P255" s="123">
        <v>19819</v>
      </c>
      <c r="Q255" s="123">
        <v>19802</v>
      </c>
      <c r="R255" s="123">
        <v>19734</v>
      </c>
      <c r="S255" s="123">
        <v>19350</v>
      </c>
      <c r="T255" s="123">
        <v>18766</v>
      </c>
      <c r="U255" s="123">
        <v>18311</v>
      </c>
      <c r="V255" s="123">
        <v>18305</v>
      </c>
      <c r="W255" s="123">
        <v>17646</v>
      </c>
      <c r="X255" s="123">
        <v>16150</v>
      </c>
      <c r="Y255" s="123">
        <v>14654</v>
      </c>
      <c r="Z255">
        <f t="shared" si="3"/>
        <v>406947</v>
      </c>
    </row>
    <row r="256" spans="1:26" ht="12" customHeight="1">
      <c r="A256" s="13">
        <v>227</v>
      </c>
      <c r="B256" s="122">
        <v>13536</v>
      </c>
      <c r="C256" s="123">
        <v>12839</v>
      </c>
      <c r="D256" s="123">
        <v>12398</v>
      </c>
      <c r="E256" s="123">
        <v>12211</v>
      </c>
      <c r="F256" s="123">
        <v>12297</v>
      </c>
      <c r="G256" s="123">
        <v>13024</v>
      </c>
      <c r="H256" s="123">
        <v>14545</v>
      </c>
      <c r="I256" s="123">
        <v>16464</v>
      </c>
      <c r="J256" s="123">
        <v>18247</v>
      </c>
      <c r="K256" s="123">
        <v>19674</v>
      </c>
      <c r="L256" s="123">
        <v>20490</v>
      </c>
      <c r="M256" s="123">
        <v>20892</v>
      </c>
      <c r="N256" s="123">
        <v>21043</v>
      </c>
      <c r="O256" s="123">
        <v>21216</v>
      </c>
      <c r="P256" s="123">
        <v>21207</v>
      </c>
      <c r="Q256" s="123">
        <v>21284</v>
      </c>
      <c r="R256" s="123">
        <v>21215</v>
      </c>
      <c r="S256" s="123">
        <v>20728</v>
      </c>
      <c r="T256" s="123">
        <v>19971</v>
      </c>
      <c r="U256" s="123">
        <v>19476</v>
      </c>
      <c r="V256" s="123">
        <v>19494</v>
      </c>
      <c r="W256" s="123">
        <v>18756</v>
      </c>
      <c r="X256" s="123">
        <v>17409</v>
      </c>
      <c r="Y256" s="123">
        <v>16022</v>
      </c>
      <c r="Z256">
        <f t="shared" si="3"/>
        <v>424665</v>
      </c>
    </row>
    <row r="257" spans="1:26" ht="12" customHeight="1">
      <c r="A257" s="13">
        <v>228</v>
      </c>
      <c r="B257" s="122">
        <v>14382</v>
      </c>
      <c r="C257" s="123">
        <v>13564</v>
      </c>
      <c r="D257" s="123">
        <v>12983</v>
      </c>
      <c r="E257" s="123">
        <v>12788</v>
      </c>
      <c r="F257" s="123">
        <v>12876</v>
      </c>
      <c r="G257" s="123">
        <v>13701</v>
      </c>
      <c r="H257" s="123">
        <v>15424</v>
      </c>
      <c r="I257" s="123">
        <v>17389</v>
      </c>
      <c r="J257" s="123">
        <v>19249</v>
      </c>
      <c r="K257" s="123">
        <v>20651</v>
      </c>
      <c r="L257" s="123">
        <v>21665</v>
      </c>
      <c r="M257" s="123">
        <v>22195</v>
      </c>
      <c r="N257" s="123">
        <v>22429</v>
      </c>
      <c r="O257" s="123">
        <v>22650</v>
      </c>
      <c r="P257" s="123">
        <v>22703</v>
      </c>
      <c r="Q257" s="123">
        <v>22548</v>
      </c>
      <c r="R257" s="123">
        <v>22264</v>
      </c>
      <c r="S257" s="123">
        <v>21516</v>
      </c>
      <c r="T257" s="123">
        <v>20639</v>
      </c>
      <c r="U257" s="123">
        <v>19994</v>
      </c>
      <c r="V257" s="123">
        <v>19717</v>
      </c>
      <c r="W257" s="123">
        <v>18943</v>
      </c>
      <c r="X257" s="123">
        <v>17435</v>
      </c>
      <c r="Y257" s="123">
        <v>15960</v>
      </c>
      <c r="Z257">
        <f t="shared" si="3"/>
        <v>443893</v>
      </c>
    </row>
    <row r="258" spans="1:26" ht="12" customHeight="1">
      <c r="A258" s="13">
        <v>229</v>
      </c>
      <c r="B258" s="122">
        <v>14563</v>
      </c>
      <c r="C258" s="123">
        <v>13706</v>
      </c>
      <c r="D258" s="123">
        <v>13090</v>
      </c>
      <c r="E258" s="123">
        <v>12871</v>
      </c>
      <c r="F258" s="123">
        <v>13019</v>
      </c>
      <c r="G258" s="123">
        <v>13836</v>
      </c>
      <c r="H258" s="123">
        <v>15451</v>
      </c>
      <c r="I258" s="123">
        <v>17353</v>
      </c>
      <c r="J258" s="123">
        <v>19171</v>
      </c>
      <c r="K258" s="123">
        <v>20271</v>
      </c>
      <c r="L258" s="123">
        <v>20968</v>
      </c>
      <c r="M258" s="123">
        <v>21364</v>
      </c>
      <c r="N258" s="123">
        <v>21442</v>
      </c>
      <c r="O258" s="123">
        <v>21508</v>
      </c>
      <c r="P258" s="123">
        <v>21404</v>
      </c>
      <c r="Q258" s="123">
        <v>21200</v>
      </c>
      <c r="R258" s="123">
        <v>20815</v>
      </c>
      <c r="S258" s="123">
        <v>20127</v>
      </c>
      <c r="T258" s="123">
        <v>19394</v>
      </c>
      <c r="U258" s="123">
        <v>18860</v>
      </c>
      <c r="V258" s="123">
        <v>18713</v>
      </c>
      <c r="W258" s="123">
        <v>18143</v>
      </c>
      <c r="X258" s="123">
        <v>16878</v>
      </c>
      <c r="Y258" s="123">
        <v>15614</v>
      </c>
      <c r="Z258">
        <f t="shared" si="3"/>
        <v>429990</v>
      </c>
    </row>
    <row r="259" spans="1:26" ht="12" customHeight="1">
      <c r="A259" s="13">
        <v>230</v>
      </c>
      <c r="B259" s="122">
        <v>14350</v>
      </c>
      <c r="C259" s="123">
        <v>13515</v>
      </c>
      <c r="D259" s="123">
        <v>12922</v>
      </c>
      <c r="E259" s="123">
        <v>12560</v>
      </c>
      <c r="F259" s="123">
        <v>12461</v>
      </c>
      <c r="G259" s="123">
        <v>12728</v>
      </c>
      <c r="H259" s="123">
        <v>13385</v>
      </c>
      <c r="I259" s="123">
        <v>14487</v>
      </c>
      <c r="J259" s="123">
        <v>15984</v>
      </c>
      <c r="K259" s="123">
        <v>17196</v>
      </c>
      <c r="L259" s="123">
        <v>17979</v>
      </c>
      <c r="M259" s="123">
        <v>18298</v>
      </c>
      <c r="N259" s="123">
        <v>18443</v>
      </c>
      <c r="O259" s="123">
        <v>18362</v>
      </c>
      <c r="P259" s="123">
        <v>18282</v>
      </c>
      <c r="Q259" s="123">
        <v>18213</v>
      </c>
      <c r="R259" s="123">
        <v>18201</v>
      </c>
      <c r="S259" s="123">
        <v>18091</v>
      </c>
      <c r="T259" s="123">
        <v>17821</v>
      </c>
      <c r="U259" s="123">
        <v>17760</v>
      </c>
      <c r="V259" s="123">
        <v>17946</v>
      </c>
      <c r="W259" s="123">
        <v>17570</v>
      </c>
      <c r="X259" s="123">
        <v>16642</v>
      </c>
      <c r="Y259" s="123">
        <v>15531</v>
      </c>
      <c r="Z259">
        <f t="shared" si="3"/>
        <v>388957</v>
      </c>
    </row>
    <row r="260" spans="1:26" ht="12" customHeight="1">
      <c r="A260" s="13">
        <v>231</v>
      </c>
      <c r="B260" s="122">
        <v>14443</v>
      </c>
      <c r="C260" s="123">
        <v>13619</v>
      </c>
      <c r="D260" s="123">
        <v>12959</v>
      </c>
      <c r="E260" s="123">
        <v>12600</v>
      </c>
      <c r="F260" s="123">
        <v>12475</v>
      </c>
      <c r="G260" s="123">
        <v>12421</v>
      </c>
      <c r="H260" s="123">
        <v>12633</v>
      </c>
      <c r="I260" s="123">
        <v>13345</v>
      </c>
      <c r="J260" s="123">
        <v>14609</v>
      </c>
      <c r="K260" s="123">
        <v>15721</v>
      </c>
      <c r="L260" s="123">
        <v>16584</v>
      </c>
      <c r="M260" s="123">
        <v>17174</v>
      </c>
      <c r="N260" s="123">
        <v>17482</v>
      </c>
      <c r="O260" s="123">
        <v>17536</v>
      </c>
      <c r="P260" s="123">
        <v>17542</v>
      </c>
      <c r="Q260" s="123">
        <v>17579</v>
      </c>
      <c r="R260" s="123">
        <v>17671</v>
      </c>
      <c r="S260" s="123">
        <v>17653</v>
      </c>
      <c r="T260" s="123">
        <v>17442</v>
      </c>
      <c r="U260" s="123">
        <v>17481</v>
      </c>
      <c r="V260" s="123">
        <v>18023</v>
      </c>
      <c r="W260" s="123">
        <v>17749</v>
      </c>
      <c r="X260" s="123">
        <v>16708</v>
      </c>
      <c r="Y260" s="123">
        <v>15401</v>
      </c>
      <c r="Z260">
        <f t="shared" si="3"/>
        <v>377081</v>
      </c>
    </row>
    <row r="261" spans="1:26" ht="12" customHeight="1">
      <c r="A261" s="13">
        <v>232</v>
      </c>
      <c r="B261" s="122">
        <v>14456</v>
      </c>
      <c r="C261" s="123">
        <v>13932</v>
      </c>
      <c r="D261" s="123">
        <v>13470</v>
      </c>
      <c r="E261" s="123">
        <v>13333</v>
      </c>
      <c r="F261" s="123">
        <v>13477</v>
      </c>
      <c r="G261" s="123">
        <v>14202</v>
      </c>
      <c r="H261" s="123">
        <v>15552</v>
      </c>
      <c r="I261" s="123">
        <v>17497</v>
      </c>
      <c r="J261" s="123">
        <v>19443</v>
      </c>
      <c r="K261" s="123">
        <v>21018</v>
      </c>
      <c r="L261" s="123">
        <v>21800</v>
      </c>
      <c r="M261" s="123">
        <v>22158</v>
      </c>
      <c r="N261" s="123">
        <v>22432</v>
      </c>
      <c r="O261" s="123">
        <v>22662</v>
      </c>
      <c r="P261" s="123">
        <v>22733</v>
      </c>
      <c r="Q261" s="123">
        <v>22777</v>
      </c>
      <c r="R261" s="123">
        <v>22610</v>
      </c>
      <c r="S261" s="123">
        <v>22003</v>
      </c>
      <c r="T261" s="123">
        <v>21014</v>
      </c>
      <c r="U261" s="123">
        <v>20390</v>
      </c>
      <c r="V261" s="123">
        <v>20322</v>
      </c>
      <c r="W261" s="123">
        <v>19434</v>
      </c>
      <c r="X261" s="123">
        <v>18012</v>
      </c>
      <c r="Y261" s="123">
        <v>16294</v>
      </c>
      <c r="Z261">
        <f t="shared" si="3"/>
        <v>451253</v>
      </c>
    </row>
    <row r="262" spans="1:26" ht="12" customHeight="1">
      <c r="A262" s="13">
        <v>233</v>
      </c>
      <c r="B262" s="122">
        <v>14874</v>
      </c>
      <c r="C262" s="123">
        <v>14029</v>
      </c>
      <c r="D262" s="123">
        <v>13468</v>
      </c>
      <c r="E262" s="123">
        <v>13268</v>
      </c>
      <c r="F262" s="123">
        <v>13397</v>
      </c>
      <c r="G262" s="123">
        <v>14217</v>
      </c>
      <c r="H262" s="123">
        <v>15914</v>
      </c>
      <c r="I262" s="123">
        <v>17879</v>
      </c>
      <c r="J262" s="123">
        <v>19742</v>
      </c>
      <c r="K262" s="123">
        <v>21176</v>
      </c>
      <c r="L262" s="123">
        <v>21907</v>
      </c>
      <c r="M262" s="123">
        <v>22337</v>
      </c>
      <c r="N262" s="123">
        <v>22621</v>
      </c>
      <c r="O262" s="123">
        <v>22876</v>
      </c>
      <c r="P262" s="123">
        <v>22964</v>
      </c>
      <c r="Q262" s="123">
        <v>22925</v>
      </c>
      <c r="R262" s="123">
        <v>22782</v>
      </c>
      <c r="S262" s="123">
        <v>22131</v>
      </c>
      <c r="T262" s="123">
        <v>21301</v>
      </c>
      <c r="U262" s="123">
        <v>20815</v>
      </c>
      <c r="V262" s="123">
        <v>20465</v>
      </c>
      <c r="W262" s="123">
        <v>19577</v>
      </c>
      <c r="X262" s="123">
        <v>18143</v>
      </c>
      <c r="Y262" s="123">
        <v>16535</v>
      </c>
      <c r="Z262">
        <f t="shared" si="3"/>
        <v>455576</v>
      </c>
    </row>
    <row r="263" spans="1:26" ht="12" customHeight="1">
      <c r="A263" s="13">
        <v>234</v>
      </c>
      <c r="B263" s="122">
        <v>15269</v>
      </c>
      <c r="C263" s="123">
        <v>14385</v>
      </c>
      <c r="D263" s="123">
        <v>13912</v>
      </c>
      <c r="E263" s="123">
        <v>13737</v>
      </c>
      <c r="F263" s="123">
        <v>13809</v>
      </c>
      <c r="G263" s="123">
        <v>14620</v>
      </c>
      <c r="H263" s="123">
        <v>16194</v>
      </c>
      <c r="I263" s="123">
        <v>18026</v>
      </c>
      <c r="J263" s="123">
        <v>19837</v>
      </c>
      <c r="K263" s="123">
        <v>21193</v>
      </c>
      <c r="L263" s="123">
        <v>22005</v>
      </c>
      <c r="M263" s="123">
        <v>22189</v>
      </c>
      <c r="N263" s="123">
        <v>22329</v>
      </c>
      <c r="O263" s="123">
        <v>22398</v>
      </c>
      <c r="P263" s="123">
        <v>22377</v>
      </c>
      <c r="Q263" s="123">
        <v>22306</v>
      </c>
      <c r="R263" s="123">
        <v>22105</v>
      </c>
      <c r="S263" s="123">
        <v>21638</v>
      </c>
      <c r="T263" s="123">
        <v>20911</v>
      </c>
      <c r="U263" s="123">
        <v>20589</v>
      </c>
      <c r="V263" s="123">
        <v>20590</v>
      </c>
      <c r="W263" s="123">
        <v>19692</v>
      </c>
      <c r="X263" s="123">
        <v>18276</v>
      </c>
      <c r="Y263" s="123">
        <v>16720</v>
      </c>
      <c r="Z263">
        <f t="shared" si="3"/>
        <v>455341</v>
      </c>
    </row>
    <row r="264" spans="1:26" ht="12" customHeight="1">
      <c r="A264" s="13">
        <v>235</v>
      </c>
      <c r="B264" s="122">
        <v>15379</v>
      </c>
      <c r="C264" s="123">
        <v>14537</v>
      </c>
      <c r="D264" s="123">
        <v>14000</v>
      </c>
      <c r="E264" s="123">
        <v>13698</v>
      </c>
      <c r="F264" s="123">
        <v>13874</v>
      </c>
      <c r="G264" s="123">
        <v>14624</v>
      </c>
      <c r="H264" s="123">
        <v>16164</v>
      </c>
      <c r="I264" s="123">
        <v>18077</v>
      </c>
      <c r="J264" s="123">
        <v>20068</v>
      </c>
      <c r="K264" s="123">
        <v>21654</v>
      </c>
      <c r="L264" s="123">
        <v>22624</v>
      </c>
      <c r="M264" s="123">
        <v>23154</v>
      </c>
      <c r="N264" s="123">
        <v>23470</v>
      </c>
      <c r="O264" s="123">
        <v>23698</v>
      </c>
      <c r="P264" s="123">
        <v>23756</v>
      </c>
      <c r="Q264" s="123">
        <v>23940</v>
      </c>
      <c r="R264" s="123">
        <v>23833</v>
      </c>
      <c r="S264" s="123">
        <v>23361</v>
      </c>
      <c r="T264" s="123">
        <v>22509</v>
      </c>
      <c r="U264" s="123">
        <v>22046</v>
      </c>
      <c r="V264" s="123">
        <v>21880</v>
      </c>
      <c r="W264" s="123">
        <v>20847</v>
      </c>
      <c r="X264" s="123">
        <v>19312</v>
      </c>
      <c r="Y264" s="123">
        <v>17611</v>
      </c>
      <c r="Z264">
        <f t="shared" si="3"/>
        <v>474351</v>
      </c>
    </row>
    <row r="265" spans="1:26" ht="12" customHeight="1">
      <c r="A265" s="13">
        <v>236</v>
      </c>
      <c r="B265" s="122">
        <v>16301</v>
      </c>
      <c r="C265" s="123">
        <v>15484</v>
      </c>
      <c r="D265" s="123">
        <v>14911</v>
      </c>
      <c r="E265" s="123">
        <v>14647</v>
      </c>
      <c r="F265" s="123">
        <v>14784</v>
      </c>
      <c r="G265" s="123">
        <v>15503</v>
      </c>
      <c r="H265" s="123">
        <v>17047</v>
      </c>
      <c r="I265" s="123">
        <v>19023</v>
      </c>
      <c r="J265" s="123">
        <v>20974</v>
      </c>
      <c r="K265" s="123">
        <v>22547</v>
      </c>
      <c r="L265" s="123">
        <v>23447</v>
      </c>
      <c r="M265" s="123">
        <v>23929</v>
      </c>
      <c r="N265" s="123">
        <v>24243</v>
      </c>
      <c r="O265" s="123">
        <v>24665</v>
      </c>
      <c r="P265" s="123">
        <v>24870</v>
      </c>
      <c r="Q265" s="123">
        <v>24794</v>
      </c>
      <c r="R265" s="123">
        <v>24443</v>
      </c>
      <c r="S265" s="123">
        <v>23685</v>
      </c>
      <c r="T265" s="123">
        <v>22827</v>
      </c>
      <c r="U265" s="123">
        <v>22355</v>
      </c>
      <c r="V265" s="123">
        <v>21794</v>
      </c>
      <c r="W265" s="123">
        <v>20646</v>
      </c>
      <c r="X265" s="123">
        <v>19220</v>
      </c>
      <c r="Y265" s="123">
        <v>17649</v>
      </c>
      <c r="Z265">
        <f t="shared" si="3"/>
        <v>490024</v>
      </c>
    </row>
    <row r="266" spans="1:26" ht="12" customHeight="1">
      <c r="A266" s="13">
        <v>237</v>
      </c>
      <c r="B266" s="122">
        <v>16458</v>
      </c>
      <c r="C266" s="123">
        <v>15411</v>
      </c>
      <c r="D266" s="123">
        <v>14841</v>
      </c>
      <c r="E266" s="123">
        <v>14467</v>
      </c>
      <c r="F266" s="123">
        <v>14230</v>
      </c>
      <c r="G266" s="123">
        <v>14311</v>
      </c>
      <c r="H266" s="123">
        <v>14870</v>
      </c>
      <c r="I266" s="123">
        <v>15872</v>
      </c>
      <c r="J266" s="123">
        <v>17283</v>
      </c>
      <c r="K266" s="123">
        <v>18358</v>
      </c>
      <c r="L266" s="123">
        <v>18837</v>
      </c>
      <c r="M266" s="123">
        <v>19093</v>
      </c>
      <c r="N266" s="123">
        <v>19244</v>
      </c>
      <c r="O266" s="123">
        <v>19230</v>
      </c>
      <c r="P266" s="123">
        <v>19211</v>
      </c>
      <c r="Q266" s="123">
        <v>19194</v>
      </c>
      <c r="R266" s="123">
        <v>19160</v>
      </c>
      <c r="S266" s="123">
        <v>18953</v>
      </c>
      <c r="T266" s="123">
        <v>18625</v>
      </c>
      <c r="U266" s="123">
        <v>18538</v>
      </c>
      <c r="V266" s="123">
        <v>18603</v>
      </c>
      <c r="W266" s="123">
        <v>18090</v>
      </c>
      <c r="X266" s="123">
        <v>17127</v>
      </c>
      <c r="Y266" s="123">
        <v>15908</v>
      </c>
      <c r="Z266">
        <f t="shared" si="3"/>
        <v>416151</v>
      </c>
    </row>
    <row r="267" spans="1:26" ht="12" customHeight="1">
      <c r="A267" s="13">
        <v>238</v>
      </c>
      <c r="B267" s="122">
        <v>14819</v>
      </c>
      <c r="C267" s="123">
        <v>13997</v>
      </c>
      <c r="D267" s="123">
        <v>13459</v>
      </c>
      <c r="E267" s="123">
        <v>13126</v>
      </c>
      <c r="F267" s="123">
        <v>12934</v>
      </c>
      <c r="G267" s="123">
        <v>12906</v>
      </c>
      <c r="H267" s="123">
        <v>13102</v>
      </c>
      <c r="I267" s="123">
        <v>13833</v>
      </c>
      <c r="J267" s="123">
        <v>14989</v>
      </c>
      <c r="K267" s="123">
        <v>16097</v>
      </c>
      <c r="L267" s="123">
        <v>16948</v>
      </c>
      <c r="M267" s="123">
        <v>17516</v>
      </c>
      <c r="N267" s="123">
        <v>17781</v>
      </c>
      <c r="O267" s="123">
        <v>17916</v>
      </c>
      <c r="P267" s="123">
        <v>17992</v>
      </c>
      <c r="Q267" s="123">
        <v>18097</v>
      </c>
      <c r="R267" s="123">
        <v>18112</v>
      </c>
      <c r="S267" s="123">
        <v>18087</v>
      </c>
      <c r="T267" s="123">
        <v>17867</v>
      </c>
      <c r="U267" s="123">
        <v>18003</v>
      </c>
      <c r="V267" s="123">
        <v>18479</v>
      </c>
      <c r="W267" s="123">
        <v>18115</v>
      </c>
      <c r="X267" s="123">
        <v>16987</v>
      </c>
      <c r="Y267" s="123">
        <v>15738</v>
      </c>
      <c r="Z267">
        <f t="shared" si="3"/>
        <v>387138</v>
      </c>
    </row>
    <row r="268" spans="1:26" ht="12" customHeight="1">
      <c r="A268" s="13">
        <v>239</v>
      </c>
      <c r="B268" s="122">
        <v>14541</v>
      </c>
      <c r="C268" s="123">
        <v>14012</v>
      </c>
      <c r="D268" s="123">
        <v>13483</v>
      </c>
      <c r="E268" s="123">
        <v>13319</v>
      </c>
      <c r="F268" s="123">
        <v>13478</v>
      </c>
      <c r="G268" s="123">
        <v>14238</v>
      </c>
      <c r="H268" s="123">
        <v>15753</v>
      </c>
      <c r="I268" s="123">
        <v>17732</v>
      </c>
      <c r="J268" s="123">
        <v>19730</v>
      </c>
      <c r="K268" s="123">
        <v>21378</v>
      </c>
      <c r="L268" s="123">
        <v>22158</v>
      </c>
      <c r="M268" s="123">
        <v>22891</v>
      </c>
      <c r="N268" s="123">
        <v>23204</v>
      </c>
      <c r="O268" s="123">
        <v>23484</v>
      </c>
      <c r="P268" s="123">
        <v>23560</v>
      </c>
      <c r="Q268" s="123">
        <v>23412</v>
      </c>
      <c r="R268" s="123">
        <v>23273</v>
      </c>
      <c r="S268" s="123">
        <v>22731</v>
      </c>
      <c r="T268" s="123">
        <v>21857</v>
      </c>
      <c r="U268" s="123">
        <v>21445</v>
      </c>
      <c r="V268" s="123">
        <v>21481</v>
      </c>
      <c r="W268" s="123">
        <v>20299</v>
      </c>
      <c r="X268" s="123">
        <v>18862</v>
      </c>
      <c r="Y268" s="123">
        <v>17117</v>
      </c>
      <c r="Z268">
        <f t="shared" si="3"/>
        <v>463677</v>
      </c>
    </row>
    <row r="269" spans="1:26" ht="12" customHeight="1">
      <c r="A269" s="13">
        <v>240</v>
      </c>
      <c r="B269" s="122">
        <v>15670</v>
      </c>
      <c r="C269" s="123">
        <v>14859</v>
      </c>
      <c r="D269" s="123">
        <v>14355</v>
      </c>
      <c r="E269" s="123">
        <v>14102</v>
      </c>
      <c r="F269" s="123">
        <v>14234</v>
      </c>
      <c r="G269" s="123">
        <v>14894</v>
      </c>
      <c r="H269" s="123">
        <v>16380</v>
      </c>
      <c r="I269" s="123">
        <v>18250</v>
      </c>
      <c r="J269" s="123">
        <v>20171</v>
      </c>
      <c r="K269" s="123">
        <v>21563</v>
      </c>
      <c r="L269" s="123">
        <v>22259</v>
      </c>
      <c r="M269" s="123">
        <v>22601</v>
      </c>
      <c r="N269" s="123">
        <v>22792</v>
      </c>
      <c r="O269" s="123">
        <v>22929</v>
      </c>
      <c r="P269" s="123">
        <v>22953</v>
      </c>
      <c r="Q269" s="123">
        <v>22990</v>
      </c>
      <c r="R269" s="123">
        <v>22591</v>
      </c>
      <c r="S269" s="123">
        <v>21956</v>
      </c>
      <c r="T269" s="123">
        <v>21170</v>
      </c>
      <c r="U269" s="123">
        <v>20698</v>
      </c>
      <c r="V269" s="123">
        <v>20646</v>
      </c>
      <c r="W269" s="123">
        <v>19604</v>
      </c>
      <c r="X269" s="123">
        <v>18373</v>
      </c>
      <c r="Y269" s="123">
        <v>16926</v>
      </c>
      <c r="Z269">
        <f t="shared" si="3"/>
        <v>463206</v>
      </c>
    </row>
    <row r="270" spans="1:26" ht="12" customHeight="1">
      <c r="A270" s="13">
        <v>241</v>
      </c>
      <c r="B270" s="122">
        <v>15381</v>
      </c>
      <c r="C270" s="123">
        <v>14494</v>
      </c>
      <c r="D270" s="123">
        <v>14054</v>
      </c>
      <c r="E270" s="123">
        <v>13823</v>
      </c>
      <c r="F270" s="123">
        <v>13968</v>
      </c>
      <c r="G270" s="123">
        <v>14716</v>
      </c>
      <c r="H270" s="123">
        <v>16235</v>
      </c>
      <c r="I270" s="123">
        <v>17928</v>
      </c>
      <c r="J270" s="123">
        <v>19539</v>
      </c>
      <c r="K270" s="123">
        <v>20638</v>
      </c>
      <c r="L270" s="123">
        <v>21102</v>
      </c>
      <c r="M270" s="123">
        <v>21310</v>
      </c>
      <c r="N270" s="123">
        <v>21489</v>
      </c>
      <c r="O270" s="123">
        <v>21476</v>
      </c>
      <c r="P270" s="123">
        <v>21429</v>
      </c>
      <c r="Q270" s="123">
        <v>21396</v>
      </c>
      <c r="R270" s="123">
        <v>21234</v>
      </c>
      <c r="S270" s="123">
        <v>20714</v>
      </c>
      <c r="T270" s="123">
        <v>19960</v>
      </c>
      <c r="U270" s="123">
        <v>19623</v>
      </c>
      <c r="V270" s="123">
        <v>19535</v>
      </c>
      <c r="W270" s="123">
        <v>18657</v>
      </c>
      <c r="X270" s="123">
        <v>17288</v>
      </c>
      <c r="Y270" s="123">
        <v>15767</v>
      </c>
      <c r="Z270">
        <f t="shared" si="3"/>
        <v>441997</v>
      </c>
    </row>
    <row r="271" spans="1:26" ht="12" customHeight="1">
      <c r="A271" s="13">
        <v>242</v>
      </c>
      <c r="B271" s="122">
        <v>14523</v>
      </c>
      <c r="C271" s="123">
        <v>13771</v>
      </c>
      <c r="D271" s="123">
        <v>13297</v>
      </c>
      <c r="E271" s="123">
        <v>13091</v>
      </c>
      <c r="F271" s="123">
        <v>13243</v>
      </c>
      <c r="G271" s="123">
        <v>14002</v>
      </c>
      <c r="H271" s="123">
        <v>15546</v>
      </c>
      <c r="I271" s="123">
        <v>17351</v>
      </c>
      <c r="J271" s="123">
        <v>19159</v>
      </c>
      <c r="K271" s="123">
        <v>20495</v>
      </c>
      <c r="L271" s="123">
        <v>21178</v>
      </c>
      <c r="M271" s="123">
        <v>21549</v>
      </c>
      <c r="N271" s="123">
        <v>21730</v>
      </c>
      <c r="O271" s="123">
        <v>21886</v>
      </c>
      <c r="P271" s="123">
        <v>21940</v>
      </c>
      <c r="Q271" s="123">
        <v>21876</v>
      </c>
      <c r="R271" s="123">
        <v>21716</v>
      </c>
      <c r="S271" s="123">
        <v>21070</v>
      </c>
      <c r="T271" s="123">
        <v>20287</v>
      </c>
      <c r="U271" s="123">
        <v>19893</v>
      </c>
      <c r="V271" s="123">
        <v>19780</v>
      </c>
      <c r="W271" s="123">
        <v>18896</v>
      </c>
      <c r="X271" s="123">
        <v>17527</v>
      </c>
      <c r="Y271" s="123">
        <v>16010</v>
      </c>
      <c r="Z271">
        <f t="shared" si="3"/>
        <v>440058</v>
      </c>
    </row>
    <row r="272" spans="1:26" ht="12" customHeight="1">
      <c r="A272" s="13">
        <v>243</v>
      </c>
      <c r="B272" s="122">
        <v>14731</v>
      </c>
      <c r="C272" s="123">
        <v>13850</v>
      </c>
      <c r="D272" s="123">
        <v>13349</v>
      </c>
      <c r="E272" s="123">
        <v>13063</v>
      </c>
      <c r="F272" s="123">
        <v>13156</v>
      </c>
      <c r="G272" s="123">
        <v>13781</v>
      </c>
      <c r="H272" s="123">
        <v>15164</v>
      </c>
      <c r="I272" s="123">
        <v>16988</v>
      </c>
      <c r="J272" s="123">
        <v>18829</v>
      </c>
      <c r="K272" s="123">
        <v>20073</v>
      </c>
      <c r="L272" s="123">
        <v>20724</v>
      </c>
      <c r="M272" s="123">
        <v>21037</v>
      </c>
      <c r="N272" s="123">
        <v>21088</v>
      </c>
      <c r="O272" s="123">
        <v>21101</v>
      </c>
      <c r="P272" s="123">
        <v>21067</v>
      </c>
      <c r="Q272" s="123">
        <v>20903</v>
      </c>
      <c r="R272" s="123">
        <v>20558</v>
      </c>
      <c r="S272" s="123">
        <v>19957</v>
      </c>
      <c r="T272" s="123">
        <v>19207</v>
      </c>
      <c r="U272" s="123">
        <v>18906</v>
      </c>
      <c r="V272" s="123">
        <v>18709</v>
      </c>
      <c r="W272" s="123">
        <v>17862</v>
      </c>
      <c r="X272" s="123">
        <v>16667</v>
      </c>
      <c r="Y272" s="123">
        <v>15125</v>
      </c>
      <c r="Z272">
        <f t="shared" si="3"/>
        <v>426138</v>
      </c>
    </row>
    <row r="273" spans="1:26" ht="12" customHeight="1">
      <c r="A273" s="13">
        <v>244</v>
      </c>
      <c r="B273" s="122">
        <v>14063</v>
      </c>
      <c r="C273" s="123">
        <v>13238</v>
      </c>
      <c r="D273" s="123">
        <v>12730</v>
      </c>
      <c r="E273" s="123">
        <v>12407</v>
      </c>
      <c r="F273" s="123">
        <v>12325</v>
      </c>
      <c r="G273" s="123">
        <v>12464</v>
      </c>
      <c r="H273" s="123">
        <v>12918</v>
      </c>
      <c r="I273" s="123">
        <v>13824</v>
      </c>
      <c r="J273" s="123">
        <v>15231</v>
      </c>
      <c r="K273" s="123">
        <v>16419</v>
      </c>
      <c r="L273" s="123">
        <v>17066</v>
      </c>
      <c r="M273" s="123">
        <v>17349</v>
      </c>
      <c r="N273" s="123">
        <v>17505</v>
      </c>
      <c r="O273" s="123">
        <v>17472</v>
      </c>
      <c r="P273" s="123">
        <v>17428</v>
      </c>
      <c r="Q273" s="123">
        <v>17419</v>
      </c>
      <c r="R273" s="123">
        <v>17490</v>
      </c>
      <c r="S273" s="123">
        <v>17406</v>
      </c>
      <c r="T273" s="123">
        <v>17209</v>
      </c>
      <c r="U273" s="123">
        <v>17241</v>
      </c>
      <c r="V273" s="123">
        <v>17337</v>
      </c>
      <c r="W273" s="123">
        <v>16760</v>
      </c>
      <c r="X273" s="123">
        <v>15824</v>
      </c>
      <c r="Y273" s="123">
        <v>14679</v>
      </c>
      <c r="Z273">
        <f t="shared" si="3"/>
        <v>374048</v>
      </c>
    </row>
    <row r="274" spans="1:26" ht="12" customHeight="1">
      <c r="A274" s="13">
        <v>245</v>
      </c>
      <c r="B274" s="122">
        <v>13787</v>
      </c>
      <c r="C274" s="123">
        <v>12926</v>
      </c>
      <c r="D274" s="123">
        <v>12471</v>
      </c>
      <c r="E274" s="123">
        <v>12157</v>
      </c>
      <c r="F274" s="123">
        <v>12042</v>
      </c>
      <c r="G274" s="123">
        <v>12040</v>
      </c>
      <c r="H274" s="123">
        <v>12171</v>
      </c>
      <c r="I274" s="123">
        <v>12776</v>
      </c>
      <c r="J274" s="123">
        <v>13825</v>
      </c>
      <c r="K274" s="123">
        <v>14842</v>
      </c>
      <c r="L274" s="123">
        <v>15575</v>
      </c>
      <c r="M274" s="123">
        <v>16106</v>
      </c>
      <c r="N274" s="123">
        <v>16345</v>
      </c>
      <c r="O274" s="123">
        <v>16362</v>
      </c>
      <c r="P274" s="123">
        <v>16354</v>
      </c>
      <c r="Q274" s="123">
        <v>16309</v>
      </c>
      <c r="R274" s="123">
        <v>16438</v>
      </c>
      <c r="S274" s="123">
        <v>16468</v>
      </c>
      <c r="T274" s="123">
        <v>16409</v>
      </c>
      <c r="U274" s="123">
        <v>16482</v>
      </c>
      <c r="V274" s="123">
        <v>16772</v>
      </c>
      <c r="W274" s="123">
        <v>16294</v>
      </c>
      <c r="X274" s="123">
        <v>15404</v>
      </c>
      <c r="Y274" s="123">
        <v>14316</v>
      </c>
      <c r="Z274">
        <f t="shared" si="3"/>
        <v>354916</v>
      </c>
    </row>
    <row r="275" spans="1:26" ht="12" customHeight="1">
      <c r="A275" s="13">
        <v>246</v>
      </c>
      <c r="B275" s="122">
        <v>13336</v>
      </c>
      <c r="C275" s="123">
        <v>12703</v>
      </c>
      <c r="D275" s="123">
        <v>12327</v>
      </c>
      <c r="E275" s="123">
        <v>12195</v>
      </c>
      <c r="F275" s="123">
        <v>12075</v>
      </c>
      <c r="G275" s="123">
        <v>12239</v>
      </c>
      <c r="H275" s="123">
        <v>12508</v>
      </c>
      <c r="I275" s="123">
        <v>13186</v>
      </c>
      <c r="J275" s="123">
        <v>14371</v>
      </c>
      <c r="K275" s="123">
        <v>15704</v>
      </c>
      <c r="L275" s="123">
        <v>16716</v>
      </c>
      <c r="M275" s="123">
        <v>17277</v>
      </c>
      <c r="N275" s="123">
        <v>17538</v>
      </c>
      <c r="O275" s="123">
        <v>17629</v>
      </c>
      <c r="P275" s="123">
        <v>17776</v>
      </c>
      <c r="Q275" s="123">
        <v>17917</v>
      </c>
      <c r="R275" s="123">
        <v>18232</v>
      </c>
      <c r="S275" s="123">
        <v>18282</v>
      </c>
      <c r="T275" s="123">
        <v>18235</v>
      </c>
      <c r="U275" s="123">
        <v>18535</v>
      </c>
      <c r="V275" s="123">
        <v>18992</v>
      </c>
      <c r="W275" s="123">
        <v>18371</v>
      </c>
      <c r="X275" s="123">
        <v>17080</v>
      </c>
      <c r="Y275" s="123">
        <v>15793</v>
      </c>
      <c r="Z275">
        <f t="shared" si="3"/>
        <v>379263</v>
      </c>
    </row>
    <row r="276" spans="1:26" ht="12" customHeight="1">
      <c r="A276" s="13">
        <v>247</v>
      </c>
      <c r="B276" s="122">
        <v>14731</v>
      </c>
      <c r="C276" s="123">
        <v>14092</v>
      </c>
      <c r="D276" s="123">
        <v>13652</v>
      </c>
      <c r="E276" s="123">
        <v>13419</v>
      </c>
      <c r="F276" s="123">
        <v>13529</v>
      </c>
      <c r="G276" s="123">
        <v>14240</v>
      </c>
      <c r="H276" s="123">
        <v>15747</v>
      </c>
      <c r="I276" s="123">
        <v>17765</v>
      </c>
      <c r="J276" s="123">
        <v>19768</v>
      </c>
      <c r="K276" s="123">
        <v>21360</v>
      </c>
      <c r="L276" s="123">
        <v>22322</v>
      </c>
      <c r="M276" s="123">
        <v>22962</v>
      </c>
      <c r="N276" s="123">
        <v>23262</v>
      </c>
      <c r="O276" s="123">
        <v>23582</v>
      </c>
      <c r="P276" s="123">
        <v>23842</v>
      </c>
      <c r="Q276" s="123">
        <v>23929</v>
      </c>
      <c r="R276" s="123">
        <v>23854</v>
      </c>
      <c r="S276" s="123">
        <v>23292</v>
      </c>
      <c r="T276" s="123">
        <v>22648</v>
      </c>
      <c r="U276" s="123">
        <v>22356</v>
      </c>
      <c r="V276" s="123">
        <v>22244</v>
      </c>
      <c r="W276" s="123">
        <v>20877</v>
      </c>
      <c r="X276" s="123">
        <v>19254</v>
      </c>
      <c r="Y276" s="123">
        <v>17276</v>
      </c>
      <c r="Z276">
        <f t="shared" si="3"/>
        <v>470250</v>
      </c>
    </row>
    <row r="277" spans="1:26" ht="12" customHeight="1">
      <c r="A277" s="13">
        <v>248</v>
      </c>
      <c r="B277" s="122">
        <v>15768</v>
      </c>
      <c r="C277" s="123">
        <v>14920</v>
      </c>
      <c r="D277" s="123">
        <v>14452</v>
      </c>
      <c r="E277" s="123">
        <v>14180</v>
      </c>
      <c r="F277" s="123">
        <v>14343</v>
      </c>
      <c r="G277" s="123">
        <v>15385</v>
      </c>
      <c r="H277" s="123">
        <v>17187</v>
      </c>
      <c r="I277" s="123">
        <v>18930</v>
      </c>
      <c r="J277" s="123">
        <v>20425</v>
      </c>
      <c r="K277" s="123">
        <v>21636</v>
      </c>
      <c r="L277" s="123">
        <v>22444</v>
      </c>
      <c r="M277" s="123">
        <v>22943</v>
      </c>
      <c r="N277" s="123">
        <v>23262</v>
      </c>
      <c r="O277" s="123">
        <v>23389</v>
      </c>
      <c r="P277" s="123">
        <v>23368</v>
      </c>
      <c r="Q277" s="123">
        <v>23247</v>
      </c>
      <c r="R277" s="123">
        <v>23101</v>
      </c>
      <c r="S277" s="123">
        <v>22721</v>
      </c>
      <c r="T277" s="123">
        <v>22282</v>
      </c>
      <c r="U277" s="123">
        <v>22205</v>
      </c>
      <c r="V277" s="123">
        <v>21932</v>
      </c>
      <c r="W277" s="123">
        <v>20692</v>
      </c>
      <c r="X277" s="123">
        <v>18946</v>
      </c>
      <c r="Y277" s="123">
        <v>17153</v>
      </c>
      <c r="Z277">
        <f t="shared" si="3"/>
        <v>475159</v>
      </c>
    </row>
    <row r="278" spans="1:26" ht="12" customHeight="1">
      <c r="A278" s="13">
        <v>249</v>
      </c>
      <c r="B278" s="122">
        <v>15777</v>
      </c>
      <c r="C278" s="123">
        <v>15009</v>
      </c>
      <c r="D278" s="123">
        <v>14534</v>
      </c>
      <c r="E278" s="123">
        <v>14282</v>
      </c>
      <c r="F278" s="123">
        <v>14520</v>
      </c>
      <c r="G278" s="123">
        <v>15575</v>
      </c>
      <c r="H278" s="123">
        <v>17466</v>
      </c>
      <c r="I278" s="123">
        <v>19425</v>
      </c>
      <c r="J278" s="123">
        <v>20937</v>
      </c>
      <c r="K278" s="123">
        <v>22324</v>
      </c>
      <c r="L278" s="123">
        <v>23069</v>
      </c>
      <c r="M278" s="123">
        <v>23504</v>
      </c>
      <c r="N278" s="123">
        <v>23788</v>
      </c>
      <c r="O278" s="123">
        <v>24029</v>
      </c>
      <c r="P278" s="123">
        <v>24125</v>
      </c>
      <c r="Q278" s="123">
        <v>24201</v>
      </c>
      <c r="R278" s="123">
        <v>24070</v>
      </c>
      <c r="S278" s="123">
        <v>23554</v>
      </c>
      <c r="T278" s="123">
        <v>22789</v>
      </c>
      <c r="U278" s="123">
        <v>22574</v>
      </c>
      <c r="V278" s="123">
        <v>22311</v>
      </c>
      <c r="W278" s="123">
        <v>20972</v>
      </c>
      <c r="X278" s="123">
        <v>19334</v>
      </c>
      <c r="Y278" s="123">
        <v>17542</v>
      </c>
      <c r="Z278">
        <f t="shared" si="3"/>
        <v>485960</v>
      </c>
    </row>
    <row r="279" spans="1:26" ht="12" customHeight="1">
      <c r="A279" s="13">
        <v>250</v>
      </c>
      <c r="B279" s="122">
        <v>16145</v>
      </c>
      <c r="C279" s="123">
        <v>15231</v>
      </c>
      <c r="D279" s="123">
        <v>14669</v>
      </c>
      <c r="E279" s="123">
        <v>14456</v>
      </c>
      <c r="F279" s="123">
        <v>14610</v>
      </c>
      <c r="G279" s="123">
        <v>15587</v>
      </c>
      <c r="H279" s="123">
        <v>17423</v>
      </c>
      <c r="I279" s="123">
        <v>19322</v>
      </c>
      <c r="J279" s="123">
        <v>20863</v>
      </c>
      <c r="K279" s="123">
        <v>22214</v>
      </c>
      <c r="L279" s="123">
        <v>23033</v>
      </c>
      <c r="M279" s="123">
        <v>23448</v>
      </c>
      <c r="N279" s="123">
        <v>23662</v>
      </c>
      <c r="O279" s="123">
        <v>23610</v>
      </c>
      <c r="P279" s="123">
        <v>23517</v>
      </c>
      <c r="Q279" s="123">
        <v>23265</v>
      </c>
      <c r="R279" s="123">
        <v>22844</v>
      </c>
      <c r="S279" s="123">
        <v>22176</v>
      </c>
      <c r="T279" s="123">
        <v>21572</v>
      </c>
      <c r="U279" s="123">
        <v>21393</v>
      </c>
      <c r="V279" s="123">
        <v>20976</v>
      </c>
      <c r="W279" s="123">
        <v>19885</v>
      </c>
      <c r="X279" s="123">
        <v>18605</v>
      </c>
      <c r="Y279" s="123">
        <v>17100</v>
      </c>
      <c r="Z279">
        <f t="shared" si="3"/>
        <v>475856</v>
      </c>
    </row>
    <row r="280" spans="1:26" ht="12" customHeight="1">
      <c r="A280" s="13">
        <v>251</v>
      </c>
      <c r="B280" s="122">
        <v>16170</v>
      </c>
      <c r="C280" s="123">
        <v>15168</v>
      </c>
      <c r="D280" s="123">
        <v>14645</v>
      </c>
      <c r="E280" s="123">
        <v>14338</v>
      </c>
      <c r="F280" s="123">
        <v>14367</v>
      </c>
      <c r="G280" s="123">
        <v>14626</v>
      </c>
      <c r="H280" s="123">
        <v>15339</v>
      </c>
      <c r="I280" s="123">
        <v>16484</v>
      </c>
      <c r="J280" s="123">
        <v>17896</v>
      </c>
      <c r="K280" s="123">
        <v>19162</v>
      </c>
      <c r="L280" s="123">
        <v>19900</v>
      </c>
      <c r="M280" s="123">
        <v>20153</v>
      </c>
      <c r="N280" s="123">
        <v>20197</v>
      </c>
      <c r="O280" s="123">
        <v>19933</v>
      </c>
      <c r="P280" s="123">
        <v>19692</v>
      </c>
      <c r="Q280" s="123">
        <v>19560</v>
      </c>
      <c r="R280" s="123">
        <v>19485</v>
      </c>
      <c r="S280" s="123">
        <v>19379</v>
      </c>
      <c r="T280" s="123">
        <v>19372</v>
      </c>
      <c r="U280" s="123">
        <v>19297</v>
      </c>
      <c r="V280" s="123">
        <v>19116</v>
      </c>
      <c r="W280" s="123">
        <v>18528</v>
      </c>
      <c r="X280" s="123">
        <v>17485</v>
      </c>
      <c r="Y280" s="123">
        <v>16435</v>
      </c>
      <c r="Z280">
        <f t="shared" si="3"/>
        <v>426978</v>
      </c>
    </row>
    <row r="281" spans="1:26" ht="12" customHeight="1">
      <c r="A281" s="13">
        <v>252</v>
      </c>
      <c r="B281" s="122">
        <v>15426</v>
      </c>
      <c r="C281" s="123">
        <v>14707</v>
      </c>
      <c r="D281" s="123">
        <v>14165</v>
      </c>
      <c r="E281" s="123">
        <v>13781</v>
      </c>
      <c r="F281" s="123">
        <v>13588</v>
      </c>
      <c r="G281" s="123">
        <v>13635</v>
      </c>
      <c r="H281" s="123">
        <v>13903</v>
      </c>
      <c r="I281" s="123">
        <v>14638</v>
      </c>
      <c r="J281" s="123">
        <v>15599</v>
      </c>
      <c r="K281" s="123">
        <v>16656</v>
      </c>
      <c r="L281" s="123">
        <v>17378</v>
      </c>
      <c r="M281" s="123">
        <v>17923</v>
      </c>
      <c r="N281" s="123">
        <v>18200</v>
      </c>
      <c r="O281" s="123">
        <v>18214</v>
      </c>
      <c r="P281" s="123">
        <v>18213</v>
      </c>
      <c r="Q281" s="123">
        <v>18144</v>
      </c>
      <c r="R281" s="123">
        <v>18131</v>
      </c>
      <c r="S281" s="123">
        <v>18056</v>
      </c>
      <c r="T281" s="123">
        <v>18028</v>
      </c>
      <c r="U281" s="123">
        <v>18404</v>
      </c>
      <c r="V281" s="123">
        <v>18422</v>
      </c>
      <c r="W281" s="123">
        <v>17759</v>
      </c>
      <c r="X281" s="123">
        <v>16668</v>
      </c>
      <c r="Y281" s="123">
        <v>15418</v>
      </c>
      <c r="Z281">
        <f t="shared" si="3"/>
        <v>395308</v>
      </c>
    </row>
    <row r="282" spans="1:26" ht="12" customHeight="1">
      <c r="A282" s="13">
        <v>253</v>
      </c>
      <c r="B282" s="122">
        <v>14348</v>
      </c>
      <c r="C282" s="123">
        <v>13910</v>
      </c>
      <c r="D282" s="123">
        <v>13548</v>
      </c>
      <c r="E282" s="123">
        <v>13477</v>
      </c>
      <c r="F282" s="123">
        <v>13736</v>
      </c>
      <c r="G282" s="123">
        <v>14705</v>
      </c>
      <c r="H282" s="123">
        <v>16584</v>
      </c>
      <c r="I282" s="123">
        <v>18713</v>
      </c>
      <c r="J282" s="123">
        <v>20159</v>
      </c>
      <c r="K282" s="123">
        <v>21483</v>
      </c>
      <c r="L282" s="123">
        <v>22241</v>
      </c>
      <c r="M282" s="123">
        <v>22535</v>
      </c>
      <c r="N282" s="123">
        <v>22706</v>
      </c>
      <c r="O282" s="123">
        <v>23039</v>
      </c>
      <c r="P282" s="123">
        <v>23190</v>
      </c>
      <c r="Q282" s="123">
        <v>23226</v>
      </c>
      <c r="R282" s="123">
        <v>23241</v>
      </c>
      <c r="S282" s="123">
        <v>22937</v>
      </c>
      <c r="T282" s="123">
        <v>22534</v>
      </c>
      <c r="U282" s="123">
        <v>22346</v>
      </c>
      <c r="V282" s="123">
        <v>21946</v>
      </c>
      <c r="W282" s="123">
        <v>20738</v>
      </c>
      <c r="X282" s="123">
        <v>19042</v>
      </c>
      <c r="Y282" s="123">
        <v>17143</v>
      </c>
      <c r="Z282">
        <f t="shared" si="3"/>
        <v>467780</v>
      </c>
    </row>
    <row r="283" spans="1:26" ht="12" customHeight="1">
      <c r="A283" s="13">
        <v>254</v>
      </c>
      <c r="B283" s="122">
        <v>15749</v>
      </c>
      <c r="C283" s="123">
        <v>15064</v>
      </c>
      <c r="D283" s="123">
        <v>14612</v>
      </c>
      <c r="E283" s="123">
        <v>14439</v>
      </c>
      <c r="F283" s="123">
        <v>14653</v>
      </c>
      <c r="G283" s="123">
        <v>15602</v>
      </c>
      <c r="H283" s="123">
        <v>17597</v>
      </c>
      <c r="I283" s="123">
        <v>19559</v>
      </c>
      <c r="J283" s="123">
        <v>21034</v>
      </c>
      <c r="K283" s="123">
        <v>22149</v>
      </c>
      <c r="L283" s="123">
        <v>22781</v>
      </c>
      <c r="M283" s="123">
        <v>23141</v>
      </c>
      <c r="N283" s="123">
        <v>23441</v>
      </c>
      <c r="O283" s="123">
        <v>23648</v>
      </c>
      <c r="P283" s="123">
        <v>23774</v>
      </c>
      <c r="Q283" s="123">
        <v>23894</v>
      </c>
      <c r="R283" s="123">
        <v>23827</v>
      </c>
      <c r="S283" s="123">
        <v>23278</v>
      </c>
      <c r="T283" s="123">
        <v>22645</v>
      </c>
      <c r="U283" s="123">
        <v>22481</v>
      </c>
      <c r="V283" s="123">
        <v>22180</v>
      </c>
      <c r="W283" s="123">
        <v>20756</v>
      </c>
      <c r="X283" s="123">
        <v>18962</v>
      </c>
      <c r="Y283" s="123">
        <v>17064</v>
      </c>
      <c r="Z283">
        <f t="shared" si="3"/>
        <v>482584</v>
      </c>
    </row>
    <row r="284" spans="1:26" ht="12" customHeight="1">
      <c r="A284" s="13">
        <v>255</v>
      </c>
      <c r="B284" s="122">
        <v>15668</v>
      </c>
      <c r="C284" s="123">
        <v>14840</v>
      </c>
      <c r="D284" s="123">
        <v>14223</v>
      </c>
      <c r="E284" s="123">
        <v>13998</v>
      </c>
      <c r="F284" s="123">
        <v>14201</v>
      </c>
      <c r="G284" s="123">
        <v>15116</v>
      </c>
      <c r="H284" s="123">
        <v>16952</v>
      </c>
      <c r="I284" s="123">
        <v>18751</v>
      </c>
      <c r="J284" s="123">
        <v>20044</v>
      </c>
      <c r="K284" s="123">
        <v>21058</v>
      </c>
      <c r="L284" s="123">
        <v>21422</v>
      </c>
      <c r="M284" s="123">
        <v>21499</v>
      </c>
      <c r="N284" s="123">
        <v>21596</v>
      </c>
      <c r="O284" s="123">
        <v>21612</v>
      </c>
      <c r="P284" s="123">
        <v>21512</v>
      </c>
      <c r="Q284" s="123">
        <v>21533</v>
      </c>
      <c r="R284" s="123">
        <v>21330</v>
      </c>
      <c r="S284" s="123">
        <v>20962</v>
      </c>
      <c r="T284" s="123">
        <v>20531</v>
      </c>
      <c r="U284" s="123">
        <v>20509</v>
      </c>
      <c r="V284" s="123">
        <v>20215</v>
      </c>
      <c r="W284" s="123">
        <v>18905</v>
      </c>
      <c r="X284" s="123">
        <v>17300</v>
      </c>
      <c r="Y284" s="123">
        <v>15642</v>
      </c>
      <c r="Z284">
        <f t="shared" si="3"/>
        <v>449674</v>
      </c>
    </row>
    <row r="285" spans="1:26" ht="12" customHeight="1">
      <c r="A285" s="13">
        <v>256</v>
      </c>
      <c r="B285" s="122">
        <v>14382</v>
      </c>
      <c r="C285" s="123">
        <v>13745</v>
      </c>
      <c r="D285" s="123">
        <v>13225</v>
      </c>
      <c r="E285" s="123">
        <v>13039</v>
      </c>
      <c r="F285" s="123">
        <v>13300</v>
      </c>
      <c r="G285" s="123">
        <v>14328</v>
      </c>
      <c r="H285" s="123">
        <v>16285</v>
      </c>
      <c r="I285" s="123">
        <v>18051</v>
      </c>
      <c r="J285" s="123">
        <v>19336</v>
      </c>
      <c r="K285" s="123">
        <v>20171</v>
      </c>
      <c r="L285" s="123">
        <v>20524</v>
      </c>
      <c r="M285" s="123">
        <v>20651</v>
      </c>
      <c r="N285" s="123">
        <v>20612</v>
      </c>
      <c r="O285" s="123">
        <v>20463</v>
      </c>
      <c r="P285" s="123">
        <v>20303</v>
      </c>
      <c r="Q285" s="123">
        <v>20136</v>
      </c>
      <c r="R285" s="123">
        <v>20101</v>
      </c>
      <c r="S285" s="123">
        <v>19790</v>
      </c>
      <c r="T285" s="123">
        <v>19508</v>
      </c>
      <c r="U285" s="123">
        <v>19521</v>
      </c>
      <c r="V285" s="123">
        <v>19031</v>
      </c>
      <c r="W285" s="123">
        <v>17830</v>
      </c>
      <c r="X285" s="123">
        <v>16358</v>
      </c>
      <c r="Y285" s="123">
        <v>14762</v>
      </c>
      <c r="Z285">
        <f t="shared" si="3"/>
        <v>425708</v>
      </c>
    </row>
    <row r="286" spans="1:26" ht="12" customHeight="1">
      <c r="A286" s="13">
        <v>257</v>
      </c>
      <c r="B286" s="122">
        <v>13583</v>
      </c>
      <c r="C286" s="123">
        <v>12998</v>
      </c>
      <c r="D286" s="123">
        <v>12510</v>
      </c>
      <c r="E286" s="123">
        <v>12392</v>
      </c>
      <c r="F286" s="123">
        <v>12637</v>
      </c>
      <c r="G286" s="123">
        <v>13541</v>
      </c>
      <c r="H286" s="123">
        <v>15522</v>
      </c>
      <c r="I286" s="123">
        <v>17373</v>
      </c>
      <c r="J286" s="123">
        <v>18727</v>
      </c>
      <c r="K286" s="123">
        <v>19509</v>
      </c>
      <c r="L286" s="123">
        <v>19859</v>
      </c>
      <c r="M286" s="123">
        <v>19892</v>
      </c>
      <c r="N286" s="123">
        <v>19784</v>
      </c>
      <c r="O286" s="123">
        <v>19628</v>
      </c>
      <c r="P286" s="123">
        <v>19465</v>
      </c>
      <c r="Q286" s="123">
        <v>19306</v>
      </c>
      <c r="R286" s="123">
        <v>19145</v>
      </c>
      <c r="S286" s="123">
        <v>18804</v>
      </c>
      <c r="T286" s="123">
        <v>18481</v>
      </c>
      <c r="U286" s="123">
        <v>18388</v>
      </c>
      <c r="V286" s="123">
        <v>17938</v>
      </c>
      <c r="W286" s="123">
        <v>17026</v>
      </c>
      <c r="X286" s="123">
        <v>15709</v>
      </c>
      <c r="Y286" s="123">
        <v>14341</v>
      </c>
      <c r="Z286">
        <f t="shared" si="3"/>
        <v>406815</v>
      </c>
    </row>
    <row r="287" spans="1:26" ht="12" customHeight="1">
      <c r="A287" s="13">
        <v>258</v>
      </c>
      <c r="B287" s="122">
        <v>13472</v>
      </c>
      <c r="C287" s="123">
        <v>12463</v>
      </c>
      <c r="D287" s="123">
        <v>11802</v>
      </c>
      <c r="E287" s="123">
        <v>11630</v>
      </c>
      <c r="F287" s="123">
        <v>11625</v>
      </c>
      <c r="G287" s="123">
        <v>11919</v>
      </c>
      <c r="H287" s="123">
        <v>12598</v>
      </c>
      <c r="I287" s="123">
        <v>13564</v>
      </c>
      <c r="J287" s="123">
        <v>14850</v>
      </c>
      <c r="K287" s="123">
        <v>15853</v>
      </c>
      <c r="L287" s="123">
        <v>16343</v>
      </c>
      <c r="M287" s="123">
        <v>16451</v>
      </c>
      <c r="N287" s="123">
        <v>16456</v>
      </c>
      <c r="O287" s="123">
        <v>16276</v>
      </c>
      <c r="P287" s="123">
        <v>16102</v>
      </c>
      <c r="Q287" s="123">
        <v>15952</v>
      </c>
      <c r="R287" s="123">
        <v>15870</v>
      </c>
      <c r="S287" s="123">
        <v>15814</v>
      </c>
      <c r="T287" s="123">
        <v>15950</v>
      </c>
      <c r="U287" s="123">
        <v>16257</v>
      </c>
      <c r="V287" s="123">
        <v>16149</v>
      </c>
      <c r="W287" s="123">
        <v>15501</v>
      </c>
      <c r="X287" s="123">
        <v>14463</v>
      </c>
      <c r="Y287" s="123">
        <v>13513</v>
      </c>
      <c r="Z287">
        <f t="shared" ref="Z287:Z350" si="4">SUM(A287:Y287)</f>
        <v>351131</v>
      </c>
    </row>
    <row r="288" spans="1:26" ht="12" customHeight="1">
      <c r="A288" s="13">
        <v>259</v>
      </c>
      <c r="B288" s="122">
        <v>12524</v>
      </c>
      <c r="C288" s="123">
        <v>11901</v>
      </c>
      <c r="D288" s="123">
        <v>11465</v>
      </c>
      <c r="E288" s="123">
        <v>11174</v>
      </c>
      <c r="F288" s="123">
        <v>11194</v>
      </c>
      <c r="G288" s="123">
        <v>11243</v>
      </c>
      <c r="H288" s="123">
        <v>11558</v>
      </c>
      <c r="I288" s="123">
        <v>12255</v>
      </c>
      <c r="J288" s="123">
        <v>13200</v>
      </c>
      <c r="K288" s="123">
        <v>14119</v>
      </c>
      <c r="L288" s="123">
        <v>14774</v>
      </c>
      <c r="M288" s="123">
        <v>15096</v>
      </c>
      <c r="N288" s="123">
        <v>15214</v>
      </c>
      <c r="O288" s="123">
        <v>15251</v>
      </c>
      <c r="P288" s="123">
        <v>15145</v>
      </c>
      <c r="Q288" s="123">
        <v>15077</v>
      </c>
      <c r="R288" s="123">
        <v>15176</v>
      </c>
      <c r="S288" s="123">
        <v>15287</v>
      </c>
      <c r="T288" s="123">
        <v>15673</v>
      </c>
      <c r="U288" s="123">
        <v>16225</v>
      </c>
      <c r="V288" s="123">
        <v>16147</v>
      </c>
      <c r="W288" s="123">
        <v>15398</v>
      </c>
      <c r="X288" s="123">
        <v>14138</v>
      </c>
      <c r="Y288" s="123">
        <v>12989</v>
      </c>
      <c r="Z288">
        <f t="shared" si="4"/>
        <v>332482</v>
      </c>
    </row>
    <row r="289" spans="1:26" ht="12" customHeight="1">
      <c r="A289" s="13">
        <v>260</v>
      </c>
      <c r="B289" s="122">
        <v>12113</v>
      </c>
      <c r="C289" s="123">
        <v>11832</v>
      </c>
      <c r="D289" s="123">
        <v>11551</v>
      </c>
      <c r="E289" s="123">
        <v>11431</v>
      </c>
      <c r="F289" s="123">
        <v>11730</v>
      </c>
      <c r="G289" s="123">
        <v>12633</v>
      </c>
      <c r="H289" s="123">
        <v>14487</v>
      </c>
      <c r="I289" s="123">
        <v>16316</v>
      </c>
      <c r="J289" s="123">
        <v>17582</v>
      </c>
      <c r="K289" s="123">
        <v>18613</v>
      </c>
      <c r="L289" s="123">
        <v>19127</v>
      </c>
      <c r="M289" s="123">
        <v>19240</v>
      </c>
      <c r="N289" s="123">
        <v>19181</v>
      </c>
      <c r="O289" s="123">
        <v>19213</v>
      </c>
      <c r="P289" s="123">
        <v>19022</v>
      </c>
      <c r="Q289" s="123">
        <v>18975</v>
      </c>
      <c r="R289" s="123">
        <v>18955</v>
      </c>
      <c r="S289" s="123">
        <v>18863</v>
      </c>
      <c r="T289" s="123">
        <v>18734</v>
      </c>
      <c r="U289" s="123">
        <v>18709</v>
      </c>
      <c r="V289" s="123">
        <v>18072</v>
      </c>
      <c r="W289" s="123">
        <v>16879</v>
      </c>
      <c r="X289" s="123">
        <v>15377</v>
      </c>
      <c r="Y289" s="123">
        <v>13852</v>
      </c>
      <c r="Z289">
        <f t="shared" si="4"/>
        <v>392747</v>
      </c>
    </row>
    <row r="290" spans="1:26" ht="12" customHeight="1">
      <c r="A290" s="13">
        <v>261</v>
      </c>
      <c r="B290" s="122">
        <v>12630</v>
      </c>
      <c r="C290" s="123">
        <v>12042</v>
      </c>
      <c r="D290" s="123">
        <v>11708</v>
      </c>
      <c r="E290" s="123">
        <v>11575</v>
      </c>
      <c r="F290" s="123">
        <v>11803</v>
      </c>
      <c r="G290" s="123">
        <v>12838</v>
      </c>
      <c r="H290" s="123">
        <v>14866</v>
      </c>
      <c r="I290" s="123">
        <v>16751</v>
      </c>
      <c r="J290" s="123">
        <v>17934</v>
      </c>
      <c r="K290" s="123">
        <v>18811</v>
      </c>
      <c r="L290" s="123">
        <v>19125</v>
      </c>
      <c r="M290" s="123">
        <v>19180</v>
      </c>
      <c r="N290" s="123">
        <v>19078</v>
      </c>
      <c r="O290" s="123">
        <v>18946</v>
      </c>
      <c r="P290" s="123">
        <v>18851</v>
      </c>
      <c r="Q290" s="123">
        <v>18830</v>
      </c>
      <c r="R290" s="123">
        <v>18892</v>
      </c>
      <c r="S290" s="123">
        <v>18898</v>
      </c>
      <c r="T290" s="123">
        <v>18920</v>
      </c>
      <c r="U290" s="123">
        <v>18475</v>
      </c>
      <c r="V290" s="123">
        <v>17674</v>
      </c>
      <c r="W290" s="123">
        <v>16434</v>
      </c>
      <c r="X290" s="123">
        <v>15045</v>
      </c>
      <c r="Y290" s="123">
        <v>13471</v>
      </c>
      <c r="Z290">
        <f t="shared" si="4"/>
        <v>393038</v>
      </c>
    </row>
    <row r="291" spans="1:26" ht="12" customHeight="1">
      <c r="A291" s="13">
        <v>262</v>
      </c>
      <c r="B291" s="122">
        <v>12221</v>
      </c>
      <c r="C291" s="123">
        <v>11722</v>
      </c>
      <c r="D291" s="123">
        <v>11344</v>
      </c>
      <c r="E291" s="123">
        <v>11272</v>
      </c>
      <c r="F291" s="123">
        <v>11516</v>
      </c>
      <c r="G291" s="123">
        <v>12512</v>
      </c>
      <c r="H291" s="123">
        <v>14331</v>
      </c>
      <c r="I291" s="123">
        <v>16127</v>
      </c>
      <c r="J291" s="123">
        <v>17250</v>
      </c>
      <c r="K291" s="123">
        <v>18019</v>
      </c>
      <c r="L291" s="123">
        <v>18316</v>
      </c>
      <c r="M291" s="123">
        <v>18337</v>
      </c>
      <c r="N291" s="123">
        <v>18257</v>
      </c>
      <c r="O291" s="123">
        <v>18239</v>
      </c>
      <c r="P291" s="123">
        <v>18185</v>
      </c>
      <c r="Q291" s="123">
        <v>18149</v>
      </c>
      <c r="R291" s="123">
        <v>18164</v>
      </c>
      <c r="S291" s="123">
        <v>18017</v>
      </c>
      <c r="T291" s="123">
        <v>18001</v>
      </c>
      <c r="U291" s="123">
        <v>18026</v>
      </c>
      <c r="V291" s="123">
        <v>17590</v>
      </c>
      <c r="W291" s="123">
        <v>16495</v>
      </c>
      <c r="X291" s="123">
        <v>15076</v>
      </c>
      <c r="Y291" s="123">
        <v>13553</v>
      </c>
      <c r="Z291">
        <f t="shared" si="4"/>
        <v>380981</v>
      </c>
    </row>
    <row r="292" spans="1:26" ht="12" customHeight="1">
      <c r="A292" s="13">
        <v>263</v>
      </c>
      <c r="B292" s="122">
        <v>12281</v>
      </c>
      <c r="C292" s="123">
        <v>11763</v>
      </c>
      <c r="D292" s="123">
        <v>11392</v>
      </c>
      <c r="E292" s="123">
        <v>11279</v>
      </c>
      <c r="F292" s="123">
        <v>11443</v>
      </c>
      <c r="G292" s="123">
        <v>12473</v>
      </c>
      <c r="H292" s="123">
        <v>14395</v>
      </c>
      <c r="I292" s="123">
        <v>16063</v>
      </c>
      <c r="J292" s="123">
        <v>17138</v>
      </c>
      <c r="K292" s="123">
        <v>18067</v>
      </c>
      <c r="L292" s="123">
        <v>18405</v>
      </c>
      <c r="M292" s="123">
        <v>18557</v>
      </c>
      <c r="N292" s="123">
        <v>18538</v>
      </c>
      <c r="O292" s="123">
        <v>18628</v>
      </c>
      <c r="P292" s="123">
        <v>18606</v>
      </c>
      <c r="Q292" s="123">
        <v>18619</v>
      </c>
      <c r="R292" s="123">
        <v>18477</v>
      </c>
      <c r="S292" s="123">
        <v>18188</v>
      </c>
      <c r="T292" s="123">
        <v>18074</v>
      </c>
      <c r="U292" s="123">
        <v>18227</v>
      </c>
      <c r="V292" s="123">
        <v>17833</v>
      </c>
      <c r="W292" s="123">
        <v>16627</v>
      </c>
      <c r="X292" s="123">
        <v>15221</v>
      </c>
      <c r="Y292" s="123">
        <v>13634</v>
      </c>
      <c r="Z292">
        <f t="shared" si="4"/>
        <v>384191</v>
      </c>
    </row>
    <row r="293" spans="1:26" ht="12" customHeight="1">
      <c r="A293" s="13">
        <v>264</v>
      </c>
      <c r="B293" s="122">
        <v>12470</v>
      </c>
      <c r="C293" s="123">
        <v>11906</v>
      </c>
      <c r="D293" s="123">
        <v>11472</v>
      </c>
      <c r="E293" s="123">
        <v>11338</v>
      </c>
      <c r="F293" s="123">
        <v>11582</v>
      </c>
      <c r="G293" s="123">
        <v>12490</v>
      </c>
      <c r="H293" s="123">
        <v>14406</v>
      </c>
      <c r="I293" s="123">
        <v>16047</v>
      </c>
      <c r="J293" s="123">
        <v>17309</v>
      </c>
      <c r="K293" s="123">
        <v>18172</v>
      </c>
      <c r="L293" s="123">
        <v>18635</v>
      </c>
      <c r="M293" s="123">
        <v>18759</v>
      </c>
      <c r="N293" s="123">
        <v>18806</v>
      </c>
      <c r="O293" s="123">
        <v>18856</v>
      </c>
      <c r="P293" s="123">
        <v>18749</v>
      </c>
      <c r="Q293" s="123">
        <v>18608</v>
      </c>
      <c r="R293" s="123">
        <v>18442</v>
      </c>
      <c r="S293" s="123">
        <v>18039</v>
      </c>
      <c r="T293" s="123">
        <v>17816</v>
      </c>
      <c r="U293" s="123">
        <v>17934</v>
      </c>
      <c r="V293" s="123">
        <v>17462</v>
      </c>
      <c r="W293" s="123">
        <v>16556</v>
      </c>
      <c r="X293" s="123">
        <v>15286</v>
      </c>
      <c r="Y293" s="123">
        <v>13908</v>
      </c>
      <c r="Z293">
        <f t="shared" si="4"/>
        <v>385312</v>
      </c>
    </row>
    <row r="294" spans="1:26" ht="12" customHeight="1">
      <c r="A294" s="13">
        <v>265</v>
      </c>
      <c r="B294" s="122">
        <v>12943</v>
      </c>
      <c r="C294" s="123">
        <v>12187</v>
      </c>
      <c r="D294" s="123">
        <v>11788</v>
      </c>
      <c r="E294" s="123">
        <v>11463</v>
      </c>
      <c r="F294" s="123">
        <v>11493</v>
      </c>
      <c r="G294" s="123">
        <v>11796</v>
      </c>
      <c r="H294" s="123">
        <v>12442</v>
      </c>
      <c r="I294" s="123">
        <v>13369</v>
      </c>
      <c r="J294" s="123">
        <v>14588</v>
      </c>
      <c r="K294" s="123">
        <v>15490</v>
      </c>
      <c r="L294" s="123">
        <v>16078</v>
      </c>
      <c r="M294" s="123">
        <v>16248</v>
      </c>
      <c r="N294" s="123">
        <v>16167</v>
      </c>
      <c r="O294" s="123">
        <v>16065</v>
      </c>
      <c r="P294" s="123">
        <v>15871</v>
      </c>
      <c r="Q294" s="123">
        <v>15707</v>
      </c>
      <c r="R294" s="123">
        <v>15696</v>
      </c>
      <c r="S294" s="123">
        <v>15829</v>
      </c>
      <c r="T294" s="123">
        <v>16144</v>
      </c>
      <c r="U294" s="123">
        <v>16476</v>
      </c>
      <c r="V294" s="123">
        <v>16177</v>
      </c>
      <c r="W294" s="123">
        <v>15530</v>
      </c>
      <c r="X294" s="123">
        <v>14540</v>
      </c>
      <c r="Y294" s="123">
        <v>13524</v>
      </c>
      <c r="Z294">
        <f t="shared" si="4"/>
        <v>347876</v>
      </c>
    </row>
    <row r="295" spans="1:26" ht="12" customHeight="1">
      <c r="A295" s="13">
        <v>266</v>
      </c>
      <c r="B295" s="122">
        <v>12592</v>
      </c>
      <c r="C295" s="123">
        <v>11958</v>
      </c>
      <c r="D295" s="123">
        <v>11556</v>
      </c>
      <c r="E295" s="123">
        <v>11231</v>
      </c>
      <c r="F295" s="123">
        <v>11167</v>
      </c>
      <c r="G295" s="123">
        <v>11310</v>
      </c>
      <c r="H295" s="123">
        <v>11716</v>
      </c>
      <c r="I295" s="123">
        <v>12393</v>
      </c>
      <c r="J295" s="123">
        <v>13470</v>
      </c>
      <c r="K295" s="123">
        <v>14482</v>
      </c>
      <c r="L295" s="123">
        <v>15035</v>
      </c>
      <c r="M295" s="123">
        <v>15394</v>
      </c>
      <c r="N295" s="123">
        <v>15516</v>
      </c>
      <c r="O295" s="123">
        <v>15546</v>
      </c>
      <c r="P295" s="123">
        <v>15524</v>
      </c>
      <c r="Q295" s="123">
        <v>15545</v>
      </c>
      <c r="R295" s="123">
        <v>15689</v>
      </c>
      <c r="S295" s="123">
        <v>15746</v>
      </c>
      <c r="T295" s="123">
        <v>15841</v>
      </c>
      <c r="U295" s="123">
        <v>16161</v>
      </c>
      <c r="V295" s="123">
        <v>15890</v>
      </c>
      <c r="W295" s="123">
        <v>15167</v>
      </c>
      <c r="X295" s="123">
        <v>14052</v>
      </c>
      <c r="Y295" s="123">
        <v>12903</v>
      </c>
      <c r="Z295">
        <f t="shared" si="4"/>
        <v>336150</v>
      </c>
    </row>
    <row r="296" spans="1:26" ht="12" customHeight="1">
      <c r="A296" s="13">
        <v>267</v>
      </c>
      <c r="B296" s="122">
        <v>11976</v>
      </c>
      <c r="C296" s="123">
        <v>11639</v>
      </c>
      <c r="D296" s="123">
        <v>11371</v>
      </c>
      <c r="E296" s="123">
        <v>11305</v>
      </c>
      <c r="F296" s="123">
        <v>11506</v>
      </c>
      <c r="G296" s="123">
        <v>12280</v>
      </c>
      <c r="H296" s="123">
        <v>13922</v>
      </c>
      <c r="I296" s="123">
        <v>15532</v>
      </c>
      <c r="J296" s="123">
        <v>16812</v>
      </c>
      <c r="K296" s="123">
        <v>17637</v>
      </c>
      <c r="L296" s="123">
        <v>17955</v>
      </c>
      <c r="M296" s="123">
        <v>17991</v>
      </c>
      <c r="N296" s="123">
        <v>17887</v>
      </c>
      <c r="O296" s="123">
        <v>17727</v>
      </c>
      <c r="P296" s="123">
        <v>17602</v>
      </c>
      <c r="Q296" s="123">
        <v>17468</v>
      </c>
      <c r="R296" s="123">
        <v>17524</v>
      </c>
      <c r="S296" s="123">
        <v>17509</v>
      </c>
      <c r="T296" s="123">
        <v>17586</v>
      </c>
      <c r="U296" s="123">
        <v>17818</v>
      </c>
      <c r="V296" s="123">
        <v>17369</v>
      </c>
      <c r="W296" s="123">
        <v>16239</v>
      </c>
      <c r="X296" s="123">
        <v>14929</v>
      </c>
      <c r="Y296" s="123">
        <v>13502</v>
      </c>
      <c r="Z296">
        <f t="shared" si="4"/>
        <v>373353</v>
      </c>
    </row>
    <row r="297" spans="1:26" ht="12" customHeight="1">
      <c r="A297" s="13">
        <v>268</v>
      </c>
      <c r="B297" s="122">
        <v>12294</v>
      </c>
      <c r="C297" s="123">
        <v>11753</v>
      </c>
      <c r="D297" s="123">
        <v>11429</v>
      </c>
      <c r="E297" s="123">
        <v>11272</v>
      </c>
      <c r="F297" s="123">
        <v>11521</v>
      </c>
      <c r="G297" s="123">
        <v>12517</v>
      </c>
      <c r="H297" s="123">
        <v>14364</v>
      </c>
      <c r="I297" s="123">
        <v>16027</v>
      </c>
      <c r="J297" s="123">
        <v>17145</v>
      </c>
      <c r="K297" s="123">
        <v>17839</v>
      </c>
      <c r="L297" s="123">
        <v>18088</v>
      </c>
      <c r="M297" s="123">
        <v>18077</v>
      </c>
      <c r="N297" s="123">
        <v>18054</v>
      </c>
      <c r="O297" s="123">
        <v>18064</v>
      </c>
      <c r="P297" s="123">
        <v>17999</v>
      </c>
      <c r="Q297" s="123">
        <v>18102</v>
      </c>
      <c r="R297" s="123">
        <v>18298</v>
      </c>
      <c r="S297" s="123">
        <v>18501</v>
      </c>
      <c r="T297" s="123">
        <v>18532</v>
      </c>
      <c r="U297" s="123">
        <v>18376</v>
      </c>
      <c r="V297" s="123">
        <v>17662</v>
      </c>
      <c r="W297" s="123">
        <v>16531</v>
      </c>
      <c r="X297" s="123">
        <v>15120</v>
      </c>
      <c r="Y297" s="123">
        <v>13592</v>
      </c>
      <c r="Z297">
        <f t="shared" si="4"/>
        <v>381425</v>
      </c>
    </row>
    <row r="298" spans="1:26" ht="12" customHeight="1">
      <c r="A298" s="13">
        <v>269</v>
      </c>
      <c r="B298" s="122">
        <v>12467</v>
      </c>
      <c r="C298" s="123">
        <v>11814</v>
      </c>
      <c r="D298" s="123">
        <v>11453</v>
      </c>
      <c r="E298" s="123">
        <v>11321</v>
      </c>
      <c r="F298" s="123">
        <v>11555</v>
      </c>
      <c r="G298" s="123">
        <v>12573</v>
      </c>
      <c r="H298" s="123">
        <v>14471</v>
      </c>
      <c r="I298" s="123">
        <v>16120</v>
      </c>
      <c r="J298" s="123">
        <v>17210</v>
      </c>
      <c r="K298" s="123">
        <v>17915</v>
      </c>
      <c r="L298" s="123">
        <v>18238</v>
      </c>
      <c r="M298" s="123">
        <v>18258</v>
      </c>
      <c r="N298" s="123">
        <v>18156</v>
      </c>
      <c r="O298" s="123">
        <v>18046</v>
      </c>
      <c r="P298" s="123">
        <v>17908</v>
      </c>
      <c r="Q298" s="123">
        <v>17906</v>
      </c>
      <c r="R298" s="123">
        <v>17983</v>
      </c>
      <c r="S298" s="123">
        <v>17925</v>
      </c>
      <c r="T298" s="123">
        <v>17967</v>
      </c>
      <c r="U298" s="123">
        <v>18130</v>
      </c>
      <c r="V298" s="123">
        <v>17617</v>
      </c>
      <c r="W298" s="123">
        <v>16545</v>
      </c>
      <c r="X298" s="123">
        <v>15159</v>
      </c>
      <c r="Y298" s="123">
        <v>13692</v>
      </c>
      <c r="Z298">
        <f t="shared" si="4"/>
        <v>380698</v>
      </c>
    </row>
    <row r="299" spans="1:26" ht="12" customHeight="1">
      <c r="A299" s="13">
        <v>270</v>
      </c>
      <c r="B299" s="122">
        <v>12291</v>
      </c>
      <c r="C299" s="123">
        <v>11577</v>
      </c>
      <c r="D299" s="123">
        <v>11259</v>
      </c>
      <c r="E299" s="123">
        <v>11120</v>
      </c>
      <c r="F299" s="123">
        <v>11311</v>
      </c>
      <c r="G299" s="123">
        <v>12338</v>
      </c>
      <c r="H299" s="123">
        <v>14413</v>
      </c>
      <c r="I299" s="123">
        <v>16142</v>
      </c>
      <c r="J299" s="123">
        <v>17054</v>
      </c>
      <c r="K299" s="123">
        <v>17784</v>
      </c>
      <c r="L299" s="123">
        <v>18033</v>
      </c>
      <c r="M299" s="123">
        <v>18122</v>
      </c>
      <c r="N299" s="123">
        <v>18071</v>
      </c>
      <c r="O299" s="123">
        <v>18064</v>
      </c>
      <c r="P299" s="123">
        <v>17978</v>
      </c>
      <c r="Q299" s="123">
        <v>17870</v>
      </c>
      <c r="R299" s="123">
        <v>17848</v>
      </c>
      <c r="S299" s="123">
        <v>17781</v>
      </c>
      <c r="T299" s="123">
        <v>17941</v>
      </c>
      <c r="U299" s="123">
        <v>18220</v>
      </c>
      <c r="V299" s="123">
        <v>17628</v>
      </c>
      <c r="W299" s="123">
        <v>16474</v>
      </c>
      <c r="X299" s="123">
        <v>15076</v>
      </c>
      <c r="Y299" s="123">
        <v>13571</v>
      </c>
      <c r="Z299">
        <f t="shared" si="4"/>
        <v>378236</v>
      </c>
    </row>
    <row r="300" spans="1:26" ht="12" customHeight="1">
      <c r="A300" s="13">
        <v>271</v>
      </c>
      <c r="B300" s="122">
        <v>12431</v>
      </c>
      <c r="C300" s="123">
        <v>11834</v>
      </c>
      <c r="D300" s="123">
        <v>11440</v>
      </c>
      <c r="E300" s="123">
        <v>11346</v>
      </c>
      <c r="F300" s="123">
        <v>11565</v>
      </c>
      <c r="G300" s="123">
        <v>12564</v>
      </c>
      <c r="H300" s="123">
        <v>14500</v>
      </c>
      <c r="I300" s="123">
        <v>16298</v>
      </c>
      <c r="J300" s="123">
        <v>17389</v>
      </c>
      <c r="K300" s="123">
        <v>18209</v>
      </c>
      <c r="L300" s="123">
        <v>18420</v>
      </c>
      <c r="M300" s="123">
        <v>18410</v>
      </c>
      <c r="N300" s="123">
        <v>18336</v>
      </c>
      <c r="O300" s="123">
        <v>18340</v>
      </c>
      <c r="P300" s="123">
        <v>18062</v>
      </c>
      <c r="Q300" s="123">
        <v>17890</v>
      </c>
      <c r="R300" s="123">
        <v>17784</v>
      </c>
      <c r="S300" s="123">
        <v>17677</v>
      </c>
      <c r="T300" s="123">
        <v>17834</v>
      </c>
      <c r="U300" s="123">
        <v>17827</v>
      </c>
      <c r="V300" s="123">
        <v>17271</v>
      </c>
      <c r="W300" s="123">
        <v>16348</v>
      </c>
      <c r="X300" s="123">
        <v>15122</v>
      </c>
      <c r="Y300" s="123">
        <v>13683</v>
      </c>
      <c r="Z300">
        <f t="shared" si="4"/>
        <v>380851</v>
      </c>
    </row>
    <row r="301" spans="1:26" ht="12" customHeight="1">
      <c r="A301" s="13">
        <v>272</v>
      </c>
      <c r="B301" s="122">
        <v>12787</v>
      </c>
      <c r="C301" s="123">
        <v>11845</v>
      </c>
      <c r="D301" s="123">
        <v>11464</v>
      </c>
      <c r="E301" s="123">
        <v>11263</v>
      </c>
      <c r="F301" s="123">
        <v>11253</v>
      </c>
      <c r="G301" s="123">
        <v>11587</v>
      </c>
      <c r="H301" s="123">
        <v>12475</v>
      </c>
      <c r="I301" s="123">
        <v>13499</v>
      </c>
      <c r="J301" s="123">
        <v>14710</v>
      </c>
      <c r="K301" s="123">
        <v>15656</v>
      </c>
      <c r="L301" s="123">
        <v>16174</v>
      </c>
      <c r="M301" s="123">
        <v>16322</v>
      </c>
      <c r="N301" s="123">
        <v>16258</v>
      </c>
      <c r="O301" s="123">
        <v>16035</v>
      </c>
      <c r="P301" s="123">
        <v>15846</v>
      </c>
      <c r="Q301" s="123">
        <v>15768</v>
      </c>
      <c r="R301" s="123">
        <v>15808</v>
      </c>
      <c r="S301" s="123">
        <v>16015</v>
      </c>
      <c r="T301" s="123">
        <v>16480</v>
      </c>
      <c r="U301" s="123">
        <v>16602</v>
      </c>
      <c r="V301" s="123">
        <v>16187</v>
      </c>
      <c r="W301" s="123">
        <v>15482</v>
      </c>
      <c r="X301" s="123">
        <v>14516</v>
      </c>
      <c r="Y301" s="123">
        <v>13308</v>
      </c>
      <c r="Z301">
        <f t="shared" si="4"/>
        <v>347612</v>
      </c>
    </row>
    <row r="302" spans="1:26" ht="12" customHeight="1">
      <c r="A302" s="13">
        <v>273</v>
      </c>
      <c r="B302" s="122">
        <v>12235</v>
      </c>
      <c r="C302" s="123">
        <v>11525</v>
      </c>
      <c r="D302" s="123">
        <v>11066</v>
      </c>
      <c r="E302" s="123">
        <v>10808</v>
      </c>
      <c r="F302" s="123">
        <v>10762</v>
      </c>
      <c r="G302" s="123">
        <v>10879</v>
      </c>
      <c r="H302" s="123">
        <v>11413</v>
      </c>
      <c r="I302" s="123">
        <v>12020</v>
      </c>
      <c r="J302" s="123">
        <v>12870</v>
      </c>
      <c r="K302" s="123">
        <v>13675</v>
      </c>
      <c r="L302" s="123">
        <v>14245</v>
      </c>
      <c r="M302" s="123">
        <v>14475</v>
      </c>
      <c r="N302" s="123">
        <v>14501</v>
      </c>
      <c r="O302" s="123">
        <v>14398</v>
      </c>
      <c r="P302" s="123">
        <v>14250</v>
      </c>
      <c r="Q302" s="123">
        <v>14227</v>
      </c>
      <c r="R302" s="123">
        <v>14366</v>
      </c>
      <c r="S302" s="123">
        <v>14629</v>
      </c>
      <c r="T302" s="123">
        <v>15191</v>
      </c>
      <c r="U302" s="123">
        <v>15806</v>
      </c>
      <c r="V302" s="123">
        <v>15590</v>
      </c>
      <c r="W302" s="123">
        <v>14878</v>
      </c>
      <c r="X302" s="123">
        <v>13776</v>
      </c>
      <c r="Y302" s="123">
        <v>12677</v>
      </c>
      <c r="Z302">
        <f t="shared" si="4"/>
        <v>320535</v>
      </c>
    </row>
    <row r="303" spans="1:26" ht="12" customHeight="1">
      <c r="A303" s="13">
        <v>274</v>
      </c>
      <c r="B303" s="122">
        <v>11532</v>
      </c>
      <c r="C303" s="123">
        <v>11137</v>
      </c>
      <c r="D303" s="123">
        <v>10823</v>
      </c>
      <c r="E303" s="123">
        <v>10682</v>
      </c>
      <c r="F303" s="123">
        <v>11035</v>
      </c>
      <c r="G303" s="123">
        <v>11968</v>
      </c>
      <c r="H303" s="123">
        <v>14008</v>
      </c>
      <c r="I303" s="123">
        <v>15746</v>
      </c>
      <c r="J303" s="123">
        <v>16777</v>
      </c>
      <c r="K303" s="123">
        <v>17493</v>
      </c>
      <c r="L303" s="123">
        <v>17909</v>
      </c>
      <c r="M303" s="123">
        <v>17934</v>
      </c>
      <c r="N303" s="123">
        <v>17865</v>
      </c>
      <c r="O303" s="123">
        <v>17859</v>
      </c>
      <c r="P303" s="123">
        <v>17789</v>
      </c>
      <c r="Q303" s="123">
        <v>17703</v>
      </c>
      <c r="R303" s="123">
        <v>17742</v>
      </c>
      <c r="S303" s="123">
        <v>17838</v>
      </c>
      <c r="T303" s="123">
        <v>18048</v>
      </c>
      <c r="U303" s="123">
        <v>18078</v>
      </c>
      <c r="V303" s="123">
        <v>17431</v>
      </c>
      <c r="W303" s="123">
        <v>16389</v>
      </c>
      <c r="X303" s="123">
        <v>15089</v>
      </c>
      <c r="Y303" s="123">
        <v>13610</v>
      </c>
      <c r="Z303">
        <f t="shared" si="4"/>
        <v>372759</v>
      </c>
    </row>
    <row r="304" spans="1:26" ht="12" customHeight="1">
      <c r="A304" s="13">
        <v>275</v>
      </c>
      <c r="B304" s="122">
        <v>12442</v>
      </c>
      <c r="C304" s="123">
        <v>11578</v>
      </c>
      <c r="D304" s="123">
        <v>11236</v>
      </c>
      <c r="E304" s="123">
        <v>11158</v>
      </c>
      <c r="F304" s="123">
        <v>11400</v>
      </c>
      <c r="G304" s="123">
        <v>12473</v>
      </c>
      <c r="H304" s="123">
        <v>14504</v>
      </c>
      <c r="I304" s="123">
        <v>16242</v>
      </c>
      <c r="J304" s="123">
        <v>17275</v>
      </c>
      <c r="K304" s="123">
        <v>18032</v>
      </c>
      <c r="L304" s="123">
        <v>18367</v>
      </c>
      <c r="M304" s="123">
        <v>18475</v>
      </c>
      <c r="N304" s="123">
        <v>18490</v>
      </c>
      <c r="O304" s="123">
        <v>18623</v>
      </c>
      <c r="P304" s="123">
        <v>18574</v>
      </c>
      <c r="Q304" s="123">
        <v>18629</v>
      </c>
      <c r="R304" s="123">
        <v>18553</v>
      </c>
      <c r="S304" s="123">
        <v>18360</v>
      </c>
      <c r="T304" s="123">
        <v>18329</v>
      </c>
      <c r="U304" s="123">
        <v>18645</v>
      </c>
      <c r="V304" s="123">
        <v>17938</v>
      </c>
      <c r="W304" s="123">
        <v>16689</v>
      </c>
      <c r="X304" s="123">
        <v>15208</v>
      </c>
      <c r="Y304" s="123">
        <v>13758</v>
      </c>
      <c r="Z304">
        <f t="shared" si="4"/>
        <v>385253</v>
      </c>
    </row>
    <row r="305" spans="1:26" ht="12" customHeight="1">
      <c r="A305" s="13">
        <v>276</v>
      </c>
      <c r="B305" s="122">
        <v>12316</v>
      </c>
      <c r="C305" s="123">
        <v>11520</v>
      </c>
      <c r="D305" s="123">
        <v>11233</v>
      </c>
      <c r="E305" s="123">
        <v>11081</v>
      </c>
      <c r="F305" s="123">
        <v>11378</v>
      </c>
      <c r="G305" s="123">
        <v>12414</v>
      </c>
      <c r="H305" s="123">
        <v>14593</v>
      </c>
      <c r="I305" s="123">
        <v>16475</v>
      </c>
      <c r="J305" s="123">
        <v>17684</v>
      </c>
      <c r="K305" s="123">
        <v>18372</v>
      </c>
      <c r="L305" s="123">
        <v>18645</v>
      </c>
      <c r="M305" s="123">
        <v>18684</v>
      </c>
      <c r="N305" s="123">
        <v>18699</v>
      </c>
      <c r="O305" s="123">
        <v>18717</v>
      </c>
      <c r="P305" s="123">
        <v>18679</v>
      </c>
      <c r="Q305" s="123">
        <v>18667</v>
      </c>
      <c r="R305" s="123">
        <v>18706</v>
      </c>
      <c r="S305" s="123">
        <v>18725</v>
      </c>
      <c r="T305" s="123">
        <v>18736</v>
      </c>
      <c r="U305" s="123">
        <v>18828</v>
      </c>
      <c r="V305" s="123">
        <v>17957</v>
      </c>
      <c r="W305" s="123">
        <v>16875</v>
      </c>
      <c r="X305" s="123">
        <v>15449</v>
      </c>
      <c r="Y305" s="123">
        <v>13998</v>
      </c>
      <c r="Z305">
        <f t="shared" si="4"/>
        <v>388707</v>
      </c>
    </row>
    <row r="306" spans="1:26" ht="12" customHeight="1">
      <c r="A306" s="13">
        <v>277</v>
      </c>
      <c r="B306" s="122">
        <v>12845</v>
      </c>
      <c r="C306" s="123">
        <v>12126</v>
      </c>
      <c r="D306" s="123">
        <v>11741</v>
      </c>
      <c r="E306" s="123">
        <v>11560</v>
      </c>
      <c r="F306" s="123">
        <v>11817</v>
      </c>
      <c r="G306" s="123">
        <v>12834</v>
      </c>
      <c r="H306" s="123">
        <v>14691</v>
      </c>
      <c r="I306" s="123">
        <v>16306</v>
      </c>
      <c r="J306" s="123">
        <v>17286</v>
      </c>
      <c r="K306" s="123">
        <v>17942</v>
      </c>
      <c r="L306" s="123">
        <v>18178</v>
      </c>
      <c r="M306" s="123">
        <v>18118</v>
      </c>
      <c r="N306" s="123">
        <v>17977</v>
      </c>
      <c r="O306" s="123">
        <v>17895</v>
      </c>
      <c r="P306" s="123">
        <v>17803</v>
      </c>
      <c r="Q306" s="123">
        <v>17668</v>
      </c>
      <c r="R306" s="123">
        <v>17692</v>
      </c>
      <c r="S306" s="123">
        <v>17735</v>
      </c>
      <c r="T306" s="123">
        <v>17980</v>
      </c>
      <c r="U306" s="123">
        <v>18315</v>
      </c>
      <c r="V306" s="123">
        <v>17723</v>
      </c>
      <c r="W306" s="123">
        <v>16617</v>
      </c>
      <c r="X306" s="123">
        <v>15151</v>
      </c>
      <c r="Y306" s="123">
        <v>13773</v>
      </c>
      <c r="Z306">
        <f t="shared" si="4"/>
        <v>382050</v>
      </c>
    </row>
    <row r="307" spans="1:26" ht="12" customHeight="1">
      <c r="A307" s="13">
        <v>278</v>
      </c>
      <c r="B307" s="122">
        <v>12667</v>
      </c>
      <c r="C307" s="123">
        <v>12138</v>
      </c>
      <c r="D307" s="123">
        <v>11835</v>
      </c>
      <c r="E307" s="123">
        <v>11736</v>
      </c>
      <c r="F307" s="123">
        <v>12002</v>
      </c>
      <c r="G307" s="123">
        <v>13019</v>
      </c>
      <c r="H307" s="123">
        <v>15017</v>
      </c>
      <c r="I307" s="123">
        <v>16536</v>
      </c>
      <c r="J307" s="123">
        <v>17453</v>
      </c>
      <c r="K307" s="123">
        <v>17991</v>
      </c>
      <c r="L307" s="123">
        <v>18150</v>
      </c>
      <c r="M307" s="123">
        <v>17993</v>
      </c>
      <c r="N307" s="123">
        <v>17833</v>
      </c>
      <c r="O307" s="123">
        <v>17748</v>
      </c>
      <c r="P307" s="123">
        <v>17427</v>
      </c>
      <c r="Q307" s="123">
        <v>17179</v>
      </c>
      <c r="R307" s="123">
        <v>17012</v>
      </c>
      <c r="S307" s="123">
        <v>17018</v>
      </c>
      <c r="T307" s="123">
        <v>17320</v>
      </c>
      <c r="U307" s="123">
        <v>17686</v>
      </c>
      <c r="V307" s="123">
        <v>17170</v>
      </c>
      <c r="W307" s="123">
        <v>16326</v>
      </c>
      <c r="X307" s="123">
        <v>15235</v>
      </c>
      <c r="Y307" s="123">
        <v>13932</v>
      </c>
      <c r="Z307">
        <f t="shared" si="4"/>
        <v>378701</v>
      </c>
    </row>
    <row r="308" spans="1:26" ht="12" customHeight="1">
      <c r="A308" s="13">
        <v>279</v>
      </c>
      <c r="B308" s="122">
        <v>13004</v>
      </c>
      <c r="C308" s="123">
        <v>12299</v>
      </c>
      <c r="D308" s="123">
        <v>11882</v>
      </c>
      <c r="E308" s="123">
        <v>11729</v>
      </c>
      <c r="F308" s="123">
        <v>11819</v>
      </c>
      <c r="G308" s="123">
        <v>12231</v>
      </c>
      <c r="H308" s="123">
        <v>12924</v>
      </c>
      <c r="I308" s="123">
        <v>13862</v>
      </c>
      <c r="J308" s="123">
        <v>14895</v>
      </c>
      <c r="K308" s="123">
        <v>15454</v>
      </c>
      <c r="L308" s="123">
        <v>15651</v>
      </c>
      <c r="M308" s="123">
        <v>15508</v>
      </c>
      <c r="N308" s="123">
        <v>15207</v>
      </c>
      <c r="O308" s="123">
        <v>14898</v>
      </c>
      <c r="P308" s="123">
        <v>14600</v>
      </c>
      <c r="Q308" s="123">
        <v>14468</v>
      </c>
      <c r="R308" s="123">
        <v>14850</v>
      </c>
      <c r="S308" s="123">
        <v>14857</v>
      </c>
      <c r="T308" s="123">
        <v>15493</v>
      </c>
      <c r="U308" s="123">
        <v>16124</v>
      </c>
      <c r="V308" s="123">
        <v>15701</v>
      </c>
      <c r="W308" s="123">
        <v>15096</v>
      </c>
      <c r="X308" s="123">
        <v>14101</v>
      </c>
      <c r="Y308" s="123">
        <v>13130</v>
      </c>
      <c r="Z308">
        <f t="shared" si="4"/>
        <v>340062</v>
      </c>
    </row>
    <row r="309" spans="1:26" ht="12" customHeight="1">
      <c r="A309" s="13">
        <v>280</v>
      </c>
      <c r="B309" s="122">
        <v>12273</v>
      </c>
      <c r="C309" s="123">
        <v>11762</v>
      </c>
      <c r="D309" s="123">
        <v>11293</v>
      </c>
      <c r="E309" s="123">
        <v>11093</v>
      </c>
      <c r="F309" s="123">
        <v>11083</v>
      </c>
      <c r="G309" s="123">
        <v>11425</v>
      </c>
      <c r="H309" s="123">
        <v>11892</v>
      </c>
      <c r="I309" s="123">
        <v>12538</v>
      </c>
      <c r="J309" s="123">
        <v>13355</v>
      </c>
      <c r="K309" s="123">
        <v>13908</v>
      </c>
      <c r="L309" s="123">
        <v>14142</v>
      </c>
      <c r="M309" s="123">
        <v>14367</v>
      </c>
      <c r="N309" s="123">
        <v>14433</v>
      </c>
      <c r="O309" s="123">
        <v>14366</v>
      </c>
      <c r="P309" s="123">
        <v>14075</v>
      </c>
      <c r="Q309" s="123">
        <v>14050</v>
      </c>
      <c r="R309" s="123">
        <v>14266</v>
      </c>
      <c r="S309" s="123">
        <v>14610</v>
      </c>
      <c r="T309" s="123">
        <v>15250</v>
      </c>
      <c r="U309" s="123">
        <v>15890</v>
      </c>
      <c r="V309" s="123">
        <v>15706</v>
      </c>
      <c r="W309" s="123">
        <v>14965</v>
      </c>
      <c r="X309" s="123">
        <v>13900</v>
      </c>
      <c r="Y309" s="123">
        <v>12824</v>
      </c>
      <c r="Z309">
        <f t="shared" si="4"/>
        <v>323746</v>
      </c>
    </row>
    <row r="310" spans="1:26" ht="12" customHeight="1">
      <c r="A310" s="13">
        <v>281</v>
      </c>
      <c r="B310" s="122">
        <v>11826</v>
      </c>
      <c r="C310" s="123">
        <v>11467</v>
      </c>
      <c r="D310" s="123">
        <v>11124</v>
      </c>
      <c r="E310" s="123">
        <v>11115</v>
      </c>
      <c r="F310" s="123">
        <v>11390</v>
      </c>
      <c r="G310" s="123">
        <v>12425</v>
      </c>
      <c r="H310" s="123">
        <v>14428</v>
      </c>
      <c r="I310" s="123">
        <v>16046</v>
      </c>
      <c r="J310" s="123">
        <v>17026</v>
      </c>
      <c r="K310" s="123">
        <v>17765</v>
      </c>
      <c r="L310" s="123">
        <v>18000</v>
      </c>
      <c r="M310" s="123">
        <v>17960</v>
      </c>
      <c r="N310" s="123">
        <v>17825</v>
      </c>
      <c r="O310" s="123">
        <v>17820</v>
      </c>
      <c r="P310" s="123">
        <v>17743</v>
      </c>
      <c r="Q310" s="123">
        <v>17707</v>
      </c>
      <c r="R310" s="123">
        <v>17727</v>
      </c>
      <c r="S310" s="123">
        <v>17797</v>
      </c>
      <c r="T310" s="123">
        <v>18124</v>
      </c>
      <c r="U310" s="123">
        <v>18413</v>
      </c>
      <c r="V310" s="123">
        <v>17598</v>
      </c>
      <c r="W310" s="123">
        <v>16426</v>
      </c>
      <c r="X310" s="123">
        <v>15125</v>
      </c>
      <c r="Y310" s="123">
        <v>13682</v>
      </c>
      <c r="Z310">
        <f t="shared" si="4"/>
        <v>376840</v>
      </c>
    </row>
    <row r="311" spans="1:26" ht="12" customHeight="1">
      <c r="A311" s="13">
        <v>282</v>
      </c>
      <c r="B311" s="122">
        <v>12352</v>
      </c>
      <c r="C311" s="123">
        <v>11775</v>
      </c>
      <c r="D311" s="123">
        <v>11301</v>
      </c>
      <c r="E311" s="123">
        <v>11211</v>
      </c>
      <c r="F311" s="123">
        <v>11477</v>
      </c>
      <c r="G311" s="123">
        <v>12576</v>
      </c>
      <c r="H311" s="123">
        <v>14665</v>
      </c>
      <c r="I311" s="123">
        <v>16435</v>
      </c>
      <c r="J311" s="123">
        <v>17467</v>
      </c>
      <c r="K311" s="123">
        <v>17981</v>
      </c>
      <c r="L311" s="123">
        <v>18209</v>
      </c>
      <c r="M311" s="123">
        <v>18204</v>
      </c>
      <c r="N311" s="123">
        <v>18216</v>
      </c>
      <c r="O311" s="123">
        <v>18259</v>
      </c>
      <c r="P311" s="123">
        <v>18151</v>
      </c>
      <c r="Q311" s="123">
        <v>18150</v>
      </c>
      <c r="R311" s="123">
        <v>18332</v>
      </c>
      <c r="S311" s="123">
        <v>18523</v>
      </c>
      <c r="T311" s="123">
        <v>18754</v>
      </c>
      <c r="U311" s="123">
        <v>18514</v>
      </c>
      <c r="V311" s="123">
        <v>17690</v>
      </c>
      <c r="W311" s="123">
        <v>16537</v>
      </c>
      <c r="X311" s="123">
        <v>15116</v>
      </c>
      <c r="Y311" s="123">
        <v>13555</v>
      </c>
      <c r="Z311">
        <f t="shared" si="4"/>
        <v>383732</v>
      </c>
    </row>
    <row r="312" spans="1:26" ht="12" customHeight="1">
      <c r="A312" s="13">
        <v>283</v>
      </c>
      <c r="B312" s="122">
        <v>12325</v>
      </c>
      <c r="C312" s="123">
        <v>11783</v>
      </c>
      <c r="D312" s="123">
        <v>11413</v>
      </c>
      <c r="E312" s="123">
        <v>11294</v>
      </c>
      <c r="F312" s="123">
        <v>11529</v>
      </c>
      <c r="G312" s="123">
        <v>12588</v>
      </c>
      <c r="H312" s="123">
        <v>14609</v>
      </c>
      <c r="I312" s="123">
        <v>16452</v>
      </c>
      <c r="J312" s="123">
        <v>17442</v>
      </c>
      <c r="K312" s="123">
        <v>18029</v>
      </c>
      <c r="L312" s="123">
        <v>18269</v>
      </c>
      <c r="M312" s="123">
        <v>18112</v>
      </c>
      <c r="N312" s="123">
        <v>18024</v>
      </c>
      <c r="O312" s="123">
        <v>17995</v>
      </c>
      <c r="P312" s="123">
        <v>17887</v>
      </c>
      <c r="Q312" s="123">
        <v>17801</v>
      </c>
      <c r="R312" s="123">
        <v>17868</v>
      </c>
      <c r="S312" s="123">
        <v>18016</v>
      </c>
      <c r="T312" s="123">
        <v>18296</v>
      </c>
      <c r="U312" s="123">
        <v>18316</v>
      </c>
      <c r="V312" s="123">
        <v>17656</v>
      </c>
      <c r="W312" s="123">
        <v>16538</v>
      </c>
      <c r="X312" s="123">
        <v>15394</v>
      </c>
      <c r="Y312" s="123">
        <v>13651</v>
      </c>
      <c r="Z312">
        <f t="shared" si="4"/>
        <v>381570</v>
      </c>
    </row>
    <row r="313" spans="1:26" ht="12" customHeight="1">
      <c r="A313" s="13">
        <v>284</v>
      </c>
      <c r="B313" s="122">
        <v>12444</v>
      </c>
      <c r="C313" s="123">
        <v>11822</v>
      </c>
      <c r="D313" s="123">
        <v>11491</v>
      </c>
      <c r="E313" s="123">
        <v>11382</v>
      </c>
      <c r="F313" s="123">
        <v>11651</v>
      </c>
      <c r="G313" s="123">
        <v>12671</v>
      </c>
      <c r="H313" s="123">
        <v>14659</v>
      </c>
      <c r="I313" s="123">
        <v>16554</v>
      </c>
      <c r="J313" s="123">
        <v>17651</v>
      </c>
      <c r="K313" s="123">
        <v>18306</v>
      </c>
      <c r="L313" s="123">
        <v>18505</v>
      </c>
      <c r="M313" s="123">
        <v>18486</v>
      </c>
      <c r="N313" s="123">
        <v>18321</v>
      </c>
      <c r="O313" s="123">
        <v>18313</v>
      </c>
      <c r="P313" s="123">
        <v>18088</v>
      </c>
      <c r="Q313" s="123">
        <v>17913</v>
      </c>
      <c r="R313" s="123">
        <v>17939</v>
      </c>
      <c r="S313" s="123">
        <v>18247</v>
      </c>
      <c r="T313" s="123">
        <v>18526</v>
      </c>
      <c r="U313" s="123">
        <v>18489</v>
      </c>
      <c r="V313" s="123">
        <v>17805</v>
      </c>
      <c r="W313" s="123">
        <v>16610</v>
      </c>
      <c r="X313" s="123">
        <v>15266</v>
      </c>
      <c r="Y313" s="123">
        <v>13760</v>
      </c>
      <c r="Z313">
        <f t="shared" si="4"/>
        <v>385183</v>
      </c>
    </row>
    <row r="314" spans="1:26" ht="12" customHeight="1">
      <c r="A314" s="13">
        <v>285</v>
      </c>
      <c r="B314" s="122">
        <v>12581</v>
      </c>
      <c r="C314" s="123">
        <v>12037</v>
      </c>
      <c r="D314" s="123">
        <v>11636</v>
      </c>
      <c r="E314" s="123">
        <v>11510</v>
      </c>
      <c r="F314" s="123">
        <v>11812</v>
      </c>
      <c r="G314" s="123">
        <v>12878</v>
      </c>
      <c r="H314" s="123">
        <v>14861</v>
      </c>
      <c r="I314" s="123">
        <v>16573</v>
      </c>
      <c r="J314" s="123">
        <v>17547</v>
      </c>
      <c r="K314" s="123">
        <v>18112</v>
      </c>
      <c r="L314" s="123">
        <v>18265</v>
      </c>
      <c r="M314" s="123">
        <v>18149</v>
      </c>
      <c r="N314" s="123">
        <v>17903</v>
      </c>
      <c r="O314" s="123">
        <v>17754</v>
      </c>
      <c r="P314" s="123">
        <v>17427</v>
      </c>
      <c r="Q314" s="123">
        <v>17228</v>
      </c>
      <c r="R314" s="123">
        <v>17045</v>
      </c>
      <c r="S314" s="123">
        <v>17192</v>
      </c>
      <c r="T314" s="123">
        <v>17566</v>
      </c>
      <c r="U314" s="123">
        <v>17761</v>
      </c>
      <c r="V314" s="123">
        <v>17221</v>
      </c>
      <c r="W314" s="123">
        <v>16390</v>
      </c>
      <c r="X314" s="123">
        <v>15208</v>
      </c>
      <c r="Y314" s="123">
        <v>13914</v>
      </c>
      <c r="Z314">
        <f t="shared" si="4"/>
        <v>378855</v>
      </c>
    </row>
    <row r="315" spans="1:26" ht="12" customHeight="1">
      <c r="A315" s="13">
        <v>286</v>
      </c>
      <c r="B315" s="122">
        <v>12867</v>
      </c>
      <c r="C315" s="123">
        <v>12215</v>
      </c>
      <c r="D315" s="123">
        <v>11738</v>
      </c>
      <c r="E315" s="123">
        <v>11567</v>
      </c>
      <c r="F315" s="123">
        <v>11667</v>
      </c>
      <c r="G315" s="123">
        <v>12017</v>
      </c>
      <c r="H315" s="123">
        <v>12865</v>
      </c>
      <c r="I315" s="123">
        <v>13883</v>
      </c>
      <c r="J315" s="123">
        <v>14821</v>
      </c>
      <c r="K315" s="123">
        <v>15496</v>
      </c>
      <c r="L315" s="123">
        <v>15671</v>
      </c>
      <c r="M315" s="123">
        <v>15536</v>
      </c>
      <c r="N315" s="123">
        <v>15278</v>
      </c>
      <c r="O315" s="123">
        <v>14885</v>
      </c>
      <c r="P315" s="123">
        <v>14629</v>
      </c>
      <c r="Q315" s="123">
        <v>14524</v>
      </c>
      <c r="R315" s="123">
        <v>14629</v>
      </c>
      <c r="S315" s="123">
        <v>15104</v>
      </c>
      <c r="T315" s="123">
        <v>15825</v>
      </c>
      <c r="U315" s="123">
        <v>16160</v>
      </c>
      <c r="V315" s="123">
        <v>15701</v>
      </c>
      <c r="W315" s="123">
        <v>15113</v>
      </c>
      <c r="X315" s="123">
        <v>14189</v>
      </c>
      <c r="Y315" s="123">
        <v>13098</v>
      </c>
      <c r="Z315">
        <f t="shared" si="4"/>
        <v>339764</v>
      </c>
    </row>
    <row r="316" spans="1:26" ht="12" customHeight="1">
      <c r="A316" s="13">
        <v>287</v>
      </c>
      <c r="B316" s="122">
        <v>12149</v>
      </c>
      <c r="C316" s="123">
        <v>11496</v>
      </c>
      <c r="D316" s="123">
        <v>11114</v>
      </c>
      <c r="E316" s="123">
        <v>10920</v>
      </c>
      <c r="F316" s="123">
        <v>10870</v>
      </c>
      <c r="G316" s="123">
        <v>11053</v>
      </c>
      <c r="H316" s="123">
        <v>11574</v>
      </c>
      <c r="I316" s="123">
        <v>12314</v>
      </c>
      <c r="J316" s="123">
        <v>13178</v>
      </c>
      <c r="K316" s="123">
        <v>13929</v>
      </c>
      <c r="L316" s="123">
        <v>14171</v>
      </c>
      <c r="M316" s="123">
        <v>14270</v>
      </c>
      <c r="N316" s="123">
        <v>14204</v>
      </c>
      <c r="O316" s="123">
        <v>14015</v>
      </c>
      <c r="P316" s="123">
        <v>13828</v>
      </c>
      <c r="Q316" s="123">
        <v>13790</v>
      </c>
      <c r="R316" s="123">
        <v>13962</v>
      </c>
      <c r="S316" s="123">
        <v>14435</v>
      </c>
      <c r="T316" s="123">
        <v>15236</v>
      </c>
      <c r="U316" s="123">
        <v>15667</v>
      </c>
      <c r="V316" s="123">
        <v>15374</v>
      </c>
      <c r="W316" s="123">
        <v>14796</v>
      </c>
      <c r="X316" s="123">
        <v>13877</v>
      </c>
      <c r="Y316" s="123">
        <v>12855</v>
      </c>
      <c r="Z316">
        <f t="shared" si="4"/>
        <v>319364</v>
      </c>
    </row>
    <row r="317" spans="1:26" ht="12" customHeight="1">
      <c r="A317" s="13">
        <v>288</v>
      </c>
      <c r="B317" s="122">
        <v>11764</v>
      </c>
      <c r="C317" s="123">
        <v>11360</v>
      </c>
      <c r="D317" s="123">
        <v>10985</v>
      </c>
      <c r="E317" s="123">
        <v>10878</v>
      </c>
      <c r="F317" s="123">
        <v>11061</v>
      </c>
      <c r="G317" s="123">
        <v>11709</v>
      </c>
      <c r="H317" s="123">
        <v>13021</v>
      </c>
      <c r="I317" s="123">
        <v>14587</v>
      </c>
      <c r="J317" s="123">
        <v>16077</v>
      </c>
      <c r="K317" s="123">
        <v>16961</v>
      </c>
      <c r="L317" s="123">
        <v>17299</v>
      </c>
      <c r="M317" s="123">
        <v>17478</v>
      </c>
      <c r="N317" s="123">
        <v>17333</v>
      </c>
      <c r="O317" s="123">
        <v>17237</v>
      </c>
      <c r="P317" s="123">
        <v>17053</v>
      </c>
      <c r="Q317" s="123">
        <v>16953</v>
      </c>
      <c r="R317" s="123">
        <v>16950</v>
      </c>
      <c r="S317" s="123">
        <v>17247</v>
      </c>
      <c r="T317" s="123">
        <v>17652</v>
      </c>
      <c r="U317" s="123">
        <v>17891</v>
      </c>
      <c r="V317" s="123">
        <v>17301</v>
      </c>
      <c r="W317" s="123">
        <v>16180</v>
      </c>
      <c r="X317" s="123">
        <v>14924</v>
      </c>
      <c r="Y317" s="123">
        <v>13508</v>
      </c>
      <c r="Z317">
        <f t="shared" si="4"/>
        <v>363697</v>
      </c>
    </row>
    <row r="318" spans="1:26" ht="12" customHeight="1">
      <c r="A318" s="13">
        <v>289</v>
      </c>
      <c r="B318" s="122">
        <v>12262</v>
      </c>
      <c r="C318" s="123">
        <v>11766</v>
      </c>
      <c r="D318" s="123">
        <v>11422</v>
      </c>
      <c r="E318" s="123">
        <v>11437</v>
      </c>
      <c r="F318" s="123">
        <v>11705</v>
      </c>
      <c r="G318" s="123">
        <v>12827</v>
      </c>
      <c r="H318" s="123">
        <v>14880</v>
      </c>
      <c r="I318" s="123">
        <v>16633</v>
      </c>
      <c r="J318" s="123">
        <v>17535</v>
      </c>
      <c r="K318" s="123">
        <v>18043</v>
      </c>
      <c r="L318" s="123">
        <v>18183</v>
      </c>
      <c r="M318" s="123">
        <v>18011</v>
      </c>
      <c r="N318" s="123">
        <v>17861</v>
      </c>
      <c r="O318" s="123">
        <v>17717</v>
      </c>
      <c r="P318" s="123">
        <v>17566</v>
      </c>
      <c r="Q318" s="123">
        <v>17433</v>
      </c>
      <c r="R318" s="123">
        <v>17434</v>
      </c>
      <c r="S318" s="123">
        <v>17765</v>
      </c>
      <c r="T318" s="123">
        <v>18244</v>
      </c>
      <c r="U318" s="123">
        <v>18328</v>
      </c>
      <c r="V318" s="123">
        <v>17679</v>
      </c>
      <c r="W318" s="123">
        <v>16575</v>
      </c>
      <c r="X318" s="123">
        <v>15196</v>
      </c>
      <c r="Y318" s="123">
        <v>13693</v>
      </c>
      <c r="Z318">
        <f t="shared" si="4"/>
        <v>380484</v>
      </c>
    </row>
    <row r="319" spans="1:26" ht="12" customHeight="1">
      <c r="A319" s="13">
        <v>290</v>
      </c>
      <c r="B319" s="122">
        <v>12510</v>
      </c>
      <c r="C319" s="123">
        <v>11807</v>
      </c>
      <c r="D319" s="123">
        <v>11214</v>
      </c>
      <c r="E319" s="123">
        <v>11091</v>
      </c>
      <c r="F319" s="123">
        <v>11358</v>
      </c>
      <c r="G319" s="123">
        <v>12385</v>
      </c>
      <c r="H319" s="123">
        <v>14452</v>
      </c>
      <c r="I319" s="123">
        <v>16265</v>
      </c>
      <c r="J319" s="123">
        <v>17086</v>
      </c>
      <c r="K319" s="123">
        <v>17705</v>
      </c>
      <c r="L319" s="123">
        <v>17963</v>
      </c>
      <c r="M319" s="123">
        <v>18136</v>
      </c>
      <c r="N319" s="123">
        <v>18110</v>
      </c>
      <c r="O319" s="123">
        <v>18100</v>
      </c>
      <c r="P319" s="123">
        <v>18124</v>
      </c>
      <c r="Q319" s="123">
        <v>18014</v>
      </c>
      <c r="R319" s="123">
        <v>18166</v>
      </c>
      <c r="S319" s="123">
        <v>18277</v>
      </c>
      <c r="T319" s="123">
        <v>18635</v>
      </c>
      <c r="U319" s="123">
        <v>18545</v>
      </c>
      <c r="V319" s="123">
        <v>17895</v>
      </c>
      <c r="W319" s="123">
        <v>16664</v>
      </c>
      <c r="X319" s="123">
        <v>15316</v>
      </c>
      <c r="Y319" s="123">
        <v>13776</v>
      </c>
      <c r="Z319">
        <f t="shared" si="4"/>
        <v>381884</v>
      </c>
    </row>
    <row r="320" spans="1:26" ht="12" customHeight="1">
      <c r="A320" s="13">
        <v>291</v>
      </c>
      <c r="B320" s="122">
        <v>12563</v>
      </c>
      <c r="C320" s="123">
        <v>11932</v>
      </c>
      <c r="D320" s="123">
        <v>11542</v>
      </c>
      <c r="E320" s="123">
        <v>11338</v>
      </c>
      <c r="F320" s="123">
        <v>11605</v>
      </c>
      <c r="G320" s="123">
        <v>12695</v>
      </c>
      <c r="H320" s="123">
        <v>14761</v>
      </c>
      <c r="I320" s="123">
        <v>16647</v>
      </c>
      <c r="J320" s="123">
        <v>17577</v>
      </c>
      <c r="K320" s="123">
        <v>18290</v>
      </c>
      <c r="L320" s="123">
        <v>18574</v>
      </c>
      <c r="M320" s="123">
        <v>18629</v>
      </c>
      <c r="N320" s="123">
        <v>18615</v>
      </c>
      <c r="O320" s="123">
        <v>18649</v>
      </c>
      <c r="P320" s="123">
        <v>18570</v>
      </c>
      <c r="Q320" s="123">
        <v>18513</v>
      </c>
      <c r="R320" s="123">
        <v>18407</v>
      </c>
      <c r="S320" s="123">
        <v>18527</v>
      </c>
      <c r="T320" s="123">
        <v>18819</v>
      </c>
      <c r="U320" s="123">
        <v>18713</v>
      </c>
      <c r="V320" s="123">
        <v>17957</v>
      </c>
      <c r="W320" s="123">
        <v>16780</v>
      </c>
      <c r="X320" s="123">
        <v>15407</v>
      </c>
      <c r="Y320" s="123">
        <v>13842</v>
      </c>
      <c r="Z320">
        <f t="shared" si="4"/>
        <v>389243</v>
      </c>
    </row>
    <row r="321" spans="1:26" ht="12" customHeight="1">
      <c r="A321" s="13">
        <v>292</v>
      </c>
      <c r="B321" s="122">
        <v>12516</v>
      </c>
      <c r="C321" s="123">
        <v>11841</v>
      </c>
      <c r="D321" s="123">
        <v>11354</v>
      </c>
      <c r="E321" s="123">
        <v>11216</v>
      </c>
      <c r="F321" s="123">
        <v>11480</v>
      </c>
      <c r="G321" s="123">
        <v>12600</v>
      </c>
      <c r="H321" s="123">
        <v>14717</v>
      </c>
      <c r="I321" s="123">
        <v>16442</v>
      </c>
      <c r="J321" s="123">
        <v>17364</v>
      </c>
      <c r="K321" s="123">
        <v>18011</v>
      </c>
      <c r="L321" s="123">
        <v>18226</v>
      </c>
      <c r="M321" s="123">
        <v>18201</v>
      </c>
      <c r="N321" s="123">
        <v>18080</v>
      </c>
      <c r="O321" s="123">
        <v>17975</v>
      </c>
      <c r="P321" s="123">
        <v>17794</v>
      </c>
      <c r="Q321" s="123">
        <v>17634</v>
      </c>
      <c r="R321" s="123">
        <v>17694</v>
      </c>
      <c r="S321" s="123">
        <v>17935</v>
      </c>
      <c r="T321" s="123">
        <v>18102</v>
      </c>
      <c r="U321" s="123">
        <v>17696</v>
      </c>
      <c r="V321" s="123">
        <v>17045</v>
      </c>
      <c r="W321" s="123">
        <v>16034</v>
      </c>
      <c r="X321" s="123">
        <v>14857</v>
      </c>
      <c r="Y321" s="123">
        <v>13563</v>
      </c>
      <c r="Z321">
        <f t="shared" si="4"/>
        <v>378669</v>
      </c>
    </row>
    <row r="322" spans="1:26" ht="12" customHeight="1">
      <c r="A322" s="13">
        <v>293</v>
      </c>
      <c r="B322" s="122">
        <v>12435</v>
      </c>
      <c r="C322" s="123">
        <v>11648</v>
      </c>
      <c r="D322" s="123">
        <v>11286</v>
      </c>
      <c r="E322" s="123">
        <v>11076</v>
      </c>
      <c r="F322" s="123">
        <v>11139</v>
      </c>
      <c r="G322" s="123">
        <v>11573</v>
      </c>
      <c r="H322" s="123">
        <v>12417</v>
      </c>
      <c r="I322" s="123">
        <v>13530</v>
      </c>
      <c r="J322" s="123">
        <v>14700</v>
      </c>
      <c r="K322" s="123">
        <v>15648</v>
      </c>
      <c r="L322" s="123">
        <v>16340</v>
      </c>
      <c r="M322" s="123">
        <v>16538</v>
      </c>
      <c r="N322" s="123">
        <v>16477</v>
      </c>
      <c r="O322" s="123">
        <v>16224</v>
      </c>
      <c r="P322" s="123">
        <v>16000</v>
      </c>
      <c r="Q322" s="123">
        <v>16038</v>
      </c>
      <c r="R322" s="123">
        <v>16144</v>
      </c>
      <c r="S322" s="123">
        <v>16466</v>
      </c>
      <c r="T322" s="123">
        <v>16725</v>
      </c>
      <c r="U322" s="123">
        <v>16518</v>
      </c>
      <c r="V322" s="123">
        <v>15915</v>
      </c>
      <c r="W322" s="123">
        <v>15239</v>
      </c>
      <c r="X322" s="123">
        <v>14329</v>
      </c>
      <c r="Y322" s="123">
        <v>13287</v>
      </c>
      <c r="Z322">
        <f t="shared" si="4"/>
        <v>347985</v>
      </c>
    </row>
    <row r="323" spans="1:26" ht="12" customHeight="1">
      <c r="A323" s="13">
        <v>294</v>
      </c>
      <c r="B323" s="122">
        <v>12271</v>
      </c>
      <c r="C323" s="123">
        <v>11545</v>
      </c>
      <c r="D323" s="123">
        <v>11083</v>
      </c>
      <c r="E323" s="123">
        <v>10884</v>
      </c>
      <c r="F323" s="123">
        <v>10877</v>
      </c>
      <c r="G323" s="123">
        <v>11124</v>
      </c>
      <c r="H323" s="123">
        <v>11683</v>
      </c>
      <c r="I323" s="123">
        <v>12397</v>
      </c>
      <c r="J323" s="123">
        <v>13174</v>
      </c>
      <c r="K323" s="123">
        <v>13963</v>
      </c>
      <c r="L323" s="123">
        <v>14479</v>
      </c>
      <c r="M323" s="123">
        <v>14760</v>
      </c>
      <c r="N323" s="123">
        <v>14795</v>
      </c>
      <c r="O323" s="123">
        <v>14646</v>
      </c>
      <c r="P323" s="123">
        <v>14496</v>
      </c>
      <c r="Q323" s="123">
        <v>14518</v>
      </c>
      <c r="R323" s="123">
        <v>14853</v>
      </c>
      <c r="S323" s="123">
        <v>15383</v>
      </c>
      <c r="T323" s="123">
        <v>16078</v>
      </c>
      <c r="U323" s="123">
        <v>16194</v>
      </c>
      <c r="V323" s="123">
        <v>15862</v>
      </c>
      <c r="W323" s="123">
        <v>15150</v>
      </c>
      <c r="X323" s="123">
        <v>14035</v>
      </c>
      <c r="Y323" s="123">
        <v>12840</v>
      </c>
      <c r="Z323">
        <f t="shared" si="4"/>
        <v>327384</v>
      </c>
    </row>
    <row r="324" spans="1:26" ht="12" customHeight="1">
      <c r="A324" s="13">
        <v>295</v>
      </c>
      <c r="B324" s="122">
        <v>11935</v>
      </c>
      <c r="C324" s="123">
        <v>11307</v>
      </c>
      <c r="D324" s="123">
        <v>10919</v>
      </c>
      <c r="E324" s="123">
        <v>10891</v>
      </c>
      <c r="F324" s="123">
        <v>11195</v>
      </c>
      <c r="G324" s="123">
        <v>12384</v>
      </c>
      <c r="H324" s="123">
        <v>14473</v>
      </c>
      <c r="I324" s="123">
        <v>16283</v>
      </c>
      <c r="J324" s="123">
        <v>17149</v>
      </c>
      <c r="K324" s="123">
        <v>17900</v>
      </c>
      <c r="L324" s="123">
        <v>18099</v>
      </c>
      <c r="M324" s="123">
        <v>18062</v>
      </c>
      <c r="N324" s="123">
        <v>17875</v>
      </c>
      <c r="O324" s="123">
        <v>17777</v>
      </c>
      <c r="P324" s="123">
        <v>17651</v>
      </c>
      <c r="Q324" s="123">
        <v>17621</v>
      </c>
      <c r="R324" s="123">
        <v>17753</v>
      </c>
      <c r="S324" s="123">
        <v>18255</v>
      </c>
      <c r="T324" s="123">
        <v>18636</v>
      </c>
      <c r="U324" s="123">
        <v>18387</v>
      </c>
      <c r="V324" s="123">
        <v>17620</v>
      </c>
      <c r="W324" s="123">
        <v>16494</v>
      </c>
      <c r="X324" s="123">
        <v>15154</v>
      </c>
      <c r="Y324" s="123">
        <v>13679</v>
      </c>
      <c r="Z324">
        <f t="shared" si="4"/>
        <v>377794</v>
      </c>
    </row>
    <row r="325" spans="1:26" ht="12" customHeight="1">
      <c r="A325" s="13">
        <v>296</v>
      </c>
      <c r="B325" s="122">
        <v>12370</v>
      </c>
      <c r="C325" s="123">
        <v>11514</v>
      </c>
      <c r="D325" s="123">
        <v>11219</v>
      </c>
      <c r="E325" s="123">
        <v>11077</v>
      </c>
      <c r="F325" s="123">
        <v>11336</v>
      </c>
      <c r="G325" s="123">
        <v>12519</v>
      </c>
      <c r="H325" s="123">
        <v>14675</v>
      </c>
      <c r="I325" s="123">
        <v>16434</v>
      </c>
      <c r="J325" s="123">
        <v>17275</v>
      </c>
      <c r="K325" s="123">
        <v>17893</v>
      </c>
      <c r="L325" s="123">
        <v>18000</v>
      </c>
      <c r="M325" s="123">
        <v>17951</v>
      </c>
      <c r="N325" s="123">
        <v>17800</v>
      </c>
      <c r="O325" s="123">
        <v>17720</v>
      </c>
      <c r="P325" s="123">
        <v>17560</v>
      </c>
      <c r="Q325" s="123">
        <v>17504</v>
      </c>
      <c r="R325" s="123">
        <v>17629</v>
      </c>
      <c r="S325" s="123">
        <v>18001</v>
      </c>
      <c r="T325" s="123">
        <v>18477</v>
      </c>
      <c r="U325" s="123">
        <v>18299</v>
      </c>
      <c r="V325" s="123">
        <v>17699</v>
      </c>
      <c r="W325" s="123">
        <v>16613</v>
      </c>
      <c r="X325" s="123">
        <v>15281</v>
      </c>
      <c r="Y325" s="123">
        <v>13774</v>
      </c>
      <c r="Z325">
        <f t="shared" si="4"/>
        <v>378916</v>
      </c>
    </row>
    <row r="326" spans="1:26" ht="12" customHeight="1">
      <c r="A326" s="13">
        <v>297</v>
      </c>
      <c r="B326" s="122">
        <v>12397</v>
      </c>
      <c r="C326" s="123">
        <v>11683</v>
      </c>
      <c r="D326" s="123">
        <v>11270</v>
      </c>
      <c r="E326" s="123">
        <v>11098</v>
      </c>
      <c r="F326" s="123">
        <v>11324</v>
      </c>
      <c r="G326" s="123">
        <v>12789</v>
      </c>
      <c r="H326" s="123">
        <v>14844</v>
      </c>
      <c r="I326" s="123">
        <v>16591</v>
      </c>
      <c r="J326" s="123">
        <v>17426</v>
      </c>
      <c r="K326" s="123">
        <v>17935</v>
      </c>
      <c r="L326" s="123">
        <v>18175</v>
      </c>
      <c r="M326" s="123">
        <v>18091</v>
      </c>
      <c r="N326" s="123">
        <v>17939</v>
      </c>
      <c r="O326" s="123">
        <v>17939</v>
      </c>
      <c r="P326" s="123">
        <v>17917</v>
      </c>
      <c r="Q326" s="123">
        <v>17903</v>
      </c>
      <c r="R326" s="123">
        <v>18088</v>
      </c>
      <c r="S326" s="123">
        <v>18641</v>
      </c>
      <c r="T326" s="123">
        <v>18913</v>
      </c>
      <c r="U326" s="123">
        <v>18433</v>
      </c>
      <c r="V326" s="123">
        <v>17701</v>
      </c>
      <c r="W326" s="123">
        <v>16565</v>
      </c>
      <c r="X326" s="123">
        <v>15299</v>
      </c>
      <c r="Y326" s="123">
        <v>13816</v>
      </c>
      <c r="Z326">
        <f t="shared" si="4"/>
        <v>383074</v>
      </c>
    </row>
    <row r="327" spans="1:26" ht="12" customHeight="1">
      <c r="A327" s="13">
        <v>298</v>
      </c>
      <c r="B327" s="122">
        <v>12559</v>
      </c>
      <c r="C327" s="123">
        <v>11724</v>
      </c>
      <c r="D327" s="123">
        <v>11228</v>
      </c>
      <c r="E327" s="123">
        <v>11127</v>
      </c>
      <c r="F327" s="123">
        <v>11380</v>
      </c>
      <c r="G327" s="123">
        <v>12535</v>
      </c>
      <c r="H327" s="123">
        <v>14677</v>
      </c>
      <c r="I327" s="123">
        <v>16422</v>
      </c>
      <c r="J327" s="123">
        <v>17245</v>
      </c>
      <c r="K327" s="123">
        <v>17910</v>
      </c>
      <c r="L327" s="123">
        <v>18111</v>
      </c>
      <c r="M327" s="123">
        <v>18051</v>
      </c>
      <c r="N327" s="123">
        <v>17941</v>
      </c>
      <c r="O327" s="123">
        <v>17925</v>
      </c>
      <c r="P327" s="123">
        <v>17838</v>
      </c>
      <c r="Q327" s="123">
        <v>17882</v>
      </c>
      <c r="R327" s="123">
        <v>18033</v>
      </c>
      <c r="S327" s="123">
        <v>18467</v>
      </c>
      <c r="T327" s="123">
        <v>18797</v>
      </c>
      <c r="U327" s="123">
        <v>18495</v>
      </c>
      <c r="V327" s="123">
        <v>17809</v>
      </c>
      <c r="W327" s="123">
        <v>16702</v>
      </c>
      <c r="X327" s="123">
        <v>15322</v>
      </c>
      <c r="Y327" s="123">
        <v>13847</v>
      </c>
      <c r="Z327">
        <f t="shared" si="4"/>
        <v>382325</v>
      </c>
    </row>
    <row r="328" spans="1:26" ht="12" customHeight="1">
      <c r="A328" s="13">
        <v>299</v>
      </c>
      <c r="B328" s="122">
        <v>12427</v>
      </c>
      <c r="C328" s="123">
        <v>11757</v>
      </c>
      <c r="D328" s="123">
        <v>11341</v>
      </c>
      <c r="E328" s="123">
        <v>11216</v>
      </c>
      <c r="F328" s="123">
        <v>11468</v>
      </c>
      <c r="G328" s="123">
        <v>12600</v>
      </c>
      <c r="H328" s="123">
        <v>14733</v>
      </c>
      <c r="I328" s="123">
        <v>16400</v>
      </c>
      <c r="J328" s="123">
        <v>17290</v>
      </c>
      <c r="K328" s="123">
        <v>17856</v>
      </c>
      <c r="L328" s="123">
        <v>18002</v>
      </c>
      <c r="M328" s="123">
        <v>17896</v>
      </c>
      <c r="N328" s="123">
        <v>17846</v>
      </c>
      <c r="O328" s="123">
        <v>17736</v>
      </c>
      <c r="P328" s="123">
        <v>17560</v>
      </c>
      <c r="Q328" s="123">
        <v>17324</v>
      </c>
      <c r="R328" s="123">
        <v>17316</v>
      </c>
      <c r="S328" s="123">
        <v>17568</v>
      </c>
      <c r="T328" s="123">
        <v>17977</v>
      </c>
      <c r="U328" s="123">
        <v>17769</v>
      </c>
      <c r="V328" s="123">
        <v>16988</v>
      </c>
      <c r="W328" s="123">
        <v>16158</v>
      </c>
      <c r="X328" s="123">
        <v>15074</v>
      </c>
      <c r="Y328" s="123">
        <v>13673</v>
      </c>
      <c r="Z328">
        <f t="shared" si="4"/>
        <v>376274</v>
      </c>
    </row>
    <row r="329" spans="1:26" ht="12" customHeight="1">
      <c r="A329" s="13">
        <v>300</v>
      </c>
      <c r="B329" s="122">
        <v>12751</v>
      </c>
      <c r="C329" s="123">
        <v>12081</v>
      </c>
      <c r="D329" s="123">
        <v>11641</v>
      </c>
      <c r="E329" s="123">
        <v>11409</v>
      </c>
      <c r="F329" s="123">
        <v>11538</v>
      </c>
      <c r="G329" s="123">
        <v>11944</v>
      </c>
      <c r="H329" s="123">
        <v>12751</v>
      </c>
      <c r="I329" s="123">
        <v>13651</v>
      </c>
      <c r="J329" s="123">
        <v>14533</v>
      </c>
      <c r="K329" s="123">
        <v>15248</v>
      </c>
      <c r="L329" s="123">
        <v>15507</v>
      </c>
      <c r="M329" s="123">
        <v>15414</v>
      </c>
      <c r="N329" s="123">
        <v>15146</v>
      </c>
      <c r="O329" s="123">
        <v>14839</v>
      </c>
      <c r="P329" s="123">
        <v>14581</v>
      </c>
      <c r="Q329" s="123">
        <v>14489</v>
      </c>
      <c r="R329" s="123">
        <v>14668</v>
      </c>
      <c r="S329" s="123">
        <v>15322</v>
      </c>
      <c r="T329" s="123">
        <v>16066</v>
      </c>
      <c r="U329" s="123">
        <v>16116</v>
      </c>
      <c r="V329" s="123">
        <v>15617</v>
      </c>
      <c r="W329" s="123">
        <v>14993</v>
      </c>
      <c r="X329" s="123">
        <v>14174</v>
      </c>
      <c r="Y329" s="123">
        <v>13269</v>
      </c>
      <c r="Z329">
        <f t="shared" si="4"/>
        <v>338048</v>
      </c>
    </row>
    <row r="330" spans="1:26" ht="12" customHeight="1">
      <c r="A330" s="13">
        <v>301</v>
      </c>
      <c r="B330" s="122">
        <v>12425.5</v>
      </c>
      <c r="C330" s="123">
        <v>11542.5</v>
      </c>
      <c r="D330" s="123">
        <v>11007</v>
      </c>
      <c r="E330" s="123">
        <v>10912</v>
      </c>
      <c r="F330" s="123">
        <v>10909</v>
      </c>
      <c r="G330" s="123">
        <v>11142</v>
      </c>
      <c r="H330" s="123">
        <v>11513</v>
      </c>
      <c r="I330" s="123">
        <v>12223</v>
      </c>
      <c r="J330" s="123">
        <v>13221</v>
      </c>
      <c r="K330" s="123">
        <v>13861</v>
      </c>
      <c r="L330" s="123">
        <v>14208</v>
      </c>
      <c r="M330" s="123">
        <v>14377</v>
      </c>
      <c r="N330" s="123">
        <v>14411</v>
      </c>
      <c r="O330" s="123">
        <v>14280</v>
      </c>
      <c r="P330" s="123">
        <v>14125</v>
      </c>
      <c r="Q330" s="123">
        <v>14207</v>
      </c>
      <c r="R330" s="123">
        <v>14788</v>
      </c>
      <c r="S330" s="123">
        <v>16207</v>
      </c>
      <c r="T330" s="123">
        <v>16501</v>
      </c>
      <c r="U330" s="123">
        <v>16186</v>
      </c>
      <c r="V330" s="123">
        <v>15660</v>
      </c>
      <c r="W330" s="123">
        <v>14918</v>
      </c>
      <c r="X330" s="123">
        <v>13965</v>
      </c>
      <c r="Y330" s="123">
        <v>12921</v>
      </c>
      <c r="Z330">
        <f t="shared" si="4"/>
        <v>325811</v>
      </c>
    </row>
    <row r="331" spans="1:26" ht="12" customHeight="1">
      <c r="A331" s="13">
        <v>302</v>
      </c>
      <c r="B331" s="122">
        <v>11916</v>
      </c>
      <c r="C331" s="123">
        <v>11391</v>
      </c>
      <c r="D331" s="123">
        <v>11174</v>
      </c>
      <c r="E331" s="123">
        <v>11104</v>
      </c>
      <c r="F331" s="123">
        <v>11320</v>
      </c>
      <c r="G331" s="123">
        <v>12235</v>
      </c>
      <c r="H331" s="123">
        <v>14055</v>
      </c>
      <c r="I331" s="123">
        <v>15852</v>
      </c>
      <c r="J331" s="123">
        <v>17033</v>
      </c>
      <c r="K331" s="123">
        <v>18047</v>
      </c>
      <c r="L331" s="123">
        <v>18539</v>
      </c>
      <c r="M331" s="123">
        <v>18549</v>
      </c>
      <c r="N331" s="123">
        <v>18407</v>
      </c>
      <c r="O331" s="123">
        <v>18205</v>
      </c>
      <c r="P331" s="123">
        <v>17914</v>
      </c>
      <c r="Q331" s="123">
        <v>17864</v>
      </c>
      <c r="R331" s="123">
        <v>18241</v>
      </c>
      <c r="S331" s="123">
        <v>19397</v>
      </c>
      <c r="T331" s="123">
        <v>19241</v>
      </c>
      <c r="U331" s="123">
        <v>18673</v>
      </c>
      <c r="V331" s="123">
        <v>17848</v>
      </c>
      <c r="W331" s="123">
        <v>16854</v>
      </c>
      <c r="X331" s="123">
        <v>15471</v>
      </c>
      <c r="Y331" s="123">
        <v>13994</v>
      </c>
      <c r="Z331">
        <f t="shared" si="4"/>
        <v>383626</v>
      </c>
    </row>
    <row r="332" spans="1:26" ht="12" customHeight="1">
      <c r="A332" s="13">
        <v>303</v>
      </c>
      <c r="B332" s="122">
        <v>12886</v>
      </c>
      <c r="C332" s="123">
        <v>12168</v>
      </c>
      <c r="D332" s="123">
        <v>11796</v>
      </c>
      <c r="E332" s="123">
        <v>11683</v>
      </c>
      <c r="F332" s="123">
        <v>11854</v>
      </c>
      <c r="G332" s="123">
        <v>12844</v>
      </c>
      <c r="H332" s="123">
        <v>14366</v>
      </c>
      <c r="I332" s="123">
        <v>16174</v>
      </c>
      <c r="J332" s="123">
        <v>16911</v>
      </c>
      <c r="K332" s="123">
        <v>17691</v>
      </c>
      <c r="L332" s="123">
        <v>18082</v>
      </c>
      <c r="M332" s="123">
        <v>18031</v>
      </c>
      <c r="N332" s="123">
        <v>17813</v>
      </c>
      <c r="O332" s="123">
        <v>17774</v>
      </c>
      <c r="P332" s="123">
        <v>17613</v>
      </c>
      <c r="Q332" s="123">
        <v>17581</v>
      </c>
      <c r="R332" s="123">
        <v>17961</v>
      </c>
      <c r="S332" s="123">
        <v>19318</v>
      </c>
      <c r="T332" s="123">
        <v>19293</v>
      </c>
      <c r="U332" s="123">
        <v>18780</v>
      </c>
      <c r="V332" s="123">
        <v>18168</v>
      </c>
      <c r="W332" s="123">
        <v>17088</v>
      </c>
      <c r="X332" s="123">
        <v>15609</v>
      </c>
      <c r="Y332" s="123">
        <v>14102</v>
      </c>
      <c r="Z332">
        <f t="shared" si="4"/>
        <v>385889</v>
      </c>
    </row>
    <row r="333" spans="1:26" ht="12" customHeight="1">
      <c r="A333" s="13">
        <v>304</v>
      </c>
      <c r="B333" s="122">
        <v>12806</v>
      </c>
      <c r="C333" s="123">
        <v>12143</v>
      </c>
      <c r="D333" s="123">
        <v>11756</v>
      </c>
      <c r="E333" s="123">
        <v>11634</v>
      </c>
      <c r="F333" s="123">
        <v>11853</v>
      </c>
      <c r="G333" s="123">
        <v>12746</v>
      </c>
      <c r="H333" s="123">
        <v>14459</v>
      </c>
      <c r="I333" s="123">
        <v>16063</v>
      </c>
      <c r="J333" s="123">
        <v>17136</v>
      </c>
      <c r="K333" s="123">
        <v>17814</v>
      </c>
      <c r="L333" s="123">
        <v>18431</v>
      </c>
      <c r="M333" s="123">
        <v>18504</v>
      </c>
      <c r="N333" s="123">
        <v>18301</v>
      </c>
      <c r="O333" s="123">
        <v>18274</v>
      </c>
      <c r="P333" s="123">
        <v>18156</v>
      </c>
      <c r="Q333" s="123">
        <v>18164</v>
      </c>
      <c r="R333" s="123">
        <v>18594</v>
      </c>
      <c r="S333" s="123">
        <v>19699</v>
      </c>
      <c r="T333" s="123">
        <v>19435</v>
      </c>
      <c r="U333" s="123">
        <v>18781</v>
      </c>
      <c r="V333" s="123">
        <v>18112</v>
      </c>
      <c r="W333" s="123">
        <v>17073</v>
      </c>
      <c r="X333" s="123">
        <v>15685</v>
      </c>
      <c r="Y333" s="123">
        <v>14233</v>
      </c>
      <c r="Z333">
        <f t="shared" si="4"/>
        <v>390156</v>
      </c>
    </row>
    <row r="334" spans="1:26" ht="12" customHeight="1">
      <c r="A334" s="13">
        <v>305</v>
      </c>
      <c r="B334" s="122">
        <v>12854</v>
      </c>
      <c r="C334" s="123">
        <v>12136</v>
      </c>
      <c r="D334" s="123">
        <v>11687</v>
      </c>
      <c r="E334" s="123">
        <v>11548</v>
      </c>
      <c r="F334" s="123">
        <v>11727</v>
      </c>
      <c r="G334" s="123">
        <v>12570</v>
      </c>
      <c r="H334" s="123">
        <v>14310</v>
      </c>
      <c r="I334" s="123">
        <v>15809</v>
      </c>
      <c r="J334" s="123">
        <v>16868</v>
      </c>
      <c r="K334" s="123">
        <v>17647</v>
      </c>
      <c r="L334" s="123">
        <v>18002</v>
      </c>
      <c r="M334" s="123">
        <v>18046</v>
      </c>
      <c r="N334" s="123">
        <v>17838</v>
      </c>
      <c r="O334" s="123">
        <v>17752</v>
      </c>
      <c r="P334" s="123">
        <v>17513</v>
      </c>
      <c r="Q334" s="123">
        <v>17472</v>
      </c>
      <c r="R334" s="123">
        <v>17818</v>
      </c>
      <c r="S334" s="123">
        <v>18910</v>
      </c>
      <c r="T334" s="123">
        <v>18703</v>
      </c>
      <c r="U334" s="123">
        <v>18208</v>
      </c>
      <c r="V334" s="123">
        <v>17823</v>
      </c>
      <c r="W334" s="123">
        <v>17013</v>
      </c>
      <c r="X334" s="123">
        <v>15618</v>
      </c>
      <c r="Y334" s="123">
        <v>14327</v>
      </c>
      <c r="Z334">
        <f t="shared" si="4"/>
        <v>382504</v>
      </c>
    </row>
    <row r="335" spans="1:26" ht="12" customHeight="1">
      <c r="A335" s="13">
        <v>306</v>
      </c>
      <c r="B335" s="122">
        <v>12861</v>
      </c>
      <c r="C335" s="123">
        <v>12189</v>
      </c>
      <c r="D335" s="123">
        <v>11998</v>
      </c>
      <c r="E335" s="123">
        <v>11874</v>
      </c>
      <c r="F335" s="123">
        <v>11973</v>
      </c>
      <c r="G335" s="123">
        <v>12825</v>
      </c>
      <c r="H335" s="123">
        <v>14434</v>
      </c>
      <c r="I335" s="123">
        <v>16174</v>
      </c>
      <c r="J335" s="123">
        <v>17203</v>
      </c>
      <c r="K335" s="123">
        <v>17952</v>
      </c>
      <c r="L335" s="123">
        <v>18435</v>
      </c>
      <c r="M335" s="123">
        <v>18413</v>
      </c>
      <c r="N335" s="123">
        <v>18204</v>
      </c>
      <c r="O335" s="123">
        <v>18152</v>
      </c>
      <c r="P335" s="123">
        <v>17971</v>
      </c>
      <c r="Q335" s="123">
        <v>17993</v>
      </c>
      <c r="R335" s="123">
        <v>18275</v>
      </c>
      <c r="S335" s="123">
        <v>19182</v>
      </c>
      <c r="T335" s="123">
        <v>18826</v>
      </c>
      <c r="U335" s="123">
        <v>18330</v>
      </c>
      <c r="V335" s="123">
        <v>17711</v>
      </c>
      <c r="W335" s="123">
        <v>16919</v>
      </c>
      <c r="X335" s="123">
        <v>15854</v>
      </c>
      <c r="Y335" s="123">
        <v>14800</v>
      </c>
      <c r="Z335">
        <f t="shared" si="4"/>
        <v>388854</v>
      </c>
    </row>
    <row r="336" spans="1:26" ht="12" customHeight="1">
      <c r="A336" s="13">
        <v>307</v>
      </c>
      <c r="B336" s="122">
        <v>13390</v>
      </c>
      <c r="C336" s="123">
        <v>12620</v>
      </c>
      <c r="D336" s="123">
        <v>12107</v>
      </c>
      <c r="E336" s="123">
        <v>11897</v>
      </c>
      <c r="F336" s="123">
        <v>11892</v>
      </c>
      <c r="G336" s="123">
        <v>12182</v>
      </c>
      <c r="H336" s="123">
        <v>12813</v>
      </c>
      <c r="I336" s="123">
        <v>13767</v>
      </c>
      <c r="J336" s="123">
        <v>14977</v>
      </c>
      <c r="K336" s="123">
        <v>15701</v>
      </c>
      <c r="L336" s="123">
        <v>16040</v>
      </c>
      <c r="M336" s="123">
        <v>16061</v>
      </c>
      <c r="N336" s="123">
        <v>15897</v>
      </c>
      <c r="O336" s="123">
        <v>15661</v>
      </c>
      <c r="P336" s="123">
        <v>15475</v>
      </c>
      <c r="Q336" s="123">
        <v>15401</v>
      </c>
      <c r="R336" s="123">
        <v>16040</v>
      </c>
      <c r="S336" s="123">
        <v>17314</v>
      </c>
      <c r="T336" s="123">
        <v>17317</v>
      </c>
      <c r="U336" s="123">
        <v>16975</v>
      </c>
      <c r="V336" s="123">
        <v>16609</v>
      </c>
      <c r="W336" s="123">
        <v>16048</v>
      </c>
      <c r="X336" s="123">
        <v>15150</v>
      </c>
      <c r="Y336" s="123">
        <v>14172</v>
      </c>
      <c r="Z336">
        <f t="shared" si="4"/>
        <v>355813</v>
      </c>
    </row>
    <row r="337" spans="1:26" ht="12" customHeight="1">
      <c r="A337" s="13">
        <v>308</v>
      </c>
      <c r="B337" s="122">
        <v>13124</v>
      </c>
      <c r="C337" s="123">
        <v>12502</v>
      </c>
      <c r="D337" s="123">
        <v>12063</v>
      </c>
      <c r="E337" s="123">
        <v>11776</v>
      </c>
      <c r="F337" s="123">
        <v>11725</v>
      </c>
      <c r="G337" s="123">
        <v>11929</v>
      </c>
      <c r="H337" s="123">
        <v>12291</v>
      </c>
      <c r="I337" s="123">
        <v>12969</v>
      </c>
      <c r="J337" s="123">
        <v>13904</v>
      </c>
      <c r="K337" s="123">
        <v>14579</v>
      </c>
      <c r="L337" s="123">
        <v>14936</v>
      </c>
      <c r="M337" s="123">
        <v>15171</v>
      </c>
      <c r="N337" s="123">
        <v>15208</v>
      </c>
      <c r="O337" s="123">
        <v>15034</v>
      </c>
      <c r="P337" s="123">
        <v>14993</v>
      </c>
      <c r="Q337" s="123">
        <v>15060</v>
      </c>
      <c r="R337" s="123">
        <v>15818</v>
      </c>
      <c r="S337" s="123">
        <v>17156</v>
      </c>
      <c r="T337" s="123">
        <v>17216</v>
      </c>
      <c r="U337" s="123">
        <v>16968</v>
      </c>
      <c r="V337" s="123">
        <v>16567</v>
      </c>
      <c r="W337" s="123">
        <v>15930</v>
      </c>
      <c r="X337" s="123">
        <v>14886</v>
      </c>
      <c r="Y337" s="123">
        <v>13640</v>
      </c>
      <c r="Z337">
        <f t="shared" si="4"/>
        <v>345753</v>
      </c>
    </row>
    <row r="338" spans="1:26" ht="12" customHeight="1">
      <c r="A338" s="13">
        <v>309</v>
      </c>
      <c r="B338" s="122">
        <v>12798</v>
      </c>
      <c r="C338" s="123">
        <v>12206</v>
      </c>
      <c r="D338" s="123">
        <v>11940</v>
      </c>
      <c r="E338" s="123">
        <v>11842</v>
      </c>
      <c r="F338" s="123">
        <v>12012</v>
      </c>
      <c r="G338" s="123">
        <v>12875</v>
      </c>
      <c r="H338" s="123">
        <v>14720</v>
      </c>
      <c r="I338" s="123">
        <v>16292</v>
      </c>
      <c r="J338" s="123">
        <v>17212</v>
      </c>
      <c r="K338" s="123">
        <v>17881</v>
      </c>
      <c r="L338" s="123">
        <v>18230</v>
      </c>
      <c r="M338" s="123">
        <v>18216</v>
      </c>
      <c r="N338" s="123">
        <v>17978</v>
      </c>
      <c r="O338" s="123">
        <v>17822</v>
      </c>
      <c r="P338" s="123">
        <v>17562</v>
      </c>
      <c r="Q338" s="123">
        <v>17620</v>
      </c>
      <c r="R338" s="123">
        <v>18032</v>
      </c>
      <c r="S338" s="123">
        <v>19453</v>
      </c>
      <c r="T338" s="123">
        <v>19235</v>
      </c>
      <c r="U338" s="123">
        <v>18917</v>
      </c>
      <c r="V338" s="123">
        <v>18260</v>
      </c>
      <c r="W338" s="123">
        <v>17213</v>
      </c>
      <c r="X338" s="123">
        <v>15843</v>
      </c>
      <c r="Y338" s="123">
        <v>14312</v>
      </c>
      <c r="Z338">
        <f t="shared" si="4"/>
        <v>388780</v>
      </c>
    </row>
    <row r="339" spans="1:26" ht="12" customHeight="1">
      <c r="A339" s="13">
        <v>310</v>
      </c>
      <c r="B339" s="122">
        <v>13189</v>
      </c>
      <c r="C339" s="123">
        <v>12446</v>
      </c>
      <c r="D339" s="123">
        <v>11877</v>
      </c>
      <c r="E339" s="123">
        <v>11734</v>
      </c>
      <c r="F339" s="123">
        <v>11908</v>
      </c>
      <c r="G339" s="123">
        <v>12740</v>
      </c>
      <c r="H339" s="123">
        <v>14463</v>
      </c>
      <c r="I339" s="123">
        <v>15957</v>
      </c>
      <c r="J339" s="123">
        <v>16950</v>
      </c>
      <c r="K339" s="123">
        <v>17614</v>
      </c>
      <c r="L339" s="123">
        <v>18147</v>
      </c>
      <c r="M339" s="123">
        <v>18151</v>
      </c>
      <c r="N339" s="123">
        <v>17910</v>
      </c>
      <c r="O339" s="123">
        <v>17817</v>
      </c>
      <c r="P339" s="123">
        <v>17728</v>
      </c>
      <c r="Q339" s="123">
        <v>17826</v>
      </c>
      <c r="R339" s="123">
        <v>18459</v>
      </c>
      <c r="S339" s="123">
        <v>19523</v>
      </c>
      <c r="T339" s="123">
        <v>19168</v>
      </c>
      <c r="U339" s="123">
        <v>18776</v>
      </c>
      <c r="V339" s="123">
        <v>18212</v>
      </c>
      <c r="W339" s="123">
        <v>17162</v>
      </c>
      <c r="X339" s="123">
        <v>15826</v>
      </c>
      <c r="Y339" s="123">
        <v>14266</v>
      </c>
      <c r="Z339">
        <f t="shared" si="4"/>
        <v>388159</v>
      </c>
    </row>
    <row r="340" spans="1:26" ht="12" customHeight="1">
      <c r="A340" s="13">
        <v>311</v>
      </c>
      <c r="B340" s="122">
        <v>13124</v>
      </c>
      <c r="C340" s="123">
        <v>12333</v>
      </c>
      <c r="D340" s="123">
        <v>11816</v>
      </c>
      <c r="E340" s="123">
        <v>11700</v>
      </c>
      <c r="F340" s="123">
        <v>11800</v>
      </c>
      <c r="G340" s="123">
        <v>12697</v>
      </c>
      <c r="H340" s="123">
        <v>14620</v>
      </c>
      <c r="I340" s="123">
        <v>16356</v>
      </c>
      <c r="J340" s="123">
        <v>17300</v>
      </c>
      <c r="K340" s="123">
        <v>17877</v>
      </c>
      <c r="L340" s="123">
        <v>18256</v>
      </c>
      <c r="M340" s="123">
        <v>18275</v>
      </c>
      <c r="N340" s="123">
        <v>18066</v>
      </c>
      <c r="O340" s="123">
        <v>17963</v>
      </c>
      <c r="P340" s="123">
        <v>17825</v>
      </c>
      <c r="Q340" s="123">
        <v>17868</v>
      </c>
      <c r="R340" s="123">
        <v>18522</v>
      </c>
      <c r="S340" s="123">
        <v>19600</v>
      </c>
      <c r="T340" s="123">
        <v>19266</v>
      </c>
      <c r="U340" s="123">
        <v>18810</v>
      </c>
      <c r="V340" s="123">
        <v>18151</v>
      </c>
      <c r="W340" s="123">
        <v>17111</v>
      </c>
      <c r="X340" s="123">
        <v>15725</v>
      </c>
      <c r="Y340" s="123">
        <v>14245</v>
      </c>
      <c r="Z340">
        <f t="shared" si="4"/>
        <v>389617</v>
      </c>
    </row>
    <row r="341" spans="1:26" ht="12" customHeight="1">
      <c r="A341" s="13">
        <v>312</v>
      </c>
      <c r="B341" s="122">
        <v>13028</v>
      </c>
      <c r="C341" s="123">
        <v>12202</v>
      </c>
      <c r="D341" s="123">
        <v>11632</v>
      </c>
      <c r="E341" s="123">
        <v>11441</v>
      </c>
      <c r="F341" s="123">
        <v>11513</v>
      </c>
      <c r="G341" s="123">
        <v>12364</v>
      </c>
      <c r="H341" s="123">
        <v>14323</v>
      </c>
      <c r="I341" s="123">
        <v>16143</v>
      </c>
      <c r="J341" s="123">
        <v>17147</v>
      </c>
      <c r="K341" s="123">
        <v>17890</v>
      </c>
      <c r="L341" s="123">
        <v>18403</v>
      </c>
      <c r="M341" s="123">
        <v>18514</v>
      </c>
      <c r="N341" s="123">
        <v>18371</v>
      </c>
      <c r="O341" s="123">
        <v>18322</v>
      </c>
      <c r="P341" s="123">
        <v>18212</v>
      </c>
      <c r="Q341" s="123">
        <v>18259</v>
      </c>
      <c r="R341" s="123">
        <v>18790</v>
      </c>
      <c r="S341" s="123">
        <v>19779</v>
      </c>
      <c r="T341" s="123">
        <v>19331</v>
      </c>
      <c r="U341" s="123">
        <v>18918</v>
      </c>
      <c r="V341" s="123">
        <v>18162</v>
      </c>
      <c r="W341" s="123">
        <v>17112</v>
      </c>
      <c r="X341" s="123">
        <v>15740</v>
      </c>
      <c r="Y341" s="123">
        <v>14142</v>
      </c>
      <c r="Z341">
        <f t="shared" si="4"/>
        <v>390050</v>
      </c>
    </row>
    <row r="342" spans="1:26" ht="12" customHeight="1">
      <c r="A342" s="13">
        <v>313</v>
      </c>
      <c r="B342" s="122">
        <v>12865</v>
      </c>
      <c r="C342" s="123">
        <v>12070</v>
      </c>
      <c r="D342" s="123">
        <v>11577</v>
      </c>
      <c r="E342" s="123">
        <v>11409</v>
      </c>
      <c r="F342" s="123">
        <v>11466</v>
      </c>
      <c r="G342" s="123">
        <v>12251</v>
      </c>
      <c r="H342" s="123">
        <v>14232</v>
      </c>
      <c r="I342" s="123">
        <v>16163</v>
      </c>
      <c r="J342" s="123">
        <v>17274</v>
      </c>
      <c r="K342" s="123">
        <v>18113</v>
      </c>
      <c r="L342" s="123">
        <v>18826</v>
      </c>
      <c r="M342" s="123">
        <v>18953</v>
      </c>
      <c r="N342" s="123">
        <v>18775</v>
      </c>
      <c r="O342" s="123">
        <v>18684</v>
      </c>
      <c r="P342" s="123">
        <v>18476</v>
      </c>
      <c r="Q342" s="123">
        <v>18600</v>
      </c>
      <c r="R342" s="123">
        <v>19105</v>
      </c>
      <c r="S342" s="123">
        <v>19519</v>
      </c>
      <c r="T342" s="123">
        <v>18933</v>
      </c>
      <c r="U342" s="123">
        <v>18354</v>
      </c>
      <c r="V342" s="123">
        <v>17709</v>
      </c>
      <c r="W342" s="123">
        <v>16797</v>
      </c>
      <c r="X342" s="123">
        <v>15661</v>
      </c>
      <c r="Y342" s="123">
        <v>14433</v>
      </c>
      <c r="Z342">
        <f t="shared" si="4"/>
        <v>390558</v>
      </c>
    </row>
    <row r="343" spans="1:26" ht="12" customHeight="1">
      <c r="A343" s="13">
        <v>314</v>
      </c>
      <c r="B343" s="122">
        <v>13110</v>
      </c>
      <c r="C343" s="123">
        <v>12285</v>
      </c>
      <c r="D343" s="123">
        <v>11735</v>
      </c>
      <c r="E343" s="123">
        <v>11452</v>
      </c>
      <c r="F343" s="123">
        <v>11346</v>
      </c>
      <c r="G343" s="123">
        <v>11557</v>
      </c>
      <c r="H343" s="123">
        <v>12246</v>
      </c>
      <c r="I343" s="123">
        <v>13138</v>
      </c>
      <c r="J343" s="123">
        <v>14430</v>
      </c>
      <c r="K343" s="123">
        <v>15332</v>
      </c>
      <c r="L343" s="123">
        <v>15851</v>
      </c>
      <c r="M343" s="123">
        <v>15962</v>
      </c>
      <c r="N343" s="123">
        <v>15815</v>
      </c>
      <c r="O343" s="123">
        <v>15582</v>
      </c>
      <c r="P343" s="123">
        <v>15209</v>
      </c>
      <c r="Q343" s="123">
        <v>15115</v>
      </c>
      <c r="R343" s="123">
        <v>15716</v>
      </c>
      <c r="S343" s="123">
        <v>17157</v>
      </c>
      <c r="T343" s="123">
        <v>17072</v>
      </c>
      <c r="U343" s="123">
        <v>16740</v>
      </c>
      <c r="V343" s="123">
        <v>16252</v>
      </c>
      <c r="W343" s="123">
        <v>15665</v>
      </c>
      <c r="X343" s="123">
        <v>14821</v>
      </c>
      <c r="Y343" s="123">
        <v>13871</v>
      </c>
      <c r="Z343">
        <f t="shared" si="4"/>
        <v>347773</v>
      </c>
    </row>
    <row r="344" spans="1:26" ht="12" customHeight="1">
      <c r="A344" s="13">
        <v>315</v>
      </c>
      <c r="B344" s="122">
        <v>13020</v>
      </c>
      <c r="C344" s="123">
        <v>12296</v>
      </c>
      <c r="D344" s="123">
        <v>11648</v>
      </c>
      <c r="E344" s="123">
        <v>11342</v>
      </c>
      <c r="F344" s="123">
        <v>11272</v>
      </c>
      <c r="G344" s="123">
        <v>11389</v>
      </c>
      <c r="H344" s="123">
        <v>11731</v>
      </c>
      <c r="I344" s="123">
        <v>12245</v>
      </c>
      <c r="J344" s="123">
        <v>13135</v>
      </c>
      <c r="K344" s="123">
        <v>13835</v>
      </c>
      <c r="L344" s="123">
        <v>14405</v>
      </c>
      <c r="M344" s="123">
        <v>14728</v>
      </c>
      <c r="N344" s="123">
        <v>14813</v>
      </c>
      <c r="O344" s="123">
        <v>14737</v>
      </c>
      <c r="P344" s="123">
        <v>14676</v>
      </c>
      <c r="Q344" s="123">
        <v>14786</v>
      </c>
      <c r="R344" s="123">
        <v>15689</v>
      </c>
      <c r="S344" s="123">
        <v>16794</v>
      </c>
      <c r="T344" s="123">
        <v>16867</v>
      </c>
      <c r="U344" s="123">
        <v>16619</v>
      </c>
      <c r="V344" s="123">
        <v>16368</v>
      </c>
      <c r="W344" s="123">
        <v>15765</v>
      </c>
      <c r="X344" s="123">
        <v>14892</v>
      </c>
      <c r="Y344" s="123">
        <v>13823</v>
      </c>
      <c r="Z344">
        <f t="shared" si="4"/>
        <v>337190</v>
      </c>
    </row>
    <row r="345" spans="1:26" ht="12" customHeight="1">
      <c r="A345" s="13">
        <v>316</v>
      </c>
      <c r="B345" s="122">
        <v>12907</v>
      </c>
      <c r="C345" s="123">
        <v>12319</v>
      </c>
      <c r="D345" s="123">
        <v>11926</v>
      </c>
      <c r="E345" s="123">
        <v>11814</v>
      </c>
      <c r="F345" s="123">
        <v>11974</v>
      </c>
      <c r="G345" s="123">
        <v>12589</v>
      </c>
      <c r="H345" s="123">
        <v>13879</v>
      </c>
      <c r="I345" s="123">
        <v>15334</v>
      </c>
      <c r="J345" s="123">
        <v>16744</v>
      </c>
      <c r="K345" s="123">
        <v>17693</v>
      </c>
      <c r="L345" s="123">
        <v>18142</v>
      </c>
      <c r="M345" s="123">
        <v>18224</v>
      </c>
      <c r="N345" s="123">
        <v>18093</v>
      </c>
      <c r="O345" s="123">
        <v>17978</v>
      </c>
      <c r="P345" s="123">
        <v>17800</v>
      </c>
      <c r="Q345" s="123">
        <v>17824</v>
      </c>
      <c r="R345" s="123">
        <v>18714</v>
      </c>
      <c r="S345" s="123">
        <v>19831</v>
      </c>
      <c r="T345" s="123">
        <v>19431</v>
      </c>
      <c r="U345" s="123">
        <v>19258</v>
      </c>
      <c r="V345" s="123">
        <v>18702</v>
      </c>
      <c r="W345" s="123">
        <v>17727</v>
      </c>
      <c r="X345" s="123">
        <v>16380</v>
      </c>
      <c r="Y345" s="123">
        <v>14937</v>
      </c>
      <c r="Z345">
        <f t="shared" si="4"/>
        <v>390536</v>
      </c>
    </row>
    <row r="346" spans="1:26" ht="12" customHeight="1">
      <c r="A346" s="13">
        <v>317</v>
      </c>
      <c r="B346" s="122">
        <v>13841</v>
      </c>
      <c r="C346" s="123">
        <v>13075</v>
      </c>
      <c r="D346" s="123">
        <v>12638</v>
      </c>
      <c r="E346" s="123">
        <v>12475</v>
      </c>
      <c r="F346" s="123">
        <v>12600</v>
      </c>
      <c r="G346" s="123">
        <v>13500</v>
      </c>
      <c r="H346" s="123">
        <v>15353</v>
      </c>
      <c r="I346" s="123">
        <v>16926</v>
      </c>
      <c r="J346" s="123">
        <v>17972</v>
      </c>
      <c r="K346" s="123">
        <v>18569</v>
      </c>
      <c r="L346" s="123">
        <v>18940</v>
      </c>
      <c r="M346" s="123">
        <v>18863</v>
      </c>
      <c r="N346" s="123">
        <v>18652</v>
      </c>
      <c r="O346" s="123">
        <v>18516</v>
      </c>
      <c r="P346" s="123">
        <v>18345</v>
      </c>
      <c r="Q346" s="123">
        <v>18431</v>
      </c>
      <c r="R346" s="123">
        <v>19281</v>
      </c>
      <c r="S346" s="123">
        <v>20512</v>
      </c>
      <c r="T346" s="123">
        <v>20250</v>
      </c>
      <c r="U346" s="123">
        <v>19829</v>
      </c>
      <c r="V346" s="123">
        <v>19168</v>
      </c>
      <c r="W346" s="123">
        <v>18185</v>
      </c>
      <c r="X346" s="123">
        <v>16822</v>
      </c>
      <c r="Y346" s="123">
        <v>15286</v>
      </c>
      <c r="Z346">
        <f t="shared" si="4"/>
        <v>408346</v>
      </c>
    </row>
    <row r="347" spans="1:26" ht="12" customHeight="1">
      <c r="A347" s="13">
        <v>318</v>
      </c>
      <c r="B347" s="122">
        <v>14119</v>
      </c>
      <c r="C347" s="123">
        <v>13288</v>
      </c>
      <c r="D347" s="123">
        <v>12811</v>
      </c>
      <c r="E347" s="123">
        <v>12818</v>
      </c>
      <c r="F347" s="123">
        <v>12851</v>
      </c>
      <c r="G347" s="123">
        <v>13753</v>
      </c>
      <c r="H347" s="123">
        <v>15793</v>
      </c>
      <c r="I347" s="123">
        <v>17360</v>
      </c>
      <c r="J347" s="123">
        <v>18245</v>
      </c>
      <c r="K347" s="123">
        <v>18782</v>
      </c>
      <c r="L347" s="123">
        <v>19075</v>
      </c>
      <c r="M347" s="123">
        <v>18980</v>
      </c>
      <c r="N347" s="123">
        <v>18875</v>
      </c>
      <c r="O347" s="123">
        <v>18728</v>
      </c>
      <c r="P347" s="123">
        <v>18603</v>
      </c>
      <c r="Q347" s="123">
        <v>18694</v>
      </c>
      <c r="R347" s="123">
        <v>19471</v>
      </c>
      <c r="S347" s="123">
        <v>20643</v>
      </c>
      <c r="T347" s="123">
        <v>20463</v>
      </c>
      <c r="U347" s="123">
        <v>19987</v>
      </c>
      <c r="V347" s="123">
        <v>19397</v>
      </c>
      <c r="W347" s="123">
        <v>18486</v>
      </c>
      <c r="X347" s="123">
        <v>17002</v>
      </c>
      <c r="Y347" s="123">
        <v>15416</v>
      </c>
      <c r="Z347">
        <f t="shared" si="4"/>
        <v>413958</v>
      </c>
    </row>
    <row r="348" spans="1:26" ht="12" customHeight="1">
      <c r="A348" s="13">
        <v>319</v>
      </c>
      <c r="B348" s="122">
        <v>14217</v>
      </c>
      <c r="C348" s="123">
        <v>13482</v>
      </c>
      <c r="D348" s="123">
        <v>13076</v>
      </c>
      <c r="E348" s="123">
        <v>12887</v>
      </c>
      <c r="F348" s="123">
        <v>13052</v>
      </c>
      <c r="G348" s="123">
        <v>13934</v>
      </c>
      <c r="H348" s="123">
        <v>15858</v>
      </c>
      <c r="I348" s="123">
        <v>17583</v>
      </c>
      <c r="J348" s="123">
        <v>18489</v>
      </c>
      <c r="K348" s="123">
        <v>19088</v>
      </c>
      <c r="L348" s="123">
        <v>19337</v>
      </c>
      <c r="M348" s="123">
        <v>19285</v>
      </c>
      <c r="N348" s="123">
        <v>19136</v>
      </c>
      <c r="O348" s="123">
        <v>18999</v>
      </c>
      <c r="P348" s="123">
        <v>18880</v>
      </c>
      <c r="Q348" s="123">
        <v>18978</v>
      </c>
      <c r="R348" s="123">
        <v>19707</v>
      </c>
      <c r="S348" s="123">
        <v>20828</v>
      </c>
      <c r="T348" s="123">
        <v>20608</v>
      </c>
      <c r="U348" s="123">
        <v>20248</v>
      </c>
      <c r="V348" s="123">
        <v>19572</v>
      </c>
      <c r="W348" s="123">
        <v>18641</v>
      </c>
      <c r="X348" s="123">
        <v>17202</v>
      </c>
      <c r="Y348" s="123">
        <v>15537</v>
      </c>
      <c r="Z348">
        <f t="shared" si="4"/>
        <v>418943</v>
      </c>
    </row>
    <row r="349" spans="1:26" ht="12" customHeight="1">
      <c r="A349" s="13">
        <v>320</v>
      </c>
      <c r="B349" s="122">
        <v>14337</v>
      </c>
      <c r="C349" s="123">
        <v>13621</v>
      </c>
      <c r="D349" s="123">
        <v>13251</v>
      </c>
      <c r="E349" s="123">
        <v>13110</v>
      </c>
      <c r="F349" s="123">
        <v>13259</v>
      </c>
      <c r="G349" s="123">
        <v>14105</v>
      </c>
      <c r="H349" s="123">
        <v>16011</v>
      </c>
      <c r="I349" s="123">
        <v>17586</v>
      </c>
      <c r="J349" s="123">
        <v>18580</v>
      </c>
      <c r="K349" s="123">
        <v>19148</v>
      </c>
      <c r="L349" s="123">
        <v>19395</v>
      </c>
      <c r="M349" s="123">
        <v>19258</v>
      </c>
      <c r="N349" s="123">
        <v>19023</v>
      </c>
      <c r="O349" s="123">
        <v>18739</v>
      </c>
      <c r="P349" s="123">
        <v>18483</v>
      </c>
      <c r="Q349" s="123">
        <v>18516</v>
      </c>
      <c r="R349" s="123">
        <v>19106</v>
      </c>
      <c r="S349" s="123">
        <v>20251</v>
      </c>
      <c r="T349" s="123">
        <v>19925</v>
      </c>
      <c r="U349" s="123">
        <v>19602</v>
      </c>
      <c r="V349" s="123">
        <v>18979</v>
      </c>
      <c r="W349" s="123">
        <v>18208</v>
      </c>
      <c r="X349" s="123">
        <v>17053</v>
      </c>
      <c r="Y349" s="123">
        <v>15690</v>
      </c>
      <c r="Z349">
        <f t="shared" si="4"/>
        <v>415556</v>
      </c>
    </row>
    <row r="350" spans="1:26" ht="12" customHeight="1">
      <c r="A350" s="13">
        <v>321</v>
      </c>
      <c r="B350" s="122">
        <v>14543</v>
      </c>
      <c r="C350" s="123">
        <v>13999</v>
      </c>
      <c r="D350" s="123">
        <v>13434</v>
      </c>
      <c r="E350" s="123">
        <v>13216</v>
      </c>
      <c r="F350" s="123">
        <v>13232</v>
      </c>
      <c r="G350" s="123">
        <v>13513</v>
      </c>
      <c r="H350" s="123">
        <v>14159</v>
      </c>
      <c r="I350" s="123">
        <v>15017</v>
      </c>
      <c r="J350" s="123">
        <v>16152</v>
      </c>
      <c r="K350" s="123">
        <v>16703</v>
      </c>
      <c r="L350" s="123">
        <v>17008</v>
      </c>
      <c r="M350" s="123">
        <v>16945</v>
      </c>
      <c r="N350" s="123">
        <v>16584</v>
      </c>
      <c r="O350" s="123">
        <v>16186</v>
      </c>
      <c r="P350" s="123">
        <v>15841</v>
      </c>
      <c r="Q350" s="123">
        <v>15754</v>
      </c>
      <c r="R350" s="123">
        <v>16585</v>
      </c>
      <c r="S350" s="123">
        <v>18075</v>
      </c>
      <c r="T350" s="123">
        <v>18064</v>
      </c>
      <c r="U350" s="123">
        <v>17725</v>
      </c>
      <c r="V350" s="123">
        <v>17248</v>
      </c>
      <c r="W350" s="123">
        <v>16641</v>
      </c>
      <c r="X350" s="123">
        <v>15841</v>
      </c>
      <c r="Y350" s="123">
        <v>14832</v>
      </c>
      <c r="Z350">
        <f t="shared" si="4"/>
        <v>377618</v>
      </c>
    </row>
    <row r="351" spans="1:26" ht="12" customHeight="1">
      <c r="A351" s="13">
        <v>322</v>
      </c>
      <c r="B351" s="122">
        <v>13963</v>
      </c>
      <c r="C351" s="123">
        <v>13223</v>
      </c>
      <c r="D351" s="123">
        <v>12730</v>
      </c>
      <c r="E351" s="123">
        <v>12533</v>
      </c>
      <c r="F351" s="123">
        <v>12486</v>
      </c>
      <c r="G351" s="123">
        <v>12623</v>
      </c>
      <c r="H351" s="123">
        <v>13006</v>
      </c>
      <c r="I351" s="123">
        <v>13564</v>
      </c>
      <c r="J351" s="123">
        <v>14414</v>
      </c>
      <c r="K351" s="123">
        <v>14873</v>
      </c>
      <c r="L351" s="123">
        <v>15185</v>
      </c>
      <c r="M351" s="123">
        <v>15235</v>
      </c>
      <c r="N351" s="123">
        <v>15116</v>
      </c>
      <c r="O351" s="123">
        <v>14886</v>
      </c>
      <c r="P351" s="123">
        <v>14651</v>
      </c>
      <c r="Q351" s="123">
        <v>14773</v>
      </c>
      <c r="R351" s="123">
        <v>15781</v>
      </c>
      <c r="S351" s="123">
        <v>17323</v>
      </c>
      <c r="T351" s="123">
        <v>17289</v>
      </c>
      <c r="U351" s="123">
        <v>17162</v>
      </c>
      <c r="V351" s="123">
        <v>16806</v>
      </c>
      <c r="W351" s="123">
        <v>16087</v>
      </c>
      <c r="X351" s="123">
        <v>15070</v>
      </c>
      <c r="Y351" s="123">
        <v>13910</v>
      </c>
      <c r="Z351">
        <f t="shared" ref="Z351:Z395" si="5">SUM(A351:Y351)</f>
        <v>353011</v>
      </c>
    </row>
    <row r="352" spans="1:26" ht="12" customHeight="1">
      <c r="A352" s="13">
        <v>323</v>
      </c>
      <c r="B352" s="122">
        <v>12963</v>
      </c>
      <c r="C352" s="123">
        <v>12405</v>
      </c>
      <c r="D352" s="123">
        <v>12101</v>
      </c>
      <c r="E352" s="123">
        <v>12013</v>
      </c>
      <c r="F352" s="123">
        <v>12188</v>
      </c>
      <c r="G352" s="123">
        <v>13028</v>
      </c>
      <c r="H352" s="123">
        <v>14964</v>
      </c>
      <c r="I352" s="123">
        <v>16544</v>
      </c>
      <c r="J352" s="123">
        <v>17656</v>
      </c>
      <c r="K352" s="123">
        <v>18217</v>
      </c>
      <c r="L352" s="123">
        <v>18580</v>
      </c>
      <c r="M352" s="123">
        <v>18586</v>
      </c>
      <c r="N352" s="123">
        <v>18189</v>
      </c>
      <c r="O352" s="123">
        <v>18253</v>
      </c>
      <c r="P352" s="123">
        <v>17960</v>
      </c>
      <c r="Q352" s="123">
        <v>18140</v>
      </c>
      <c r="R352" s="123">
        <v>19051</v>
      </c>
      <c r="S352" s="123">
        <v>20016</v>
      </c>
      <c r="T352" s="123">
        <v>19655</v>
      </c>
      <c r="U352" s="123">
        <v>19148</v>
      </c>
      <c r="V352" s="123">
        <v>18498</v>
      </c>
      <c r="W352" s="123">
        <v>17501</v>
      </c>
      <c r="X352" s="123">
        <v>16078</v>
      </c>
      <c r="Y352" s="123">
        <v>14621</v>
      </c>
      <c r="Z352">
        <f t="shared" si="5"/>
        <v>396678</v>
      </c>
    </row>
    <row r="353" spans="1:26" ht="12" customHeight="1">
      <c r="A353" s="13">
        <v>324</v>
      </c>
      <c r="B353" s="122">
        <v>13505</v>
      </c>
      <c r="C353" s="123">
        <v>12648</v>
      </c>
      <c r="D353" s="123">
        <v>12200</v>
      </c>
      <c r="E353" s="123">
        <v>12020</v>
      </c>
      <c r="F353" s="123">
        <v>12174</v>
      </c>
      <c r="G353" s="123">
        <v>12969</v>
      </c>
      <c r="H353" s="123">
        <v>14985</v>
      </c>
      <c r="I353" s="123">
        <v>16827</v>
      </c>
      <c r="J353" s="123">
        <v>17865</v>
      </c>
      <c r="K353" s="123">
        <v>18519</v>
      </c>
      <c r="L353" s="123">
        <v>18817</v>
      </c>
      <c r="M353" s="123">
        <v>18843</v>
      </c>
      <c r="N353" s="123">
        <v>18728</v>
      </c>
      <c r="O353" s="123">
        <v>18567</v>
      </c>
      <c r="P353" s="123">
        <v>18488</v>
      </c>
      <c r="Q353" s="123">
        <v>18697</v>
      </c>
      <c r="R353" s="123">
        <v>19523</v>
      </c>
      <c r="S353" s="123">
        <v>20349</v>
      </c>
      <c r="T353" s="123">
        <v>19931</v>
      </c>
      <c r="U353" s="123">
        <v>19522</v>
      </c>
      <c r="V353" s="123">
        <v>18894</v>
      </c>
      <c r="W353" s="123">
        <v>17978</v>
      </c>
      <c r="X353" s="123">
        <v>16532</v>
      </c>
      <c r="Y353" s="123">
        <v>14965</v>
      </c>
      <c r="Z353">
        <f t="shared" si="5"/>
        <v>403870</v>
      </c>
    </row>
    <row r="354" spans="1:26" ht="12" customHeight="1">
      <c r="A354" s="13">
        <v>325</v>
      </c>
      <c r="B354" s="122">
        <v>13715</v>
      </c>
      <c r="C354" s="123">
        <v>12953</v>
      </c>
      <c r="D354" s="123">
        <v>12567</v>
      </c>
      <c r="E354" s="123">
        <v>12442</v>
      </c>
      <c r="F354" s="123">
        <v>12565</v>
      </c>
      <c r="G354" s="123">
        <v>13459</v>
      </c>
      <c r="H354" s="123">
        <v>15393</v>
      </c>
      <c r="I354" s="123">
        <v>17061</v>
      </c>
      <c r="J354" s="123">
        <v>17973</v>
      </c>
      <c r="K354" s="123">
        <v>18496</v>
      </c>
      <c r="L354" s="123">
        <v>18754</v>
      </c>
      <c r="M354" s="123">
        <v>18797</v>
      </c>
      <c r="N354" s="123">
        <v>18748</v>
      </c>
      <c r="O354" s="123">
        <v>18740</v>
      </c>
      <c r="P354" s="123">
        <v>18620</v>
      </c>
      <c r="Q354" s="123">
        <v>18701</v>
      </c>
      <c r="R354" s="123">
        <v>19430</v>
      </c>
      <c r="S354" s="123">
        <v>20512</v>
      </c>
      <c r="T354" s="123">
        <v>20125</v>
      </c>
      <c r="U354" s="123">
        <v>19731</v>
      </c>
      <c r="V354" s="123">
        <v>19160</v>
      </c>
      <c r="W354" s="123">
        <v>18134</v>
      </c>
      <c r="X354" s="123">
        <v>16698</v>
      </c>
      <c r="Y354" s="123">
        <v>15185</v>
      </c>
      <c r="Z354">
        <f t="shared" si="5"/>
        <v>408284</v>
      </c>
    </row>
    <row r="355" spans="1:26" ht="12" customHeight="1">
      <c r="A355" s="13">
        <v>326</v>
      </c>
      <c r="B355" s="122">
        <v>14085</v>
      </c>
      <c r="C355" s="123">
        <v>13388</v>
      </c>
      <c r="D355" s="123">
        <v>12931</v>
      </c>
      <c r="E355" s="123">
        <v>12772</v>
      </c>
      <c r="F355" s="123">
        <v>12925</v>
      </c>
      <c r="G355" s="123">
        <v>13858</v>
      </c>
      <c r="H355" s="123">
        <v>15838</v>
      </c>
      <c r="I355" s="123">
        <v>17367</v>
      </c>
      <c r="J355" s="123">
        <v>18236</v>
      </c>
      <c r="K355" s="123">
        <v>18816</v>
      </c>
      <c r="L355" s="123">
        <v>19147</v>
      </c>
      <c r="M355" s="123">
        <v>19191</v>
      </c>
      <c r="N355" s="123">
        <v>19002</v>
      </c>
      <c r="O355" s="123">
        <v>18854</v>
      </c>
      <c r="P355" s="123">
        <v>18761</v>
      </c>
      <c r="Q355" s="123">
        <v>19047</v>
      </c>
      <c r="R355" s="123">
        <v>19843</v>
      </c>
      <c r="S355" s="123">
        <v>20583</v>
      </c>
      <c r="T355" s="123">
        <v>20232</v>
      </c>
      <c r="U355" s="123">
        <v>19890</v>
      </c>
      <c r="V355" s="123">
        <v>19178</v>
      </c>
      <c r="W355" s="123">
        <v>18157</v>
      </c>
      <c r="X355" s="123">
        <v>16826</v>
      </c>
      <c r="Y355" s="123">
        <v>15271</v>
      </c>
      <c r="Z355">
        <f t="shared" si="5"/>
        <v>414524</v>
      </c>
    </row>
    <row r="356" spans="1:26" ht="12" customHeight="1">
      <c r="A356" s="13">
        <v>327</v>
      </c>
      <c r="B356" s="122">
        <v>14123</v>
      </c>
      <c r="C356" s="123">
        <v>13340</v>
      </c>
      <c r="D356" s="123">
        <v>12814</v>
      </c>
      <c r="E356" s="123">
        <v>12700</v>
      </c>
      <c r="F356" s="123">
        <v>12836</v>
      </c>
      <c r="G356" s="123">
        <v>13657</v>
      </c>
      <c r="H356" s="123">
        <v>15641</v>
      </c>
      <c r="I356" s="123">
        <v>17231</v>
      </c>
      <c r="J356" s="123">
        <v>18198</v>
      </c>
      <c r="K356" s="123">
        <v>18748</v>
      </c>
      <c r="L356" s="123">
        <v>19163</v>
      </c>
      <c r="M356" s="123">
        <v>19034</v>
      </c>
      <c r="N356" s="123">
        <v>18783</v>
      </c>
      <c r="O356" s="123">
        <v>18671</v>
      </c>
      <c r="P356" s="123">
        <v>18516</v>
      </c>
      <c r="Q356" s="123">
        <v>18564</v>
      </c>
      <c r="R356" s="123">
        <v>19199</v>
      </c>
      <c r="S356" s="123">
        <v>20059</v>
      </c>
      <c r="T356" s="123">
        <v>19572</v>
      </c>
      <c r="U356" s="123">
        <v>19204</v>
      </c>
      <c r="V356" s="123">
        <v>18635</v>
      </c>
      <c r="W356" s="123">
        <v>17766</v>
      </c>
      <c r="X356" s="123">
        <v>16570</v>
      </c>
      <c r="Y356" s="123">
        <v>15245</v>
      </c>
      <c r="Z356">
        <f t="shared" si="5"/>
        <v>408596</v>
      </c>
    </row>
    <row r="357" spans="1:26" ht="12" customHeight="1">
      <c r="A357" s="13">
        <v>328</v>
      </c>
      <c r="B357" s="122">
        <v>14171</v>
      </c>
      <c r="C357" s="123">
        <v>13360</v>
      </c>
      <c r="D357" s="123">
        <v>12827</v>
      </c>
      <c r="E357" s="123">
        <v>12593</v>
      </c>
      <c r="F357" s="123">
        <v>12593</v>
      </c>
      <c r="G357" s="123">
        <v>12924</v>
      </c>
      <c r="H357" s="123">
        <v>13538</v>
      </c>
      <c r="I357" s="123">
        <v>14411</v>
      </c>
      <c r="J357" s="123">
        <v>15610</v>
      </c>
      <c r="K357" s="123">
        <v>16355</v>
      </c>
      <c r="L357" s="123">
        <v>16665</v>
      </c>
      <c r="M357" s="123">
        <v>16602</v>
      </c>
      <c r="N357" s="123">
        <v>16434</v>
      </c>
      <c r="O357" s="123">
        <v>16198</v>
      </c>
      <c r="P357" s="123">
        <v>15941</v>
      </c>
      <c r="Q357" s="123">
        <v>15983</v>
      </c>
      <c r="R357" s="123">
        <v>16962</v>
      </c>
      <c r="S357" s="123">
        <v>18011</v>
      </c>
      <c r="T357" s="123">
        <v>17848</v>
      </c>
      <c r="U357" s="123">
        <v>17552</v>
      </c>
      <c r="V357" s="123">
        <v>17007</v>
      </c>
      <c r="W357" s="123">
        <v>16315</v>
      </c>
      <c r="X357" s="123">
        <v>15498</v>
      </c>
      <c r="Y357" s="123">
        <v>14458</v>
      </c>
      <c r="Z357">
        <f t="shared" si="5"/>
        <v>370184</v>
      </c>
    </row>
    <row r="358" spans="1:26" ht="12" customHeight="1">
      <c r="A358" s="13">
        <v>329</v>
      </c>
      <c r="B358" s="122">
        <v>13513</v>
      </c>
      <c r="C358" s="123">
        <v>12764</v>
      </c>
      <c r="D358" s="123">
        <v>12291</v>
      </c>
      <c r="E358" s="123">
        <v>12017</v>
      </c>
      <c r="F358" s="123">
        <v>11959</v>
      </c>
      <c r="G358" s="123">
        <v>12217</v>
      </c>
      <c r="H358" s="123">
        <v>12669</v>
      </c>
      <c r="I358" s="123">
        <v>13235</v>
      </c>
      <c r="J358" s="123">
        <v>14212</v>
      </c>
      <c r="K358" s="123">
        <v>14864</v>
      </c>
      <c r="L358" s="123">
        <v>15423</v>
      </c>
      <c r="M358" s="123">
        <v>15862</v>
      </c>
      <c r="N358" s="123">
        <v>15865</v>
      </c>
      <c r="O358" s="123">
        <v>15828</v>
      </c>
      <c r="P358" s="123">
        <v>15848</v>
      </c>
      <c r="Q358" s="123">
        <v>16099</v>
      </c>
      <c r="R358" s="123">
        <v>17159</v>
      </c>
      <c r="S358" s="123">
        <v>18004</v>
      </c>
      <c r="T358" s="123">
        <v>17909</v>
      </c>
      <c r="U358" s="123">
        <v>17699</v>
      </c>
      <c r="V358" s="123">
        <v>17236</v>
      </c>
      <c r="W358" s="123">
        <v>16427</v>
      </c>
      <c r="X358" s="123">
        <v>15263</v>
      </c>
      <c r="Y358" s="123">
        <v>14047</v>
      </c>
      <c r="Z358">
        <f t="shared" si="5"/>
        <v>358739</v>
      </c>
    </row>
    <row r="359" spans="1:26" ht="12" customHeight="1">
      <c r="A359" s="13">
        <v>330</v>
      </c>
      <c r="B359" s="122">
        <v>13115</v>
      </c>
      <c r="C359" s="123">
        <v>12505</v>
      </c>
      <c r="D359" s="123">
        <v>12215</v>
      </c>
      <c r="E359" s="123">
        <v>12067</v>
      </c>
      <c r="F359" s="123">
        <v>12268</v>
      </c>
      <c r="G359" s="123">
        <v>13135</v>
      </c>
      <c r="H359" s="123">
        <v>15127</v>
      </c>
      <c r="I359" s="123">
        <v>16930</v>
      </c>
      <c r="J359" s="123">
        <v>18053</v>
      </c>
      <c r="K359" s="123">
        <v>18646</v>
      </c>
      <c r="L359" s="123">
        <v>19045</v>
      </c>
      <c r="M359" s="123">
        <v>19034</v>
      </c>
      <c r="N359" s="123">
        <v>18816</v>
      </c>
      <c r="O359" s="123">
        <v>18679</v>
      </c>
      <c r="P359" s="123">
        <v>18490</v>
      </c>
      <c r="Q359" s="123">
        <v>18693</v>
      </c>
      <c r="R359" s="123">
        <v>19628</v>
      </c>
      <c r="S359" s="123">
        <v>20425</v>
      </c>
      <c r="T359" s="123">
        <v>19954</v>
      </c>
      <c r="U359" s="123">
        <v>19609</v>
      </c>
      <c r="V359" s="123">
        <v>18973</v>
      </c>
      <c r="W359" s="123">
        <v>17978</v>
      </c>
      <c r="X359" s="123">
        <v>16549</v>
      </c>
      <c r="Y359" s="123">
        <v>15008</v>
      </c>
      <c r="Z359">
        <f t="shared" si="5"/>
        <v>405272</v>
      </c>
    </row>
    <row r="360" spans="1:26" ht="12" customHeight="1">
      <c r="A360" s="13">
        <v>331</v>
      </c>
      <c r="B360" s="122">
        <v>13750</v>
      </c>
      <c r="C360" s="123">
        <v>12996</v>
      </c>
      <c r="D360" s="123">
        <v>12521</v>
      </c>
      <c r="E360" s="123">
        <v>12370</v>
      </c>
      <c r="F360" s="123">
        <v>12497</v>
      </c>
      <c r="G360" s="123">
        <v>13211</v>
      </c>
      <c r="H360" s="123">
        <v>15165</v>
      </c>
      <c r="I360" s="123">
        <v>17033</v>
      </c>
      <c r="J360" s="123">
        <v>18048</v>
      </c>
      <c r="K360" s="123">
        <v>18776</v>
      </c>
      <c r="L360" s="123">
        <v>19306</v>
      </c>
      <c r="M360" s="123">
        <v>19373</v>
      </c>
      <c r="N360" s="123">
        <v>19203</v>
      </c>
      <c r="O360" s="123">
        <v>19121</v>
      </c>
      <c r="P360" s="123">
        <v>19099</v>
      </c>
      <c r="Q360" s="123">
        <v>19317</v>
      </c>
      <c r="R360" s="123">
        <v>20001</v>
      </c>
      <c r="S360" s="123">
        <v>20714</v>
      </c>
      <c r="T360" s="123">
        <v>20280</v>
      </c>
      <c r="U360" s="123">
        <v>19960</v>
      </c>
      <c r="V360" s="123">
        <v>19379</v>
      </c>
      <c r="W360" s="123">
        <v>18412</v>
      </c>
      <c r="X360" s="123">
        <v>17077</v>
      </c>
      <c r="Y360" s="123">
        <v>15438</v>
      </c>
      <c r="Z360">
        <f t="shared" si="5"/>
        <v>413378</v>
      </c>
    </row>
    <row r="361" spans="1:26" ht="12" customHeight="1">
      <c r="A361" s="13">
        <v>332</v>
      </c>
      <c r="B361" s="122">
        <v>14324</v>
      </c>
      <c r="C361" s="123">
        <v>13551</v>
      </c>
      <c r="D361" s="123">
        <v>13088</v>
      </c>
      <c r="E361" s="123">
        <v>12969</v>
      </c>
      <c r="F361" s="123">
        <v>13134</v>
      </c>
      <c r="G361" s="123">
        <v>13938</v>
      </c>
      <c r="H361" s="123">
        <v>15683</v>
      </c>
      <c r="I361" s="123">
        <v>17346</v>
      </c>
      <c r="J361" s="123">
        <v>18448</v>
      </c>
      <c r="K361" s="123">
        <v>19211</v>
      </c>
      <c r="L361" s="123">
        <v>19573</v>
      </c>
      <c r="M361" s="123">
        <v>19629</v>
      </c>
      <c r="N361" s="123">
        <v>19339</v>
      </c>
      <c r="O361" s="123">
        <v>19285</v>
      </c>
      <c r="P361" s="123">
        <v>19043</v>
      </c>
      <c r="Q361" s="123">
        <v>19006</v>
      </c>
      <c r="R361" s="123">
        <v>19660</v>
      </c>
      <c r="S361" s="123">
        <v>20684</v>
      </c>
      <c r="T361" s="123">
        <v>20395</v>
      </c>
      <c r="U361" s="123">
        <v>20077</v>
      </c>
      <c r="V361" s="123">
        <v>19593</v>
      </c>
      <c r="W361" s="123">
        <v>18613</v>
      </c>
      <c r="X361" s="123">
        <v>17368</v>
      </c>
      <c r="Y361" s="123">
        <v>15929</v>
      </c>
      <c r="Z361">
        <f t="shared" si="5"/>
        <v>420218</v>
      </c>
    </row>
    <row r="362" spans="1:26" ht="12" customHeight="1">
      <c r="A362" s="13">
        <v>333</v>
      </c>
      <c r="B362" s="122">
        <v>14718</v>
      </c>
      <c r="C362" s="123">
        <v>13866</v>
      </c>
      <c r="D362" s="123">
        <v>13358</v>
      </c>
      <c r="E362" s="123">
        <v>13163</v>
      </c>
      <c r="F362" s="123">
        <v>13149</v>
      </c>
      <c r="G362" s="123">
        <v>13356</v>
      </c>
      <c r="H362" s="123">
        <v>13888</v>
      </c>
      <c r="I362" s="123">
        <v>14588</v>
      </c>
      <c r="J362" s="123">
        <v>15600</v>
      </c>
      <c r="K362" s="123">
        <v>16316</v>
      </c>
      <c r="L362" s="123">
        <v>16689</v>
      </c>
      <c r="M362" s="123">
        <v>16742</v>
      </c>
      <c r="N362" s="123">
        <v>16544</v>
      </c>
      <c r="O362" s="123">
        <v>16219</v>
      </c>
      <c r="P362" s="123">
        <v>15919</v>
      </c>
      <c r="Q362" s="123">
        <v>15658</v>
      </c>
      <c r="R362" s="123">
        <v>15924</v>
      </c>
      <c r="S362" s="123">
        <v>16341</v>
      </c>
      <c r="T362" s="123">
        <v>16288</v>
      </c>
      <c r="U362" s="123">
        <v>16314</v>
      </c>
      <c r="V362" s="123">
        <v>16224</v>
      </c>
      <c r="W362" s="123">
        <v>16073</v>
      </c>
      <c r="X362" s="123">
        <v>15439</v>
      </c>
      <c r="Y362" s="123">
        <v>14546</v>
      </c>
      <c r="Z362">
        <f t="shared" si="5"/>
        <v>367255</v>
      </c>
    </row>
    <row r="363" spans="1:26" ht="12" customHeight="1">
      <c r="A363" s="13">
        <v>334</v>
      </c>
      <c r="B363" s="122">
        <v>13759</v>
      </c>
      <c r="C363" s="123">
        <v>13145</v>
      </c>
      <c r="D363" s="123">
        <v>12676</v>
      </c>
      <c r="E363" s="123">
        <v>12547</v>
      </c>
      <c r="F363" s="123">
        <v>12601</v>
      </c>
      <c r="G363" s="123">
        <v>13030</v>
      </c>
      <c r="H363" s="123">
        <v>13903</v>
      </c>
      <c r="I363" s="123">
        <v>14884</v>
      </c>
      <c r="J363" s="123">
        <v>16077</v>
      </c>
      <c r="K363" s="123">
        <v>16924</v>
      </c>
      <c r="L363" s="123">
        <v>17353</v>
      </c>
      <c r="M363" s="123">
        <v>17299</v>
      </c>
      <c r="N363" s="123">
        <v>17067</v>
      </c>
      <c r="O363" s="123">
        <v>16712</v>
      </c>
      <c r="P363" s="123">
        <v>16427</v>
      </c>
      <c r="Q363" s="123">
        <v>16494</v>
      </c>
      <c r="R363" s="123">
        <v>17435</v>
      </c>
      <c r="S363" s="123">
        <v>18545</v>
      </c>
      <c r="T363" s="123">
        <v>18297</v>
      </c>
      <c r="U363" s="123">
        <v>18013</v>
      </c>
      <c r="V363" s="123">
        <v>17562</v>
      </c>
      <c r="W363" s="123">
        <v>16935</v>
      </c>
      <c r="X363" s="123">
        <v>16011</v>
      </c>
      <c r="Y363" s="123">
        <v>14894</v>
      </c>
      <c r="Z363">
        <f t="shared" si="5"/>
        <v>378924</v>
      </c>
    </row>
    <row r="364" spans="1:26" ht="12" customHeight="1">
      <c r="A364" s="13">
        <v>335</v>
      </c>
      <c r="B364" s="122">
        <v>13760</v>
      </c>
      <c r="C364" s="123">
        <v>12989</v>
      </c>
      <c r="D364" s="123">
        <v>12620</v>
      </c>
      <c r="E364" s="123">
        <v>12367</v>
      </c>
      <c r="F364" s="123">
        <v>12406</v>
      </c>
      <c r="G364" s="123">
        <v>12738</v>
      </c>
      <c r="H364" s="123">
        <v>13213</v>
      </c>
      <c r="I364" s="123">
        <v>13915</v>
      </c>
      <c r="J364" s="123">
        <v>15070</v>
      </c>
      <c r="K364" s="123">
        <v>15992</v>
      </c>
      <c r="L364" s="123">
        <v>16400</v>
      </c>
      <c r="M364" s="123">
        <v>16380</v>
      </c>
      <c r="N364" s="123">
        <v>16273</v>
      </c>
      <c r="O364" s="123">
        <v>16150</v>
      </c>
      <c r="P364" s="123">
        <v>16084</v>
      </c>
      <c r="Q364" s="123">
        <v>16166</v>
      </c>
      <c r="R364" s="123">
        <v>17152</v>
      </c>
      <c r="S364" s="123">
        <v>17891</v>
      </c>
      <c r="T364" s="123">
        <v>17674</v>
      </c>
      <c r="U364" s="123">
        <v>17390</v>
      </c>
      <c r="V364" s="123">
        <v>16928</v>
      </c>
      <c r="W364" s="123">
        <v>16324</v>
      </c>
      <c r="X364" s="123">
        <v>15435</v>
      </c>
      <c r="Y364" s="123">
        <v>14322</v>
      </c>
      <c r="Z364">
        <f t="shared" si="5"/>
        <v>365974</v>
      </c>
    </row>
    <row r="365" spans="1:26" ht="12" customHeight="1">
      <c r="A365" s="13">
        <v>336</v>
      </c>
      <c r="B365" s="122">
        <v>13466</v>
      </c>
      <c r="C365" s="123">
        <v>12661</v>
      </c>
      <c r="D365" s="123">
        <v>12060</v>
      </c>
      <c r="E365" s="123">
        <v>11782</v>
      </c>
      <c r="F365" s="123">
        <v>11710</v>
      </c>
      <c r="G365" s="123">
        <v>11811</v>
      </c>
      <c r="H365" s="123">
        <v>12155</v>
      </c>
      <c r="I365" s="123">
        <v>12775</v>
      </c>
      <c r="J365" s="123">
        <v>13720</v>
      </c>
      <c r="K365" s="123">
        <v>14641</v>
      </c>
      <c r="L365" s="123">
        <v>15386</v>
      </c>
      <c r="M365" s="123">
        <v>15739</v>
      </c>
      <c r="N365" s="123">
        <v>16003</v>
      </c>
      <c r="O365" s="123">
        <v>15948</v>
      </c>
      <c r="P365" s="123">
        <v>15831</v>
      </c>
      <c r="Q365" s="123">
        <v>15977</v>
      </c>
      <c r="R365" s="123">
        <v>16890</v>
      </c>
      <c r="S365" s="123">
        <v>17522</v>
      </c>
      <c r="T365" s="123">
        <v>17479</v>
      </c>
      <c r="U365" s="123">
        <v>17279</v>
      </c>
      <c r="V365" s="123">
        <v>16812</v>
      </c>
      <c r="W365" s="123">
        <v>15933</v>
      </c>
      <c r="X365" s="123">
        <v>14814</v>
      </c>
      <c r="Y365" s="123">
        <v>13947</v>
      </c>
      <c r="Z365">
        <f t="shared" si="5"/>
        <v>352677</v>
      </c>
    </row>
    <row r="366" spans="1:26" ht="12" customHeight="1">
      <c r="A366" s="13">
        <v>337</v>
      </c>
      <c r="B366" s="122">
        <v>12707</v>
      </c>
      <c r="C366" s="123">
        <v>12083</v>
      </c>
      <c r="D366" s="123">
        <v>11711</v>
      </c>
      <c r="E366" s="123">
        <v>11721</v>
      </c>
      <c r="F366" s="123">
        <v>11768</v>
      </c>
      <c r="G366" s="123">
        <v>12617</v>
      </c>
      <c r="H366" s="123">
        <v>14521</v>
      </c>
      <c r="I366" s="123">
        <v>16359</v>
      </c>
      <c r="J366" s="123">
        <v>17571</v>
      </c>
      <c r="K366" s="123">
        <v>18374</v>
      </c>
      <c r="L366" s="123">
        <v>18889</v>
      </c>
      <c r="M366" s="123">
        <v>18853</v>
      </c>
      <c r="N366" s="123">
        <v>18711</v>
      </c>
      <c r="O366" s="123">
        <v>18566</v>
      </c>
      <c r="P366" s="123">
        <v>18388</v>
      </c>
      <c r="Q366" s="123">
        <v>18434</v>
      </c>
      <c r="R366" s="123">
        <v>19377</v>
      </c>
      <c r="S366" s="123">
        <v>20525</v>
      </c>
      <c r="T366" s="123">
        <v>20250</v>
      </c>
      <c r="U366" s="123">
        <v>19869</v>
      </c>
      <c r="V366" s="123">
        <v>19243</v>
      </c>
      <c r="W366" s="123">
        <v>18260</v>
      </c>
      <c r="X366" s="123">
        <v>16776</v>
      </c>
      <c r="Y366" s="123">
        <v>15511</v>
      </c>
      <c r="Z366">
        <f t="shared" si="5"/>
        <v>401421</v>
      </c>
    </row>
    <row r="367" spans="1:26" ht="12" customHeight="1">
      <c r="A367" s="13">
        <v>338</v>
      </c>
      <c r="B367" s="122">
        <v>14028</v>
      </c>
      <c r="C367" s="123">
        <v>13288</v>
      </c>
      <c r="D367" s="123">
        <v>12782</v>
      </c>
      <c r="E367" s="123">
        <v>12616</v>
      </c>
      <c r="F367" s="123">
        <v>12775</v>
      </c>
      <c r="G367" s="123">
        <v>13566</v>
      </c>
      <c r="H367" s="123">
        <v>15511</v>
      </c>
      <c r="I367" s="123">
        <v>17144</v>
      </c>
      <c r="J367" s="123">
        <v>17969</v>
      </c>
      <c r="K367" s="123">
        <v>18496</v>
      </c>
      <c r="L367" s="123">
        <v>18708</v>
      </c>
      <c r="M367" s="123">
        <v>18544</v>
      </c>
      <c r="N367" s="123">
        <v>18339</v>
      </c>
      <c r="O367" s="123">
        <v>18199</v>
      </c>
      <c r="P367" s="123">
        <v>18033</v>
      </c>
      <c r="Q367" s="123">
        <v>18082</v>
      </c>
      <c r="R367" s="123">
        <v>19045</v>
      </c>
      <c r="S367" s="123">
        <v>20332</v>
      </c>
      <c r="T367" s="123">
        <v>20132</v>
      </c>
      <c r="U367" s="123">
        <v>19737</v>
      </c>
      <c r="V367" s="123">
        <v>19142</v>
      </c>
      <c r="W367" s="123">
        <v>18205</v>
      </c>
      <c r="X367" s="123">
        <v>16720</v>
      </c>
      <c r="Y367" s="123">
        <v>15020</v>
      </c>
      <c r="Z367">
        <f t="shared" si="5"/>
        <v>406751</v>
      </c>
    </row>
    <row r="368" spans="1:26" ht="12" customHeight="1">
      <c r="A368" s="13">
        <v>339</v>
      </c>
      <c r="B368" s="122">
        <v>13772</v>
      </c>
      <c r="C368" s="123">
        <v>13149</v>
      </c>
      <c r="D368" s="123">
        <v>12769</v>
      </c>
      <c r="E368" s="123">
        <v>12472</v>
      </c>
      <c r="F368" s="123">
        <v>12542</v>
      </c>
      <c r="G368" s="123">
        <v>13415</v>
      </c>
      <c r="H368" s="123">
        <v>15351</v>
      </c>
      <c r="I368" s="123">
        <v>17422</v>
      </c>
      <c r="J368" s="123">
        <v>18382</v>
      </c>
      <c r="K368" s="123">
        <v>18990</v>
      </c>
      <c r="L368" s="123">
        <v>19220</v>
      </c>
      <c r="M368" s="123">
        <v>19179</v>
      </c>
      <c r="N368" s="123">
        <v>19099</v>
      </c>
      <c r="O368" s="123">
        <v>19056</v>
      </c>
      <c r="P368" s="123">
        <v>18909</v>
      </c>
      <c r="Q368" s="123">
        <v>19095</v>
      </c>
      <c r="R368" s="123">
        <v>19955</v>
      </c>
      <c r="S368" s="123">
        <v>20618</v>
      </c>
      <c r="T368" s="123">
        <v>20396</v>
      </c>
      <c r="U368" s="123">
        <v>20086</v>
      </c>
      <c r="V368" s="123">
        <v>19508</v>
      </c>
      <c r="W368" s="123">
        <v>18347</v>
      </c>
      <c r="X368" s="123">
        <v>17050</v>
      </c>
      <c r="Y368" s="123">
        <v>15732</v>
      </c>
      <c r="Z368">
        <f t="shared" si="5"/>
        <v>414853</v>
      </c>
    </row>
    <row r="369" spans="1:26" ht="12" customHeight="1">
      <c r="A369" s="13">
        <v>340</v>
      </c>
      <c r="B369" s="122">
        <v>13870</v>
      </c>
      <c r="C369" s="123">
        <v>13127</v>
      </c>
      <c r="D369" s="123">
        <v>12629</v>
      </c>
      <c r="E369" s="123">
        <v>12501</v>
      </c>
      <c r="F369" s="123">
        <v>12643</v>
      </c>
      <c r="G369" s="123">
        <v>13512</v>
      </c>
      <c r="H369" s="123">
        <v>15712</v>
      </c>
      <c r="I369" s="123">
        <v>17129</v>
      </c>
      <c r="J369" s="123">
        <v>17947</v>
      </c>
      <c r="K369" s="123">
        <v>18493</v>
      </c>
      <c r="L369" s="123">
        <v>18818</v>
      </c>
      <c r="M369" s="123">
        <v>18773</v>
      </c>
      <c r="N369" s="123">
        <v>18577</v>
      </c>
      <c r="O369" s="123">
        <v>18568</v>
      </c>
      <c r="P369" s="123">
        <v>18458</v>
      </c>
      <c r="Q369" s="123">
        <v>18650</v>
      </c>
      <c r="R369" s="123">
        <v>19772</v>
      </c>
      <c r="S369" s="123">
        <v>20584</v>
      </c>
      <c r="T369" s="123">
        <v>20266</v>
      </c>
      <c r="U369" s="123">
        <v>19821</v>
      </c>
      <c r="V369" s="123">
        <v>19179</v>
      </c>
      <c r="W369" s="123">
        <v>18316</v>
      </c>
      <c r="X369" s="123">
        <v>16925</v>
      </c>
      <c r="Y369" s="123">
        <v>15250</v>
      </c>
      <c r="Z369">
        <f t="shared" si="5"/>
        <v>409860</v>
      </c>
    </row>
    <row r="370" spans="1:26" ht="12" customHeight="1">
      <c r="A370" s="13">
        <v>341</v>
      </c>
      <c r="B370" s="122">
        <v>13909</v>
      </c>
      <c r="C370" s="123">
        <v>13094</v>
      </c>
      <c r="D370" s="123">
        <v>12631</v>
      </c>
      <c r="E370" s="123">
        <v>12498</v>
      </c>
      <c r="F370" s="123">
        <v>12626</v>
      </c>
      <c r="G370" s="123">
        <v>13459</v>
      </c>
      <c r="H370" s="123">
        <v>15432</v>
      </c>
      <c r="I370" s="123">
        <v>17223</v>
      </c>
      <c r="J370" s="123">
        <v>18187</v>
      </c>
      <c r="K370" s="123">
        <v>19027</v>
      </c>
      <c r="L370" s="123">
        <v>19613</v>
      </c>
      <c r="M370" s="123">
        <v>19570</v>
      </c>
      <c r="N370" s="123">
        <v>19277</v>
      </c>
      <c r="O370" s="123">
        <v>19142</v>
      </c>
      <c r="P370" s="123">
        <v>18960</v>
      </c>
      <c r="Q370" s="123">
        <v>19074</v>
      </c>
      <c r="R370" s="123">
        <v>19824</v>
      </c>
      <c r="S370" s="123">
        <v>20379</v>
      </c>
      <c r="T370" s="123">
        <v>19936</v>
      </c>
      <c r="U370" s="123">
        <v>19487</v>
      </c>
      <c r="V370" s="123">
        <v>18843</v>
      </c>
      <c r="W370" s="123">
        <v>17983</v>
      </c>
      <c r="X370" s="123">
        <v>16809</v>
      </c>
      <c r="Y370" s="123">
        <v>15497</v>
      </c>
      <c r="Z370">
        <f t="shared" si="5"/>
        <v>412821</v>
      </c>
    </row>
    <row r="371" spans="1:26" ht="12" customHeight="1">
      <c r="A371" s="13">
        <v>342</v>
      </c>
      <c r="B371" s="122">
        <v>14220</v>
      </c>
      <c r="C371" s="123">
        <v>13346</v>
      </c>
      <c r="D371" s="123">
        <v>12740</v>
      </c>
      <c r="E371" s="123">
        <v>12489</v>
      </c>
      <c r="F371" s="123">
        <v>12462</v>
      </c>
      <c r="G371" s="123">
        <v>12767</v>
      </c>
      <c r="H371" s="123">
        <v>13455</v>
      </c>
      <c r="I371" s="123">
        <v>14462</v>
      </c>
      <c r="J371" s="123">
        <v>15615</v>
      </c>
      <c r="K371" s="123">
        <v>16598</v>
      </c>
      <c r="L371" s="123">
        <v>17361</v>
      </c>
      <c r="M371" s="123">
        <v>17393</v>
      </c>
      <c r="N371" s="123">
        <v>17374</v>
      </c>
      <c r="O371" s="123">
        <v>17213</v>
      </c>
      <c r="P371" s="123">
        <v>17089</v>
      </c>
      <c r="Q371" s="123">
        <v>17152</v>
      </c>
      <c r="R371" s="123">
        <v>18077</v>
      </c>
      <c r="S371" s="123">
        <v>18722</v>
      </c>
      <c r="T371" s="123">
        <v>18449</v>
      </c>
      <c r="U371" s="123">
        <v>18171</v>
      </c>
      <c r="V371" s="123">
        <v>17674</v>
      </c>
      <c r="W371" s="123">
        <v>17059</v>
      </c>
      <c r="X371" s="123">
        <v>16231</v>
      </c>
      <c r="Y371" s="123">
        <v>15136</v>
      </c>
      <c r="Z371">
        <f t="shared" si="5"/>
        <v>381597</v>
      </c>
    </row>
    <row r="372" spans="1:26" ht="12" customHeight="1">
      <c r="A372" s="13">
        <v>343</v>
      </c>
      <c r="B372" s="122">
        <v>14102</v>
      </c>
      <c r="C372" s="123">
        <v>13132</v>
      </c>
      <c r="D372" s="123">
        <v>12512</v>
      </c>
      <c r="E372" s="123">
        <v>12194</v>
      </c>
      <c r="F372" s="123">
        <v>12137</v>
      </c>
      <c r="G372" s="123">
        <v>12248</v>
      </c>
      <c r="H372" s="123">
        <v>12671</v>
      </c>
      <c r="I372" s="123">
        <v>13263</v>
      </c>
      <c r="J372" s="123">
        <v>14121</v>
      </c>
      <c r="K372" s="123">
        <v>14918</v>
      </c>
      <c r="L372" s="123">
        <v>15421</v>
      </c>
      <c r="M372" s="123">
        <v>15642</v>
      </c>
      <c r="N372" s="123">
        <v>15765</v>
      </c>
      <c r="O372" s="123">
        <v>15605</v>
      </c>
      <c r="P372" s="123">
        <v>15465</v>
      </c>
      <c r="Q372" s="123">
        <v>15576</v>
      </c>
      <c r="R372" s="123">
        <v>16867</v>
      </c>
      <c r="S372" s="123">
        <v>18255</v>
      </c>
      <c r="T372" s="123">
        <v>18303</v>
      </c>
      <c r="U372" s="123">
        <v>18199</v>
      </c>
      <c r="V372" s="123">
        <v>17850</v>
      </c>
      <c r="W372" s="123">
        <v>17142</v>
      </c>
      <c r="X372" s="123">
        <v>16054</v>
      </c>
      <c r="Y372" s="123">
        <v>14757</v>
      </c>
      <c r="Z372">
        <f t="shared" si="5"/>
        <v>362542</v>
      </c>
    </row>
    <row r="373" spans="1:26" ht="12" customHeight="1">
      <c r="A373" s="13">
        <v>344</v>
      </c>
      <c r="B373" s="122">
        <v>13598</v>
      </c>
      <c r="C373" s="123">
        <v>12954</v>
      </c>
      <c r="D373" s="123">
        <v>12661</v>
      </c>
      <c r="E373" s="123">
        <v>12578</v>
      </c>
      <c r="F373" s="123">
        <v>12674</v>
      </c>
      <c r="G373" s="123">
        <v>13410</v>
      </c>
      <c r="H373" s="123">
        <v>15340</v>
      </c>
      <c r="I373" s="123">
        <v>17072</v>
      </c>
      <c r="J373" s="123">
        <v>18188</v>
      </c>
      <c r="K373" s="123">
        <v>18867</v>
      </c>
      <c r="L373" s="123">
        <v>19193</v>
      </c>
      <c r="M373" s="123">
        <v>19166</v>
      </c>
      <c r="N373" s="123">
        <v>18922</v>
      </c>
      <c r="O373" s="123">
        <v>18802</v>
      </c>
      <c r="P373" s="123">
        <v>18666</v>
      </c>
      <c r="Q373" s="123">
        <v>18767</v>
      </c>
      <c r="R373" s="123">
        <v>19808</v>
      </c>
      <c r="S373" s="123">
        <v>21009</v>
      </c>
      <c r="T373" s="123">
        <v>20773</v>
      </c>
      <c r="U373" s="123">
        <v>20501</v>
      </c>
      <c r="V373" s="123">
        <v>19925</v>
      </c>
      <c r="W373" s="123">
        <v>19000</v>
      </c>
      <c r="X373" s="123">
        <v>17538</v>
      </c>
      <c r="Y373" s="123">
        <v>15794</v>
      </c>
      <c r="Z373">
        <f t="shared" si="5"/>
        <v>415550</v>
      </c>
    </row>
    <row r="374" spans="1:26" ht="12" customHeight="1">
      <c r="A374" s="13">
        <v>345</v>
      </c>
      <c r="B374" s="122">
        <v>14350</v>
      </c>
      <c r="C374" s="123">
        <v>13518</v>
      </c>
      <c r="D374" s="123">
        <v>13076</v>
      </c>
      <c r="E374" s="123">
        <v>12908</v>
      </c>
      <c r="F374" s="123">
        <v>13040</v>
      </c>
      <c r="G374" s="123">
        <v>13930</v>
      </c>
      <c r="H374" s="123">
        <v>15891</v>
      </c>
      <c r="I374" s="123">
        <v>17613</v>
      </c>
      <c r="J374" s="123">
        <v>18474</v>
      </c>
      <c r="K374" s="123">
        <v>19056</v>
      </c>
      <c r="L374" s="123">
        <v>19179</v>
      </c>
      <c r="M374" s="123">
        <v>19157</v>
      </c>
      <c r="N374" s="123">
        <v>18958</v>
      </c>
      <c r="O374" s="123">
        <v>18927</v>
      </c>
      <c r="P374" s="123">
        <v>18790</v>
      </c>
      <c r="Q374" s="123">
        <v>18864</v>
      </c>
      <c r="R374" s="123">
        <v>19872</v>
      </c>
      <c r="S374" s="123">
        <v>21068</v>
      </c>
      <c r="T374" s="123">
        <v>20863</v>
      </c>
      <c r="U374" s="123">
        <v>20393</v>
      </c>
      <c r="V374" s="123">
        <v>19858</v>
      </c>
      <c r="W374" s="123">
        <v>18856</v>
      </c>
      <c r="X374" s="123">
        <v>17345</v>
      </c>
      <c r="Y374" s="123">
        <v>15586</v>
      </c>
      <c r="Z374">
        <f t="shared" si="5"/>
        <v>419917</v>
      </c>
    </row>
    <row r="375" spans="1:26" ht="12" customHeight="1">
      <c r="A375" s="13">
        <v>346</v>
      </c>
      <c r="B375" s="122">
        <v>14288</v>
      </c>
      <c r="C375" s="123">
        <v>13425</v>
      </c>
      <c r="D375" s="123">
        <v>12929</v>
      </c>
      <c r="E375" s="123">
        <v>12767</v>
      </c>
      <c r="F375" s="123">
        <v>12920</v>
      </c>
      <c r="G375" s="123">
        <v>13633</v>
      </c>
      <c r="H375" s="123">
        <v>15576</v>
      </c>
      <c r="I375" s="123">
        <v>17449</v>
      </c>
      <c r="J375" s="123">
        <v>18402</v>
      </c>
      <c r="K375" s="123">
        <v>18973</v>
      </c>
      <c r="L375" s="123">
        <v>19197</v>
      </c>
      <c r="M375" s="123">
        <v>19194</v>
      </c>
      <c r="N375" s="123">
        <v>19098</v>
      </c>
      <c r="O375" s="123">
        <v>19120</v>
      </c>
      <c r="P375" s="123">
        <v>19039</v>
      </c>
      <c r="Q375" s="123">
        <v>19297</v>
      </c>
      <c r="R375" s="123">
        <v>20386</v>
      </c>
      <c r="S375" s="123">
        <v>21089</v>
      </c>
      <c r="T375" s="123">
        <v>20657</v>
      </c>
      <c r="U375" s="123">
        <v>20269</v>
      </c>
      <c r="V375" s="123">
        <v>19618</v>
      </c>
      <c r="W375" s="123">
        <v>18610</v>
      </c>
      <c r="X375" s="123">
        <v>17069</v>
      </c>
      <c r="Y375" s="123">
        <v>15319</v>
      </c>
      <c r="Z375">
        <f t="shared" si="5"/>
        <v>418670</v>
      </c>
    </row>
    <row r="376" spans="1:26" ht="12" customHeight="1">
      <c r="A376" s="13">
        <v>347</v>
      </c>
      <c r="B376" s="122">
        <v>14020</v>
      </c>
      <c r="C376" s="123">
        <v>13170</v>
      </c>
      <c r="D376" s="123">
        <v>12675</v>
      </c>
      <c r="E376" s="123">
        <v>12478</v>
      </c>
      <c r="F376" s="123">
        <v>12593</v>
      </c>
      <c r="G376" s="123">
        <v>13405</v>
      </c>
      <c r="H376" s="123">
        <v>15437</v>
      </c>
      <c r="I376" s="123">
        <v>17429</v>
      </c>
      <c r="J376" s="123">
        <v>18464</v>
      </c>
      <c r="K376" s="123">
        <v>19142</v>
      </c>
      <c r="L376" s="123">
        <v>19423</v>
      </c>
      <c r="M376" s="123">
        <v>19472</v>
      </c>
      <c r="N376" s="123">
        <v>19359</v>
      </c>
      <c r="O376" s="123">
        <v>19266</v>
      </c>
      <c r="P376" s="123">
        <v>19152</v>
      </c>
      <c r="Q376" s="123">
        <v>19283</v>
      </c>
      <c r="R376" s="123">
        <v>20245</v>
      </c>
      <c r="S376" s="123">
        <v>20868</v>
      </c>
      <c r="T376" s="123">
        <v>20586</v>
      </c>
      <c r="U376" s="123">
        <v>20077</v>
      </c>
      <c r="V376" s="123">
        <v>19453</v>
      </c>
      <c r="W376" s="123">
        <v>18502</v>
      </c>
      <c r="X376" s="123">
        <v>16922</v>
      </c>
      <c r="Y376" s="123">
        <v>15279</v>
      </c>
      <c r="Z376">
        <f t="shared" si="5"/>
        <v>417047</v>
      </c>
    </row>
    <row r="377" spans="1:26" ht="12" customHeight="1">
      <c r="A377" s="13">
        <v>348</v>
      </c>
      <c r="B377" s="122">
        <v>13946</v>
      </c>
      <c r="C377" s="123">
        <v>13078</v>
      </c>
      <c r="D377" s="123">
        <v>12529</v>
      </c>
      <c r="E377" s="123">
        <v>12358</v>
      </c>
      <c r="F377" s="123">
        <v>12461</v>
      </c>
      <c r="G377" s="123">
        <v>13231</v>
      </c>
      <c r="H377" s="123">
        <v>15173</v>
      </c>
      <c r="I377" s="123">
        <v>17223</v>
      </c>
      <c r="J377" s="123">
        <v>18266</v>
      </c>
      <c r="K377" s="123">
        <v>18981</v>
      </c>
      <c r="L377" s="123">
        <v>19352</v>
      </c>
      <c r="M377" s="123">
        <v>19465</v>
      </c>
      <c r="N377" s="123">
        <v>19296</v>
      </c>
      <c r="O377" s="123">
        <v>19152</v>
      </c>
      <c r="P377" s="123">
        <v>18996</v>
      </c>
      <c r="Q377" s="123">
        <v>19136</v>
      </c>
      <c r="R377" s="123">
        <v>20015</v>
      </c>
      <c r="S377" s="123">
        <v>20484</v>
      </c>
      <c r="T377" s="123">
        <v>19994</v>
      </c>
      <c r="U377" s="123">
        <v>19529</v>
      </c>
      <c r="V377" s="123">
        <v>18931</v>
      </c>
      <c r="W377" s="123">
        <v>18116</v>
      </c>
      <c r="X377" s="123">
        <v>17165</v>
      </c>
      <c r="Y377" s="123">
        <v>15539</v>
      </c>
      <c r="Z377">
        <f t="shared" si="5"/>
        <v>412764</v>
      </c>
    </row>
    <row r="378" spans="1:26" ht="12" customHeight="1">
      <c r="A378" s="13">
        <v>349</v>
      </c>
      <c r="B378" s="122">
        <v>14113</v>
      </c>
      <c r="C378" s="123">
        <v>13400</v>
      </c>
      <c r="D378" s="123">
        <v>12693</v>
      </c>
      <c r="E378" s="123">
        <v>12450</v>
      </c>
      <c r="F378" s="123">
        <v>12421</v>
      </c>
      <c r="G378" s="123">
        <v>12678</v>
      </c>
      <c r="H378" s="123">
        <v>13442</v>
      </c>
      <c r="I378" s="123">
        <v>14446</v>
      </c>
      <c r="J378" s="123">
        <v>15719</v>
      </c>
      <c r="K378" s="123">
        <v>16819</v>
      </c>
      <c r="L378" s="123">
        <v>17387</v>
      </c>
      <c r="M378" s="123">
        <v>17519</v>
      </c>
      <c r="N378" s="123">
        <v>17349</v>
      </c>
      <c r="O378" s="123">
        <v>17094</v>
      </c>
      <c r="P378" s="123">
        <v>16827</v>
      </c>
      <c r="Q378" s="123">
        <v>16749</v>
      </c>
      <c r="R378" s="123">
        <v>17687</v>
      </c>
      <c r="S378" s="123">
        <v>18843</v>
      </c>
      <c r="T378" s="123">
        <v>18645</v>
      </c>
      <c r="U378" s="123">
        <v>18339</v>
      </c>
      <c r="V378" s="123">
        <v>17840</v>
      </c>
      <c r="W378" s="123">
        <v>17208</v>
      </c>
      <c r="X378" s="123">
        <v>16368</v>
      </c>
      <c r="Y378" s="123">
        <v>15261</v>
      </c>
      <c r="Z378">
        <f t="shared" si="5"/>
        <v>381646</v>
      </c>
    </row>
    <row r="379" spans="1:26" ht="12" customHeight="1">
      <c r="A379" s="13">
        <v>350</v>
      </c>
      <c r="B379" s="122">
        <v>14115</v>
      </c>
      <c r="C379" s="123">
        <v>13265</v>
      </c>
      <c r="D379" s="123">
        <v>12523</v>
      </c>
      <c r="E379" s="123">
        <v>12185</v>
      </c>
      <c r="F379" s="123">
        <v>12087</v>
      </c>
      <c r="G379" s="123">
        <v>12213</v>
      </c>
      <c r="H379" s="123">
        <v>12684</v>
      </c>
      <c r="I379" s="123">
        <v>13346</v>
      </c>
      <c r="J379" s="123">
        <v>14250</v>
      </c>
      <c r="K379" s="123">
        <v>15064</v>
      </c>
      <c r="L379" s="123">
        <v>15608</v>
      </c>
      <c r="M379" s="123">
        <v>15773</v>
      </c>
      <c r="N379" s="123">
        <v>15889</v>
      </c>
      <c r="O379" s="123">
        <v>15829</v>
      </c>
      <c r="P379" s="123">
        <v>15801</v>
      </c>
      <c r="Q379" s="123">
        <v>15954</v>
      </c>
      <c r="R379" s="123">
        <v>17152</v>
      </c>
      <c r="S379" s="123">
        <v>18277</v>
      </c>
      <c r="T379" s="123">
        <v>18358</v>
      </c>
      <c r="U379" s="123">
        <v>18261</v>
      </c>
      <c r="V379" s="123">
        <v>17945</v>
      </c>
      <c r="W379" s="123">
        <v>17276</v>
      </c>
      <c r="X379" s="123">
        <v>16070</v>
      </c>
      <c r="Y379" s="123">
        <v>14693</v>
      </c>
      <c r="Z379">
        <f t="shared" si="5"/>
        <v>364968</v>
      </c>
    </row>
    <row r="380" spans="1:26" ht="12" customHeight="1">
      <c r="A380" s="13">
        <v>351</v>
      </c>
      <c r="B380" s="122">
        <v>13423</v>
      </c>
      <c r="C380" s="123">
        <v>12694</v>
      </c>
      <c r="D380" s="123">
        <v>12344</v>
      </c>
      <c r="E380" s="123">
        <v>12187</v>
      </c>
      <c r="F380" s="123">
        <v>12449</v>
      </c>
      <c r="G380" s="123">
        <v>13112</v>
      </c>
      <c r="H380" s="123">
        <v>15069</v>
      </c>
      <c r="I380" s="123">
        <v>16920</v>
      </c>
      <c r="J380" s="123">
        <v>18082</v>
      </c>
      <c r="K380" s="123">
        <v>18745</v>
      </c>
      <c r="L380" s="123">
        <v>19075</v>
      </c>
      <c r="M380" s="123">
        <v>19035</v>
      </c>
      <c r="N380" s="123">
        <v>18885</v>
      </c>
      <c r="O380" s="123">
        <v>18846</v>
      </c>
      <c r="P380" s="123">
        <v>18713</v>
      </c>
      <c r="Q380" s="123">
        <v>18836</v>
      </c>
      <c r="R380" s="123">
        <v>19966</v>
      </c>
      <c r="S380" s="123">
        <v>20869</v>
      </c>
      <c r="T380" s="123">
        <v>20619</v>
      </c>
      <c r="U380" s="123">
        <v>20164</v>
      </c>
      <c r="V380" s="123">
        <v>19598</v>
      </c>
      <c r="W380" s="123">
        <v>18630</v>
      </c>
      <c r="X380" s="123">
        <v>17188</v>
      </c>
      <c r="Y380" s="123">
        <v>15437</v>
      </c>
      <c r="Z380">
        <f t="shared" si="5"/>
        <v>411237</v>
      </c>
    </row>
    <row r="381" spans="1:26" ht="12" customHeight="1">
      <c r="A381" s="13">
        <v>352</v>
      </c>
      <c r="B381" s="122">
        <v>14043</v>
      </c>
      <c r="C381" s="123">
        <v>13053</v>
      </c>
      <c r="D381" s="123">
        <v>12455</v>
      </c>
      <c r="E381" s="123">
        <v>12230</v>
      </c>
      <c r="F381" s="123">
        <v>12320</v>
      </c>
      <c r="G381" s="123">
        <v>13123</v>
      </c>
      <c r="H381" s="123">
        <v>15134</v>
      </c>
      <c r="I381" s="123">
        <v>17033</v>
      </c>
      <c r="J381" s="123">
        <v>17999</v>
      </c>
      <c r="K381" s="123">
        <v>18600</v>
      </c>
      <c r="L381" s="123">
        <v>18973</v>
      </c>
      <c r="M381" s="123">
        <v>19013</v>
      </c>
      <c r="N381" s="123">
        <v>18881</v>
      </c>
      <c r="O381" s="123">
        <v>18786</v>
      </c>
      <c r="P381" s="123">
        <v>18692</v>
      </c>
      <c r="Q381" s="123">
        <v>18734</v>
      </c>
      <c r="R381" s="123">
        <v>19623</v>
      </c>
      <c r="S381" s="123">
        <v>20559</v>
      </c>
      <c r="T381" s="123">
        <v>20274</v>
      </c>
      <c r="U381" s="123">
        <v>19911</v>
      </c>
      <c r="V381" s="123">
        <v>19287</v>
      </c>
      <c r="W381" s="123">
        <v>18430</v>
      </c>
      <c r="X381" s="123">
        <v>16850</v>
      </c>
      <c r="Y381" s="123">
        <v>15246</v>
      </c>
      <c r="Z381">
        <f t="shared" si="5"/>
        <v>409601</v>
      </c>
    </row>
    <row r="382" spans="1:26" ht="12" customHeight="1">
      <c r="A382" s="13">
        <v>353</v>
      </c>
      <c r="B382" s="122">
        <v>13754</v>
      </c>
      <c r="C382" s="123">
        <v>12852</v>
      </c>
      <c r="D382" s="123">
        <v>12325</v>
      </c>
      <c r="E382" s="123">
        <v>12129</v>
      </c>
      <c r="F382" s="123">
        <v>12185</v>
      </c>
      <c r="G382" s="123">
        <v>12988</v>
      </c>
      <c r="H382" s="123">
        <v>14932</v>
      </c>
      <c r="I382" s="123">
        <v>16817</v>
      </c>
      <c r="J382" s="123">
        <v>17619</v>
      </c>
      <c r="K382" s="123">
        <v>18150</v>
      </c>
      <c r="L382" s="123">
        <v>18536</v>
      </c>
      <c r="M382" s="123">
        <v>18535</v>
      </c>
      <c r="N382" s="123">
        <v>18498</v>
      </c>
      <c r="O382" s="123">
        <v>18496</v>
      </c>
      <c r="P382" s="123">
        <v>18355</v>
      </c>
      <c r="Q382" s="123">
        <v>18543</v>
      </c>
      <c r="R382" s="123">
        <v>19541</v>
      </c>
      <c r="S382" s="123">
        <v>20534</v>
      </c>
      <c r="T382" s="123">
        <v>20244</v>
      </c>
      <c r="U382" s="123">
        <v>19890</v>
      </c>
      <c r="V382" s="123">
        <v>19365</v>
      </c>
      <c r="W382" s="123">
        <v>18534</v>
      </c>
      <c r="X382" s="123">
        <v>17159</v>
      </c>
      <c r="Y382" s="123">
        <v>15345</v>
      </c>
      <c r="Z382">
        <f t="shared" si="5"/>
        <v>405679</v>
      </c>
    </row>
    <row r="383" spans="1:26" ht="12" customHeight="1">
      <c r="A383" s="13">
        <v>354</v>
      </c>
      <c r="B383" s="122">
        <v>13741</v>
      </c>
      <c r="C383" s="123">
        <v>12906</v>
      </c>
      <c r="D383" s="123">
        <v>12488</v>
      </c>
      <c r="E383" s="123">
        <v>12306</v>
      </c>
      <c r="F383" s="123">
        <v>12451</v>
      </c>
      <c r="G383" s="123">
        <v>13250</v>
      </c>
      <c r="H383" s="123">
        <v>15156</v>
      </c>
      <c r="I383" s="123">
        <v>17213</v>
      </c>
      <c r="J383" s="123">
        <v>18277</v>
      </c>
      <c r="K383" s="123">
        <v>19015</v>
      </c>
      <c r="L383" s="123">
        <v>19484</v>
      </c>
      <c r="M383" s="123">
        <v>19565</v>
      </c>
      <c r="N383" s="123">
        <v>19410</v>
      </c>
      <c r="O383" s="123">
        <v>19358</v>
      </c>
      <c r="P383" s="123">
        <v>19161</v>
      </c>
      <c r="Q383" s="123">
        <v>19401</v>
      </c>
      <c r="R383" s="123">
        <v>20365</v>
      </c>
      <c r="S383" s="123">
        <v>21222</v>
      </c>
      <c r="T383" s="123">
        <v>21007</v>
      </c>
      <c r="U383" s="123">
        <v>20693</v>
      </c>
      <c r="V383" s="123">
        <v>20154</v>
      </c>
      <c r="W383" s="123">
        <v>19230</v>
      </c>
      <c r="X383" s="123">
        <v>17840</v>
      </c>
      <c r="Y383" s="123">
        <v>16126</v>
      </c>
      <c r="Z383">
        <f t="shared" si="5"/>
        <v>420173</v>
      </c>
    </row>
    <row r="384" spans="1:26" ht="12" customHeight="1">
      <c r="A384" s="13">
        <v>355</v>
      </c>
      <c r="B384" s="122">
        <v>14692</v>
      </c>
      <c r="C384" s="123">
        <v>13838</v>
      </c>
      <c r="D384" s="123">
        <v>13417</v>
      </c>
      <c r="E384" s="123">
        <v>13279</v>
      </c>
      <c r="F384" s="123">
        <v>13492</v>
      </c>
      <c r="G384" s="123">
        <v>14345</v>
      </c>
      <c r="H384" s="123">
        <v>16284</v>
      </c>
      <c r="I384" s="123">
        <v>17932</v>
      </c>
      <c r="J384" s="123">
        <v>18987</v>
      </c>
      <c r="K384" s="123">
        <v>19579</v>
      </c>
      <c r="L384" s="123">
        <v>19878</v>
      </c>
      <c r="M384" s="123">
        <v>19819</v>
      </c>
      <c r="N384" s="123">
        <v>19533</v>
      </c>
      <c r="O384" s="123">
        <v>19399</v>
      </c>
      <c r="P384" s="123">
        <v>19146</v>
      </c>
      <c r="Q384" s="123">
        <v>19176</v>
      </c>
      <c r="R384" s="123">
        <v>20153</v>
      </c>
      <c r="S384" s="123">
        <v>21317</v>
      </c>
      <c r="T384" s="123">
        <v>21197</v>
      </c>
      <c r="U384" s="123">
        <v>20748</v>
      </c>
      <c r="V384" s="123">
        <v>20243</v>
      </c>
      <c r="W384" s="123">
        <v>19450</v>
      </c>
      <c r="X384" s="123">
        <v>18296</v>
      </c>
      <c r="Y384" s="123">
        <v>16795</v>
      </c>
      <c r="Z384">
        <f t="shared" si="5"/>
        <v>431350</v>
      </c>
    </row>
    <row r="385" spans="1:26" ht="12" customHeight="1">
      <c r="A385" s="13">
        <v>356</v>
      </c>
      <c r="B385" s="122">
        <v>15507</v>
      </c>
      <c r="C385" s="123">
        <v>14585</v>
      </c>
      <c r="D385" s="123">
        <v>13963</v>
      </c>
      <c r="E385" s="123">
        <v>13699</v>
      </c>
      <c r="F385" s="123">
        <v>13701</v>
      </c>
      <c r="G385" s="123">
        <v>14052</v>
      </c>
      <c r="H385" s="123">
        <v>14635</v>
      </c>
      <c r="I385" s="123">
        <v>15580</v>
      </c>
      <c r="J385" s="123">
        <v>16672</v>
      </c>
      <c r="K385" s="123">
        <v>17326</v>
      </c>
      <c r="L385" s="123">
        <v>17740</v>
      </c>
      <c r="M385" s="123">
        <v>17693</v>
      </c>
      <c r="N385" s="123">
        <v>17380</v>
      </c>
      <c r="O385" s="123">
        <v>17068</v>
      </c>
      <c r="P385" s="123">
        <v>16815</v>
      </c>
      <c r="Q385" s="123">
        <v>16831</v>
      </c>
      <c r="R385" s="123">
        <v>17931</v>
      </c>
      <c r="S385" s="123">
        <v>19484</v>
      </c>
      <c r="T385" s="123">
        <v>19500</v>
      </c>
      <c r="U385" s="123">
        <v>19248</v>
      </c>
      <c r="V385" s="123">
        <v>18753</v>
      </c>
      <c r="W385" s="123">
        <v>18214</v>
      </c>
      <c r="X385" s="123">
        <v>17382</v>
      </c>
      <c r="Y385" s="123">
        <v>16235</v>
      </c>
      <c r="Z385">
        <f t="shared" si="5"/>
        <v>400350</v>
      </c>
    </row>
    <row r="386" spans="1:26" ht="12" customHeight="1">
      <c r="A386" s="13">
        <v>357</v>
      </c>
      <c r="B386" s="122">
        <v>15137</v>
      </c>
      <c r="C386" s="123">
        <v>14179</v>
      </c>
      <c r="D386" s="123">
        <v>13183</v>
      </c>
      <c r="E386" s="123">
        <v>12962</v>
      </c>
      <c r="F386" s="123">
        <v>12927</v>
      </c>
      <c r="G386" s="123">
        <v>13042</v>
      </c>
      <c r="H386" s="123">
        <v>13656</v>
      </c>
      <c r="I386" s="123">
        <v>14330</v>
      </c>
      <c r="J386" s="123">
        <v>15216</v>
      </c>
      <c r="K386" s="123">
        <v>16029</v>
      </c>
      <c r="L386" s="123">
        <v>16518</v>
      </c>
      <c r="M386" s="123">
        <v>16507</v>
      </c>
      <c r="N386" s="123">
        <v>16554</v>
      </c>
      <c r="O386" s="123">
        <v>16352</v>
      </c>
      <c r="P386" s="123">
        <v>16174</v>
      </c>
      <c r="Q386" s="123">
        <v>16410</v>
      </c>
      <c r="R386" s="123">
        <v>17541</v>
      </c>
      <c r="S386" s="123">
        <v>18668</v>
      </c>
      <c r="T386" s="123">
        <v>18694</v>
      </c>
      <c r="U386" s="123">
        <v>18552</v>
      </c>
      <c r="V386" s="123">
        <v>18220</v>
      </c>
      <c r="W386" s="123">
        <v>17612</v>
      </c>
      <c r="X386" s="123">
        <v>16610</v>
      </c>
      <c r="Y386" s="123">
        <v>15334</v>
      </c>
      <c r="Z386">
        <f t="shared" si="5"/>
        <v>380764</v>
      </c>
    </row>
    <row r="387" spans="1:26" ht="12" customHeight="1">
      <c r="A387" s="13">
        <v>358</v>
      </c>
      <c r="B387" s="122">
        <v>14148</v>
      </c>
      <c r="C387" s="123">
        <v>13005</v>
      </c>
      <c r="D387" s="123">
        <v>12605</v>
      </c>
      <c r="E387" s="123">
        <v>12454</v>
      </c>
      <c r="F387" s="123">
        <v>12485</v>
      </c>
      <c r="G387" s="123">
        <v>12940</v>
      </c>
      <c r="H387" s="123">
        <v>14508</v>
      </c>
      <c r="I387" s="123">
        <v>16161</v>
      </c>
      <c r="J387" s="123">
        <v>17507</v>
      </c>
      <c r="K387" s="123">
        <v>18428</v>
      </c>
      <c r="L387" s="123">
        <v>18882</v>
      </c>
      <c r="M387" s="123">
        <v>18929</v>
      </c>
      <c r="N387" s="123">
        <v>19041</v>
      </c>
      <c r="O387" s="123">
        <v>18542</v>
      </c>
      <c r="P387" s="123">
        <v>18218</v>
      </c>
      <c r="Q387" s="123">
        <v>18165</v>
      </c>
      <c r="R387" s="123">
        <v>19056</v>
      </c>
      <c r="S387" s="123">
        <v>20219</v>
      </c>
      <c r="T387" s="123">
        <v>19947</v>
      </c>
      <c r="U387" s="123">
        <v>19645</v>
      </c>
      <c r="V387" s="123">
        <v>19200</v>
      </c>
      <c r="W387" s="123">
        <v>18370</v>
      </c>
      <c r="X387" s="123">
        <v>17249</v>
      </c>
      <c r="Y387" s="123">
        <v>15644</v>
      </c>
      <c r="Z387">
        <f t="shared" si="5"/>
        <v>405706</v>
      </c>
    </row>
    <row r="388" spans="1:26" ht="12" customHeight="1">
      <c r="A388" s="13">
        <v>359</v>
      </c>
      <c r="B388" s="122">
        <v>14149</v>
      </c>
      <c r="C388" s="123">
        <v>12565</v>
      </c>
      <c r="D388" s="123">
        <v>11869</v>
      </c>
      <c r="E388" s="123">
        <v>11693</v>
      </c>
      <c r="F388" s="123">
        <v>11701</v>
      </c>
      <c r="G388" s="123">
        <v>12217</v>
      </c>
      <c r="H388" s="123">
        <v>13639</v>
      </c>
      <c r="I388" s="123">
        <v>15097</v>
      </c>
      <c r="J388" s="123">
        <v>16414</v>
      </c>
      <c r="K388" s="123">
        <v>17439</v>
      </c>
      <c r="L388" s="123">
        <v>17996</v>
      </c>
      <c r="M388" s="123">
        <v>18022</v>
      </c>
      <c r="N388" s="123">
        <v>17702</v>
      </c>
      <c r="O388" s="123">
        <v>17383</v>
      </c>
      <c r="P388" s="123">
        <v>17230</v>
      </c>
      <c r="Q388" s="123">
        <v>17298</v>
      </c>
      <c r="R388" s="123">
        <v>17966</v>
      </c>
      <c r="S388" s="123">
        <v>18439</v>
      </c>
      <c r="T388" s="123">
        <v>17827</v>
      </c>
      <c r="U388" s="123">
        <v>17302</v>
      </c>
      <c r="V388" s="123">
        <v>16787</v>
      </c>
      <c r="W388" s="123">
        <v>16439</v>
      </c>
      <c r="X388" s="123">
        <v>15962</v>
      </c>
      <c r="Y388" s="123">
        <v>14835</v>
      </c>
      <c r="Z388">
        <f t="shared" si="5"/>
        <v>378330</v>
      </c>
    </row>
    <row r="389" spans="1:26" ht="12" customHeight="1">
      <c r="A389" s="13">
        <v>360</v>
      </c>
      <c r="B389" s="122">
        <v>13587</v>
      </c>
      <c r="C389" s="123">
        <v>12682</v>
      </c>
      <c r="D389" s="123">
        <v>12145</v>
      </c>
      <c r="E389" s="123">
        <v>11910</v>
      </c>
      <c r="F389" s="123">
        <v>11897</v>
      </c>
      <c r="G389" s="123">
        <v>12174</v>
      </c>
      <c r="H389" s="123">
        <v>12621</v>
      </c>
      <c r="I389" s="123">
        <v>13233</v>
      </c>
      <c r="J389" s="123">
        <v>14044</v>
      </c>
      <c r="K389" s="123">
        <v>14474</v>
      </c>
      <c r="L389" s="123">
        <v>14959</v>
      </c>
      <c r="M389" s="123">
        <v>15043</v>
      </c>
      <c r="N389" s="123">
        <v>15037</v>
      </c>
      <c r="O389" s="123">
        <v>14781</v>
      </c>
      <c r="P389" s="123">
        <v>14463</v>
      </c>
      <c r="Q389" s="123">
        <v>14573</v>
      </c>
      <c r="R389" s="123">
        <v>15204</v>
      </c>
      <c r="S389" s="123">
        <v>16268</v>
      </c>
      <c r="T389" s="123">
        <v>16450</v>
      </c>
      <c r="U389" s="123">
        <v>16453</v>
      </c>
      <c r="V389" s="123">
        <v>16309</v>
      </c>
      <c r="W389" s="123">
        <v>16040</v>
      </c>
      <c r="X389" s="123">
        <v>15499</v>
      </c>
      <c r="Y389" s="123">
        <v>14413</v>
      </c>
      <c r="Z389">
        <f t="shared" si="5"/>
        <v>344619</v>
      </c>
    </row>
    <row r="390" spans="1:26" ht="12" customHeight="1">
      <c r="A390" s="13">
        <v>361</v>
      </c>
      <c r="B390" s="122">
        <v>13100</v>
      </c>
      <c r="C390" s="123">
        <v>12389</v>
      </c>
      <c r="D390" s="123">
        <v>11991</v>
      </c>
      <c r="E390" s="123">
        <v>11921</v>
      </c>
      <c r="F390" s="123">
        <v>12059</v>
      </c>
      <c r="G390" s="123">
        <v>12700</v>
      </c>
      <c r="H390" s="123">
        <v>14307</v>
      </c>
      <c r="I390" s="123">
        <v>15520</v>
      </c>
      <c r="J390" s="123">
        <v>16957</v>
      </c>
      <c r="K390" s="123">
        <v>18109</v>
      </c>
      <c r="L390" s="123">
        <v>18754</v>
      </c>
      <c r="M390" s="123">
        <v>18932</v>
      </c>
      <c r="N390" s="123">
        <v>18871</v>
      </c>
      <c r="O390" s="123">
        <v>18720</v>
      </c>
      <c r="P390" s="123">
        <v>18518</v>
      </c>
      <c r="Q390" s="123">
        <v>18404</v>
      </c>
      <c r="R390" s="123">
        <v>19142</v>
      </c>
      <c r="S390" s="123">
        <v>20210</v>
      </c>
      <c r="T390" s="123">
        <v>20012</v>
      </c>
      <c r="U390" s="123">
        <v>19642</v>
      </c>
      <c r="V390" s="123">
        <v>19085</v>
      </c>
      <c r="W390" s="123">
        <v>18211</v>
      </c>
      <c r="X390" s="123">
        <v>17125</v>
      </c>
      <c r="Y390" s="123">
        <v>15660</v>
      </c>
      <c r="Z390">
        <f t="shared" si="5"/>
        <v>400700</v>
      </c>
    </row>
    <row r="391" spans="1:26" ht="12" customHeight="1">
      <c r="A391" s="13">
        <v>362</v>
      </c>
      <c r="B391" s="122">
        <v>13861</v>
      </c>
      <c r="C391" s="123">
        <v>13091</v>
      </c>
      <c r="D391" s="123">
        <v>12576</v>
      </c>
      <c r="E391" s="123">
        <v>12311</v>
      </c>
      <c r="F391" s="123">
        <v>12279</v>
      </c>
      <c r="G391" s="123">
        <v>12733</v>
      </c>
      <c r="H391" s="123">
        <v>13940</v>
      </c>
      <c r="I391" s="123">
        <v>15475</v>
      </c>
      <c r="J391" s="123">
        <v>16893</v>
      </c>
      <c r="K391" s="123">
        <v>17761</v>
      </c>
      <c r="L391" s="123">
        <v>18300</v>
      </c>
      <c r="M391" s="123">
        <v>18324</v>
      </c>
      <c r="N391" s="123">
        <v>18092</v>
      </c>
      <c r="O391" s="123">
        <v>17861</v>
      </c>
      <c r="P391" s="123">
        <v>17652</v>
      </c>
      <c r="Q391" s="123">
        <v>17553</v>
      </c>
      <c r="R391" s="123">
        <v>18221</v>
      </c>
      <c r="S391" s="123">
        <v>19526</v>
      </c>
      <c r="T391" s="123">
        <v>19315</v>
      </c>
      <c r="U391" s="123">
        <v>18949</v>
      </c>
      <c r="V391" s="123">
        <v>18366</v>
      </c>
      <c r="W391" s="123">
        <v>17544</v>
      </c>
      <c r="X391" s="123">
        <v>16242</v>
      </c>
      <c r="Y391" s="123">
        <v>14825</v>
      </c>
      <c r="Z391">
        <f t="shared" si="5"/>
        <v>392052</v>
      </c>
    </row>
    <row r="392" spans="1:26" ht="12" customHeight="1">
      <c r="A392" s="13">
        <v>363</v>
      </c>
      <c r="B392" s="122">
        <v>13579</v>
      </c>
      <c r="C392" s="123">
        <v>12732</v>
      </c>
      <c r="D392" s="123">
        <v>12113</v>
      </c>
      <c r="E392" s="123">
        <v>11823</v>
      </c>
      <c r="F392" s="123">
        <v>11758</v>
      </c>
      <c r="G392" s="123">
        <v>11963</v>
      </c>
      <c r="H392" s="123">
        <v>12561</v>
      </c>
      <c r="I392" s="123">
        <v>13332</v>
      </c>
      <c r="J392" s="123">
        <v>14396</v>
      </c>
      <c r="K392" s="123">
        <v>15540</v>
      </c>
      <c r="L392" s="123">
        <v>16438</v>
      </c>
      <c r="M392" s="123">
        <v>16573</v>
      </c>
      <c r="N392" s="123">
        <v>16285</v>
      </c>
      <c r="O392" s="123">
        <v>15940</v>
      </c>
      <c r="P392" s="123">
        <v>15682</v>
      </c>
      <c r="Q392" s="123">
        <v>15757</v>
      </c>
      <c r="R392" s="123">
        <v>16754</v>
      </c>
      <c r="S392" s="123">
        <v>17883</v>
      </c>
      <c r="T392" s="123">
        <v>17801</v>
      </c>
      <c r="U392" s="123">
        <v>17525</v>
      </c>
      <c r="V392" s="123">
        <v>16843</v>
      </c>
      <c r="W392" s="123">
        <v>16076</v>
      </c>
      <c r="X392" s="123">
        <v>15114</v>
      </c>
      <c r="Y392" s="123">
        <v>13987</v>
      </c>
      <c r="Z392">
        <f t="shared" si="5"/>
        <v>358818</v>
      </c>
    </row>
    <row r="393" spans="1:26" ht="12" customHeight="1">
      <c r="A393" s="13">
        <v>364</v>
      </c>
      <c r="B393" s="122">
        <v>12880</v>
      </c>
      <c r="C393" s="123">
        <v>12016</v>
      </c>
      <c r="D393" s="123">
        <v>11387</v>
      </c>
      <c r="E393" s="123">
        <v>11183</v>
      </c>
      <c r="F393" s="123">
        <v>11082</v>
      </c>
      <c r="G393" s="123">
        <v>11183</v>
      </c>
      <c r="H393" s="123">
        <v>11579</v>
      </c>
      <c r="I393" s="123">
        <v>12150</v>
      </c>
      <c r="J393" s="123">
        <v>12723</v>
      </c>
      <c r="K393" s="123">
        <v>13879</v>
      </c>
      <c r="L393" s="123">
        <v>14546</v>
      </c>
      <c r="M393" s="123">
        <v>14923</v>
      </c>
      <c r="N393" s="123">
        <v>15102</v>
      </c>
      <c r="O393" s="123">
        <v>15319</v>
      </c>
      <c r="P393" s="123">
        <v>15053</v>
      </c>
      <c r="Q393" s="123">
        <v>15399</v>
      </c>
      <c r="R393" s="123">
        <v>16242</v>
      </c>
      <c r="S393" s="123">
        <v>16987</v>
      </c>
      <c r="T393" s="123">
        <v>17010</v>
      </c>
      <c r="U393" s="123">
        <v>16880</v>
      </c>
      <c r="V393" s="123">
        <v>16299</v>
      </c>
      <c r="W393" s="123">
        <v>15459</v>
      </c>
      <c r="X393" s="123">
        <v>14553</v>
      </c>
      <c r="Y393" s="123">
        <v>13379</v>
      </c>
      <c r="Z393">
        <f t="shared" si="5"/>
        <v>337577</v>
      </c>
    </row>
    <row r="394" spans="1:26" ht="12" customHeight="1">
      <c r="A394" s="13">
        <v>365</v>
      </c>
      <c r="B394" s="122">
        <v>12538</v>
      </c>
      <c r="C394" s="123">
        <v>11790</v>
      </c>
      <c r="D394" s="123">
        <v>11415</v>
      </c>
      <c r="E394" s="123">
        <v>11234</v>
      </c>
      <c r="F394" s="123">
        <v>11484</v>
      </c>
      <c r="G394" s="123">
        <v>12199</v>
      </c>
      <c r="H394" s="123">
        <v>13767</v>
      </c>
      <c r="I394" s="123">
        <v>15317</v>
      </c>
      <c r="J394" s="123">
        <v>16591</v>
      </c>
      <c r="K394" s="123">
        <v>17557</v>
      </c>
      <c r="L394" s="123">
        <v>18101</v>
      </c>
      <c r="M394" s="123">
        <v>18384</v>
      </c>
      <c r="N394" s="123">
        <v>18159</v>
      </c>
      <c r="O394" s="123">
        <v>17971</v>
      </c>
      <c r="P394" s="123">
        <v>17804</v>
      </c>
      <c r="Q394" s="123">
        <v>17745</v>
      </c>
      <c r="R394" s="123">
        <v>18581</v>
      </c>
      <c r="S394" s="123">
        <v>20061</v>
      </c>
      <c r="T394" s="123">
        <v>19853</v>
      </c>
      <c r="U394" s="123">
        <v>19519</v>
      </c>
      <c r="V394" s="123">
        <v>18995</v>
      </c>
      <c r="W394" s="123">
        <v>18154</v>
      </c>
      <c r="X394" s="123">
        <v>17017</v>
      </c>
      <c r="Y394" s="123">
        <v>15636</v>
      </c>
      <c r="Z394">
        <f t="shared" si="5"/>
        <v>390237</v>
      </c>
    </row>
    <row r="395" spans="1:26" ht="12" customHeight="1">
      <c r="A395" s="13">
        <v>366</v>
      </c>
      <c r="B395" s="122">
        <v>14002</v>
      </c>
      <c r="C395" s="123">
        <v>13150</v>
      </c>
      <c r="D395" s="123">
        <v>12605</v>
      </c>
      <c r="E395" s="123">
        <v>12442</v>
      </c>
      <c r="F395" s="123">
        <v>12482</v>
      </c>
      <c r="G395" s="123">
        <v>12998</v>
      </c>
      <c r="H395" s="123">
        <v>14411</v>
      </c>
      <c r="I395" s="123">
        <v>16089</v>
      </c>
      <c r="J395" s="123">
        <v>17415</v>
      </c>
      <c r="K395" s="123">
        <v>18569</v>
      </c>
      <c r="L395" s="123">
        <v>19446</v>
      </c>
      <c r="M395" s="123">
        <v>19638</v>
      </c>
      <c r="N395" s="123">
        <v>19467</v>
      </c>
      <c r="O395" s="123">
        <v>19155</v>
      </c>
      <c r="P395" s="123">
        <v>18833</v>
      </c>
      <c r="Q395" s="123">
        <v>18623</v>
      </c>
      <c r="R395" s="123">
        <v>19038</v>
      </c>
      <c r="S395" s="123">
        <v>20297</v>
      </c>
      <c r="T395" s="123">
        <v>20185</v>
      </c>
      <c r="U395" s="123">
        <v>19659</v>
      </c>
      <c r="V395" s="123">
        <v>18960</v>
      </c>
      <c r="W395" s="123">
        <v>18252</v>
      </c>
      <c r="X395" s="123">
        <v>17553</v>
      </c>
      <c r="Y395" s="123">
        <v>16890</v>
      </c>
      <c r="Z395">
        <f t="shared" si="5"/>
        <v>410525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K368"/>
  <sheetViews>
    <sheetView workbookViewId="0">
      <selection activeCell="C12" sqref="C12"/>
    </sheetView>
  </sheetViews>
  <sheetFormatPr defaultRowHeight="12.75"/>
  <cols>
    <col min="1" max="1" width="11.42578125" customWidth="1"/>
    <col min="2" max="2" width="20.5703125" customWidth="1"/>
    <col min="3" max="3" width="14.42578125" customWidth="1"/>
    <col min="11" max="11" width="24" customWidth="1"/>
  </cols>
  <sheetData>
    <row r="4" spans="1:11" ht="20.25">
      <c r="D4" s="11"/>
    </row>
    <row r="5" spans="1:11" ht="18.75">
      <c r="B5" s="78" t="s">
        <v>64</v>
      </c>
      <c r="J5" s="1" t="s">
        <v>65</v>
      </c>
      <c r="K5" s="79"/>
    </row>
    <row r="7" spans="1:11">
      <c r="J7" s="80" t="s">
        <v>66</v>
      </c>
      <c r="K7" s="81"/>
    </row>
    <row r="8" spans="1:11">
      <c r="B8" s="82" t="s">
        <v>67</v>
      </c>
      <c r="C8" s="83">
        <v>0</v>
      </c>
      <c r="D8" t="s">
        <v>68</v>
      </c>
      <c r="J8" s="84" t="s">
        <v>69</v>
      </c>
      <c r="K8" s="85" t="s">
        <v>66</v>
      </c>
    </row>
    <row r="9" spans="1:11">
      <c r="J9" s="1">
        <v>36161</v>
      </c>
      <c r="K9" s="79">
        <v>5.8905489967094007E-2</v>
      </c>
    </row>
    <row r="10" spans="1:11">
      <c r="B10" s="86"/>
      <c r="C10" s="86"/>
      <c r="J10" s="1">
        <v>36192</v>
      </c>
      <c r="K10" s="79">
        <v>5.9052502009701011E-2</v>
      </c>
    </row>
    <row r="11" spans="1:11">
      <c r="B11" s="87" t="s">
        <v>70</v>
      </c>
      <c r="C11" s="88" t="s">
        <v>71</v>
      </c>
      <c r="J11" s="1">
        <v>36220</v>
      </c>
      <c r="K11" s="79">
        <v>5.918528708044301E-2</v>
      </c>
    </row>
    <row r="12" spans="1:11">
      <c r="A12" s="34">
        <v>36161</v>
      </c>
      <c r="B12" s="89">
        <f>VLOOKUP(A12,$J$9:$K$368,2)</f>
        <v>5.8905489967094007E-2</v>
      </c>
      <c r="C12" s="90">
        <f t="shared" ref="C12:C43" si="0">B12+$C$8/10000</f>
        <v>5.8905489967094007E-2</v>
      </c>
      <c r="J12" s="1">
        <v>36251</v>
      </c>
      <c r="K12" s="79">
        <v>5.9294841734904007E-2</v>
      </c>
    </row>
    <row r="13" spans="1:11">
      <c r="A13" s="34">
        <v>36192</v>
      </c>
      <c r="B13" s="89">
        <f t="shared" ref="B13:B43" si="1">VLOOKUP(A13,$J$9:$K$368,2)</f>
        <v>5.9052502009701011E-2</v>
      </c>
      <c r="C13" s="90">
        <f t="shared" si="0"/>
        <v>5.9052502009701011E-2</v>
      </c>
      <c r="J13" s="1">
        <v>36281</v>
      </c>
      <c r="K13" s="79">
        <v>5.936289444305301E-2</v>
      </c>
    </row>
    <row r="14" spans="1:11">
      <c r="A14" s="34">
        <v>36220</v>
      </c>
      <c r="B14" s="89">
        <f t="shared" si="1"/>
        <v>5.918528708044301E-2</v>
      </c>
      <c r="C14" s="90">
        <f t="shared" si="0"/>
        <v>5.918528708044301E-2</v>
      </c>
      <c r="J14" s="1">
        <v>36312</v>
      </c>
      <c r="K14" s="79">
        <v>5.9433215574806013E-2</v>
      </c>
    </row>
    <row r="15" spans="1:11">
      <c r="A15" s="34">
        <v>36251</v>
      </c>
      <c r="B15" s="89">
        <f t="shared" si="1"/>
        <v>5.9294841734904007E-2</v>
      </c>
      <c r="C15" s="90">
        <f t="shared" si="0"/>
        <v>5.9294841734904007E-2</v>
      </c>
      <c r="J15" s="1">
        <v>36342</v>
      </c>
      <c r="K15" s="79">
        <v>5.9497569412224012E-2</v>
      </c>
    </row>
    <row r="16" spans="1:11">
      <c r="A16" s="34">
        <v>36281</v>
      </c>
      <c r="B16" s="89">
        <f t="shared" si="1"/>
        <v>5.936289444305301E-2</v>
      </c>
      <c r="C16" s="90">
        <f t="shared" si="0"/>
        <v>5.936289444305301E-2</v>
      </c>
      <c r="J16" s="1">
        <v>36373</v>
      </c>
      <c r="K16" s="79">
        <v>5.9560043963884007E-2</v>
      </c>
    </row>
    <row r="17" spans="1:11">
      <c r="A17" s="34">
        <v>36312</v>
      </c>
      <c r="B17" s="89">
        <f t="shared" si="1"/>
        <v>5.9433215574806013E-2</v>
      </c>
      <c r="C17" s="90">
        <f t="shared" si="0"/>
        <v>5.9433215574806013E-2</v>
      </c>
      <c r="J17" s="1">
        <v>36404</v>
      </c>
      <c r="K17" s="79">
        <v>5.962251851554401E-2</v>
      </c>
    </row>
    <row r="18" spans="1:11">
      <c r="A18" s="34">
        <v>36342</v>
      </c>
      <c r="B18" s="89">
        <f t="shared" si="1"/>
        <v>5.9497569412224012E-2</v>
      </c>
      <c r="C18" s="90">
        <f t="shared" si="0"/>
        <v>5.9497569412224012E-2</v>
      </c>
      <c r="J18" s="1">
        <v>36434</v>
      </c>
      <c r="K18" s="79">
        <v>5.9683591832340011E-2</v>
      </c>
    </row>
    <row r="19" spans="1:11">
      <c r="A19" s="34">
        <v>36373</v>
      </c>
      <c r="B19" s="89">
        <f t="shared" si="1"/>
        <v>5.9560043963884007E-2</v>
      </c>
      <c r="C19" s="90">
        <f t="shared" si="0"/>
        <v>5.9560043963884007E-2</v>
      </c>
      <c r="J19" s="1">
        <v>36465</v>
      </c>
      <c r="K19" s="79">
        <v>5.9747287330336012E-2</v>
      </c>
    </row>
    <row r="20" spans="1:11">
      <c r="A20" s="34">
        <v>36404</v>
      </c>
      <c r="B20" s="89">
        <f t="shared" si="1"/>
        <v>5.962251851554401E-2</v>
      </c>
      <c r="C20" s="90">
        <f t="shared" si="0"/>
        <v>5.962251851554401E-2</v>
      </c>
      <c r="J20" s="1">
        <v>36495</v>
      </c>
      <c r="K20" s="79">
        <v>5.9808928134847013E-2</v>
      </c>
    </row>
    <row r="21" spans="1:11">
      <c r="A21" s="34">
        <v>36434</v>
      </c>
      <c r="B21" s="89">
        <f t="shared" si="1"/>
        <v>5.9683591832340011E-2</v>
      </c>
      <c r="C21" s="90">
        <f t="shared" si="0"/>
        <v>5.9683591832340011E-2</v>
      </c>
      <c r="J21" s="1">
        <v>36526</v>
      </c>
      <c r="K21" s="79">
        <v>5.9888377188460011E-2</v>
      </c>
    </row>
    <row r="22" spans="1:11">
      <c r="A22" s="34">
        <v>36465</v>
      </c>
      <c r="B22" s="89">
        <f t="shared" si="1"/>
        <v>5.9747287330336012E-2</v>
      </c>
      <c r="C22" s="90">
        <f t="shared" si="0"/>
        <v>5.9747287330336012E-2</v>
      </c>
      <c r="J22" s="1">
        <v>36557</v>
      </c>
      <c r="K22" s="79">
        <v>5.9980799758464008E-2</v>
      </c>
    </row>
    <row r="23" spans="1:11">
      <c r="A23" s="34">
        <v>36495</v>
      </c>
      <c r="B23" s="89">
        <f t="shared" si="1"/>
        <v>5.9808928134847013E-2</v>
      </c>
      <c r="C23" s="90">
        <f t="shared" si="0"/>
        <v>5.9808928134847013E-2</v>
      </c>
      <c r="J23" s="1">
        <v>36586</v>
      </c>
      <c r="K23" s="79">
        <v>6.0067259582017009E-2</v>
      </c>
    </row>
    <row r="24" spans="1:11">
      <c r="A24" s="34">
        <v>36526</v>
      </c>
      <c r="B24" s="89">
        <f t="shared" si="1"/>
        <v>5.9888377188460011E-2</v>
      </c>
      <c r="C24" s="90">
        <f t="shared" si="0"/>
        <v>5.9888377188460011E-2</v>
      </c>
      <c r="J24" s="1">
        <v>36617</v>
      </c>
      <c r="K24" s="79">
        <v>6.0135355404527011E-2</v>
      </c>
    </row>
    <row r="25" spans="1:11">
      <c r="A25" s="34">
        <v>36557</v>
      </c>
      <c r="B25" s="89">
        <f t="shared" si="1"/>
        <v>5.9980799758464008E-2</v>
      </c>
      <c r="C25" s="90">
        <f t="shared" si="0"/>
        <v>5.9980799758464008E-2</v>
      </c>
      <c r="J25" s="1">
        <v>36647</v>
      </c>
      <c r="K25" s="79">
        <v>6.018186704690201E-2</v>
      </c>
    </row>
    <row r="26" spans="1:11">
      <c r="A26" s="34">
        <v>36586</v>
      </c>
      <c r="B26" s="89">
        <f t="shared" si="1"/>
        <v>6.0067259582017009E-2</v>
      </c>
      <c r="C26" s="90">
        <f t="shared" si="0"/>
        <v>6.0067259582017009E-2</v>
      </c>
      <c r="J26" s="1">
        <v>36678</v>
      </c>
      <c r="K26" s="79">
        <v>6.022992907735801E-2</v>
      </c>
    </row>
    <row r="27" spans="1:11">
      <c r="A27" s="34">
        <v>36617</v>
      </c>
      <c r="B27" s="89">
        <f t="shared" si="1"/>
        <v>6.0135355404527011E-2</v>
      </c>
      <c r="C27" s="90">
        <f t="shared" si="0"/>
        <v>6.0135355404527011E-2</v>
      </c>
      <c r="J27" s="1">
        <v>36708</v>
      </c>
      <c r="K27" s="79">
        <v>6.0278331869589009E-2</v>
      </c>
    </row>
    <row r="28" spans="1:11">
      <c r="A28" s="34">
        <v>36647</v>
      </c>
      <c r="B28" s="89">
        <f t="shared" si="1"/>
        <v>6.018186704690201E-2</v>
      </c>
      <c r="C28" s="90">
        <f t="shared" si="0"/>
        <v>6.018186704690201E-2</v>
      </c>
      <c r="J28" s="1">
        <v>36739</v>
      </c>
      <c r="K28" s="79">
        <v>6.0321321709931007E-2</v>
      </c>
    </row>
    <row r="29" spans="1:11">
      <c r="A29" s="34">
        <v>36678</v>
      </c>
      <c r="B29" s="89">
        <f t="shared" si="1"/>
        <v>6.022992907735801E-2</v>
      </c>
      <c r="C29" s="90">
        <f t="shared" si="0"/>
        <v>6.022992907735801E-2</v>
      </c>
      <c r="J29" s="1">
        <v>36770</v>
      </c>
      <c r="K29" s="79">
        <v>6.0364311550274011E-2</v>
      </c>
    </row>
    <row r="30" spans="1:11">
      <c r="A30" s="34">
        <v>36708</v>
      </c>
      <c r="B30" s="89">
        <f t="shared" si="1"/>
        <v>6.0278331869589009E-2</v>
      </c>
      <c r="C30" s="90">
        <f t="shared" si="0"/>
        <v>6.0278331869589009E-2</v>
      </c>
      <c r="J30" s="1">
        <v>36800</v>
      </c>
      <c r="K30" s="79">
        <v>6.0405011358254011E-2</v>
      </c>
    </row>
    <row r="31" spans="1:11">
      <c r="A31" s="34">
        <v>36739</v>
      </c>
      <c r="B31" s="89">
        <f t="shared" si="1"/>
        <v>6.0321321709931007E-2</v>
      </c>
      <c r="C31" s="90">
        <f t="shared" si="0"/>
        <v>6.0321321709931007E-2</v>
      </c>
      <c r="J31" s="1">
        <v>36831</v>
      </c>
      <c r="K31" s="79">
        <v>6.0445350044550011E-2</v>
      </c>
    </row>
    <row r="32" spans="1:11">
      <c r="A32" s="34">
        <v>36770</v>
      </c>
      <c r="B32" s="89">
        <f t="shared" si="1"/>
        <v>6.0364311550274011E-2</v>
      </c>
      <c r="C32" s="90">
        <f t="shared" si="0"/>
        <v>6.0364311550274011E-2</v>
      </c>
      <c r="J32" s="1">
        <v>36861</v>
      </c>
      <c r="K32" s="79">
        <v>6.0484387482902011E-2</v>
      </c>
    </row>
    <row r="33" spans="1:11">
      <c r="A33" s="34">
        <v>36800</v>
      </c>
      <c r="B33" s="89">
        <f t="shared" si="1"/>
        <v>6.0405011358254011E-2</v>
      </c>
      <c r="C33" s="90">
        <f t="shared" si="0"/>
        <v>6.0405011358254011E-2</v>
      </c>
      <c r="J33" s="1">
        <v>36892</v>
      </c>
      <c r="K33" s="79">
        <v>6.0529789642836007E-2</v>
      </c>
    </row>
    <row r="34" spans="1:11">
      <c r="A34" s="34">
        <v>36831</v>
      </c>
      <c r="B34" s="89">
        <f t="shared" si="1"/>
        <v>6.0445350044550011E-2</v>
      </c>
      <c r="C34" s="90">
        <f t="shared" si="0"/>
        <v>6.0445350044550011E-2</v>
      </c>
      <c r="J34" s="1">
        <v>36923</v>
      </c>
      <c r="K34" s="79">
        <v>6.058320896936701E-2</v>
      </c>
    </row>
    <row r="35" spans="1:11">
      <c r="A35" s="34">
        <v>36861</v>
      </c>
      <c r="B35" s="89">
        <f t="shared" si="1"/>
        <v>6.0484387482902011E-2</v>
      </c>
      <c r="C35" s="90">
        <f t="shared" si="0"/>
        <v>6.0484387482902011E-2</v>
      </c>
      <c r="J35" s="1">
        <v>36951</v>
      </c>
      <c r="K35" s="79">
        <v>6.063145868365101E-2</v>
      </c>
    </row>
    <row r="36" spans="1:11">
      <c r="A36" s="34">
        <v>36892</v>
      </c>
      <c r="B36" s="89">
        <f t="shared" si="1"/>
        <v>6.0529789642836007E-2</v>
      </c>
      <c r="C36" s="90">
        <f t="shared" si="0"/>
        <v>6.0529789642836007E-2</v>
      </c>
      <c r="J36" s="1">
        <v>36982</v>
      </c>
      <c r="K36" s="79">
        <v>6.0677079377759013E-2</v>
      </c>
    </row>
    <row r="37" spans="1:11">
      <c r="A37" s="34">
        <v>36923</v>
      </c>
      <c r="B37" s="89">
        <f t="shared" si="1"/>
        <v>6.058320896936701E-2</v>
      </c>
      <c r="C37" s="90">
        <f t="shared" si="0"/>
        <v>6.058320896936701E-2</v>
      </c>
      <c r="J37" s="1">
        <v>37012</v>
      </c>
      <c r="K37" s="79">
        <v>6.0707919622002011E-2</v>
      </c>
    </row>
    <row r="38" spans="1:11">
      <c r="A38" s="34">
        <v>36951</v>
      </c>
      <c r="B38" s="89">
        <f t="shared" si="1"/>
        <v>6.063145868365101E-2</v>
      </c>
      <c r="C38" s="90">
        <f t="shared" si="0"/>
        <v>6.063145868365101E-2</v>
      </c>
      <c r="J38" s="1">
        <v>37043</v>
      </c>
      <c r="K38" s="79">
        <v>6.0739787874387011E-2</v>
      </c>
    </row>
    <row r="39" spans="1:11">
      <c r="A39" s="34">
        <v>36982</v>
      </c>
      <c r="B39" s="89">
        <f t="shared" si="1"/>
        <v>6.0677079377759013E-2</v>
      </c>
      <c r="C39" s="90">
        <f t="shared" si="0"/>
        <v>6.0677079377759013E-2</v>
      </c>
      <c r="J39" s="1">
        <v>37073</v>
      </c>
      <c r="K39" s="79">
        <v>6.0770337193521012E-2</v>
      </c>
    </row>
    <row r="40" spans="1:11">
      <c r="A40" s="34">
        <v>37012</v>
      </c>
      <c r="B40" s="89">
        <f t="shared" si="1"/>
        <v>6.0707919622002011E-2</v>
      </c>
      <c r="C40" s="90">
        <f t="shared" si="0"/>
        <v>6.0707919622002011E-2</v>
      </c>
      <c r="J40" s="1">
        <v>37104</v>
      </c>
      <c r="K40" s="79">
        <v>6.0801348546104007E-2</v>
      </c>
    </row>
    <row r="41" spans="1:11">
      <c r="A41" s="34">
        <v>37043</v>
      </c>
      <c r="B41" s="89">
        <f t="shared" si="1"/>
        <v>6.0739787874387011E-2</v>
      </c>
      <c r="C41" s="90">
        <f t="shared" si="0"/>
        <v>6.0739787874387011E-2</v>
      </c>
      <c r="J41" s="1">
        <v>37135</v>
      </c>
      <c r="K41" s="79">
        <v>6.0832359898688008E-2</v>
      </c>
    </row>
    <row r="42" spans="1:11">
      <c r="A42" s="34">
        <v>37073</v>
      </c>
      <c r="B42" s="89">
        <f t="shared" si="1"/>
        <v>6.0770337193521012E-2</v>
      </c>
      <c r="C42" s="90">
        <f t="shared" si="0"/>
        <v>6.0770337193521012E-2</v>
      </c>
      <c r="J42" s="1">
        <v>37165</v>
      </c>
      <c r="K42" s="79">
        <v>6.0863924254974007E-2</v>
      </c>
    </row>
    <row r="43" spans="1:11">
      <c r="A43" s="34">
        <v>37104</v>
      </c>
      <c r="B43" s="89">
        <f t="shared" si="1"/>
        <v>6.0801348546104007E-2</v>
      </c>
      <c r="C43" s="90">
        <f t="shared" si="0"/>
        <v>6.0801348546104007E-2</v>
      </c>
      <c r="J43" s="1">
        <v>37196</v>
      </c>
      <c r="K43" s="79">
        <v>6.0899109586277013E-2</v>
      </c>
    </row>
    <row r="44" spans="1:11">
      <c r="A44" s="34">
        <v>37135</v>
      </c>
      <c r="B44" s="89">
        <f t="shared" ref="B44:B75" si="2">VLOOKUP(A44,$J$9:$K$368,2)</f>
        <v>6.0832359898688008E-2</v>
      </c>
      <c r="C44" s="90">
        <f t="shared" ref="C44:C75" si="3">B44+$C$8/10000</f>
        <v>6.0832359898688008E-2</v>
      </c>
      <c r="J44" s="1">
        <v>37226</v>
      </c>
      <c r="K44" s="79">
        <v>6.0933159906894012E-2</v>
      </c>
    </row>
    <row r="45" spans="1:11">
      <c r="A45" s="34">
        <v>37165</v>
      </c>
      <c r="B45" s="89">
        <f t="shared" si="2"/>
        <v>6.0863924254974007E-2</v>
      </c>
      <c r="C45" s="90">
        <f t="shared" si="3"/>
        <v>6.0863924254974007E-2</v>
      </c>
      <c r="J45" s="1">
        <v>37257</v>
      </c>
      <c r="K45" s="79">
        <v>6.097352591364201E-2</v>
      </c>
    </row>
    <row r="46" spans="1:11">
      <c r="A46" s="34">
        <v>37196</v>
      </c>
      <c r="B46" s="89">
        <f t="shared" si="2"/>
        <v>6.0899109586277013E-2</v>
      </c>
      <c r="C46" s="90">
        <f t="shared" si="3"/>
        <v>6.0899109586277013E-2</v>
      </c>
      <c r="J46" s="1">
        <v>37288</v>
      </c>
      <c r="K46" s="79">
        <v>6.1021065163314007E-2</v>
      </c>
    </row>
    <row r="47" spans="1:11">
      <c r="A47" s="34">
        <v>37226</v>
      </c>
      <c r="B47" s="89">
        <f t="shared" si="2"/>
        <v>6.0933159906894012E-2</v>
      </c>
      <c r="C47" s="90">
        <f t="shared" si="3"/>
        <v>6.0933159906894012E-2</v>
      </c>
      <c r="J47" s="1">
        <v>37316</v>
      </c>
      <c r="K47" s="79">
        <v>6.1064003840435012E-2</v>
      </c>
    </row>
    <row r="48" spans="1:11">
      <c r="A48" s="34">
        <v>37257</v>
      </c>
      <c r="B48" s="89">
        <f t="shared" si="2"/>
        <v>6.097352591364201E-2</v>
      </c>
      <c r="C48" s="90">
        <f t="shared" si="3"/>
        <v>6.097352591364201E-2</v>
      </c>
      <c r="J48" s="1">
        <v>37347</v>
      </c>
      <c r="K48" s="79">
        <v>6.1102331572226012E-2</v>
      </c>
    </row>
    <row r="49" spans="1:11">
      <c r="A49" s="34">
        <v>37288</v>
      </c>
      <c r="B49" s="89">
        <f t="shared" si="2"/>
        <v>6.1021065163314007E-2</v>
      </c>
      <c r="C49" s="90">
        <f t="shared" si="3"/>
        <v>6.1021065163314007E-2</v>
      </c>
      <c r="J49" s="1">
        <v>37377</v>
      </c>
      <c r="K49" s="79">
        <v>6.1127079948761008E-2</v>
      </c>
    </row>
    <row r="50" spans="1:11">
      <c r="A50" s="34">
        <v>37316</v>
      </c>
      <c r="B50" s="89">
        <f t="shared" si="2"/>
        <v>6.1064003840435012E-2</v>
      </c>
      <c r="C50" s="90">
        <f t="shared" si="3"/>
        <v>6.1064003840435012E-2</v>
      </c>
      <c r="J50" s="1">
        <v>37408</v>
      </c>
      <c r="K50" s="79">
        <v>6.1152653271179011E-2</v>
      </c>
    </row>
    <row r="51" spans="1:11">
      <c r="A51" s="34">
        <v>37347</v>
      </c>
      <c r="B51" s="89">
        <f t="shared" si="2"/>
        <v>6.1102331572226012E-2</v>
      </c>
      <c r="C51" s="90">
        <f t="shared" si="3"/>
        <v>6.1102331572226012E-2</v>
      </c>
      <c r="J51" s="1">
        <v>37438</v>
      </c>
      <c r="K51" s="79">
        <v>6.1177401647713008E-2</v>
      </c>
    </row>
    <row r="52" spans="1:11">
      <c r="A52" s="34">
        <v>37377</v>
      </c>
      <c r="B52" s="89">
        <f t="shared" si="2"/>
        <v>6.1127079948761008E-2</v>
      </c>
      <c r="C52" s="90">
        <f t="shared" si="3"/>
        <v>6.1127079948761008E-2</v>
      </c>
      <c r="J52" s="1">
        <v>37469</v>
      </c>
      <c r="K52" s="79">
        <v>6.1202974970133009E-2</v>
      </c>
    </row>
    <row r="53" spans="1:11">
      <c r="A53" s="34">
        <v>37408</v>
      </c>
      <c r="B53" s="89">
        <f t="shared" si="2"/>
        <v>6.1152653271179011E-2</v>
      </c>
      <c r="C53" s="90">
        <f t="shared" si="3"/>
        <v>6.1152653271179011E-2</v>
      </c>
      <c r="J53" s="1">
        <v>37500</v>
      </c>
      <c r="K53" s="79">
        <v>6.1228548292552011E-2</v>
      </c>
    </row>
    <row r="54" spans="1:11">
      <c r="A54" s="34">
        <v>37438</v>
      </c>
      <c r="B54" s="89">
        <f t="shared" si="2"/>
        <v>6.1177401647713008E-2</v>
      </c>
      <c r="C54" s="90">
        <f t="shared" si="3"/>
        <v>6.1177401647713008E-2</v>
      </c>
      <c r="J54" s="1">
        <v>37530</v>
      </c>
      <c r="K54" s="79">
        <v>6.1253296669086008E-2</v>
      </c>
    </row>
    <row r="55" spans="1:11">
      <c r="A55" s="34">
        <v>37469</v>
      </c>
      <c r="B55" s="89">
        <f t="shared" si="2"/>
        <v>6.1202974970133009E-2</v>
      </c>
      <c r="C55" s="90">
        <f t="shared" si="3"/>
        <v>6.1202974970133009E-2</v>
      </c>
      <c r="J55" s="1">
        <v>37561</v>
      </c>
      <c r="K55" s="79">
        <v>6.127886999150501E-2</v>
      </c>
    </row>
    <row r="56" spans="1:11">
      <c r="A56" s="34">
        <v>37500</v>
      </c>
      <c r="B56" s="89">
        <f t="shared" si="2"/>
        <v>6.1228548292552011E-2</v>
      </c>
      <c r="C56" s="90">
        <f t="shared" si="3"/>
        <v>6.1228548292552011E-2</v>
      </c>
      <c r="J56" s="1">
        <v>37591</v>
      </c>
      <c r="K56" s="79">
        <v>6.1303618368038007E-2</v>
      </c>
    </row>
    <row r="57" spans="1:11">
      <c r="A57" s="34">
        <v>37530</v>
      </c>
      <c r="B57" s="89">
        <f t="shared" si="2"/>
        <v>6.1253296669086008E-2</v>
      </c>
      <c r="C57" s="90">
        <f t="shared" si="3"/>
        <v>6.1253296669086008E-2</v>
      </c>
      <c r="J57" s="1">
        <v>37622</v>
      </c>
      <c r="K57" s="79">
        <v>6.1329191690458008E-2</v>
      </c>
    </row>
    <row r="58" spans="1:11">
      <c r="A58" s="34">
        <v>37561</v>
      </c>
      <c r="B58" s="89">
        <f t="shared" si="2"/>
        <v>6.127886999150501E-2</v>
      </c>
      <c r="C58" s="90">
        <f t="shared" si="3"/>
        <v>6.127886999150501E-2</v>
      </c>
      <c r="J58" s="1">
        <v>37653</v>
      </c>
      <c r="K58" s="79">
        <v>6.1354765012875012E-2</v>
      </c>
    </row>
    <row r="59" spans="1:11">
      <c r="A59" s="34">
        <v>37591</v>
      </c>
      <c r="B59" s="89">
        <f t="shared" si="2"/>
        <v>6.1303618368038007E-2</v>
      </c>
      <c r="C59" s="90">
        <f t="shared" si="3"/>
        <v>6.1303618368038007E-2</v>
      </c>
      <c r="J59" s="1">
        <v>37681</v>
      </c>
      <c r="K59" s="79">
        <v>6.137786349764101E-2</v>
      </c>
    </row>
    <row r="60" spans="1:11">
      <c r="A60" s="34">
        <v>37622</v>
      </c>
      <c r="B60" s="89">
        <f t="shared" si="2"/>
        <v>6.1329191690458008E-2</v>
      </c>
      <c r="C60" s="90">
        <f t="shared" si="3"/>
        <v>6.1329191690458008E-2</v>
      </c>
      <c r="J60" s="1">
        <v>37712</v>
      </c>
      <c r="K60" s="79">
        <v>6.1403436820060012E-2</v>
      </c>
    </row>
    <row r="61" spans="1:11">
      <c r="A61" s="34">
        <v>37653</v>
      </c>
      <c r="B61" s="89">
        <f t="shared" si="2"/>
        <v>6.1354765012875012E-2</v>
      </c>
      <c r="C61" s="90">
        <f t="shared" si="3"/>
        <v>6.1354765012875012E-2</v>
      </c>
      <c r="J61" s="1">
        <v>37742</v>
      </c>
      <c r="K61" s="79">
        <v>6.1428185196595007E-2</v>
      </c>
    </row>
    <row r="62" spans="1:11">
      <c r="A62" s="34">
        <v>37681</v>
      </c>
      <c r="B62" s="89">
        <f t="shared" si="2"/>
        <v>6.137786349764101E-2</v>
      </c>
      <c r="C62" s="90">
        <f t="shared" si="3"/>
        <v>6.137786349764101E-2</v>
      </c>
      <c r="J62" s="1">
        <v>37773</v>
      </c>
      <c r="K62" s="79">
        <v>6.1455779656813009E-2</v>
      </c>
    </row>
    <row r="63" spans="1:11">
      <c r="A63" s="34">
        <v>37712</v>
      </c>
      <c r="B63" s="89">
        <f t="shared" si="2"/>
        <v>6.1403436820060012E-2</v>
      </c>
      <c r="C63" s="90">
        <f t="shared" si="3"/>
        <v>6.1403436820060012E-2</v>
      </c>
      <c r="J63" s="1">
        <v>37803</v>
      </c>
      <c r="K63" s="79">
        <v>6.1483719303557012E-2</v>
      </c>
    </row>
    <row r="64" spans="1:11">
      <c r="A64" s="34">
        <v>37742</v>
      </c>
      <c r="B64" s="89">
        <f t="shared" si="2"/>
        <v>6.1428185196595007E-2</v>
      </c>
      <c r="C64" s="90">
        <f t="shared" si="3"/>
        <v>6.1428185196595007E-2</v>
      </c>
      <c r="J64" s="1">
        <v>37834</v>
      </c>
      <c r="K64" s="79">
        <v>6.1512590271859013E-2</v>
      </c>
    </row>
    <row r="65" spans="1:11">
      <c r="A65" s="34">
        <v>37773</v>
      </c>
      <c r="B65" s="89">
        <f t="shared" si="2"/>
        <v>6.1455779656813009E-2</v>
      </c>
      <c r="C65" s="90">
        <f t="shared" si="3"/>
        <v>6.1455779656813009E-2</v>
      </c>
      <c r="J65" s="1">
        <v>37865</v>
      </c>
      <c r="K65" s="79">
        <v>6.1541461240160009E-2</v>
      </c>
    </row>
    <row r="66" spans="1:11">
      <c r="A66" s="34">
        <v>37803</v>
      </c>
      <c r="B66" s="89">
        <f t="shared" si="2"/>
        <v>6.1483719303557012E-2</v>
      </c>
      <c r="C66" s="90">
        <f t="shared" si="3"/>
        <v>6.1483719303557012E-2</v>
      </c>
      <c r="J66" s="1">
        <v>37895</v>
      </c>
      <c r="K66" s="79">
        <v>6.1569400886905011E-2</v>
      </c>
    </row>
    <row r="67" spans="1:11">
      <c r="A67" s="34">
        <v>37834</v>
      </c>
      <c r="B67" s="89">
        <f t="shared" si="2"/>
        <v>6.1512590271859013E-2</v>
      </c>
      <c r="C67" s="90">
        <f t="shared" si="3"/>
        <v>6.1512590271859013E-2</v>
      </c>
      <c r="J67" s="1">
        <v>37926</v>
      </c>
      <c r="K67" s="79">
        <v>6.1598271855207012E-2</v>
      </c>
    </row>
    <row r="68" spans="1:11">
      <c r="A68" s="34">
        <v>37865</v>
      </c>
      <c r="B68" s="89">
        <f t="shared" si="2"/>
        <v>6.1541461240160009E-2</v>
      </c>
      <c r="C68" s="90">
        <f t="shared" si="3"/>
        <v>6.1541461240160009E-2</v>
      </c>
      <c r="J68" s="1">
        <v>37956</v>
      </c>
      <c r="K68" s="79">
        <v>6.162621150195001E-2</v>
      </c>
    </row>
    <row r="69" spans="1:11">
      <c r="A69" s="34">
        <v>37895</v>
      </c>
      <c r="B69" s="89">
        <f t="shared" si="2"/>
        <v>6.1569400886905011E-2</v>
      </c>
      <c r="C69" s="90">
        <f t="shared" si="3"/>
        <v>6.1569400886905011E-2</v>
      </c>
      <c r="J69" s="1">
        <v>37987</v>
      </c>
      <c r="K69" s="79">
        <v>6.1655082470252011E-2</v>
      </c>
    </row>
    <row r="70" spans="1:11">
      <c r="A70" s="34">
        <v>37926</v>
      </c>
      <c r="B70" s="89">
        <f t="shared" si="2"/>
        <v>6.1598271855207012E-2</v>
      </c>
      <c r="C70" s="90">
        <f t="shared" si="3"/>
        <v>6.1598271855207012E-2</v>
      </c>
      <c r="J70" s="1">
        <v>38018</v>
      </c>
      <c r="K70" s="79">
        <v>6.1683953438554012E-2</v>
      </c>
    </row>
    <row r="71" spans="1:11">
      <c r="A71" s="34">
        <v>37956</v>
      </c>
      <c r="B71" s="89">
        <f t="shared" si="2"/>
        <v>6.162621150195001E-2</v>
      </c>
      <c r="C71" s="90">
        <f t="shared" si="3"/>
        <v>6.162621150195001E-2</v>
      </c>
      <c r="J71" s="1">
        <v>38047</v>
      </c>
      <c r="K71" s="79">
        <v>6.171096176374001E-2</v>
      </c>
    </row>
    <row r="72" spans="1:11">
      <c r="A72" s="34">
        <v>37987</v>
      </c>
      <c r="B72" s="89">
        <f t="shared" si="2"/>
        <v>6.1655082470252011E-2</v>
      </c>
      <c r="C72" s="90">
        <f t="shared" si="3"/>
        <v>6.1655082470252011E-2</v>
      </c>
      <c r="J72" s="1">
        <v>38078</v>
      </c>
      <c r="K72" s="79">
        <v>6.1739832732042012E-2</v>
      </c>
    </row>
    <row r="73" spans="1:11">
      <c r="A73" s="34">
        <v>38018</v>
      </c>
      <c r="B73" s="89">
        <f t="shared" si="2"/>
        <v>6.1683953438554012E-2</v>
      </c>
      <c r="C73" s="90">
        <f t="shared" si="3"/>
        <v>6.1683953438554012E-2</v>
      </c>
      <c r="J73" s="1">
        <v>38108</v>
      </c>
      <c r="K73" s="79">
        <v>6.1767772378785009E-2</v>
      </c>
    </row>
    <row r="74" spans="1:11">
      <c r="A74" s="34">
        <v>38047</v>
      </c>
      <c r="B74" s="89">
        <f t="shared" si="2"/>
        <v>6.171096176374001E-2</v>
      </c>
      <c r="C74" s="90">
        <f t="shared" si="3"/>
        <v>6.171096176374001E-2</v>
      </c>
      <c r="J74" s="1">
        <v>38139</v>
      </c>
      <c r="K74" s="79">
        <v>6.1796643347088009E-2</v>
      </c>
    </row>
    <row r="75" spans="1:11">
      <c r="A75" s="34">
        <v>38078</v>
      </c>
      <c r="B75" s="89">
        <f t="shared" si="2"/>
        <v>6.1739832732042012E-2</v>
      </c>
      <c r="C75" s="90">
        <f t="shared" si="3"/>
        <v>6.1739832732042012E-2</v>
      </c>
      <c r="J75" s="1">
        <v>38169</v>
      </c>
      <c r="K75" s="79">
        <v>6.1824582993832013E-2</v>
      </c>
    </row>
    <row r="76" spans="1:11">
      <c r="A76" s="34">
        <v>38108</v>
      </c>
      <c r="B76" s="89">
        <f t="shared" ref="B76:B107" si="4">VLOOKUP(A76,$J$9:$K$368,2)</f>
        <v>6.1767772378785009E-2</v>
      </c>
      <c r="C76" s="90">
        <f t="shared" ref="C76:C107" si="5">B76+$C$8/10000</f>
        <v>6.1767772378785009E-2</v>
      </c>
      <c r="J76" s="1">
        <v>38200</v>
      </c>
      <c r="K76" s="79">
        <v>6.1853453962134007E-2</v>
      </c>
    </row>
    <row r="77" spans="1:11">
      <c r="A77" s="34">
        <v>38139</v>
      </c>
      <c r="B77" s="89">
        <f t="shared" si="4"/>
        <v>6.1796643347088009E-2</v>
      </c>
      <c r="C77" s="90">
        <f t="shared" si="5"/>
        <v>6.1796643347088009E-2</v>
      </c>
      <c r="J77" s="1">
        <v>38231</v>
      </c>
      <c r="K77" s="79">
        <v>6.1882324930435009E-2</v>
      </c>
    </row>
    <row r="78" spans="1:11">
      <c r="A78" s="34">
        <v>38169</v>
      </c>
      <c r="B78" s="89">
        <f t="shared" si="4"/>
        <v>6.1824582993832013E-2</v>
      </c>
      <c r="C78" s="90">
        <f t="shared" si="5"/>
        <v>6.1824582993832013E-2</v>
      </c>
      <c r="J78" s="1">
        <v>38261</v>
      </c>
      <c r="K78" s="79">
        <v>6.1910264577180012E-2</v>
      </c>
    </row>
    <row r="79" spans="1:11">
      <c r="A79" s="34">
        <v>38200</v>
      </c>
      <c r="B79" s="89">
        <f t="shared" si="4"/>
        <v>6.1853453962134007E-2</v>
      </c>
      <c r="C79" s="90">
        <f t="shared" si="5"/>
        <v>6.1853453962134007E-2</v>
      </c>
      <c r="J79" s="1">
        <v>38292</v>
      </c>
      <c r="K79" s="79">
        <v>6.1939135545481007E-2</v>
      </c>
    </row>
    <row r="80" spans="1:11">
      <c r="A80" s="34">
        <v>38231</v>
      </c>
      <c r="B80" s="89">
        <f t="shared" si="4"/>
        <v>6.1882324930435009E-2</v>
      </c>
      <c r="C80" s="90">
        <f t="shared" si="5"/>
        <v>6.1882324930435009E-2</v>
      </c>
      <c r="J80" s="1">
        <v>38322</v>
      </c>
      <c r="K80" s="79">
        <v>6.196707519222501E-2</v>
      </c>
    </row>
    <row r="81" spans="1:11">
      <c r="A81" s="34">
        <v>38261</v>
      </c>
      <c r="B81" s="89">
        <f t="shared" si="4"/>
        <v>6.1910264577180012E-2</v>
      </c>
      <c r="C81" s="90">
        <f t="shared" si="5"/>
        <v>6.1910264577180012E-2</v>
      </c>
      <c r="J81" s="1">
        <v>38353</v>
      </c>
      <c r="K81" s="79">
        <v>6.1995946160528011E-2</v>
      </c>
    </row>
    <row r="82" spans="1:11">
      <c r="A82" s="34">
        <v>38292</v>
      </c>
      <c r="B82" s="89">
        <f t="shared" si="4"/>
        <v>6.1939135545481007E-2</v>
      </c>
      <c r="C82" s="90">
        <f t="shared" si="5"/>
        <v>6.1939135545481007E-2</v>
      </c>
      <c r="J82" s="1">
        <v>38384</v>
      </c>
      <c r="K82" s="79">
        <v>6.2024817128830012E-2</v>
      </c>
    </row>
    <row r="83" spans="1:11">
      <c r="A83" s="34">
        <v>38322</v>
      </c>
      <c r="B83" s="89">
        <f t="shared" si="4"/>
        <v>6.196707519222501E-2</v>
      </c>
      <c r="C83" s="90">
        <f t="shared" si="5"/>
        <v>6.196707519222501E-2</v>
      </c>
      <c r="J83" s="1">
        <v>38412</v>
      </c>
      <c r="K83" s="79">
        <v>6.2050894132458012E-2</v>
      </c>
    </row>
    <row r="84" spans="1:11">
      <c r="A84" s="34">
        <v>38353</v>
      </c>
      <c r="B84" s="89">
        <f t="shared" si="4"/>
        <v>6.1995946160528011E-2</v>
      </c>
      <c r="C84" s="90">
        <f t="shared" si="5"/>
        <v>6.1995946160528011E-2</v>
      </c>
      <c r="J84" s="1">
        <v>38443</v>
      </c>
      <c r="K84" s="79">
        <v>6.2079765100760007E-2</v>
      </c>
    </row>
    <row r="85" spans="1:11">
      <c r="A85" s="34">
        <v>38384</v>
      </c>
      <c r="B85" s="89">
        <f t="shared" si="4"/>
        <v>6.2024817128830012E-2</v>
      </c>
      <c r="C85" s="90">
        <f t="shared" si="5"/>
        <v>6.2024817128830012E-2</v>
      </c>
      <c r="J85" s="1">
        <v>38473</v>
      </c>
      <c r="K85" s="79">
        <v>6.210770474750401E-2</v>
      </c>
    </row>
    <row r="86" spans="1:11">
      <c r="A86" s="34">
        <v>38412</v>
      </c>
      <c r="B86" s="89">
        <f t="shared" si="4"/>
        <v>6.2050894132458012E-2</v>
      </c>
      <c r="C86" s="90">
        <f t="shared" si="5"/>
        <v>6.2050894132458012E-2</v>
      </c>
      <c r="J86" s="1">
        <v>38504</v>
      </c>
      <c r="K86" s="79">
        <v>6.213342177704001E-2</v>
      </c>
    </row>
    <row r="87" spans="1:11">
      <c r="A87" s="34">
        <v>38443</v>
      </c>
      <c r="B87" s="89">
        <f t="shared" si="4"/>
        <v>6.2079765100760007E-2</v>
      </c>
      <c r="C87" s="90">
        <f t="shared" si="5"/>
        <v>6.2079765100760007E-2</v>
      </c>
      <c r="J87" s="1">
        <v>38534</v>
      </c>
      <c r="K87" s="79">
        <v>6.2156381520469012E-2</v>
      </c>
    </row>
    <row r="88" spans="1:11">
      <c r="A88" s="34">
        <v>38473</v>
      </c>
      <c r="B88" s="89">
        <f t="shared" si="4"/>
        <v>6.210770474750401E-2</v>
      </c>
      <c r="C88" s="90">
        <f t="shared" si="5"/>
        <v>6.210770474750401E-2</v>
      </c>
      <c r="J88" s="1">
        <v>38565</v>
      </c>
      <c r="K88" s="79">
        <v>6.2180106588680006E-2</v>
      </c>
    </row>
    <row r="89" spans="1:11">
      <c r="A89" s="34">
        <v>38504</v>
      </c>
      <c r="B89" s="89">
        <f t="shared" si="4"/>
        <v>6.213342177704001E-2</v>
      </c>
      <c r="C89" s="90">
        <f t="shared" si="5"/>
        <v>6.213342177704001E-2</v>
      </c>
      <c r="J89" s="1">
        <v>38596</v>
      </c>
      <c r="K89" s="79">
        <v>6.2203831656890009E-2</v>
      </c>
    </row>
    <row r="90" spans="1:11">
      <c r="A90" s="34">
        <v>38534</v>
      </c>
      <c r="B90" s="89">
        <f t="shared" si="4"/>
        <v>6.2156381520469012E-2</v>
      </c>
      <c r="C90" s="90">
        <f t="shared" si="5"/>
        <v>6.2156381520469012E-2</v>
      </c>
      <c r="J90" s="1">
        <v>38626</v>
      </c>
      <c r="K90" s="79">
        <v>6.222679140032001E-2</v>
      </c>
    </row>
    <row r="91" spans="1:11">
      <c r="A91" s="34">
        <v>38565</v>
      </c>
      <c r="B91" s="89">
        <f t="shared" si="4"/>
        <v>6.2180106588680006E-2</v>
      </c>
      <c r="C91" s="90">
        <f t="shared" si="5"/>
        <v>6.2180106588680006E-2</v>
      </c>
      <c r="J91" s="1">
        <v>38657</v>
      </c>
      <c r="K91" s="79">
        <v>6.2250516468531011E-2</v>
      </c>
    </row>
    <row r="92" spans="1:11">
      <c r="A92" s="34">
        <v>38596</v>
      </c>
      <c r="B92" s="89">
        <f t="shared" si="4"/>
        <v>6.2203831656890009E-2</v>
      </c>
      <c r="C92" s="90">
        <f t="shared" si="5"/>
        <v>6.2203831656890009E-2</v>
      </c>
      <c r="J92" s="1">
        <v>38687</v>
      </c>
      <c r="K92" s="79">
        <v>6.2273476211960006E-2</v>
      </c>
    </row>
    <row r="93" spans="1:11">
      <c r="A93" s="34">
        <v>38626</v>
      </c>
      <c r="B93" s="89">
        <f t="shared" si="4"/>
        <v>6.222679140032001E-2</v>
      </c>
      <c r="C93" s="90">
        <f t="shared" si="5"/>
        <v>6.222679140032001E-2</v>
      </c>
      <c r="J93" s="1">
        <v>38718</v>
      </c>
      <c r="K93" s="79">
        <v>6.2297201280171008E-2</v>
      </c>
    </row>
    <row r="94" spans="1:11">
      <c r="A94" s="34">
        <v>38657</v>
      </c>
      <c r="B94" s="89">
        <f t="shared" si="4"/>
        <v>6.2250516468531011E-2</v>
      </c>
      <c r="C94" s="90">
        <f t="shared" si="5"/>
        <v>6.2250516468531011E-2</v>
      </c>
      <c r="J94" s="1">
        <v>38749</v>
      </c>
      <c r="K94" s="79">
        <v>6.2320926348382009E-2</v>
      </c>
    </row>
    <row r="95" spans="1:11">
      <c r="A95" s="34">
        <v>38687</v>
      </c>
      <c r="B95" s="89">
        <f t="shared" si="4"/>
        <v>6.2273476211960006E-2</v>
      </c>
      <c r="C95" s="90">
        <f t="shared" si="5"/>
        <v>6.2273476211960006E-2</v>
      </c>
      <c r="J95" s="1">
        <v>38777</v>
      </c>
      <c r="K95" s="79">
        <v>6.234235544224901E-2</v>
      </c>
    </row>
    <row r="96" spans="1:11">
      <c r="A96" s="34">
        <v>38718</v>
      </c>
      <c r="B96" s="89">
        <f t="shared" si="4"/>
        <v>6.2297201280171008E-2</v>
      </c>
      <c r="C96" s="90">
        <f t="shared" si="5"/>
        <v>6.2297201280171008E-2</v>
      </c>
      <c r="J96" s="1">
        <v>38808</v>
      </c>
      <c r="K96" s="79">
        <v>6.2366080510460012E-2</v>
      </c>
    </row>
    <row r="97" spans="1:11">
      <c r="A97" s="34">
        <v>38749</v>
      </c>
      <c r="B97" s="89">
        <f t="shared" si="4"/>
        <v>6.2320926348382009E-2</v>
      </c>
      <c r="C97" s="90">
        <f t="shared" si="5"/>
        <v>6.2320926348382009E-2</v>
      </c>
      <c r="J97" s="1">
        <v>38838</v>
      </c>
      <c r="K97" s="79">
        <v>6.2389040253890006E-2</v>
      </c>
    </row>
    <row r="98" spans="1:11">
      <c r="A98" s="34">
        <v>38777</v>
      </c>
      <c r="B98" s="89">
        <f t="shared" si="4"/>
        <v>6.234235544224901E-2</v>
      </c>
      <c r="C98" s="90">
        <f t="shared" si="5"/>
        <v>6.234235544224901E-2</v>
      </c>
      <c r="J98" s="1">
        <v>38869</v>
      </c>
      <c r="K98" s="79">
        <v>6.2412765322099009E-2</v>
      </c>
    </row>
    <row r="99" spans="1:11">
      <c r="A99" s="34">
        <v>38808</v>
      </c>
      <c r="B99" s="89">
        <f t="shared" si="4"/>
        <v>6.2366080510460012E-2</v>
      </c>
      <c r="C99" s="90">
        <f t="shared" si="5"/>
        <v>6.2366080510460012E-2</v>
      </c>
      <c r="J99" s="1">
        <v>38899</v>
      </c>
      <c r="K99" s="79">
        <v>6.2435725065530009E-2</v>
      </c>
    </row>
    <row r="100" spans="1:11">
      <c r="A100" s="34">
        <v>38838</v>
      </c>
      <c r="B100" s="89">
        <f t="shared" si="4"/>
        <v>6.2389040253890006E-2</v>
      </c>
      <c r="C100" s="90">
        <f t="shared" si="5"/>
        <v>6.2389040253890006E-2</v>
      </c>
      <c r="J100" s="1">
        <v>38930</v>
      </c>
      <c r="K100" s="79">
        <v>6.2459450133739013E-2</v>
      </c>
    </row>
    <row r="101" spans="1:11">
      <c r="A101" s="34">
        <v>38869</v>
      </c>
      <c r="B101" s="89">
        <f t="shared" si="4"/>
        <v>6.2412765322099009E-2</v>
      </c>
      <c r="C101" s="90">
        <f t="shared" si="5"/>
        <v>6.2412765322099009E-2</v>
      </c>
      <c r="J101" s="1">
        <v>38961</v>
      </c>
      <c r="K101" s="79">
        <v>6.2483175201950007E-2</v>
      </c>
    </row>
    <row r="102" spans="1:11">
      <c r="A102" s="34">
        <v>38899</v>
      </c>
      <c r="B102" s="89">
        <f t="shared" si="4"/>
        <v>6.2435725065530009E-2</v>
      </c>
      <c r="C102" s="90">
        <f t="shared" si="5"/>
        <v>6.2435725065530009E-2</v>
      </c>
      <c r="J102" s="1">
        <v>38991</v>
      </c>
      <c r="K102" s="79">
        <v>6.2506134945380015E-2</v>
      </c>
    </row>
    <row r="103" spans="1:11">
      <c r="A103" s="34">
        <v>38930</v>
      </c>
      <c r="B103" s="89">
        <f t="shared" si="4"/>
        <v>6.2459450133739013E-2</v>
      </c>
      <c r="C103" s="90">
        <f t="shared" si="5"/>
        <v>6.2459450133739013E-2</v>
      </c>
      <c r="J103" s="1">
        <v>39022</v>
      </c>
      <c r="K103" s="79">
        <v>6.2529860013590011E-2</v>
      </c>
    </row>
    <row r="104" spans="1:11">
      <c r="A104" s="34">
        <v>38961</v>
      </c>
      <c r="B104" s="89">
        <f t="shared" si="4"/>
        <v>6.2483175201950007E-2</v>
      </c>
      <c r="C104" s="90">
        <f t="shared" si="5"/>
        <v>6.2483175201950007E-2</v>
      </c>
      <c r="J104" s="1">
        <v>39052</v>
      </c>
      <c r="K104" s="79">
        <v>6.2552819757020012E-2</v>
      </c>
    </row>
    <row r="105" spans="1:11">
      <c r="A105" s="34">
        <v>38991</v>
      </c>
      <c r="B105" s="89">
        <f t="shared" si="4"/>
        <v>6.2506134945380015E-2</v>
      </c>
      <c r="C105" s="90">
        <f t="shared" si="5"/>
        <v>6.2506134945380015E-2</v>
      </c>
      <c r="J105" s="1">
        <v>39083</v>
      </c>
      <c r="K105" s="79">
        <v>6.2576544825230007E-2</v>
      </c>
    </row>
    <row r="106" spans="1:11">
      <c r="A106" s="34">
        <v>39022</v>
      </c>
      <c r="B106" s="89">
        <f t="shared" si="4"/>
        <v>6.2529860013590011E-2</v>
      </c>
      <c r="C106" s="90">
        <f t="shared" si="5"/>
        <v>6.2529860013590011E-2</v>
      </c>
      <c r="J106" s="1">
        <v>39114</v>
      </c>
      <c r="K106" s="79">
        <v>6.2600269893442015E-2</v>
      </c>
    </row>
    <row r="107" spans="1:11">
      <c r="A107" s="34">
        <v>39052</v>
      </c>
      <c r="B107" s="89">
        <f t="shared" si="4"/>
        <v>6.2552819757020012E-2</v>
      </c>
      <c r="C107" s="90">
        <f t="shared" si="5"/>
        <v>6.2552819757020012E-2</v>
      </c>
      <c r="J107" s="1">
        <v>39142</v>
      </c>
      <c r="K107" s="79">
        <v>6.2621698987309016E-2</v>
      </c>
    </row>
    <row r="108" spans="1:11">
      <c r="A108" s="34">
        <v>39083</v>
      </c>
      <c r="B108" s="89">
        <f t="shared" ref="B108:B139" si="6">VLOOKUP(A108,$J$9:$K$368,2)</f>
        <v>6.2576544825230007E-2</v>
      </c>
      <c r="C108" s="90">
        <f t="shared" ref="C108:C139" si="7">B108+$C$8/10000</f>
        <v>6.2576544825230007E-2</v>
      </c>
      <c r="J108" s="1">
        <v>39173</v>
      </c>
      <c r="K108" s="79">
        <v>6.264542405552001E-2</v>
      </c>
    </row>
    <row r="109" spans="1:11">
      <c r="A109" s="34">
        <v>39114</v>
      </c>
      <c r="B109" s="89">
        <f t="shared" si="6"/>
        <v>6.2600269893442015E-2</v>
      </c>
      <c r="C109" s="90">
        <f t="shared" si="7"/>
        <v>6.2600269893442015E-2</v>
      </c>
      <c r="J109" s="1">
        <v>39203</v>
      </c>
      <c r="K109" s="79">
        <v>6.2668383798949012E-2</v>
      </c>
    </row>
    <row r="110" spans="1:11">
      <c r="A110" s="34">
        <v>39142</v>
      </c>
      <c r="B110" s="89">
        <f t="shared" si="6"/>
        <v>6.2621698987309016E-2</v>
      </c>
      <c r="C110" s="90">
        <f t="shared" si="7"/>
        <v>6.2621698987309016E-2</v>
      </c>
      <c r="J110" s="1">
        <v>39234</v>
      </c>
      <c r="K110" s="79">
        <v>6.2692108867160007E-2</v>
      </c>
    </row>
    <row r="111" spans="1:11">
      <c r="A111" s="34">
        <v>39173</v>
      </c>
      <c r="B111" s="89">
        <f t="shared" si="6"/>
        <v>6.264542405552001E-2</v>
      </c>
      <c r="C111" s="90">
        <f t="shared" si="7"/>
        <v>6.264542405552001E-2</v>
      </c>
      <c r="J111" s="1">
        <v>39264</v>
      </c>
      <c r="K111" s="79">
        <v>6.2715068610589009E-2</v>
      </c>
    </row>
    <row r="112" spans="1:11">
      <c r="A112" s="34">
        <v>39203</v>
      </c>
      <c r="B112" s="89">
        <f t="shared" si="6"/>
        <v>6.2668383798949012E-2</v>
      </c>
      <c r="C112" s="90">
        <f t="shared" si="7"/>
        <v>6.2668383798949012E-2</v>
      </c>
      <c r="J112" s="1">
        <v>39295</v>
      </c>
      <c r="K112" s="79">
        <v>6.2738793678801016E-2</v>
      </c>
    </row>
    <row r="113" spans="1:11">
      <c r="A113" s="34">
        <v>39234</v>
      </c>
      <c r="B113" s="89">
        <f t="shared" si="6"/>
        <v>6.2692108867160007E-2</v>
      </c>
      <c r="C113" s="90">
        <f t="shared" si="7"/>
        <v>6.2692108867160007E-2</v>
      </c>
      <c r="J113" s="1">
        <v>39326</v>
      </c>
      <c r="K113" s="79">
        <v>6.2762518747010013E-2</v>
      </c>
    </row>
    <row r="114" spans="1:11">
      <c r="A114" s="34">
        <v>39264</v>
      </c>
      <c r="B114" s="89">
        <f t="shared" si="6"/>
        <v>6.2715068610589009E-2</v>
      </c>
      <c r="C114" s="90">
        <f t="shared" si="7"/>
        <v>6.2715068610589009E-2</v>
      </c>
      <c r="J114" s="1">
        <v>39356</v>
      </c>
      <c r="K114" s="79">
        <v>6.2785478490440014E-2</v>
      </c>
    </row>
    <row r="115" spans="1:11">
      <c r="A115" s="34">
        <v>39295</v>
      </c>
      <c r="B115" s="89">
        <f t="shared" si="6"/>
        <v>6.2738793678801016E-2</v>
      </c>
      <c r="C115" s="90">
        <f t="shared" si="7"/>
        <v>6.2738793678801016E-2</v>
      </c>
      <c r="J115" s="1">
        <v>39387</v>
      </c>
      <c r="K115" s="79">
        <v>6.2809203558650009E-2</v>
      </c>
    </row>
    <row r="116" spans="1:11">
      <c r="A116" s="34">
        <v>39326</v>
      </c>
      <c r="B116" s="89">
        <f t="shared" si="6"/>
        <v>6.2762518747010013E-2</v>
      </c>
      <c r="C116" s="90">
        <f t="shared" si="7"/>
        <v>6.2762518747010013E-2</v>
      </c>
      <c r="J116" s="1">
        <v>39417</v>
      </c>
      <c r="K116" s="79">
        <v>6.283216330208001E-2</v>
      </c>
    </row>
    <row r="117" spans="1:11">
      <c r="A117" s="34">
        <v>39356</v>
      </c>
      <c r="B117" s="89">
        <f t="shared" si="6"/>
        <v>6.2785478490440014E-2</v>
      </c>
      <c r="C117" s="90">
        <f t="shared" si="7"/>
        <v>6.2785478490440014E-2</v>
      </c>
      <c r="J117" s="1">
        <v>39448</v>
      </c>
      <c r="K117" s="79">
        <v>6.2855888370291005E-2</v>
      </c>
    </row>
    <row r="118" spans="1:11">
      <c r="A118" s="34">
        <v>39387</v>
      </c>
      <c r="B118" s="89">
        <f t="shared" si="6"/>
        <v>6.2809203558650009E-2</v>
      </c>
      <c r="C118" s="90">
        <f t="shared" si="7"/>
        <v>6.2809203558650009E-2</v>
      </c>
      <c r="J118" s="1">
        <v>39479</v>
      </c>
      <c r="K118" s="79">
        <v>6.2879613438502013E-2</v>
      </c>
    </row>
    <row r="119" spans="1:11">
      <c r="A119" s="34">
        <v>39417</v>
      </c>
      <c r="B119" s="89">
        <f t="shared" si="6"/>
        <v>6.283216330208001E-2</v>
      </c>
      <c r="C119" s="90">
        <f t="shared" si="7"/>
        <v>6.283216330208001E-2</v>
      </c>
      <c r="J119" s="1">
        <v>39508</v>
      </c>
      <c r="K119" s="79">
        <v>6.2901807857150008E-2</v>
      </c>
    </row>
    <row r="120" spans="1:11">
      <c r="A120" s="34">
        <v>39448</v>
      </c>
      <c r="B120" s="89">
        <f t="shared" si="6"/>
        <v>6.2855888370291005E-2</v>
      </c>
      <c r="C120" s="90">
        <f t="shared" si="7"/>
        <v>6.2855888370291005E-2</v>
      </c>
      <c r="J120" s="1">
        <v>39539</v>
      </c>
      <c r="K120" s="79">
        <v>6.2925532925362015E-2</v>
      </c>
    </row>
    <row r="121" spans="1:11">
      <c r="A121" s="34">
        <v>39479</v>
      </c>
      <c r="B121" s="89">
        <f t="shared" si="6"/>
        <v>6.2879613438502013E-2</v>
      </c>
      <c r="C121" s="90">
        <f t="shared" si="7"/>
        <v>6.2879613438502013E-2</v>
      </c>
      <c r="J121" s="1">
        <v>39569</v>
      </c>
      <c r="K121" s="79">
        <v>6.2948492668790004E-2</v>
      </c>
    </row>
    <row r="122" spans="1:11">
      <c r="A122" s="34">
        <v>39508</v>
      </c>
      <c r="B122" s="89">
        <f t="shared" si="6"/>
        <v>6.2901807857150008E-2</v>
      </c>
      <c r="C122" s="90">
        <f t="shared" si="7"/>
        <v>6.2901807857150008E-2</v>
      </c>
      <c r="J122" s="1">
        <v>39600</v>
      </c>
      <c r="K122" s="79">
        <v>6.296876677011401E-2</v>
      </c>
    </row>
    <row r="123" spans="1:11">
      <c r="A123" s="34">
        <v>39539</v>
      </c>
      <c r="B123" s="89">
        <f t="shared" si="6"/>
        <v>6.2925532925362015E-2</v>
      </c>
      <c r="C123" s="90">
        <f t="shared" si="7"/>
        <v>6.2925532925362015E-2</v>
      </c>
      <c r="J123" s="1">
        <v>39630</v>
      </c>
      <c r="K123" s="79">
        <v>6.2986277618458014E-2</v>
      </c>
    </row>
    <row r="124" spans="1:11">
      <c r="A124" s="34">
        <v>39569</v>
      </c>
      <c r="B124" s="89">
        <f t="shared" si="6"/>
        <v>6.2948492668790004E-2</v>
      </c>
      <c r="C124" s="90">
        <f t="shared" si="7"/>
        <v>6.2948492668790004E-2</v>
      </c>
      <c r="J124" s="1">
        <v>39661</v>
      </c>
      <c r="K124" s="79">
        <v>6.3004372161747008E-2</v>
      </c>
    </row>
    <row r="125" spans="1:11">
      <c r="A125" s="34">
        <v>39600</v>
      </c>
      <c r="B125" s="89">
        <f t="shared" si="6"/>
        <v>6.296876677011401E-2</v>
      </c>
      <c r="C125" s="90">
        <f t="shared" si="7"/>
        <v>6.296876677011401E-2</v>
      </c>
      <c r="J125" s="1">
        <v>39692</v>
      </c>
      <c r="K125" s="79">
        <v>6.3022466705036015E-2</v>
      </c>
    </row>
    <row r="126" spans="1:11">
      <c r="A126" s="34">
        <v>39630</v>
      </c>
      <c r="B126" s="89">
        <f t="shared" si="6"/>
        <v>6.2986277618458014E-2</v>
      </c>
      <c r="C126" s="90">
        <f t="shared" si="7"/>
        <v>6.2986277618458014E-2</v>
      </c>
      <c r="J126" s="1">
        <v>39722</v>
      </c>
      <c r="K126" s="79">
        <v>6.3039977553380006E-2</v>
      </c>
    </row>
    <row r="127" spans="1:11">
      <c r="A127" s="34">
        <v>39661</v>
      </c>
      <c r="B127" s="89">
        <f t="shared" si="6"/>
        <v>6.3004372161747008E-2</v>
      </c>
      <c r="C127" s="90">
        <f t="shared" si="7"/>
        <v>6.3004372161747008E-2</v>
      </c>
      <c r="J127" s="1">
        <v>39753</v>
      </c>
      <c r="K127" s="79">
        <v>6.3058072096668014E-2</v>
      </c>
    </row>
    <row r="128" spans="1:11">
      <c r="A128" s="34">
        <v>39692</v>
      </c>
      <c r="B128" s="89">
        <f t="shared" si="6"/>
        <v>6.3022466705036015E-2</v>
      </c>
      <c r="C128" s="90">
        <f t="shared" si="7"/>
        <v>6.3022466705036015E-2</v>
      </c>
      <c r="J128" s="1">
        <v>39783</v>
      </c>
      <c r="K128" s="79">
        <v>6.3075582945013017E-2</v>
      </c>
    </row>
    <row r="129" spans="1:11">
      <c r="A129" s="34">
        <v>39722</v>
      </c>
      <c r="B129" s="89">
        <f t="shared" si="6"/>
        <v>6.3039977553380006E-2</v>
      </c>
      <c r="C129" s="90">
        <f t="shared" si="7"/>
        <v>6.3039977553380006E-2</v>
      </c>
      <c r="J129" s="1">
        <v>39814</v>
      </c>
      <c r="K129" s="79">
        <v>6.3093677488302011E-2</v>
      </c>
    </row>
    <row r="130" spans="1:11">
      <c r="A130" s="34">
        <v>39753</v>
      </c>
      <c r="B130" s="89">
        <f t="shared" si="6"/>
        <v>6.3058072096668014E-2</v>
      </c>
      <c r="C130" s="90">
        <f t="shared" si="7"/>
        <v>6.3058072096668014E-2</v>
      </c>
      <c r="J130" s="1">
        <v>39845</v>
      </c>
      <c r="K130" s="79">
        <v>6.3111772031591004E-2</v>
      </c>
    </row>
    <row r="131" spans="1:11">
      <c r="A131" s="34">
        <v>39783</v>
      </c>
      <c r="B131" s="89">
        <f t="shared" si="6"/>
        <v>6.3075582945013017E-2</v>
      </c>
      <c r="C131" s="90">
        <f t="shared" si="7"/>
        <v>6.3075582945013017E-2</v>
      </c>
      <c r="J131" s="1">
        <v>39873</v>
      </c>
      <c r="K131" s="79">
        <v>6.3128115490045017E-2</v>
      </c>
    </row>
    <row r="132" spans="1:11">
      <c r="A132" s="34">
        <v>39814</v>
      </c>
      <c r="B132" s="89">
        <f t="shared" si="6"/>
        <v>6.3093677488302011E-2</v>
      </c>
      <c r="C132" s="90">
        <f t="shared" si="7"/>
        <v>6.3093677488302011E-2</v>
      </c>
      <c r="J132" s="1">
        <v>39904</v>
      </c>
      <c r="K132" s="79">
        <v>6.314621003333501E-2</v>
      </c>
    </row>
    <row r="133" spans="1:11">
      <c r="A133" s="34">
        <v>39845</v>
      </c>
      <c r="B133" s="89">
        <f t="shared" si="6"/>
        <v>6.3111772031591004E-2</v>
      </c>
      <c r="C133" s="90">
        <f t="shared" si="7"/>
        <v>6.3111772031591004E-2</v>
      </c>
      <c r="J133" s="1">
        <v>39934</v>
      </c>
      <c r="K133" s="79">
        <v>6.3163720881678015E-2</v>
      </c>
    </row>
    <row r="134" spans="1:11">
      <c r="A134" s="34">
        <v>39873</v>
      </c>
      <c r="B134" s="89">
        <f t="shared" si="6"/>
        <v>6.3128115490045017E-2</v>
      </c>
      <c r="C134" s="90">
        <f t="shared" si="7"/>
        <v>6.3128115490045017E-2</v>
      </c>
      <c r="J134" s="1">
        <v>39965</v>
      </c>
      <c r="K134" s="79">
        <v>6.3181815424967008E-2</v>
      </c>
    </row>
    <row r="135" spans="1:11">
      <c r="A135" s="34">
        <v>39904</v>
      </c>
      <c r="B135" s="89">
        <f t="shared" si="6"/>
        <v>6.314621003333501E-2</v>
      </c>
      <c r="C135" s="90">
        <f t="shared" si="7"/>
        <v>6.314621003333501E-2</v>
      </c>
      <c r="J135" s="1">
        <v>39995</v>
      </c>
      <c r="K135" s="79">
        <v>6.3199326273312012E-2</v>
      </c>
    </row>
    <row r="136" spans="1:11">
      <c r="A136" s="34">
        <v>39934</v>
      </c>
      <c r="B136" s="89">
        <f t="shared" si="6"/>
        <v>6.3163720881678015E-2</v>
      </c>
      <c r="C136" s="90">
        <f t="shared" si="7"/>
        <v>6.3163720881678015E-2</v>
      </c>
      <c r="J136" s="1">
        <v>40026</v>
      </c>
      <c r="K136" s="79">
        <v>6.3217420816600006E-2</v>
      </c>
    </row>
    <row r="137" spans="1:11">
      <c r="A137" s="34">
        <v>39965</v>
      </c>
      <c r="B137" s="89">
        <f t="shared" si="6"/>
        <v>6.3181815424967008E-2</v>
      </c>
      <c r="C137" s="90">
        <f t="shared" si="7"/>
        <v>6.3181815424967008E-2</v>
      </c>
      <c r="J137" s="1">
        <v>40057</v>
      </c>
      <c r="K137" s="79">
        <v>6.3235515359890013E-2</v>
      </c>
    </row>
    <row r="138" spans="1:11">
      <c r="A138" s="34">
        <v>39995</v>
      </c>
      <c r="B138" s="89">
        <f t="shared" si="6"/>
        <v>6.3199326273312012E-2</v>
      </c>
      <c r="C138" s="90">
        <f t="shared" si="7"/>
        <v>6.3199326273312012E-2</v>
      </c>
      <c r="J138" s="1">
        <v>40087</v>
      </c>
      <c r="K138" s="79">
        <v>6.3253026208233004E-2</v>
      </c>
    </row>
    <row r="139" spans="1:11">
      <c r="A139" s="34">
        <v>40026</v>
      </c>
      <c r="B139" s="89">
        <f t="shared" si="6"/>
        <v>6.3217420816600006E-2</v>
      </c>
      <c r="C139" s="90">
        <f t="shared" si="7"/>
        <v>6.3217420816600006E-2</v>
      </c>
      <c r="J139" s="1">
        <v>40118</v>
      </c>
      <c r="K139" s="79">
        <v>6.3271120751523011E-2</v>
      </c>
    </row>
    <row r="140" spans="1:11">
      <c r="A140" s="34">
        <v>40057</v>
      </c>
      <c r="B140" s="89">
        <f t="shared" ref="B140:B171" si="8">VLOOKUP(A140,$J$9:$K$368,2)</f>
        <v>6.3235515359890013E-2</v>
      </c>
      <c r="C140" s="90">
        <f t="shared" ref="C140:C171" si="9">B140+$C$8/10000</f>
        <v>6.3235515359890013E-2</v>
      </c>
      <c r="J140" s="1">
        <v>40148</v>
      </c>
      <c r="K140" s="79">
        <v>6.3288631599867015E-2</v>
      </c>
    </row>
    <row r="141" spans="1:11">
      <c r="A141" s="34">
        <v>40087</v>
      </c>
      <c r="B141" s="89">
        <f t="shared" si="8"/>
        <v>6.3253026208233004E-2</v>
      </c>
      <c r="C141" s="90">
        <f t="shared" si="9"/>
        <v>6.3253026208233004E-2</v>
      </c>
      <c r="J141" s="1">
        <v>40179</v>
      </c>
      <c r="K141" s="79">
        <v>6.3306726143155009E-2</v>
      </c>
    </row>
    <row r="142" spans="1:11">
      <c r="A142" s="34">
        <v>40118</v>
      </c>
      <c r="B142" s="89">
        <f t="shared" si="8"/>
        <v>6.3271120751523011E-2</v>
      </c>
      <c r="C142" s="90">
        <f t="shared" si="9"/>
        <v>6.3271120751523011E-2</v>
      </c>
      <c r="J142" s="1">
        <v>40210</v>
      </c>
      <c r="K142" s="79">
        <v>6.3324820686444017E-2</v>
      </c>
    </row>
    <row r="143" spans="1:11">
      <c r="A143" s="34">
        <v>40148</v>
      </c>
      <c r="B143" s="89">
        <f t="shared" si="8"/>
        <v>6.3288631599867015E-2</v>
      </c>
      <c r="C143" s="90">
        <f t="shared" si="9"/>
        <v>6.3288631599867015E-2</v>
      </c>
      <c r="J143" s="1">
        <v>40238</v>
      </c>
      <c r="K143" s="79">
        <v>6.3341164144898016E-2</v>
      </c>
    </row>
    <row r="144" spans="1:11">
      <c r="A144" s="34">
        <v>40179</v>
      </c>
      <c r="B144" s="89">
        <f t="shared" si="8"/>
        <v>6.3306726143155009E-2</v>
      </c>
      <c r="C144" s="90">
        <f t="shared" si="9"/>
        <v>6.3306726143155009E-2</v>
      </c>
      <c r="J144" s="1">
        <v>40269</v>
      </c>
      <c r="K144" s="79">
        <v>6.3359258688187009E-2</v>
      </c>
    </row>
    <row r="145" spans="1:11">
      <c r="A145" s="34">
        <v>40210</v>
      </c>
      <c r="B145" s="89">
        <f t="shared" si="8"/>
        <v>6.3324820686444017E-2</v>
      </c>
      <c r="C145" s="90">
        <f t="shared" si="9"/>
        <v>6.3324820686444017E-2</v>
      </c>
      <c r="J145" s="1">
        <v>40299</v>
      </c>
      <c r="K145" s="79">
        <v>6.3376769536532013E-2</v>
      </c>
    </row>
    <row r="146" spans="1:11">
      <c r="A146" s="34">
        <v>40238</v>
      </c>
      <c r="B146" s="89">
        <f t="shared" si="8"/>
        <v>6.3341164144898016E-2</v>
      </c>
      <c r="C146" s="90">
        <f t="shared" si="9"/>
        <v>6.3341164144898016E-2</v>
      </c>
      <c r="J146" s="1">
        <v>40330</v>
      </c>
      <c r="K146" s="79">
        <v>6.3394864079820007E-2</v>
      </c>
    </row>
    <row r="147" spans="1:11">
      <c r="A147" s="34">
        <v>40269</v>
      </c>
      <c r="B147" s="89">
        <f t="shared" si="8"/>
        <v>6.3359258688187009E-2</v>
      </c>
      <c r="C147" s="90">
        <f t="shared" si="9"/>
        <v>6.3359258688187009E-2</v>
      </c>
      <c r="J147" s="1">
        <v>40360</v>
      </c>
      <c r="K147" s="79">
        <v>6.3412374928165011E-2</v>
      </c>
    </row>
    <row r="148" spans="1:11">
      <c r="A148" s="34">
        <v>40299</v>
      </c>
      <c r="B148" s="89">
        <f t="shared" si="8"/>
        <v>6.3376769536532013E-2</v>
      </c>
      <c r="C148" s="90">
        <f t="shared" si="9"/>
        <v>6.3376769536532013E-2</v>
      </c>
      <c r="J148" s="1">
        <v>40391</v>
      </c>
      <c r="K148" s="79">
        <v>6.3430469471453005E-2</v>
      </c>
    </row>
    <row r="149" spans="1:11">
      <c r="A149" s="34">
        <v>40330</v>
      </c>
      <c r="B149" s="89">
        <f t="shared" si="8"/>
        <v>6.3394864079820007E-2</v>
      </c>
      <c r="C149" s="90">
        <f t="shared" si="9"/>
        <v>6.3394864079820007E-2</v>
      </c>
      <c r="J149" s="1">
        <v>40422</v>
      </c>
      <c r="K149" s="79">
        <v>6.3448564014743011E-2</v>
      </c>
    </row>
    <row r="150" spans="1:11">
      <c r="A150" s="34">
        <v>40360</v>
      </c>
      <c r="B150" s="89">
        <f t="shared" si="8"/>
        <v>6.3412374928165011E-2</v>
      </c>
      <c r="C150" s="90">
        <f t="shared" si="9"/>
        <v>6.3412374928165011E-2</v>
      </c>
      <c r="J150" s="1">
        <v>40452</v>
      </c>
      <c r="K150" s="79">
        <v>6.3466074863087016E-2</v>
      </c>
    </row>
    <row r="151" spans="1:11">
      <c r="A151" s="34">
        <v>40391</v>
      </c>
      <c r="B151" s="89">
        <f t="shared" si="8"/>
        <v>6.3430469471453005E-2</v>
      </c>
      <c r="C151" s="90">
        <f t="shared" si="9"/>
        <v>6.3430469471453005E-2</v>
      </c>
      <c r="J151" s="1">
        <v>40483</v>
      </c>
      <c r="K151" s="79">
        <v>6.3484169406376009E-2</v>
      </c>
    </row>
    <row r="152" spans="1:11">
      <c r="A152" s="34">
        <v>40422</v>
      </c>
      <c r="B152" s="89">
        <f t="shared" si="8"/>
        <v>6.3448564014743011E-2</v>
      </c>
      <c r="C152" s="90">
        <f t="shared" si="9"/>
        <v>6.3448564014743011E-2</v>
      </c>
      <c r="J152" s="1">
        <v>40513</v>
      </c>
      <c r="K152" s="79">
        <v>6.3501680254719015E-2</v>
      </c>
    </row>
    <row r="153" spans="1:11">
      <c r="A153" s="34">
        <v>40452</v>
      </c>
      <c r="B153" s="89">
        <f t="shared" si="8"/>
        <v>6.3466074863087016E-2</v>
      </c>
      <c r="C153" s="90">
        <f t="shared" si="9"/>
        <v>6.3466074863087016E-2</v>
      </c>
      <c r="J153" s="1">
        <v>40544</v>
      </c>
      <c r="K153" s="79">
        <v>6.3519774798009007E-2</v>
      </c>
    </row>
    <row r="154" spans="1:11">
      <c r="A154" s="34">
        <v>40483</v>
      </c>
      <c r="B154" s="89">
        <f t="shared" si="8"/>
        <v>6.3484169406376009E-2</v>
      </c>
      <c r="C154" s="90">
        <f t="shared" si="9"/>
        <v>6.3484169406376009E-2</v>
      </c>
      <c r="J154" s="1">
        <v>40575</v>
      </c>
      <c r="K154" s="79">
        <v>6.3537869341297015E-2</v>
      </c>
    </row>
    <row r="155" spans="1:11">
      <c r="A155" s="34">
        <v>40513</v>
      </c>
      <c r="B155" s="89">
        <f t="shared" si="8"/>
        <v>6.3501680254719015E-2</v>
      </c>
      <c r="C155" s="90">
        <f t="shared" si="9"/>
        <v>6.3501680254719015E-2</v>
      </c>
      <c r="J155" s="1">
        <v>40603</v>
      </c>
      <c r="K155" s="79">
        <v>6.3554212799752013E-2</v>
      </c>
    </row>
    <row r="156" spans="1:11">
      <c r="A156" s="34">
        <v>40544</v>
      </c>
      <c r="B156" s="89">
        <f t="shared" si="8"/>
        <v>6.3519774798009007E-2</v>
      </c>
      <c r="C156" s="90">
        <f t="shared" si="9"/>
        <v>6.3519774798009007E-2</v>
      </c>
      <c r="J156" s="1">
        <v>40634</v>
      </c>
      <c r="K156" s="79">
        <v>6.3572307343042006E-2</v>
      </c>
    </row>
    <row r="157" spans="1:11">
      <c r="A157" s="34">
        <v>40575</v>
      </c>
      <c r="B157" s="89">
        <f t="shared" si="8"/>
        <v>6.3537869341297015E-2</v>
      </c>
      <c r="C157" s="90">
        <f t="shared" si="9"/>
        <v>6.3537869341297015E-2</v>
      </c>
      <c r="J157" s="1">
        <v>40664</v>
      </c>
      <c r="K157" s="79">
        <v>6.3589818191385011E-2</v>
      </c>
    </row>
    <row r="158" spans="1:11">
      <c r="A158" s="34">
        <v>40603</v>
      </c>
      <c r="B158" s="89">
        <f t="shared" si="8"/>
        <v>6.3554212799752013E-2</v>
      </c>
      <c r="C158" s="90">
        <f t="shared" si="9"/>
        <v>6.3554212799752013E-2</v>
      </c>
      <c r="J158" s="1">
        <v>40695</v>
      </c>
      <c r="K158" s="79">
        <v>6.3607912734674005E-2</v>
      </c>
    </row>
    <row r="159" spans="1:11">
      <c r="A159" s="34">
        <v>40634</v>
      </c>
      <c r="B159" s="89">
        <f t="shared" si="8"/>
        <v>6.3572307343042006E-2</v>
      </c>
      <c r="C159" s="90">
        <f t="shared" si="9"/>
        <v>6.3572307343042006E-2</v>
      </c>
      <c r="J159" s="1">
        <v>40725</v>
      </c>
      <c r="K159" s="79">
        <v>6.3625423583019008E-2</v>
      </c>
    </row>
    <row r="160" spans="1:11">
      <c r="A160" s="34">
        <v>40664</v>
      </c>
      <c r="B160" s="89">
        <f t="shared" si="8"/>
        <v>6.3589818191385011E-2</v>
      </c>
      <c r="C160" s="90">
        <f t="shared" si="9"/>
        <v>6.3589818191385011E-2</v>
      </c>
      <c r="J160" s="1">
        <v>40756</v>
      </c>
      <c r="K160" s="79">
        <v>6.3643518126307017E-2</v>
      </c>
    </row>
    <row r="161" spans="1:11">
      <c r="A161" s="34">
        <v>40695</v>
      </c>
      <c r="B161" s="89">
        <f t="shared" si="8"/>
        <v>6.3607912734674005E-2</v>
      </c>
      <c r="C161" s="90">
        <f t="shared" si="9"/>
        <v>6.3607912734674005E-2</v>
      </c>
      <c r="J161" s="1">
        <v>40787</v>
      </c>
      <c r="K161" s="79">
        <v>6.3661612669597009E-2</v>
      </c>
    </row>
    <row r="162" spans="1:11">
      <c r="A162" s="34">
        <v>40725</v>
      </c>
      <c r="B162" s="89">
        <f t="shared" si="8"/>
        <v>6.3625423583019008E-2</v>
      </c>
      <c r="C162" s="90">
        <f t="shared" si="9"/>
        <v>6.3625423583019008E-2</v>
      </c>
      <c r="J162" s="1">
        <v>40817</v>
      </c>
      <c r="K162" s="79">
        <v>6.3679123517940014E-2</v>
      </c>
    </row>
    <row r="163" spans="1:11">
      <c r="A163" s="34">
        <v>40756</v>
      </c>
      <c r="B163" s="89">
        <f t="shared" si="8"/>
        <v>6.3643518126307017E-2</v>
      </c>
      <c r="C163" s="90">
        <f t="shared" si="9"/>
        <v>6.3643518126307017E-2</v>
      </c>
      <c r="J163" s="1">
        <v>40848</v>
      </c>
      <c r="K163" s="79">
        <v>6.3697218061230007E-2</v>
      </c>
    </row>
    <row r="164" spans="1:11">
      <c r="A164" s="34">
        <v>40787</v>
      </c>
      <c r="B164" s="89">
        <f t="shared" si="8"/>
        <v>6.3661612669597009E-2</v>
      </c>
      <c r="C164" s="90">
        <f t="shared" si="9"/>
        <v>6.3661612669597009E-2</v>
      </c>
      <c r="J164" s="1">
        <v>40878</v>
      </c>
      <c r="K164" s="79">
        <v>6.3714728909574012E-2</v>
      </c>
    </row>
    <row r="165" spans="1:11">
      <c r="A165" s="34">
        <v>40817</v>
      </c>
      <c r="B165" s="89">
        <f t="shared" si="8"/>
        <v>6.3679123517940014E-2</v>
      </c>
      <c r="C165" s="90">
        <f t="shared" si="9"/>
        <v>6.3679123517940014E-2</v>
      </c>
      <c r="J165" s="1">
        <v>40909</v>
      </c>
      <c r="K165" s="79">
        <v>6.3732823452863005E-2</v>
      </c>
    </row>
    <row r="166" spans="1:11">
      <c r="A166" s="34">
        <v>40848</v>
      </c>
      <c r="B166" s="89">
        <f t="shared" si="8"/>
        <v>6.3697218061230007E-2</v>
      </c>
      <c r="C166" s="90">
        <f t="shared" si="9"/>
        <v>6.3697218061230007E-2</v>
      </c>
      <c r="J166" s="1">
        <v>40940</v>
      </c>
      <c r="K166" s="79">
        <v>6.3750917996152012E-2</v>
      </c>
    </row>
    <row r="167" spans="1:11">
      <c r="A167" s="34">
        <v>40878</v>
      </c>
      <c r="B167" s="89">
        <f t="shared" si="8"/>
        <v>6.3714728909574012E-2</v>
      </c>
      <c r="C167" s="90">
        <f t="shared" si="9"/>
        <v>6.3714728909574012E-2</v>
      </c>
      <c r="J167" s="1">
        <v>40969</v>
      </c>
      <c r="K167" s="79">
        <v>6.3767845149550015E-2</v>
      </c>
    </row>
    <row r="168" spans="1:11">
      <c r="A168" s="34">
        <v>40909</v>
      </c>
      <c r="B168" s="89">
        <f t="shared" si="8"/>
        <v>6.3732823452863005E-2</v>
      </c>
      <c r="C168" s="90">
        <f t="shared" si="9"/>
        <v>6.3732823452863005E-2</v>
      </c>
      <c r="J168" s="1">
        <v>41000</v>
      </c>
      <c r="K168" s="79">
        <v>6.3785939692839008E-2</v>
      </c>
    </row>
    <row r="169" spans="1:11">
      <c r="A169" s="34">
        <v>40940</v>
      </c>
      <c r="B169" s="89">
        <f t="shared" si="8"/>
        <v>6.3750917996152012E-2</v>
      </c>
      <c r="C169" s="90">
        <f t="shared" si="9"/>
        <v>6.3750917996152012E-2</v>
      </c>
      <c r="J169" s="1">
        <v>41030</v>
      </c>
      <c r="K169" s="79">
        <v>6.3803450541184012E-2</v>
      </c>
    </row>
    <row r="170" spans="1:11">
      <c r="A170" s="34">
        <v>40969</v>
      </c>
      <c r="B170" s="89">
        <f t="shared" si="8"/>
        <v>6.3767845149550015E-2</v>
      </c>
      <c r="C170" s="90">
        <f t="shared" si="9"/>
        <v>6.3767845149550015E-2</v>
      </c>
      <c r="J170" s="1">
        <v>41061</v>
      </c>
      <c r="K170" s="79">
        <v>6.3821545084473005E-2</v>
      </c>
    </row>
    <row r="171" spans="1:11">
      <c r="A171" s="34">
        <v>41000</v>
      </c>
      <c r="B171" s="89">
        <f t="shared" si="8"/>
        <v>6.3785939692839008E-2</v>
      </c>
      <c r="C171" s="90">
        <f t="shared" si="9"/>
        <v>6.3785939692839008E-2</v>
      </c>
      <c r="J171" s="1">
        <v>41091</v>
      </c>
      <c r="K171" s="79">
        <v>6.383905593281701E-2</v>
      </c>
    </row>
    <row r="172" spans="1:11">
      <c r="A172" s="34">
        <v>41030</v>
      </c>
      <c r="B172" s="89">
        <f t="shared" ref="B172:B223" si="10">VLOOKUP(A172,$J$9:$K$368,2)</f>
        <v>6.3803450541184012E-2</v>
      </c>
      <c r="C172" s="90">
        <f t="shared" ref="C172:C223" si="11">B172+$C$8/10000</f>
        <v>6.3803450541184012E-2</v>
      </c>
      <c r="J172" s="1">
        <v>41122</v>
      </c>
      <c r="K172" s="79">
        <v>6.3857150476105004E-2</v>
      </c>
    </row>
    <row r="173" spans="1:11">
      <c r="A173" s="34">
        <v>41061</v>
      </c>
      <c r="B173" s="89">
        <f t="shared" si="10"/>
        <v>6.3821545084473005E-2</v>
      </c>
      <c r="C173" s="90">
        <f t="shared" si="11"/>
        <v>6.3821545084473005E-2</v>
      </c>
      <c r="J173" s="1">
        <v>41153</v>
      </c>
      <c r="K173" s="79">
        <v>6.3875245019395011E-2</v>
      </c>
    </row>
    <row r="174" spans="1:11">
      <c r="A174" s="34">
        <v>41091</v>
      </c>
      <c r="B174" s="89">
        <f t="shared" si="10"/>
        <v>6.383905593281701E-2</v>
      </c>
      <c r="C174" s="90">
        <f t="shared" si="11"/>
        <v>6.383905593281701E-2</v>
      </c>
      <c r="J174" s="1">
        <v>41183</v>
      </c>
      <c r="K174" s="79">
        <v>6.3892755867739015E-2</v>
      </c>
    </row>
    <row r="175" spans="1:11">
      <c r="A175" s="34">
        <v>41122</v>
      </c>
      <c r="B175" s="89">
        <f t="shared" si="10"/>
        <v>6.3857150476105004E-2</v>
      </c>
      <c r="C175" s="90">
        <f t="shared" si="11"/>
        <v>6.3857150476105004E-2</v>
      </c>
      <c r="J175" s="1">
        <v>41214</v>
      </c>
      <c r="K175" s="79">
        <v>6.3910850411028008E-2</v>
      </c>
    </row>
    <row r="176" spans="1:11">
      <c r="A176" s="34">
        <v>41153</v>
      </c>
      <c r="B176" s="89">
        <f t="shared" si="10"/>
        <v>6.3875245019395011E-2</v>
      </c>
      <c r="C176" s="90">
        <f t="shared" si="11"/>
        <v>6.3875245019395011E-2</v>
      </c>
      <c r="J176" s="1">
        <v>41244</v>
      </c>
      <c r="K176" s="79">
        <v>6.3928361259372013E-2</v>
      </c>
    </row>
    <row r="177" spans="1:11">
      <c r="A177" s="34">
        <v>41183</v>
      </c>
      <c r="B177" s="89">
        <f t="shared" si="10"/>
        <v>6.3892755867739015E-2</v>
      </c>
      <c r="C177" s="90">
        <f t="shared" si="11"/>
        <v>6.3892755867739015E-2</v>
      </c>
      <c r="J177" s="1">
        <v>41275</v>
      </c>
      <c r="K177" s="79">
        <v>6.3946455802660007E-2</v>
      </c>
    </row>
    <row r="178" spans="1:11">
      <c r="A178" s="34">
        <v>41214</v>
      </c>
      <c r="B178" s="89">
        <f t="shared" si="10"/>
        <v>6.3910850411028008E-2</v>
      </c>
      <c r="C178" s="90">
        <f t="shared" si="11"/>
        <v>6.3910850411028008E-2</v>
      </c>
      <c r="J178" s="1">
        <v>41306</v>
      </c>
      <c r="K178" s="79">
        <v>6.3964550345950014E-2</v>
      </c>
    </row>
    <row r="179" spans="1:11">
      <c r="A179" s="34">
        <v>41244</v>
      </c>
      <c r="B179" s="89">
        <f t="shared" si="10"/>
        <v>6.3928361259372013E-2</v>
      </c>
      <c r="C179" s="90">
        <f t="shared" si="11"/>
        <v>6.3928361259372013E-2</v>
      </c>
      <c r="J179" s="1">
        <v>41334</v>
      </c>
      <c r="K179" s="79">
        <v>6.3980893804405012E-2</v>
      </c>
    </row>
    <row r="180" spans="1:11">
      <c r="A180" s="34">
        <v>41275</v>
      </c>
      <c r="B180" s="89">
        <f t="shared" si="10"/>
        <v>6.3946455802660007E-2</v>
      </c>
      <c r="C180" s="90">
        <f t="shared" si="11"/>
        <v>6.3946455802660007E-2</v>
      </c>
      <c r="J180" s="1">
        <v>41365</v>
      </c>
      <c r="K180" s="79">
        <v>6.3998988347694005E-2</v>
      </c>
    </row>
    <row r="181" spans="1:11">
      <c r="A181" s="34">
        <v>41306</v>
      </c>
      <c r="B181" s="89">
        <f t="shared" si="10"/>
        <v>6.3964550345950014E-2</v>
      </c>
      <c r="C181" s="90">
        <f t="shared" si="11"/>
        <v>6.3964550345950014E-2</v>
      </c>
      <c r="J181" s="1">
        <v>41395</v>
      </c>
      <c r="K181" s="79">
        <v>6.4016499196037011E-2</v>
      </c>
    </row>
    <row r="182" spans="1:11">
      <c r="A182" s="34">
        <v>41334</v>
      </c>
      <c r="B182" s="89">
        <f t="shared" si="10"/>
        <v>6.3980893804405012E-2</v>
      </c>
      <c r="C182" s="90">
        <f t="shared" si="11"/>
        <v>6.3980893804405012E-2</v>
      </c>
      <c r="J182" s="1">
        <v>41426</v>
      </c>
      <c r="K182" s="79">
        <v>6.4034593739327017E-2</v>
      </c>
    </row>
    <row r="183" spans="1:11">
      <c r="A183" s="34">
        <v>41365</v>
      </c>
      <c r="B183" s="89">
        <f t="shared" si="10"/>
        <v>6.3998988347694005E-2</v>
      </c>
      <c r="C183" s="90">
        <f t="shared" si="11"/>
        <v>6.3998988347694005E-2</v>
      </c>
      <c r="J183" s="1">
        <v>41456</v>
      </c>
      <c r="K183" s="79">
        <v>6.4052104587670008E-2</v>
      </c>
    </row>
    <row r="184" spans="1:11">
      <c r="A184" s="34">
        <v>41395</v>
      </c>
      <c r="B184" s="89">
        <f t="shared" si="10"/>
        <v>6.4016499196037011E-2</v>
      </c>
      <c r="C184" s="90">
        <f t="shared" si="11"/>
        <v>6.4016499196037011E-2</v>
      </c>
      <c r="J184" s="1">
        <v>41487</v>
      </c>
      <c r="K184" s="79">
        <v>6.4070199130959016E-2</v>
      </c>
    </row>
    <row r="185" spans="1:11">
      <c r="A185" s="34">
        <v>41426</v>
      </c>
      <c r="B185" s="89">
        <f t="shared" si="10"/>
        <v>6.4034593739327017E-2</v>
      </c>
      <c r="C185" s="90">
        <f t="shared" si="11"/>
        <v>6.4034593739327017E-2</v>
      </c>
      <c r="J185" s="1">
        <v>41518</v>
      </c>
      <c r="K185" s="79">
        <v>6.4088293674249008E-2</v>
      </c>
    </row>
    <row r="186" spans="1:11">
      <c r="A186" s="34">
        <v>41456</v>
      </c>
      <c r="B186" s="89">
        <f t="shared" si="10"/>
        <v>6.4052104587670008E-2</v>
      </c>
      <c r="C186" s="90">
        <f t="shared" si="11"/>
        <v>6.4052104587670008E-2</v>
      </c>
      <c r="J186" s="1">
        <v>41548</v>
      </c>
      <c r="K186" s="79">
        <v>6.4105804522592014E-2</v>
      </c>
    </row>
    <row r="187" spans="1:11">
      <c r="A187" s="34">
        <v>41487</v>
      </c>
      <c r="B187" s="89">
        <f t="shared" si="10"/>
        <v>6.4070199130959016E-2</v>
      </c>
      <c r="C187" s="90">
        <f t="shared" si="11"/>
        <v>6.4070199130959016E-2</v>
      </c>
      <c r="J187" s="1">
        <v>41579</v>
      </c>
      <c r="K187" s="79">
        <v>6.4123899065882006E-2</v>
      </c>
    </row>
    <row r="188" spans="1:11">
      <c r="A188" s="34">
        <v>41518</v>
      </c>
      <c r="B188" s="89">
        <f t="shared" si="10"/>
        <v>6.4088293674249008E-2</v>
      </c>
      <c r="C188" s="90">
        <f t="shared" si="11"/>
        <v>6.4088293674249008E-2</v>
      </c>
      <c r="J188" s="1">
        <v>41609</v>
      </c>
      <c r="K188" s="79">
        <v>6.4141409914225012E-2</v>
      </c>
    </row>
    <row r="189" spans="1:11">
      <c r="A189" s="34">
        <v>41548</v>
      </c>
      <c r="B189" s="89">
        <f t="shared" si="10"/>
        <v>6.4105804522592014E-2</v>
      </c>
      <c r="C189" s="90">
        <f t="shared" si="11"/>
        <v>6.4105804522592014E-2</v>
      </c>
      <c r="J189" s="1">
        <v>41640</v>
      </c>
      <c r="K189" s="79">
        <v>6.4159504457515004E-2</v>
      </c>
    </row>
    <row r="190" spans="1:11">
      <c r="A190" s="34">
        <v>41579</v>
      </c>
      <c r="B190" s="89">
        <f t="shared" si="10"/>
        <v>6.4123899065882006E-2</v>
      </c>
      <c r="C190" s="90">
        <f t="shared" si="11"/>
        <v>6.4123899065882006E-2</v>
      </c>
      <c r="J190" s="1">
        <v>41671</v>
      </c>
      <c r="K190" s="79">
        <v>6.4177599000803012E-2</v>
      </c>
    </row>
    <row r="191" spans="1:11">
      <c r="A191" s="34">
        <v>41609</v>
      </c>
      <c r="B191" s="89">
        <f t="shared" si="10"/>
        <v>6.4141409914225012E-2</v>
      </c>
      <c r="C191" s="90">
        <f t="shared" si="11"/>
        <v>6.4141409914225012E-2</v>
      </c>
      <c r="J191" s="1">
        <v>41699</v>
      </c>
      <c r="K191" s="79">
        <v>6.4193942459257011E-2</v>
      </c>
    </row>
    <row r="192" spans="1:11">
      <c r="A192" s="34">
        <v>41640</v>
      </c>
      <c r="B192" s="89">
        <f t="shared" si="10"/>
        <v>6.4159504457515004E-2</v>
      </c>
      <c r="C192" s="90">
        <f t="shared" si="11"/>
        <v>6.4159504457515004E-2</v>
      </c>
      <c r="J192" s="1">
        <v>41730</v>
      </c>
      <c r="K192" s="79">
        <v>6.4212037002547004E-2</v>
      </c>
    </row>
    <row r="193" spans="1:11">
      <c r="A193" s="34">
        <v>41671</v>
      </c>
      <c r="B193" s="89">
        <f t="shared" si="10"/>
        <v>6.4177599000803012E-2</v>
      </c>
      <c r="C193" s="90">
        <f t="shared" si="11"/>
        <v>6.4177599000803012E-2</v>
      </c>
      <c r="J193" s="1">
        <v>41760</v>
      </c>
      <c r="K193" s="79">
        <v>6.4229547850890009E-2</v>
      </c>
    </row>
    <row r="194" spans="1:11">
      <c r="A194" s="34">
        <v>41699</v>
      </c>
      <c r="B194" s="89">
        <f t="shared" si="10"/>
        <v>6.4193942459257011E-2</v>
      </c>
      <c r="C194" s="90">
        <f t="shared" si="11"/>
        <v>6.4193942459257011E-2</v>
      </c>
      <c r="J194" s="1">
        <v>41791</v>
      </c>
      <c r="K194" s="79">
        <v>6.4247642394179016E-2</v>
      </c>
    </row>
    <row r="195" spans="1:11">
      <c r="A195" s="34">
        <v>41730</v>
      </c>
      <c r="B195" s="89">
        <f t="shared" si="10"/>
        <v>6.4212037002547004E-2</v>
      </c>
      <c r="C195" s="90">
        <f t="shared" si="11"/>
        <v>6.4212037002547004E-2</v>
      </c>
      <c r="J195" s="1">
        <v>41821</v>
      </c>
      <c r="K195" s="79">
        <v>6.4265153242524006E-2</v>
      </c>
    </row>
    <row r="196" spans="1:11">
      <c r="A196" s="34">
        <v>41760</v>
      </c>
      <c r="B196" s="89">
        <f t="shared" si="10"/>
        <v>6.4229547850890009E-2</v>
      </c>
      <c r="C196" s="90">
        <f t="shared" si="11"/>
        <v>6.4229547850890009E-2</v>
      </c>
      <c r="J196" s="1">
        <v>41852</v>
      </c>
      <c r="K196" s="79">
        <v>6.4283247785812014E-2</v>
      </c>
    </row>
    <row r="197" spans="1:11">
      <c r="A197" s="34">
        <v>41791</v>
      </c>
      <c r="B197" s="89">
        <f t="shared" si="10"/>
        <v>6.4247642394179016E-2</v>
      </c>
      <c r="C197" s="90">
        <f t="shared" si="11"/>
        <v>6.4247642394179016E-2</v>
      </c>
      <c r="J197" s="1">
        <v>41883</v>
      </c>
      <c r="K197" s="79">
        <v>6.4301342329102007E-2</v>
      </c>
    </row>
    <row r="198" spans="1:11">
      <c r="A198" s="34">
        <v>41821</v>
      </c>
      <c r="B198" s="89">
        <f t="shared" si="10"/>
        <v>6.4265153242524006E-2</v>
      </c>
      <c r="C198" s="90">
        <f t="shared" si="11"/>
        <v>6.4265153242524006E-2</v>
      </c>
      <c r="J198" s="1">
        <v>41913</v>
      </c>
      <c r="K198" s="79">
        <v>6.4318853177445012E-2</v>
      </c>
    </row>
    <row r="199" spans="1:11">
      <c r="A199" s="34">
        <v>41852</v>
      </c>
      <c r="B199" s="89">
        <f t="shared" si="10"/>
        <v>6.4283247785812014E-2</v>
      </c>
      <c r="C199" s="90">
        <f t="shared" si="11"/>
        <v>6.4283247785812014E-2</v>
      </c>
      <c r="J199" s="1">
        <v>41944</v>
      </c>
      <c r="K199" s="79">
        <v>6.4336947720734006E-2</v>
      </c>
    </row>
    <row r="200" spans="1:11">
      <c r="A200" s="34">
        <v>41883</v>
      </c>
      <c r="B200" s="89">
        <f t="shared" si="10"/>
        <v>6.4301342329102007E-2</v>
      </c>
      <c r="C200" s="90">
        <f t="shared" si="11"/>
        <v>6.4301342329102007E-2</v>
      </c>
      <c r="J200" s="1">
        <v>41974</v>
      </c>
      <c r="K200" s="79">
        <v>6.4354458569079009E-2</v>
      </c>
    </row>
    <row r="201" spans="1:11">
      <c r="A201" s="34">
        <v>41913</v>
      </c>
      <c r="B201" s="89">
        <f t="shared" si="10"/>
        <v>6.4318853177445012E-2</v>
      </c>
      <c r="C201" s="90">
        <f t="shared" si="11"/>
        <v>6.4318853177445012E-2</v>
      </c>
      <c r="J201" s="1">
        <v>42005</v>
      </c>
      <c r="K201" s="79">
        <v>6.4372553112367017E-2</v>
      </c>
    </row>
    <row r="202" spans="1:11">
      <c r="A202" s="34">
        <v>41944</v>
      </c>
      <c r="B202" s="89">
        <f t="shared" si="10"/>
        <v>6.4336947720734006E-2</v>
      </c>
      <c r="C202" s="90">
        <f t="shared" si="11"/>
        <v>6.4336947720734006E-2</v>
      </c>
      <c r="J202" s="1">
        <v>42036</v>
      </c>
      <c r="K202" s="79">
        <v>6.439064765565701E-2</v>
      </c>
    </row>
    <row r="203" spans="1:11">
      <c r="A203" s="34">
        <v>41974</v>
      </c>
      <c r="B203" s="89">
        <f t="shared" si="10"/>
        <v>6.4354458569079009E-2</v>
      </c>
      <c r="C203" s="90">
        <f t="shared" si="11"/>
        <v>6.4354458569079009E-2</v>
      </c>
      <c r="J203" s="1">
        <v>42064</v>
      </c>
      <c r="K203" s="79">
        <v>6.4406991114111009E-2</v>
      </c>
    </row>
    <row r="204" spans="1:11">
      <c r="A204" s="34">
        <v>42005</v>
      </c>
      <c r="B204" s="89">
        <f t="shared" si="10"/>
        <v>6.4372553112367017E-2</v>
      </c>
      <c r="C204" s="90">
        <f t="shared" si="11"/>
        <v>6.4372553112367017E-2</v>
      </c>
      <c r="J204" s="1">
        <v>42095</v>
      </c>
      <c r="K204" s="79">
        <v>6.4425085657400002E-2</v>
      </c>
    </row>
    <row r="205" spans="1:11">
      <c r="A205" s="34">
        <v>42036</v>
      </c>
      <c r="B205" s="89">
        <f t="shared" si="10"/>
        <v>6.439064765565701E-2</v>
      </c>
      <c r="C205" s="90">
        <f t="shared" si="11"/>
        <v>6.439064765565701E-2</v>
      </c>
      <c r="J205" s="1">
        <v>42125</v>
      </c>
      <c r="K205" s="79">
        <v>6.4442596505745006E-2</v>
      </c>
    </row>
    <row r="206" spans="1:11">
      <c r="A206" s="34">
        <v>42064</v>
      </c>
      <c r="B206" s="89">
        <f t="shared" si="10"/>
        <v>6.4406991114111009E-2</v>
      </c>
      <c r="C206" s="90">
        <f t="shared" si="11"/>
        <v>6.4406991114111009E-2</v>
      </c>
      <c r="J206" s="1">
        <v>42156</v>
      </c>
      <c r="K206" s="79">
        <v>6.4460691049034013E-2</v>
      </c>
    </row>
    <row r="207" spans="1:11">
      <c r="A207" s="34">
        <v>42095</v>
      </c>
      <c r="B207" s="89">
        <f t="shared" si="10"/>
        <v>6.4425085657400002E-2</v>
      </c>
      <c r="C207" s="90">
        <f t="shared" si="11"/>
        <v>6.4425085657400002E-2</v>
      </c>
      <c r="J207" s="1">
        <v>42186</v>
      </c>
      <c r="K207" s="79">
        <v>6.4478201897378004E-2</v>
      </c>
    </row>
    <row r="208" spans="1:11">
      <c r="A208" s="34">
        <v>42125</v>
      </c>
      <c r="B208" s="89">
        <f t="shared" si="10"/>
        <v>6.4442596505745006E-2</v>
      </c>
      <c r="C208" s="90">
        <f t="shared" si="11"/>
        <v>6.4442596505745006E-2</v>
      </c>
      <c r="J208" s="1">
        <v>42217</v>
      </c>
      <c r="K208" s="79">
        <v>6.4496296440666012E-2</v>
      </c>
    </row>
    <row r="209" spans="1:11">
      <c r="A209" s="34">
        <v>42156</v>
      </c>
      <c r="B209" s="89">
        <f t="shared" si="10"/>
        <v>6.4460691049034013E-2</v>
      </c>
      <c r="C209" s="90">
        <f t="shared" si="11"/>
        <v>6.4460691049034013E-2</v>
      </c>
      <c r="J209" s="1">
        <v>42248</v>
      </c>
      <c r="K209" s="79">
        <v>6.4514390983955006E-2</v>
      </c>
    </row>
    <row r="210" spans="1:11">
      <c r="A210" s="34">
        <v>42186</v>
      </c>
      <c r="B210" s="89">
        <f t="shared" si="10"/>
        <v>6.4478201897378004E-2</v>
      </c>
      <c r="C210" s="90">
        <f t="shared" si="11"/>
        <v>6.4478201897378004E-2</v>
      </c>
      <c r="J210" s="1">
        <v>42278</v>
      </c>
      <c r="K210" s="79">
        <v>6.4531901832300009E-2</v>
      </c>
    </row>
    <row r="211" spans="1:11">
      <c r="A211" s="34">
        <v>42217</v>
      </c>
      <c r="B211" s="89">
        <f t="shared" si="10"/>
        <v>6.4496296440666012E-2</v>
      </c>
      <c r="C211" s="90">
        <f t="shared" si="11"/>
        <v>6.4496296440666012E-2</v>
      </c>
      <c r="J211" s="1">
        <v>42309</v>
      </c>
      <c r="K211" s="79">
        <v>6.4549996375589017E-2</v>
      </c>
    </row>
    <row r="212" spans="1:11">
      <c r="A212" s="34">
        <v>42248</v>
      </c>
      <c r="B212" s="89">
        <f t="shared" si="10"/>
        <v>6.4514390983955006E-2</v>
      </c>
      <c r="C212" s="90">
        <f t="shared" si="11"/>
        <v>6.4514390983955006E-2</v>
      </c>
      <c r="J212" s="1">
        <v>42339</v>
      </c>
      <c r="K212" s="79">
        <v>6.4567507223933007E-2</v>
      </c>
    </row>
    <row r="213" spans="1:11">
      <c r="A213" s="34">
        <v>42278</v>
      </c>
      <c r="B213" s="89">
        <f t="shared" si="10"/>
        <v>6.4531901832300009E-2</v>
      </c>
      <c r="C213" s="90">
        <f t="shared" si="11"/>
        <v>6.4531901832300009E-2</v>
      </c>
      <c r="J213" s="1">
        <v>42370</v>
      </c>
      <c r="K213" s="79">
        <v>6.4585601767221015E-2</v>
      </c>
    </row>
    <row r="214" spans="1:11">
      <c r="A214" s="34">
        <v>42309</v>
      </c>
      <c r="B214" s="89">
        <f t="shared" si="10"/>
        <v>6.4549996375589017E-2</v>
      </c>
      <c r="C214" s="90">
        <f t="shared" si="11"/>
        <v>6.4549996375589017E-2</v>
      </c>
      <c r="J214" s="1">
        <v>42401</v>
      </c>
      <c r="K214" s="79">
        <v>6.4603696310510009E-2</v>
      </c>
    </row>
    <row r="215" spans="1:11">
      <c r="A215" s="34">
        <v>42339</v>
      </c>
      <c r="B215" s="89">
        <f t="shared" si="10"/>
        <v>6.4567507223933007E-2</v>
      </c>
      <c r="C215" s="90">
        <f t="shared" si="11"/>
        <v>6.4567507223933007E-2</v>
      </c>
      <c r="J215" s="1">
        <v>42430</v>
      </c>
      <c r="K215" s="79">
        <v>6.462062346391001E-2</v>
      </c>
    </row>
    <row r="216" spans="1:11">
      <c r="A216" s="34">
        <v>42370</v>
      </c>
      <c r="B216" s="89">
        <f t="shared" si="10"/>
        <v>6.4585601767221015E-2</v>
      </c>
      <c r="C216" s="90">
        <f t="shared" si="11"/>
        <v>6.4585601767221015E-2</v>
      </c>
      <c r="J216" s="1">
        <v>42461</v>
      </c>
      <c r="K216" s="79">
        <v>6.4638718007198004E-2</v>
      </c>
    </row>
    <row r="217" spans="1:11">
      <c r="A217" s="34">
        <v>42401</v>
      </c>
      <c r="B217" s="89">
        <f t="shared" si="10"/>
        <v>6.4603696310510009E-2</v>
      </c>
      <c r="C217" s="90">
        <f t="shared" si="11"/>
        <v>6.4603696310510009E-2</v>
      </c>
      <c r="J217" s="1">
        <v>42491</v>
      </c>
      <c r="K217" s="79">
        <v>6.4656228855542008E-2</v>
      </c>
    </row>
    <row r="218" spans="1:11">
      <c r="A218" s="34">
        <v>42430</v>
      </c>
      <c r="B218" s="89">
        <f t="shared" si="10"/>
        <v>6.462062346391001E-2</v>
      </c>
      <c r="C218" s="90">
        <f t="shared" si="11"/>
        <v>6.462062346391001E-2</v>
      </c>
      <c r="J218" s="1">
        <v>42522</v>
      </c>
      <c r="K218" s="79">
        <v>6.4674323398832015E-2</v>
      </c>
    </row>
    <row r="219" spans="1:11">
      <c r="A219" s="34">
        <v>42461</v>
      </c>
      <c r="B219" s="89">
        <f t="shared" si="10"/>
        <v>6.4638718007198004E-2</v>
      </c>
      <c r="C219" s="90">
        <f t="shared" si="11"/>
        <v>6.4638718007198004E-2</v>
      </c>
      <c r="J219" s="1">
        <v>42552</v>
      </c>
      <c r="K219" s="79">
        <v>6.4691834247176006E-2</v>
      </c>
    </row>
    <row r="220" spans="1:11">
      <c r="A220" s="34">
        <v>42491</v>
      </c>
      <c r="B220" s="89">
        <f t="shared" si="10"/>
        <v>6.4656228855542008E-2</v>
      </c>
      <c r="C220" s="90">
        <f t="shared" si="11"/>
        <v>6.4656228855542008E-2</v>
      </c>
      <c r="J220" s="1">
        <v>42583</v>
      </c>
      <c r="K220" s="79">
        <v>6.4709928790465013E-2</v>
      </c>
    </row>
    <row r="221" spans="1:11">
      <c r="A221" s="34">
        <v>42522</v>
      </c>
      <c r="B221" s="89">
        <f t="shared" si="10"/>
        <v>6.4674323398832015E-2</v>
      </c>
      <c r="C221" s="90">
        <f t="shared" si="11"/>
        <v>6.4674323398832015E-2</v>
      </c>
      <c r="J221" s="1">
        <v>42614</v>
      </c>
      <c r="K221" s="79">
        <v>6.4728023333753007E-2</v>
      </c>
    </row>
    <row r="222" spans="1:11">
      <c r="A222" s="34">
        <v>42552</v>
      </c>
      <c r="B222" s="89">
        <f t="shared" si="10"/>
        <v>6.4691834247176006E-2</v>
      </c>
      <c r="C222" s="90">
        <f t="shared" si="11"/>
        <v>6.4691834247176006E-2</v>
      </c>
      <c r="J222" s="1">
        <v>42644</v>
      </c>
      <c r="K222" s="79">
        <v>6.4745534182097011E-2</v>
      </c>
    </row>
    <row r="223" spans="1:11">
      <c r="A223" s="34">
        <v>42583</v>
      </c>
      <c r="B223" s="89">
        <f t="shared" si="10"/>
        <v>6.4709928790465013E-2</v>
      </c>
      <c r="C223" s="90">
        <f t="shared" si="11"/>
        <v>6.4709928790465013E-2</v>
      </c>
      <c r="J223" s="1">
        <v>42675</v>
      </c>
      <c r="K223" s="79">
        <v>6.4763628725386005E-2</v>
      </c>
    </row>
    <row r="224" spans="1:11">
      <c r="A224" s="34">
        <v>42614</v>
      </c>
      <c r="B224" s="89">
        <f t="shared" ref="B224:B239" si="12">VLOOKUP(A224,$J$9:$K$368,2)</f>
        <v>6.4728023333753007E-2</v>
      </c>
      <c r="C224" s="90">
        <f t="shared" ref="C224:C239" si="13">B224+$C$8/10000</f>
        <v>6.4728023333753007E-2</v>
      </c>
      <c r="J224" s="1">
        <v>42705</v>
      </c>
      <c r="K224" s="79">
        <v>6.4781139573730009E-2</v>
      </c>
    </row>
    <row r="225" spans="1:11">
      <c r="A225" s="34">
        <v>42644</v>
      </c>
      <c r="B225" s="89">
        <f t="shared" si="12"/>
        <v>6.4745534182097011E-2</v>
      </c>
      <c r="C225" s="90">
        <f t="shared" si="13"/>
        <v>6.4745534182097011E-2</v>
      </c>
      <c r="J225" s="1">
        <v>42736</v>
      </c>
      <c r="K225" s="79">
        <v>6.4799234117019017E-2</v>
      </c>
    </row>
    <row r="226" spans="1:11">
      <c r="A226" s="34">
        <v>42675</v>
      </c>
      <c r="B226" s="89">
        <f t="shared" si="12"/>
        <v>6.4763628725386005E-2</v>
      </c>
      <c r="C226" s="90">
        <f t="shared" si="13"/>
        <v>6.4763628725386005E-2</v>
      </c>
      <c r="J226" s="1">
        <v>42767</v>
      </c>
      <c r="K226" s="79">
        <v>6.4817328660309009E-2</v>
      </c>
    </row>
    <row r="227" spans="1:11">
      <c r="A227" s="34">
        <v>42705</v>
      </c>
      <c r="B227" s="89">
        <f t="shared" si="12"/>
        <v>6.4781139573730009E-2</v>
      </c>
      <c r="C227" s="90">
        <f t="shared" si="13"/>
        <v>6.4781139573730009E-2</v>
      </c>
      <c r="J227" s="1">
        <v>42795</v>
      </c>
      <c r="K227" s="79">
        <v>6.4833672118762009E-2</v>
      </c>
    </row>
    <row r="228" spans="1:11">
      <c r="A228" s="34">
        <v>42736</v>
      </c>
      <c r="B228" s="89">
        <f t="shared" si="12"/>
        <v>6.4799234117019017E-2</v>
      </c>
      <c r="C228" s="90">
        <f t="shared" si="13"/>
        <v>6.4799234117019017E-2</v>
      </c>
      <c r="J228" s="1">
        <v>42826</v>
      </c>
      <c r="K228" s="79">
        <v>6.4851766662052016E-2</v>
      </c>
    </row>
    <row r="229" spans="1:11">
      <c r="A229" s="34">
        <v>42767</v>
      </c>
      <c r="B229" s="89">
        <f t="shared" si="12"/>
        <v>6.4817328660309009E-2</v>
      </c>
      <c r="C229" s="90">
        <f t="shared" si="13"/>
        <v>6.4817328660309009E-2</v>
      </c>
      <c r="J229" s="1">
        <v>42856</v>
      </c>
      <c r="K229" s="79">
        <v>6.4869277510395007E-2</v>
      </c>
    </row>
    <row r="230" spans="1:11">
      <c r="A230" s="34">
        <v>42795</v>
      </c>
      <c r="B230" s="89">
        <f t="shared" si="12"/>
        <v>6.4833672118762009E-2</v>
      </c>
      <c r="C230" s="90">
        <f t="shared" si="13"/>
        <v>6.4833672118762009E-2</v>
      </c>
      <c r="J230" s="1">
        <v>42887</v>
      </c>
      <c r="K230" s="79">
        <v>6.4887372053684014E-2</v>
      </c>
    </row>
    <row r="231" spans="1:11">
      <c r="A231" s="34">
        <v>42826</v>
      </c>
      <c r="B231" s="89">
        <f t="shared" si="12"/>
        <v>6.4851766662052016E-2</v>
      </c>
      <c r="C231" s="90">
        <f t="shared" si="13"/>
        <v>6.4851766662052016E-2</v>
      </c>
      <c r="J231" s="1">
        <v>42917</v>
      </c>
      <c r="K231" s="79">
        <v>6.4904882902030003E-2</v>
      </c>
    </row>
    <row r="232" spans="1:11">
      <c r="A232" s="34">
        <v>42856</v>
      </c>
      <c r="B232" s="89">
        <f t="shared" si="12"/>
        <v>6.4869277510395007E-2</v>
      </c>
      <c r="C232" s="90">
        <f t="shared" si="13"/>
        <v>6.4869277510395007E-2</v>
      </c>
      <c r="J232" s="1">
        <v>42948</v>
      </c>
      <c r="K232" s="79">
        <v>6.4922977445317012E-2</v>
      </c>
    </row>
    <row r="233" spans="1:11">
      <c r="A233" s="34">
        <v>42887</v>
      </c>
      <c r="B233" s="89">
        <f t="shared" si="12"/>
        <v>6.4887372053684014E-2</v>
      </c>
      <c r="C233" s="90">
        <f t="shared" si="13"/>
        <v>6.4887372053684014E-2</v>
      </c>
      <c r="J233" s="1">
        <v>42979</v>
      </c>
      <c r="K233" s="79">
        <v>6.4941071988607005E-2</v>
      </c>
    </row>
    <row r="234" spans="1:11">
      <c r="A234" s="34">
        <v>42917</v>
      </c>
      <c r="B234" s="89">
        <f t="shared" si="12"/>
        <v>6.4904882902030003E-2</v>
      </c>
      <c r="C234" s="90">
        <f t="shared" si="13"/>
        <v>6.4904882902030003E-2</v>
      </c>
      <c r="J234" s="1">
        <v>43009</v>
      </c>
      <c r="K234" s="79">
        <v>6.495858283695001E-2</v>
      </c>
    </row>
    <row r="235" spans="1:11">
      <c r="A235" s="34">
        <v>42948</v>
      </c>
      <c r="B235" s="89">
        <f t="shared" si="12"/>
        <v>6.4922977445317012E-2</v>
      </c>
      <c r="C235" s="90">
        <f t="shared" si="13"/>
        <v>6.4922977445317012E-2</v>
      </c>
      <c r="J235" s="1">
        <v>43040</v>
      </c>
      <c r="K235" s="79">
        <v>6.4976677380239017E-2</v>
      </c>
    </row>
    <row r="236" spans="1:11">
      <c r="A236" s="34">
        <v>42979</v>
      </c>
      <c r="B236" s="89">
        <f t="shared" si="12"/>
        <v>6.4941071988607005E-2</v>
      </c>
      <c r="C236" s="90">
        <f t="shared" si="13"/>
        <v>6.4941071988607005E-2</v>
      </c>
      <c r="J236" s="1">
        <v>43070</v>
      </c>
      <c r="K236" s="79">
        <v>6.4994188228585006E-2</v>
      </c>
    </row>
    <row r="237" spans="1:11">
      <c r="A237" s="34">
        <v>43009</v>
      </c>
      <c r="B237" s="89">
        <f t="shared" si="12"/>
        <v>6.495858283695001E-2</v>
      </c>
      <c r="C237" s="90">
        <f t="shared" si="13"/>
        <v>6.495858283695001E-2</v>
      </c>
      <c r="J237" s="1">
        <v>43101</v>
      </c>
      <c r="K237" s="79">
        <v>6.5012282771872015E-2</v>
      </c>
    </row>
    <row r="238" spans="1:11">
      <c r="A238" s="34">
        <v>43040</v>
      </c>
      <c r="B238" s="89">
        <f t="shared" si="12"/>
        <v>6.4976677380239017E-2</v>
      </c>
      <c r="C238" s="90">
        <f t="shared" si="13"/>
        <v>6.4976677380239017E-2</v>
      </c>
      <c r="J238" s="1">
        <v>43132</v>
      </c>
      <c r="K238" s="79">
        <v>6.5030377315162008E-2</v>
      </c>
    </row>
    <row r="239" spans="1:11">
      <c r="A239" s="34">
        <v>43070</v>
      </c>
      <c r="B239" s="89">
        <f t="shared" si="12"/>
        <v>6.4994188228585006E-2</v>
      </c>
      <c r="C239" s="90">
        <f t="shared" si="13"/>
        <v>6.4994188228585006E-2</v>
      </c>
      <c r="J239" s="1">
        <v>43160</v>
      </c>
      <c r="K239" s="79">
        <v>6.5046720773617006E-2</v>
      </c>
    </row>
    <row r="240" spans="1:11">
      <c r="A240" s="34">
        <v>43101</v>
      </c>
      <c r="B240" s="89">
        <f t="shared" ref="B240:B255" si="14">VLOOKUP(A240,$J$9:$K$368,2)</f>
        <v>6.5012282771872015E-2</v>
      </c>
      <c r="C240" s="90">
        <f t="shared" ref="C240:C255" si="15">B240+$C$8/10000</f>
        <v>6.5012282771872015E-2</v>
      </c>
      <c r="J240" s="1">
        <v>43191</v>
      </c>
      <c r="K240" s="79">
        <v>6.5064815316905014E-2</v>
      </c>
    </row>
    <row r="241" spans="1:11">
      <c r="A241" s="34">
        <v>43132</v>
      </c>
      <c r="B241" s="89">
        <f t="shared" si="14"/>
        <v>6.5030377315162008E-2</v>
      </c>
      <c r="C241" s="90">
        <f t="shared" si="15"/>
        <v>6.5030377315162008E-2</v>
      </c>
      <c r="J241" s="1">
        <v>43221</v>
      </c>
      <c r="K241" s="79">
        <v>6.5082326165250004E-2</v>
      </c>
    </row>
    <row r="242" spans="1:11">
      <c r="A242" s="34">
        <v>43160</v>
      </c>
      <c r="B242" s="89">
        <f t="shared" si="14"/>
        <v>6.5046720773617006E-2</v>
      </c>
      <c r="C242" s="90">
        <f t="shared" si="15"/>
        <v>6.5046720773617006E-2</v>
      </c>
      <c r="J242" s="1">
        <v>43252</v>
      </c>
      <c r="K242" s="79">
        <v>6.5089420843869011E-2</v>
      </c>
    </row>
    <row r="243" spans="1:11">
      <c r="A243" s="34">
        <v>43191</v>
      </c>
      <c r="B243" s="89">
        <f t="shared" si="14"/>
        <v>6.5064815316905014E-2</v>
      </c>
      <c r="C243" s="90">
        <f t="shared" si="15"/>
        <v>6.5064815316905014E-2</v>
      </c>
      <c r="J243" s="1">
        <v>43282</v>
      </c>
      <c r="K243" s="79">
        <v>6.5088598584429017E-2</v>
      </c>
    </row>
    <row r="244" spans="1:11">
      <c r="A244" s="34">
        <v>43221</v>
      </c>
      <c r="B244" s="89">
        <f t="shared" si="14"/>
        <v>6.5082326165250004E-2</v>
      </c>
      <c r="C244" s="90">
        <f t="shared" si="15"/>
        <v>6.5082326165250004E-2</v>
      </c>
      <c r="J244" s="1">
        <v>43313</v>
      </c>
      <c r="K244" s="79">
        <v>6.5087748916342017E-2</v>
      </c>
    </row>
    <row r="245" spans="1:11">
      <c r="A245" s="34">
        <v>43252</v>
      </c>
      <c r="B245" s="89">
        <f t="shared" si="14"/>
        <v>6.5089420843869011E-2</v>
      </c>
      <c r="C245" s="90">
        <f t="shared" si="15"/>
        <v>6.5089420843869011E-2</v>
      </c>
      <c r="J245" s="1">
        <v>43344</v>
      </c>
      <c r="K245" s="79">
        <v>6.5086899248254004E-2</v>
      </c>
    </row>
    <row r="246" spans="1:11">
      <c r="A246" s="34">
        <v>43282</v>
      </c>
      <c r="B246" s="89">
        <f t="shared" si="14"/>
        <v>6.5088598584429017E-2</v>
      </c>
      <c r="C246" s="90">
        <f t="shared" si="15"/>
        <v>6.5088598584429017E-2</v>
      </c>
      <c r="J246" s="1">
        <v>43374</v>
      </c>
      <c r="K246" s="79">
        <v>6.5086076988814009E-2</v>
      </c>
    </row>
    <row r="247" spans="1:11">
      <c r="A247" s="34">
        <v>43313</v>
      </c>
      <c r="B247" s="89">
        <f t="shared" si="14"/>
        <v>6.5087748916342017E-2</v>
      </c>
      <c r="C247" s="90">
        <f t="shared" si="15"/>
        <v>6.5087748916342017E-2</v>
      </c>
      <c r="J247" s="1">
        <v>43405</v>
      </c>
      <c r="K247" s="79">
        <v>6.5085227320726011E-2</v>
      </c>
    </row>
    <row r="248" spans="1:11">
      <c r="A248" s="34">
        <v>43344</v>
      </c>
      <c r="B248" s="89">
        <f t="shared" si="14"/>
        <v>6.5086899248254004E-2</v>
      </c>
      <c r="C248" s="90">
        <f t="shared" si="15"/>
        <v>6.5086899248254004E-2</v>
      </c>
      <c r="J248" s="1">
        <v>43435</v>
      </c>
      <c r="K248" s="79">
        <v>6.5084405061288014E-2</v>
      </c>
    </row>
    <row r="249" spans="1:11">
      <c r="A249" s="34">
        <v>43374</v>
      </c>
      <c r="B249" s="89">
        <f t="shared" si="14"/>
        <v>6.5086076988814009E-2</v>
      </c>
      <c r="C249" s="90">
        <f t="shared" si="15"/>
        <v>6.5086076988814009E-2</v>
      </c>
      <c r="J249" s="1">
        <v>43466</v>
      </c>
      <c r="K249" s="79">
        <v>6.5083555393201015E-2</v>
      </c>
    </row>
    <row r="250" spans="1:11">
      <c r="A250" s="34">
        <v>43405</v>
      </c>
      <c r="B250" s="89">
        <f t="shared" si="14"/>
        <v>6.5085227320726011E-2</v>
      </c>
      <c r="C250" s="90">
        <f t="shared" si="15"/>
        <v>6.5085227320726011E-2</v>
      </c>
      <c r="J250" s="1">
        <v>43497</v>
      </c>
      <c r="K250" s="79">
        <v>6.5082705725113016E-2</v>
      </c>
    </row>
    <row r="251" spans="1:11">
      <c r="A251" s="34">
        <v>43435</v>
      </c>
      <c r="B251" s="89">
        <f t="shared" si="14"/>
        <v>6.5084405061288014E-2</v>
      </c>
      <c r="C251" s="90">
        <f t="shared" si="15"/>
        <v>6.5084405061288014E-2</v>
      </c>
      <c r="J251" s="1">
        <v>43525</v>
      </c>
      <c r="K251" s="79">
        <v>6.5081938282970014E-2</v>
      </c>
    </row>
    <row r="252" spans="1:11">
      <c r="A252" s="34">
        <v>43466</v>
      </c>
      <c r="B252" s="89">
        <f t="shared" si="14"/>
        <v>6.5083555393201015E-2</v>
      </c>
      <c r="C252" s="90">
        <f t="shared" si="15"/>
        <v>6.5083555393201015E-2</v>
      </c>
      <c r="J252" s="1">
        <v>43556</v>
      </c>
      <c r="K252" s="79">
        <v>6.5081088614881016E-2</v>
      </c>
    </row>
    <row r="253" spans="1:11">
      <c r="A253" s="34">
        <v>43497</v>
      </c>
      <c r="B253" s="89">
        <f t="shared" si="14"/>
        <v>6.5082705725113016E-2</v>
      </c>
      <c r="C253" s="90">
        <f t="shared" si="15"/>
        <v>6.5082705725113016E-2</v>
      </c>
      <c r="J253" s="1">
        <v>43586</v>
      </c>
      <c r="K253" s="79">
        <v>6.5080266355443006E-2</v>
      </c>
    </row>
    <row r="254" spans="1:11">
      <c r="A254" s="34">
        <v>43525</v>
      </c>
      <c r="B254" s="89">
        <f t="shared" si="14"/>
        <v>6.5081938282970014E-2</v>
      </c>
      <c r="C254" s="90">
        <f t="shared" si="15"/>
        <v>6.5081938282970014E-2</v>
      </c>
      <c r="J254" s="1">
        <v>43617</v>
      </c>
      <c r="K254" s="79">
        <v>6.5079416687355007E-2</v>
      </c>
    </row>
    <row r="255" spans="1:11">
      <c r="A255" s="34">
        <v>43556</v>
      </c>
      <c r="B255" s="89">
        <f t="shared" si="14"/>
        <v>6.5081088614881016E-2</v>
      </c>
      <c r="C255" s="90">
        <f t="shared" si="15"/>
        <v>6.5081088614881016E-2</v>
      </c>
      <c r="J255" s="1">
        <v>43647</v>
      </c>
      <c r="K255" s="79">
        <v>6.5078594427915012E-2</v>
      </c>
    </row>
    <row r="256" spans="1:11">
      <c r="A256" s="34">
        <v>43586</v>
      </c>
      <c r="B256" s="89">
        <f t="shared" ref="B256:B271" si="16">VLOOKUP(A256,$J$9:$K$368,2)</f>
        <v>6.5080266355443006E-2</v>
      </c>
      <c r="C256" s="90">
        <f t="shared" ref="C256:C271" si="17">B256+$C$8/10000</f>
        <v>6.5080266355443006E-2</v>
      </c>
      <c r="J256" s="1">
        <v>43678</v>
      </c>
      <c r="K256" s="79">
        <v>6.5077744759827014E-2</v>
      </c>
    </row>
    <row r="257" spans="1:11">
      <c r="A257" s="34">
        <v>43617</v>
      </c>
      <c r="B257" s="89">
        <f t="shared" si="16"/>
        <v>6.5079416687355007E-2</v>
      </c>
      <c r="C257" s="90">
        <f t="shared" si="17"/>
        <v>6.5079416687355007E-2</v>
      </c>
      <c r="J257" s="1">
        <v>43709</v>
      </c>
      <c r="K257" s="79">
        <v>6.5076895091741013E-2</v>
      </c>
    </row>
    <row r="258" spans="1:11">
      <c r="A258" s="34">
        <v>43647</v>
      </c>
      <c r="B258" s="89">
        <f t="shared" si="16"/>
        <v>6.5078594427915012E-2</v>
      </c>
      <c r="C258" s="90">
        <f t="shared" si="17"/>
        <v>6.5078594427915012E-2</v>
      </c>
      <c r="J258" s="1">
        <v>43739</v>
      </c>
      <c r="K258" s="79">
        <v>6.5076072832301005E-2</v>
      </c>
    </row>
    <row r="259" spans="1:11">
      <c r="A259" s="34">
        <v>43678</v>
      </c>
      <c r="B259" s="89">
        <f t="shared" si="16"/>
        <v>6.5077744759827014E-2</v>
      </c>
      <c r="C259" s="90">
        <f t="shared" si="17"/>
        <v>6.5077744759827014E-2</v>
      </c>
      <c r="J259" s="1">
        <v>43770</v>
      </c>
      <c r="K259" s="79">
        <v>6.5075223164214005E-2</v>
      </c>
    </row>
    <row r="260" spans="1:11">
      <c r="A260" s="34">
        <v>43709</v>
      </c>
      <c r="B260" s="89">
        <f t="shared" si="16"/>
        <v>6.5076895091741013E-2</v>
      </c>
      <c r="C260" s="90">
        <f t="shared" si="17"/>
        <v>6.5076895091741013E-2</v>
      </c>
      <c r="J260" s="1">
        <v>43800</v>
      </c>
      <c r="K260" s="79">
        <v>6.507440090477401E-2</v>
      </c>
    </row>
    <row r="261" spans="1:11">
      <c r="A261" s="34">
        <v>43739</v>
      </c>
      <c r="B261" s="89">
        <f t="shared" si="16"/>
        <v>6.5076072832301005E-2</v>
      </c>
      <c r="C261" s="90">
        <f t="shared" si="17"/>
        <v>6.5076072832301005E-2</v>
      </c>
      <c r="J261" s="1">
        <v>43831</v>
      </c>
      <c r="K261" s="79">
        <v>6.5073551236686011E-2</v>
      </c>
    </row>
    <row r="262" spans="1:11">
      <c r="A262" s="34">
        <v>43770</v>
      </c>
      <c r="B262" s="89">
        <f t="shared" si="16"/>
        <v>6.5075223164214005E-2</v>
      </c>
      <c r="C262" s="90">
        <f t="shared" si="17"/>
        <v>6.5075223164214005E-2</v>
      </c>
      <c r="J262" s="1">
        <v>43862</v>
      </c>
      <c r="K262" s="79">
        <v>6.5072701568599012E-2</v>
      </c>
    </row>
    <row r="263" spans="1:11">
      <c r="A263" s="34">
        <v>43800</v>
      </c>
      <c r="B263" s="89">
        <f t="shared" si="16"/>
        <v>6.507440090477401E-2</v>
      </c>
      <c r="C263" s="90">
        <f t="shared" si="17"/>
        <v>6.507440090477401E-2</v>
      </c>
      <c r="J263" s="1">
        <v>43891</v>
      </c>
      <c r="K263" s="79">
        <v>6.5071906717807007E-2</v>
      </c>
    </row>
    <row r="264" spans="1:11">
      <c r="A264" s="34">
        <v>43831</v>
      </c>
      <c r="B264" s="89">
        <f t="shared" si="16"/>
        <v>6.5073551236686011E-2</v>
      </c>
      <c r="C264" s="90">
        <f t="shared" si="17"/>
        <v>6.5073551236686011E-2</v>
      </c>
      <c r="J264" s="1">
        <v>43922</v>
      </c>
      <c r="K264" s="79">
        <v>6.5071057049720007E-2</v>
      </c>
    </row>
    <row r="265" spans="1:11">
      <c r="A265" s="34">
        <v>43862</v>
      </c>
      <c r="B265" s="89">
        <f t="shared" si="16"/>
        <v>6.5072701568599012E-2</v>
      </c>
      <c r="C265" s="90">
        <f t="shared" si="17"/>
        <v>6.5072701568599012E-2</v>
      </c>
      <c r="J265" s="1">
        <v>43952</v>
      </c>
      <c r="K265" s="79">
        <v>6.5070234790281012E-2</v>
      </c>
    </row>
    <row r="266" spans="1:11">
      <c r="A266" s="34">
        <v>43891</v>
      </c>
      <c r="B266" s="89">
        <f t="shared" si="16"/>
        <v>6.5071906717807007E-2</v>
      </c>
      <c r="C266" s="90">
        <f t="shared" si="17"/>
        <v>6.5071906717807007E-2</v>
      </c>
      <c r="J266" s="1">
        <v>43983</v>
      </c>
      <c r="K266" s="79">
        <v>6.5069385122194012E-2</v>
      </c>
    </row>
    <row r="267" spans="1:11">
      <c r="A267" s="34">
        <v>43922</v>
      </c>
      <c r="B267" s="89">
        <f t="shared" si="16"/>
        <v>6.5071057049720007E-2</v>
      </c>
      <c r="C267" s="90">
        <f t="shared" si="17"/>
        <v>6.5071057049720007E-2</v>
      </c>
      <c r="J267" s="1">
        <v>44013</v>
      </c>
      <c r="K267" s="79">
        <v>6.5068562862754017E-2</v>
      </c>
    </row>
    <row r="268" spans="1:11">
      <c r="A268" s="34">
        <v>43952</v>
      </c>
      <c r="B268" s="89">
        <f t="shared" si="16"/>
        <v>6.5070234790281012E-2</v>
      </c>
      <c r="C268" s="90">
        <f t="shared" si="17"/>
        <v>6.5070234790281012E-2</v>
      </c>
      <c r="J268" s="1">
        <v>44044</v>
      </c>
      <c r="K268" s="79">
        <v>6.5067713194667004E-2</v>
      </c>
    </row>
    <row r="269" spans="1:11">
      <c r="A269" s="34">
        <v>43983</v>
      </c>
      <c r="B269" s="89">
        <f t="shared" si="16"/>
        <v>6.5069385122194012E-2</v>
      </c>
      <c r="C269" s="90">
        <f t="shared" si="17"/>
        <v>6.5069385122194012E-2</v>
      </c>
      <c r="J269" s="1">
        <v>44075</v>
      </c>
      <c r="K269" s="79">
        <v>6.5066863526579005E-2</v>
      </c>
    </row>
    <row r="270" spans="1:11">
      <c r="A270" s="34">
        <v>44013</v>
      </c>
      <c r="B270" s="89">
        <f t="shared" si="16"/>
        <v>6.5068562862754017E-2</v>
      </c>
      <c r="C270" s="90">
        <f t="shared" si="17"/>
        <v>6.5068562862754017E-2</v>
      </c>
      <c r="J270" s="1">
        <v>44105</v>
      </c>
      <c r="K270" s="79">
        <v>6.506604126713901E-2</v>
      </c>
    </row>
    <row r="271" spans="1:11">
      <c r="A271" s="34">
        <v>44044</v>
      </c>
      <c r="B271" s="89">
        <f t="shared" si="16"/>
        <v>6.5067713194667004E-2</v>
      </c>
      <c r="C271" s="90">
        <f t="shared" si="17"/>
        <v>6.5067713194667004E-2</v>
      </c>
      <c r="J271" s="1">
        <v>44136</v>
      </c>
      <c r="K271" s="79">
        <v>6.506519159905301E-2</v>
      </c>
    </row>
    <row r="272" spans="1:11">
      <c r="A272" s="34">
        <v>44075</v>
      </c>
      <c r="B272" s="89">
        <f t="shared" ref="B272:B284" si="18">VLOOKUP(A272,$J$9:$K$368,2)</f>
        <v>6.5066863526579005E-2</v>
      </c>
      <c r="C272" s="90">
        <f t="shared" ref="C272:C284" si="19">B272+$C$8/10000</f>
        <v>6.5066863526579005E-2</v>
      </c>
      <c r="J272" s="1">
        <v>44166</v>
      </c>
      <c r="K272" s="79">
        <v>6.5064369339612016E-2</v>
      </c>
    </row>
    <row r="273" spans="1:11">
      <c r="A273" s="34">
        <v>44105</v>
      </c>
      <c r="B273" s="89">
        <f t="shared" si="18"/>
        <v>6.506604126713901E-2</v>
      </c>
      <c r="C273" s="90">
        <f t="shared" si="19"/>
        <v>6.506604126713901E-2</v>
      </c>
      <c r="J273" s="1">
        <v>43983</v>
      </c>
      <c r="K273" s="79">
        <v>6.4067800502107294E-2</v>
      </c>
    </row>
    <row r="274" spans="1:11">
      <c r="A274" s="34">
        <v>44136</v>
      </c>
      <c r="B274" s="89">
        <f t="shared" si="18"/>
        <v>6.4063506642610998E-2</v>
      </c>
      <c r="C274" s="90">
        <f t="shared" si="19"/>
        <v>6.4063506642610998E-2</v>
      </c>
      <c r="J274" s="1">
        <v>44013</v>
      </c>
      <c r="K274" s="79">
        <v>6.4066958568872803E-2</v>
      </c>
    </row>
    <row r="275" spans="1:11">
      <c r="A275" s="34">
        <v>44166</v>
      </c>
      <c r="B275" s="89">
        <f t="shared" si="18"/>
        <v>6.4062664709376396E-2</v>
      </c>
      <c r="C275" s="90">
        <f t="shared" si="19"/>
        <v>6.4062664709376396E-2</v>
      </c>
      <c r="J275" s="1">
        <v>44044</v>
      </c>
      <c r="K275" s="79">
        <v>6.4066088571197E-2</v>
      </c>
    </row>
    <row r="276" spans="1:11">
      <c r="A276" s="34">
        <v>44197</v>
      </c>
      <c r="B276" s="89">
        <f t="shared" si="18"/>
        <v>6.4061794711700704E-2</v>
      </c>
      <c r="C276" s="90">
        <f t="shared" si="19"/>
        <v>6.4061794711700704E-2</v>
      </c>
      <c r="J276" s="1">
        <v>44075</v>
      </c>
      <c r="K276" s="79">
        <v>6.4065218573521293E-2</v>
      </c>
    </row>
    <row r="277" spans="1:11">
      <c r="A277" s="34">
        <v>44228</v>
      </c>
      <c r="B277" s="89">
        <f t="shared" si="18"/>
        <v>6.40609247140249E-2</v>
      </c>
      <c r="C277" s="90">
        <f t="shared" si="19"/>
        <v>6.40609247140249E-2</v>
      </c>
      <c r="J277" s="1">
        <v>44105</v>
      </c>
      <c r="K277" s="79">
        <v>6.4064376640286705E-2</v>
      </c>
    </row>
    <row r="278" spans="1:11">
      <c r="A278" s="34">
        <v>44256</v>
      </c>
      <c r="B278" s="89">
        <f t="shared" si="18"/>
        <v>6.4060138909672604E-2</v>
      </c>
      <c r="C278" s="90">
        <f t="shared" si="19"/>
        <v>6.4060138909672604E-2</v>
      </c>
      <c r="J278" s="1">
        <v>44136</v>
      </c>
      <c r="K278" s="79">
        <v>6.4063506642610998E-2</v>
      </c>
    </row>
    <row r="279" spans="1:11">
      <c r="A279" s="34">
        <v>44287</v>
      </c>
      <c r="B279" s="89">
        <f t="shared" si="18"/>
        <v>6.4059268911996897E-2</v>
      </c>
      <c r="C279" s="90">
        <f t="shared" si="19"/>
        <v>6.4059268911996897E-2</v>
      </c>
      <c r="J279" s="1">
        <v>44166</v>
      </c>
      <c r="K279" s="79">
        <v>6.4062664709376396E-2</v>
      </c>
    </row>
    <row r="280" spans="1:11">
      <c r="A280" s="34">
        <v>44317</v>
      </c>
      <c r="B280" s="89">
        <f t="shared" si="18"/>
        <v>6.4058426978762295E-2</v>
      </c>
      <c r="C280" s="90">
        <f t="shared" si="19"/>
        <v>6.4058426978762295E-2</v>
      </c>
      <c r="J280" s="1">
        <v>44197</v>
      </c>
      <c r="K280" s="79">
        <v>6.4061794711700704E-2</v>
      </c>
    </row>
    <row r="281" spans="1:11">
      <c r="A281" s="34">
        <v>44348</v>
      </c>
      <c r="B281" s="89">
        <f t="shared" si="18"/>
        <v>6.4057556981086602E-2</v>
      </c>
      <c r="C281" s="90">
        <f t="shared" si="19"/>
        <v>6.4057556981086602E-2</v>
      </c>
      <c r="J281" s="1">
        <v>44228</v>
      </c>
      <c r="K281" s="79">
        <v>6.40609247140249E-2</v>
      </c>
    </row>
    <row r="282" spans="1:11">
      <c r="A282" s="34">
        <v>44378</v>
      </c>
      <c r="B282" s="89">
        <f t="shared" si="18"/>
        <v>6.4056715047852E-2</v>
      </c>
      <c r="C282" s="90">
        <f t="shared" si="19"/>
        <v>6.4056715047852E-2</v>
      </c>
      <c r="J282" s="1">
        <v>44256</v>
      </c>
      <c r="K282" s="79">
        <v>6.4060138909672604E-2</v>
      </c>
    </row>
    <row r="283" spans="1:11">
      <c r="A283" s="34">
        <v>44409</v>
      </c>
      <c r="B283" s="89">
        <f t="shared" si="18"/>
        <v>6.4055845050176294E-2</v>
      </c>
      <c r="C283" s="90">
        <f t="shared" si="19"/>
        <v>6.4055845050176294E-2</v>
      </c>
      <c r="J283" s="1">
        <v>44287</v>
      </c>
      <c r="K283" s="79">
        <v>6.4059268911996897E-2</v>
      </c>
    </row>
    <row r="284" spans="1:11">
      <c r="A284" s="34">
        <v>44440</v>
      </c>
      <c r="B284" s="89">
        <f t="shared" si="18"/>
        <v>6.4054975052500504E-2</v>
      </c>
      <c r="C284" s="90">
        <f t="shared" si="19"/>
        <v>6.4054975052500504E-2</v>
      </c>
      <c r="J284" s="1">
        <v>44317</v>
      </c>
      <c r="K284" s="79">
        <v>6.4058426978762295E-2</v>
      </c>
    </row>
    <row r="285" spans="1:11">
      <c r="J285" s="1">
        <v>44348</v>
      </c>
      <c r="K285" s="79">
        <v>6.4057556981086602E-2</v>
      </c>
    </row>
    <row r="286" spans="1:11">
      <c r="J286" s="1">
        <v>44378</v>
      </c>
      <c r="K286" s="79">
        <v>6.4056715047852E-2</v>
      </c>
    </row>
    <row r="287" spans="1:11">
      <c r="J287" s="1">
        <v>44409</v>
      </c>
      <c r="K287" s="79">
        <v>6.4055845050176294E-2</v>
      </c>
    </row>
    <row r="288" spans="1:11">
      <c r="J288" s="1">
        <v>44440</v>
      </c>
      <c r="K288" s="79">
        <v>6.4054975052500504E-2</v>
      </c>
    </row>
    <row r="289" spans="10:11">
      <c r="J289" s="1">
        <v>44470</v>
      </c>
      <c r="K289" s="79">
        <v>6.4054133119265999E-2</v>
      </c>
    </row>
    <row r="290" spans="10:11">
      <c r="J290" s="1">
        <v>44501</v>
      </c>
      <c r="K290" s="79">
        <v>6.4053263121590195E-2</v>
      </c>
    </row>
    <row r="291" spans="10:11">
      <c r="J291" s="1">
        <v>44531</v>
      </c>
      <c r="K291" s="79">
        <v>6.4052421188355593E-2</v>
      </c>
    </row>
    <row r="292" spans="10:11">
      <c r="J292" s="1">
        <v>44562</v>
      </c>
      <c r="K292" s="79">
        <v>6.4051551190679901E-2</v>
      </c>
    </row>
    <row r="293" spans="10:11">
      <c r="J293" s="1">
        <v>44593</v>
      </c>
      <c r="K293" s="79">
        <v>6.4050681193004194E-2</v>
      </c>
    </row>
    <row r="294" spans="10:11">
      <c r="J294" s="1">
        <v>44621</v>
      </c>
      <c r="K294" s="79">
        <v>6.4049895388651898E-2</v>
      </c>
    </row>
    <row r="295" spans="10:11">
      <c r="J295" s="1">
        <v>44652</v>
      </c>
      <c r="K295" s="79">
        <v>6.4049025390976205E-2</v>
      </c>
    </row>
    <row r="296" spans="10:11">
      <c r="J296" s="1">
        <v>44682</v>
      </c>
      <c r="K296" s="79">
        <v>6.4048183457741603E-2</v>
      </c>
    </row>
    <row r="297" spans="10:11">
      <c r="J297" s="1">
        <v>44713</v>
      </c>
      <c r="K297" s="79">
        <v>6.40473134600658E-2</v>
      </c>
    </row>
    <row r="298" spans="10:11">
      <c r="J298" s="1">
        <v>44743</v>
      </c>
      <c r="K298" s="79">
        <v>6.4046471526831295E-2</v>
      </c>
    </row>
    <row r="299" spans="10:11">
      <c r="J299" s="1">
        <v>44774</v>
      </c>
      <c r="K299" s="79">
        <v>6.4045601529155505E-2</v>
      </c>
    </row>
    <row r="300" spans="10:11">
      <c r="J300" s="1">
        <v>44805</v>
      </c>
      <c r="K300" s="79">
        <v>6.4044731531479798E-2</v>
      </c>
    </row>
    <row r="301" spans="10:11">
      <c r="J301" s="1">
        <v>44835</v>
      </c>
      <c r="K301" s="79">
        <v>6.4043889598245196E-2</v>
      </c>
    </row>
    <row r="302" spans="10:11">
      <c r="J302" s="1">
        <v>44866</v>
      </c>
      <c r="K302" s="79">
        <v>6.4043019600569503E-2</v>
      </c>
    </row>
    <row r="303" spans="10:11">
      <c r="J303" s="1">
        <v>44896</v>
      </c>
      <c r="K303" s="79">
        <v>6.4042177667334901E-2</v>
      </c>
    </row>
    <row r="304" spans="10:11">
      <c r="J304" s="1">
        <v>44927</v>
      </c>
      <c r="K304" s="79">
        <v>6.4041307669659195E-2</v>
      </c>
    </row>
    <row r="305" spans="10:11">
      <c r="J305" s="1">
        <v>44958</v>
      </c>
      <c r="K305" s="79">
        <v>6.4040437671983405E-2</v>
      </c>
    </row>
    <row r="306" spans="10:11">
      <c r="J306" s="1">
        <v>44986</v>
      </c>
      <c r="K306" s="79">
        <v>6.4039651867631206E-2</v>
      </c>
    </row>
    <row r="307" spans="10:11">
      <c r="J307" s="1">
        <v>45017</v>
      </c>
      <c r="K307" s="79">
        <v>6.4038781869955402E-2</v>
      </c>
    </row>
    <row r="308" spans="10:11">
      <c r="J308" s="1">
        <v>45047</v>
      </c>
      <c r="K308" s="79">
        <v>6.40379399367208E-2</v>
      </c>
    </row>
    <row r="309" spans="10:11">
      <c r="J309" s="1">
        <v>45078</v>
      </c>
      <c r="K309" s="79">
        <v>6.4037069939045094E-2</v>
      </c>
    </row>
    <row r="310" spans="10:11">
      <c r="J310" s="1">
        <v>45108</v>
      </c>
      <c r="K310" s="79">
        <v>6.4036228005810505E-2</v>
      </c>
    </row>
    <row r="311" spans="10:11">
      <c r="J311" s="1">
        <v>45139</v>
      </c>
      <c r="K311" s="79">
        <v>6.4035358008134799E-2</v>
      </c>
    </row>
    <row r="312" spans="10:11">
      <c r="J312" s="1">
        <v>45170</v>
      </c>
      <c r="K312" s="79">
        <v>6.4034488010459106E-2</v>
      </c>
    </row>
    <row r="313" spans="10:11">
      <c r="J313" s="1">
        <v>45200</v>
      </c>
      <c r="K313" s="79">
        <v>6.4033646077224504E-2</v>
      </c>
    </row>
    <row r="314" spans="10:11">
      <c r="J314" s="1">
        <v>45231</v>
      </c>
      <c r="K314" s="79">
        <v>6.4032776079548701E-2</v>
      </c>
    </row>
    <row r="315" spans="10:11">
      <c r="J315" s="1">
        <v>45261</v>
      </c>
      <c r="K315" s="79">
        <v>6.4031934146314196E-2</v>
      </c>
    </row>
    <row r="316" spans="10:11">
      <c r="J316" s="1">
        <v>45292</v>
      </c>
      <c r="K316" s="79">
        <v>6.4031064148638406E-2</v>
      </c>
    </row>
    <row r="317" spans="10:11">
      <c r="J317" s="1">
        <v>45323</v>
      </c>
      <c r="K317" s="79">
        <v>6.4030194150962699E-2</v>
      </c>
    </row>
    <row r="318" spans="10:11">
      <c r="J318" s="1">
        <v>45352</v>
      </c>
      <c r="K318" s="79">
        <v>6.4029380282169202E-2</v>
      </c>
    </row>
    <row r="319" spans="10:11">
      <c r="J319" s="1">
        <v>45383</v>
      </c>
      <c r="K319" s="79">
        <v>6.4028510284493495E-2</v>
      </c>
    </row>
    <row r="320" spans="10:11">
      <c r="J320" s="1">
        <v>45413</v>
      </c>
      <c r="K320" s="79">
        <v>6.4027668351258907E-2</v>
      </c>
    </row>
    <row r="321" spans="10:11">
      <c r="J321" s="1">
        <v>45444</v>
      </c>
      <c r="K321" s="79">
        <v>6.40267983535832E-2</v>
      </c>
    </row>
    <row r="322" spans="10:11">
      <c r="J322" s="1">
        <v>45474</v>
      </c>
      <c r="K322" s="79">
        <v>6.4025956420348598E-2</v>
      </c>
    </row>
    <row r="323" spans="10:11">
      <c r="J323" s="1">
        <v>45505</v>
      </c>
      <c r="K323" s="79">
        <v>6.4025086422672906E-2</v>
      </c>
    </row>
    <row r="324" spans="10:11">
      <c r="J324" s="1">
        <v>45536</v>
      </c>
      <c r="K324" s="79">
        <v>6.4024216424997102E-2</v>
      </c>
    </row>
    <row r="325" spans="10:11">
      <c r="J325" s="1">
        <v>45566</v>
      </c>
      <c r="K325" s="79">
        <v>6.4023374491762597E-2</v>
      </c>
    </row>
    <row r="326" spans="10:11">
      <c r="J326" s="1">
        <v>45597</v>
      </c>
      <c r="K326" s="79">
        <v>6.4022504494086793E-2</v>
      </c>
    </row>
    <row r="327" spans="10:11">
      <c r="J327" s="1">
        <v>45627</v>
      </c>
      <c r="K327" s="79">
        <v>6.4021662560852302E-2</v>
      </c>
    </row>
    <row r="328" spans="10:11">
      <c r="J328" s="1">
        <v>45658</v>
      </c>
      <c r="K328" s="79">
        <v>6.4020792563176498E-2</v>
      </c>
    </row>
    <row r="329" spans="10:11">
      <c r="J329" s="1">
        <v>45689</v>
      </c>
      <c r="K329" s="79">
        <v>6.4019922565500806E-2</v>
      </c>
    </row>
    <row r="330" spans="10:11">
      <c r="J330" s="1">
        <v>45717</v>
      </c>
      <c r="K330" s="79">
        <v>6.4019136761148496E-2</v>
      </c>
    </row>
    <row r="331" spans="10:11">
      <c r="J331" s="1">
        <v>45748</v>
      </c>
      <c r="K331" s="79">
        <v>6.4018266763472803E-2</v>
      </c>
    </row>
    <row r="332" spans="10:11">
      <c r="J332" s="1">
        <v>45778</v>
      </c>
      <c r="K332" s="79">
        <v>6.4017424830238201E-2</v>
      </c>
    </row>
    <row r="333" spans="10:11">
      <c r="J333" s="1">
        <v>45809</v>
      </c>
      <c r="K333" s="79">
        <v>6.4016554832562494E-2</v>
      </c>
    </row>
    <row r="334" spans="10:11">
      <c r="J334" s="1">
        <v>45839</v>
      </c>
      <c r="K334" s="79">
        <v>6.4015712899327906E-2</v>
      </c>
    </row>
    <row r="335" spans="10:11">
      <c r="J335" s="1">
        <v>45870</v>
      </c>
      <c r="K335" s="79">
        <v>6.4014842901652103E-2</v>
      </c>
    </row>
    <row r="336" spans="10:11">
      <c r="J336" s="1">
        <v>45901</v>
      </c>
      <c r="K336" s="79">
        <v>6.4013972903976396E-2</v>
      </c>
    </row>
    <row r="337" spans="10:11">
      <c r="J337" s="1">
        <v>45931</v>
      </c>
      <c r="K337" s="79">
        <v>6.4013130970741794E-2</v>
      </c>
    </row>
    <row r="338" spans="10:11">
      <c r="J338" s="1">
        <v>45962</v>
      </c>
      <c r="K338" s="79">
        <v>6.4012260973066101E-2</v>
      </c>
    </row>
    <row r="339" spans="10:11">
      <c r="J339" s="1">
        <v>45992</v>
      </c>
      <c r="K339" s="79">
        <v>6.4011419039831499E-2</v>
      </c>
    </row>
    <row r="340" spans="10:11">
      <c r="J340" s="1">
        <v>46023</v>
      </c>
      <c r="K340" s="79">
        <v>6.4010549042155807E-2</v>
      </c>
    </row>
    <row r="341" spans="10:11">
      <c r="J341" s="1">
        <v>46054</v>
      </c>
      <c r="K341" s="79">
        <v>6.4009679044480003E-2</v>
      </c>
    </row>
    <row r="342" spans="10:11">
      <c r="J342" s="1">
        <v>46082</v>
      </c>
      <c r="K342" s="79">
        <v>6.4008893240127804E-2</v>
      </c>
    </row>
    <row r="343" spans="10:11">
      <c r="J343" s="1">
        <v>46113</v>
      </c>
      <c r="K343" s="79">
        <v>6.4008023242452E-2</v>
      </c>
    </row>
    <row r="344" spans="10:11">
      <c r="J344" s="1">
        <v>46143</v>
      </c>
      <c r="K344" s="79">
        <v>6.4007181309217398E-2</v>
      </c>
    </row>
    <row r="345" spans="10:11">
      <c r="J345" s="1">
        <v>46174</v>
      </c>
      <c r="K345" s="79">
        <v>6.4006311311541705E-2</v>
      </c>
    </row>
    <row r="346" spans="10:11">
      <c r="J346" s="1">
        <v>46204</v>
      </c>
      <c r="K346" s="79">
        <v>6.4005469378307103E-2</v>
      </c>
    </row>
    <row r="347" spans="10:11">
      <c r="J347" s="1">
        <v>46235</v>
      </c>
      <c r="K347" s="79">
        <v>6.4004599380631397E-2</v>
      </c>
    </row>
    <row r="348" spans="10:11">
      <c r="J348" s="1">
        <v>46266</v>
      </c>
      <c r="K348" s="79">
        <v>6.4003729382955704E-2</v>
      </c>
    </row>
    <row r="349" spans="10:11">
      <c r="J349" s="1">
        <v>46296</v>
      </c>
      <c r="K349" s="79">
        <v>6.4002887449721102E-2</v>
      </c>
    </row>
    <row r="350" spans="10:11">
      <c r="J350" s="1">
        <v>46327</v>
      </c>
      <c r="K350" s="79">
        <v>6.4002017452045298E-2</v>
      </c>
    </row>
    <row r="351" spans="10:11">
      <c r="J351" s="1">
        <v>46357</v>
      </c>
      <c r="K351" s="79">
        <v>6.4001175518810793E-2</v>
      </c>
    </row>
    <row r="352" spans="10:11">
      <c r="J352" s="1">
        <v>46388</v>
      </c>
      <c r="K352" s="79">
        <v>6.4000305521135004E-2</v>
      </c>
    </row>
    <row r="353" spans="10:11">
      <c r="J353" s="1">
        <v>46419</v>
      </c>
      <c r="K353" s="79">
        <v>6.3999435523459297E-2</v>
      </c>
    </row>
    <row r="354" spans="10:11">
      <c r="J354" s="1">
        <v>46447</v>
      </c>
      <c r="K354" s="79">
        <v>6.3998649719107001E-2</v>
      </c>
    </row>
    <row r="355" spans="10:11">
      <c r="J355" s="1">
        <v>46478</v>
      </c>
      <c r="K355" s="79">
        <v>6.3997779721431294E-2</v>
      </c>
    </row>
    <row r="356" spans="10:11">
      <c r="J356" s="1">
        <v>46508</v>
      </c>
      <c r="K356" s="79">
        <v>6.3996937788196706E-2</v>
      </c>
    </row>
    <row r="357" spans="10:11">
      <c r="J357" s="1">
        <v>46539</v>
      </c>
      <c r="K357" s="79">
        <v>6.3996067790521E-2</v>
      </c>
    </row>
    <row r="358" spans="10:11">
      <c r="J358" s="1">
        <v>46569</v>
      </c>
      <c r="K358" s="79">
        <v>6.3995225857286397E-2</v>
      </c>
    </row>
    <row r="359" spans="10:11">
      <c r="J359" s="1">
        <v>46600</v>
      </c>
      <c r="K359" s="79">
        <v>6.3994355859610705E-2</v>
      </c>
    </row>
    <row r="360" spans="10:11">
      <c r="J360" s="1">
        <v>46631</v>
      </c>
      <c r="K360" s="79">
        <v>6.3993485861934901E-2</v>
      </c>
    </row>
    <row r="361" spans="10:11">
      <c r="J361" s="1">
        <v>46661</v>
      </c>
      <c r="K361" s="79">
        <v>6.3992643928700299E-2</v>
      </c>
    </row>
    <row r="362" spans="10:11">
      <c r="J362" s="1">
        <v>46692</v>
      </c>
      <c r="K362" s="79">
        <v>6.3991773931024606E-2</v>
      </c>
    </row>
    <row r="363" spans="10:11">
      <c r="J363" s="1">
        <v>46722</v>
      </c>
      <c r="K363" s="79">
        <v>6.3990931997790004E-2</v>
      </c>
    </row>
    <row r="364" spans="10:11">
      <c r="J364" s="1">
        <v>46753</v>
      </c>
      <c r="K364" s="79">
        <v>6.3990062000114298E-2</v>
      </c>
    </row>
    <row r="365" spans="10:11">
      <c r="J365" s="1">
        <v>46784</v>
      </c>
      <c r="K365" s="79">
        <v>6.3989192002438605E-2</v>
      </c>
    </row>
    <row r="366" spans="10:11">
      <c r="J366" s="1">
        <v>46813</v>
      </c>
      <c r="K366" s="79">
        <v>6.3988378133645094E-2</v>
      </c>
    </row>
    <row r="367" spans="10:11">
      <c r="J367" s="1">
        <v>46844</v>
      </c>
      <c r="K367" s="79">
        <v>6.3987508135969401E-2</v>
      </c>
    </row>
    <row r="368" spans="10:11">
      <c r="J368" s="1">
        <v>46874</v>
      </c>
      <c r="K368" s="79">
        <v>6.3986666202734799E-2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AS1066"/>
  <sheetViews>
    <sheetView zoomScale="75" workbookViewId="0">
      <selection activeCell="D8" sqref="D8"/>
    </sheetView>
  </sheetViews>
  <sheetFormatPr defaultRowHeight="12.75"/>
  <cols>
    <col min="1" max="1" width="9.140625" style="69"/>
    <col min="2" max="5" width="9.140625" style="23"/>
    <col min="6" max="6" width="3" customWidth="1"/>
    <col min="10" max="10" width="3.42578125" customWidth="1"/>
    <col min="12" max="12" width="10.140625" customWidth="1"/>
    <col min="13" max="13" width="10.28515625" customWidth="1"/>
    <col min="14" max="14" width="3.140625" customWidth="1"/>
    <col min="16" max="17" width="10.140625" customWidth="1"/>
    <col min="18" max="18" width="3.7109375" style="93" customWidth="1"/>
    <col min="20" max="21" width="10.140625" customWidth="1"/>
    <col min="22" max="22" width="5.42578125" customWidth="1"/>
    <col min="25" max="25" width="2.85546875" customWidth="1"/>
    <col min="28" max="28" width="3.42578125" customWidth="1"/>
    <col min="31" max="31" width="2" customWidth="1"/>
    <col min="34" max="34" width="2.7109375" customWidth="1"/>
    <col min="37" max="37" width="1.5703125" customWidth="1"/>
    <col min="38" max="38" width="8.5703125" customWidth="1"/>
    <col min="39" max="39" width="9.7109375" customWidth="1"/>
    <col min="40" max="40" width="2.5703125" customWidth="1"/>
    <col min="44" max="44" width="10.42578125" customWidth="1"/>
    <col min="45" max="45" width="10.7109375" customWidth="1"/>
  </cols>
  <sheetData>
    <row r="4" spans="1:45" ht="20.25">
      <c r="F4" s="11"/>
    </row>
    <row r="5" spans="1:45" ht="18.75">
      <c r="B5" s="72" t="s">
        <v>72</v>
      </c>
    </row>
    <row r="6" spans="1:45">
      <c r="G6" s="131"/>
      <c r="H6" s="131"/>
    </row>
    <row r="7" spans="1:45">
      <c r="D7" s="71">
        <v>0</v>
      </c>
    </row>
    <row r="8" spans="1:45">
      <c r="B8" s="108" t="s">
        <v>204</v>
      </c>
      <c r="C8" s="109"/>
      <c r="D8" s="109"/>
      <c r="E8" s="109"/>
      <c r="H8" s="106" t="s">
        <v>73</v>
      </c>
      <c r="Z8" s="106" t="s">
        <v>74</v>
      </c>
      <c r="AC8" s="106" t="s">
        <v>73</v>
      </c>
      <c r="AF8" s="106" t="s">
        <v>74</v>
      </c>
      <c r="AI8" s="108" t="s">
        <v>73</v>
      </c>
      <c r="AJ8" s="109"/>
      <c r="AK8" s="109"/>
      <c r="AL8" s="108" t="s">
        <v>74</v>
      </c>
      <c r="AM8" s="109"/>
      <c r="AO8" s="106" t="s">
        <v>74</v>
      </c>
      <c r="AR8" s="106" t="s">
        <v>74</v>
      </c>
    </row>
    <row r="9" spans="1:45">
      <c r="A9"/>
      <c r="B9" s="108"/>
      <c r="C9" s="109"/>
      <c r="D9" s="109"/>
      <c r="E9" s="109"/>
      <c r="H9" s="110" t="s">
        <v>76</v>
      </c>
      <c r="I9" s="77"/>
      <c r="L9" s="77" t="s">
        <v>77</v>
      </c>
      <c r="M9" s="77"/>
      <c r="P9" s="77" t="s">
        <v>78</v>
      </c>
      <c r="Q9" s="77"/>
      <c r="R9" s="102"/>
      <c r="T9" s="77" t="s">
        <v>79</v>
      </c>
      <c r="U9" s="77"/>
      <c r="W9" s="75" t="s">
        <v>80</v>
      </c>
      <c r="X9" s="76"/>
      <c r="Z9" s="106" t="s">
        <v>81</v>
      </c>
      <c r="AC9" s="106" t="s">
        <v>82</v>
      </c>
      <c r="AF9" s="106" t="s">
        <v>82</v>
      </c>
      <c r="AI9" s="108" t="s">
        <v>75</v>
      </c>
      <c r="AJ9" s="109"/>
      <c r="AK9" s="109"/>
      <c r="AL9" s="108" t="s">
        <v>83</v>
      </c>
      <c r="AM9" s="109"/>
      <c r="AO9" s="106" t="s">
        <v>84</v>
      </c>
      <c r="AR9" s="106" t="s">
        <v>85</v>
      </c>
    </row>
    <row r="10" spans="1:45">
      <c r="B10" s="73" t="s">
        <v>86</v>
      </c>
      <c r="C10" s="73" t="s">
        <v>87</v>
      </c>
      <c r="D10" s="73"/>
      <c r="E10" s="73"/>
      <c r="G10" s="69"/>
      <c r="H10" s="73" t="s">
        <v>86</v>
      </c>
      <c r="I10" s="73" t="s">
        <v>87</v>
      </c>
      <c r="L10" s="8" t="s">
        <v>86</v>
      </c>
      <c r="M10" s="8" t="s">
        <v>87</v>
      </c>
      <c r="P10" s="8" t="s">
        <v>86</v>
      </c>
      <c r="Q10" s="8" t="s">
        <v>87</v>
      </c>
      <c r="R10" s="86"/>
      <c r="T10" s="8" t="s">
        <v>86</v>
      </c>
      <c r="U10" s="8" t="s">
        <v>87</v>
      </c>
      <c r="W10" s="73" t="s">
        <v>86</v>
      </c>
      <c r="X10" s="73" t="s">
        <v>87</v>
      </c>
      <c r="Z10" s="73" t="s">
        <v>86</v>
      </c>
      <c r="AA10" s="73" t="s">
        <v>87</v>
      </c>
      <c r="AC10" s="73" t="s">
        <v>86</v>
      </c>
      <c r="AD10" s="73" t="s">
        <v>87</v>
      </c>
      <c r="AF10" s="73" t="s">
        <v>86</v>
      </c>
      <c r="AG10" s="73" t="s">
        <v>87</v>
      </c>
      <c r="AI10" s="73" t="s">
        <v>86</v>
      </c>
      <c r="AJ10" s="73" t="s">
        <v>87</v>
      </c>
      <c r="AL10" s="73" t="s">
        <v>86</v>
      </c>
      <c r="AM10" s="73" t="s">
        <v>87</v>
      </c>
      <c r="AO10" s="73" t="s">
        <v>86</v>
      </c>
      <c r="AP10" s="73" t="s">
        <v>87</v>
      </c>
      <c r="AR10" s="73" t="s">
        <v>86</v>
      </c>
      <c r="AS10" s="73" t="s">
        <v>87</v>
      </c>
    </row>
    <row r="11" spans="1:45">
      <c r="B11"/>
      <c r="C11"/>
      <c r="D11"/>
      <c r="E11"/>
      <c r="G11" s="69"/>
      <c r="H11" s="23"/>
      <c r="I11" s="23"/>
      <c r="W11" s="23"/>
      <c r="X11" s="23"/>
    </row>
    <row r="12" spans="1:45">
      <c r="A12" s="34">
        <v>36161</v>
      </c>
      <c r="B12" s="107">
        <f>D12*(1+$D$7)</f>
        <v>31.683199999999999</v>
      </c>
      <c r="C12" s="107">
        <f>E12*(1+$D$7)</f>
        <v>19.633716297437228</v>
      </c>
      <c r="D12" s="107">
        <v>31.683199999999999</v>
      </c>
      <c r="E12" s="107">
        <v>19.633716297437228</v>
      </c>
      <c r="G12" s="34">
        <v>36161</v>
      </c>
      <c r="H12" s="35">
        <v>27.604999923706053</v>
      </c>
      <c r="I12" s="35">
        <v>13.139999389648438</v>
      </c>
      <c r="K12" s="34">
        <v>36161</v>
      </c>
      <c r="L12" s="35">
        <v>23.339979838709681</v>
      </c>
      <c r="M12" s="35">
        <v>13.807459677419354</v>
      </c>
      <c r="O12" s="34">
        <v>36161</v>
      </c>
      <c r="P12" s="35">
        <v>29.021100000000001</v>
      </c>
      <c r="Q12" s="35">
        <v>22.305199999999999</v>
      </c>
      <c r="R12" s="103"/>
      <c r="S12" s="34">
        <v>36161</v>
      </c>
      <c r="T12" s="35">
        <v>27.72</v>
      </c>
      <c r="U12" s="35">
        <v>23.58</v>
      </c>
      <c r="W12" s="35">
        <v>30.708749999999998</v>
      </c>
      <c r="X12" s="35">
        <v>18.135535714285712</v>
      </c>
      <c r="Z12" s="107">
        <v>32.301900000000003</v>
      </c>
      <c r="AA12" s="107">
        <v>22.66</v>
      </c>
      <c r="AC12" s="107">
        <v>31.683199999999999</v>
      </c>
      <c r="AD12" s="107">
        <v>19.633716297437228</v>
      </c>
      <c r="AF12" s="107">
        <v>24.734500000000001</v>
      </c>
      <c r="AG12" s="107">
        <v>14.345313208002917</v>
      </c>
      <c r="AI12" s="107">
        <f>AC12*0.9</f>
        <v>28.514880000000002</v>
      </c>
      <c r="AJ12" s="107">
        <f>AD12*0.9</f>
        <v>17.670344667693506</v>
      </c>
      <c r="AL12" s="107">
        <f>AF12*0.9</f>
        <v>22.261050000000001</v>
      </c>
      <c r="AM12" s="107">
        <f>AG12*0.9</f>
        <v>12.910781887202626</v>
      </c>
      <c r="AO12" s="107">
        <v>31.25</v>
      </c>
      <c r="AP12" s="107">
        <v>13.889999389648438</v>
      </c>
      <c r="AR12" s="107">
        <v>31.25</v>
      </c>
      <c r="AS12" s="107">
        <v>13.139999389648438</v>
      </c>
    </row>
    <row r="13" spans="1:45">
      <c r="A13" s="34">
        <v>36192</v>
      </c>
      <c r="B13" s="107">
        <f t="shared" ref="B13:B76" si="0">D13*(1+$D$7)</f>
        <v>28.785307144279077</v>
      </c>
      <c r="C13" s="107">
        <f t="shared" ref="C13:C76" si="1">E13*(1+$D$7)</f>
        <v>19.633716297437228</v>
      </c>
      <c r="D13" s="107">
        <v>28.785307144279077</v>
      </c>
      <c r="E13" s="107">
        <v>19.633716297437228</v>
      </c>
      <c r="G13" s="34">
        <v>36192</v>
      </c>
      <c r="H13" s="35">
        <v>27.604999923706053</v>
      </c>
      <c r="I13" s="35">
        <v>13.589999198913574</v>
      </c>
      <c r="K13" s="34">
        <v>36192</v>
      </c>
      <c r="L13" s="35">
        <v>22.711964285714281</v>
      </c>
      <c r="M13" s="35">
        <v>13.668035714285718</v>
      </c>
      <c r="O13" s="34">
        <v>36192</v>
      </c>
      <c r="P13" s="35">
        <v>26.202447471170096</v>
      </c>
      <c r="Q13" s="35">
        <v>19.569821409863028</v>
      </c>
      <c r="R13" s="103"/>
      <c r="S13" s="34">
        <v>36192</v>
      </c>
      <c r="T13" s="35">
        <v>24.66</v>
      </c>
      <c r="U13" s="35">
        <v>21.82</v>
      </c>
      <c r="W13" s="35">
        <v>29.202410714285712</v>
      </c>
      <c r="X13" s="35">
        <v>17.616071428571427</v>
      </c>
      <c r="Z13" s="107">
        <v>24.809830967335245</v>
      </c>
      <c r="AA13" s="107">
        <v>15.642638869575737</v>
      </c>
      <c r="AC13" s="107">
        <v>28.785307144279077</v>
      </c>
      <c r="AD13" s="107">
        <v>19.633716297437228</v>
      </c>
      <c r="AF13" s="107">
        <v>23.453309707461074</v>
      </c>
      <c r="AG13" s="107">
        <v>14.345313208002917</v>
      </c>
      <c r="AI13" s="107">
        <f t="shared" ref="AI13:AJ28" si="2">AC13*0.9</f>
        <v>25.90677642985117</v>
      </c>
      <c r="AJ13" s="107">
        <f t="shared" si="2"/>
        <v>17.670344667693506</v>
      </c>
      <c r="AL13" s="107">
        <f t="shared" ref="AL13:AM28" si="3">AF13*0.9</f>
        <v>21.107978736714966</v>
      </c>
      <c r="AM13" s="107">
        <f t="shared" si="3"/>
        <v>12.910781887202626</v>
      </c>
      <c r="AO13" s="107">
        <v>31.25</v>
      </c>
      <c r="AP13" s="107">
        <v>14.339999198913574</v>
      </c>
      <c r="AR13" s="107">
        <v>31.25</v>
      </c>
      <c r="AS13" s="107">
        <v>13.589999198913574</v>
      </c>
    </row>
    <row r="14" spans="1:45">
      <c r="A14" s="34">
        <v>36220</v>
      </c>
      <c r="B14" s="107">
        <f t="shared" si="0"/>
        <v>29.156216037775444</v>
      </c>
      <c r="C14" s="107">
        <f t="shared" si="1"/>
        <v>19.552004835851314</v>
      </c>
      <c r="D14" s="107">
        <v>29.156216037775444</v>
      </c>
      <c r="E14" s="107">
        <v>19.552004835851314</v>
      </c>
      <c r="G14" s="34">
        <v>36220</v>
      </c>
      <c r="H14" s="35">
        <v>23.249999237060546</v>
      </c>
      <c r="I14" s="35">
        <v>12.589999198913574</v>
      </c>
      <c r="K14" s="34">
        <v>36220</v>
      </c>
      <c r="L14" s="35">
        <v>20.859354838709674</v>
      </c>
      <c r="M14" s="35">
        <v>12.639233870967741</v>
      </c>
      <c r="O14" s="34">
        <v>36220</v>
      </c>
      <c r="P14" s="35">
        <v>27.913343590051976</v>
      </c>
      <c r="Q14" s="35">
        <v>22.500770044383657</v>
      </c>
      <c r="R14" s="103"/>
      <c r="S14" s="34">
        <v>36220</v>
      </c>
      <c r="T14" s="35">
        <v>23.71</v>
      </c>
      <c r="U14" s="35">
        <v>20.47</v>
      </c>
      <c r="W14" s="35">
        <v>24.65508928571429</v>
      </c>
      <c r="X14" s="35">
        <v>17.50017857142857</v>
      </c>
      <c r="Z14" s="107">
        <v>29.725166094081288</v>
      </c>
      <c r="AA14" s="107">
        <v>21.456245323195208</v>
      </c>
      <c r="AC14" s="107">
        <v>29.156216037775444</v>
      </c>
      <c r="AD14" s="107">
        <v>19.552004835851314</v>
      </c>
      <c r="AF14" s="107">
        <v>22.24253810000868</v>
      </c>
      <c r="AG14" s="107">
        <v>13.834984590430711</v>
      </c>
      <c r="AI14" s="107">
        <f t="shared" si="2"/>
        <v>26.240594433997899</v>
      </c>
      <c r="AJ14" s="107">
        <f t="shared" si="2"/>
        <v>17.596804352266183</v>
      </c>
      <c r="AL14" s="107">
        <f t="shared" si="3"/>
        <v>20.018284290007813</v>
      </c>
      <c r="AM14" s="107">
        <f t="shared" si="3"/>
        <v>12.451486131387639</v>
      </c>
      <c r="AO14" s="107">
        <v>26.55</v>
      </c>
      <c r="AP14" s="107">
        <v>13.339999198913574</v>
      </c>
      <c r="AR14" s="107">
        <v>26.05</v>
      </c>
      <c r="AS14" s="107">
        <v>12.589999198913574</v>
      </c>
    </row>
    <row r="15" spans="1:45">
      <c r="A15" s="34">
        <v>36251</v>
      </c>
      <c r="B15" s="107">
        <f t="shared" si="0"/>
        <v>27.071197594513194</v>
      </c>
      <c r="C15" s="107">
        <f t="shared" si="1"/>
        <v>18.992089888745326</v>
      </c>
      <c r="D15" s="107">
        <v>27.071197594513194</v>
      </c>
      <c r="E15" s="107">
        <v>18.992089888745326</v>
      </c>
      <c r="G15" s="34">
        <v>36251</v>
      </c>
      <c r="H15" s="35">
        <v>21.45</v>
      </c>
      <c r="I15" s="35">
        <v>12.589999198913574</v>
      </c>
      <c r="K15" s="34">
        <v>36251</v>
      </c>
      <c r="L15" s="35">
        <v>18.1610625</v>
      </c>
      <c r="M15" s="35">
        <v>10.867333333333333</v>
      </c>
      <c r="O15" s="34">
        <v>36251</v>
      </c>
      <c r="P15" s="35">
        <v>26.292305523955193</v>
      </c>
      <c r="Q15" s="35">
        <v>19.998593698175835</v>
      </c>
      <c r="R15" s="103"/>
      <c r="S15" s="34">
        <v>36251</v>
      </c>
      <c r="T15" s="35">
        <v>22.53</v>
      </c>
      <c r="U15" s="35">
        <v>21.19</v>
      </c>
      <c r="W15" s="35">
        <v>23.165714285714291</v>
      </c>
      <c r="X15" s="35">
        <v>17.252678571428572</v>
      </c>
      <c r="Z15" s="107">
        <v>28.294913807009475</v>
      </c>
      <c r="AA15" s="107">
        <v>17.892226435496401</v>
      </c>
      <c r="AC15" s="107">
        <v>27.071197594513194</v>
      </c>
      <c r="AD15" s="107">
        <v>18.992089888745326</v>
      </c>
      <c r="AF15" s="107">
        <v>23.254106654276057</v>
      </c>
      <c r="AG15" s="107">
        <v>13.017894068509079</v>
      </c>
      <c r="AI15" s="107">
        <f t="shared" si="2"/>
        <v>24.364077835061874</v>
      </c>
      <c r="AJ15" s="107">
        <f t="shared" si="2"/>
        <v>17.092880899870796</v>
      </c>
      <c r="AL15" s="107">
        <f t="shared" si="3"/>
        <v>20.928695988848453</v>
      </c>
      <c r="AM15" s="107">
        <f t="shared" si="3"/>
        <v>11.716104661658171</v>
      </c>
      <c r="AO15" s="107">
        <v>25.5</v>
      </c>
      <c r="AP15" s="107">
        <v>13.339999198913574</v>
      </c>
      <c r="AR15" s="107">
        <v>25</v>
      </c>
      <c r="AS15" s="107">
        <v>12.589999198913574</v>
      </c>
    </row>
    <row r="16" spans="1:45">
      <c r="A16" s="34">
        <v>36281</v>
      </c>
      <c r="B16" s="107">
        <f t="shared" si="0"/>
        <v>24.8148186553743</v>
      </c>
      <c r="C16" s="107">
        <f t="shared" si="1"/>
        <v>17.966506534842264</v>
      </c>
      <c r="D16" s="107">
        <v>24.8148186553743</v>
      </c>
      <c r="E16" s="107">
        <v>17.966506534842264</v>
      </c>
      <c r="G16" s="34">
        <v>36281</v>
      </c>
      <c r="H16" s="35">
        <v>21.45</v>
      </c>
      <c r="I16" s="35">
        <v>12.589999198913574</v>
      </c>
      <c r="K16" s="34">
        <v>36281</v>
      </c>
      <c r="L16" s="35">
        <v>16.788125000000001</v>
      </c>
      <c r="M16" s="35">
        <v>10.322540322580647</v>
      </c>
      <c r="O16" s="34">
        <v>36281</v>
      </c>
      <c r="P16" s="35">
        <v>21.725847033275784</v>
      </c>
      <c r="Q16" s="35">
        <v>18.668558709054867</v>
      </c>
      <c r="R16" s="103"/>
      <c r="S16" s="34">
        <v>36281</v>
      </c>
      <c r="T16" s="35">
        <v>22.35</v>
      </c>
      <c r="U16" s="35">
        <v>19.45</v>
      </c>
      <c r="W16" s="35">
        <v>21.696964285714284</v>
      </c>
      <c r="X16" s="35">
        <v>15.515178571428573</v>
      </c>
      <c r="Z16" s="107">
        <v>20.202050315793286</v>
      </c>
      <c r="AA16" s="107">
        <v>14.702149635639358</v>
      </c>
      <c r="AC16" s="107">
        <v>24.8148186553743</v>
      </c>
      <c r="AD16" s="107">
        <v>17.966506534842264</v>
      </c>
      <c r="AF16" s="107">
        <v>19.851335198277472</v>
      </c>
      <c r="AG16" s="107">
        <v>11.919997150344509</v>
      </c>
      <c r="AI16" s="107">
        <f t="shared" si="2"/>
        <v>22.333336789836871</v>
      </c>
      <c r="AJ16" s="107">
        <f t="shared" si="2"/>
        <v>16.169855881358039</v>
      </c>
      <c r="AL16" s="107">
        <f t="shared" si="3"/>
        <v>17.866201678449723</v>
      </c>
      <c r="AM16" s="107">
        <f t="shared" si="3"/>
        <v>10.727997435310058</v>
      </c>
      <c r="AO16" s="107">
        <v>25.5</v>
      </c>
      <c r="AP16" s="107">
        <v>13.339999198913574</v>
      </c>
      <c r="AR16" s="107">
        <v>25</v>
      </c>
      <c r="AS16" s="107">
        <v>12.589999198913574</v>
      </c>
    </row>
    <row r="17" spans="1:45">
      <c r="A17" s="34">
        <v>36312</v>
      </c>
      <c r="B17" s="107">
        <f t="shared" si="0"/>
        <v>25.570249419307988</v>
      </c>
      <c r="C17" s="107">
        <f t="shared" si="1"/>
        <v>17.09840559135267</v>
      </c>
      <c r="D17" s="107">
        <v>25.570249419307988</v>
      </c>
      <c r="E17" s="107">
        <v>17.09840559135267</v>
      </c>
      <c r="G17" s="34">
        <v>36312</v>
      </c>
      <c r="H17" s="35">
        <v>25.695000839233398</v>
      </c>
      <c r="I17" s="35">
        <v>12.589999198913574</v>
      </c>
      <c r="K17" s="34">
        <v>36312</v>
      </c>
      <c r="L17" s="35">
        <v>21.890499999999996</v>
      </c>
      <c r="M17" s="35">
        <v>11.840416666666664</v>
      </c>
      <c r="O17" s="34">
        <v>36312</v>
      </c>
      <c r="P17" s="35">
        <v>24.092023557798075</v>
      </c>
      <c r="Q17" s="35">
        <v>17.854933747863186</v>
      </c>
      <c r="R17" s="103"/>
      <c r="S17" s="34">
        <v>36312</v>
      </c>
      <c r="T17" s="35">
        <v>23.21</v>
      </c>
      <c r="U17" s="35">
        <v>19.07</v>
      </c>
      <c r="W17" s="35">
        <v>22.223482142857144</v>
      </c>
      <c r="X17" s="35">
        <v>13.53017857142857</v>
      </c>
      <c r="Z17" s="107">
        <v>26.329349178909755</v>
      </c>
      <c r="AA17" s="107">
        <v>15.508979711969099</v>
      </c>
      <c r="AC17" s="107">
        <v>25.570249419307988</v>
      </c>
      <c r="AD17" s="107">
        <v>17.09840559135267</v>
      </c>
      <c r="AF17" s="107">
        <v>20.498491665286238</v>
      </c>
      <c r="AG17" s="107">
        <v>11.216773948338007</v>
      </c>
      <c r="AI17" s="107">
        <f t="shared" si="2"/>
        <v>23.013224477377189</v>
      </c>
      <c r="AJ17" s="107">
        <f t="shared" si="2"/>
        <v>15.388565032217404</v>
      </c>
      <c r="AL17" s="107">
        <f t="shared" si="3"/>
        <v>18.448642498757614</v>
      </c>
      <c r="AM17" s="107">
        <f t="shared" si="3"/>
        <v>10.095096553504206</v>
      </c>
      <c r="AO17" s="107">
        <v>32.5</v>
      </c>
      <c r="AP17" s="107">
        <v>13.339999198913574</v>
      </c>
      <c r="AR17" s="107">
        <v>32</v>
      </c>
      <c r="AS17" s="107">
        <v>12.589999198913574</v>
      </c>
    </row>
    <row r="18" spans="1:45">
      <c r="A18" s="34">
        <v>36342</v>
      </c>
      <c r="B18" s="107">
        <f t="shared" si="0"/>
        <v>25.97036154537243</v>
      </c>
      <c r="C18" s="107">
        <f t="shared" si="1"/>
        <v>17.123992353847946</v>
      </c>
      <c r="D18" s="107">
        <v>25.97036154537243</v>
      </c>
      <c r="E18" s="107">
        <v>17.123992353847946</v>
      </c>
      <c r="G18" s="34">
        <v>36342</v>
      </c>
      <c r="H18" s="35">
        <v>37.685000610351565</v>
      </c>
      <c r="I18" s="35">
        <v>12.589999198913574</v>
      </c>
      <c r="K18" s="34">
        <v>36342</v>
      </c>
      <c r="L18" s="35">
        <v>22.715927419354838</v>
      </c>
      <c r="M18" s="35">
        <v>13.381088709677419</v>
      </c>
      <c r="O18" s="34">
        <v>36342</v>
      </c>
      <c r="P18" s="35">
        <v>24.70556180222647</v>
      </c>
      <c r="Q18" s="35">
        <v>18.251965577659526</v>
      </c>
      <c r="R18" s="103"/>
      <c r="S18" s="34">
        <v>36342</v>
      </c>
      <c r="T18" s="35">
        <v>25.3</v>
      </c>
      <c r="U18" s="35">
        <v>20.62</v>
      </c>
      <c r="W18" s="35">
        <v>24.120535714285712</v>
      </c>
      <c r="X18" s="35">
        <v>17.048571428571428</v>
      </c>
      <c r="Z18" s="107">
        <v>24.777904590505635</v>
      </c>
      <c r="AA18" s="107">
        <v>15.74564767930827</v>
      </c>
      <c r="AC18" s="107">
        <v>25.97036154537243</v>
      </c>
      <c r="AD18" s="107">
        <v>17.123992353847946</v>
      </c>
      <c r="AF18" s="107">
        <v>23.135703312372918</v>
      </c>
      <c r="AG18" s="107">
        <v>11.728977605372943</v>
      </c>
      <c r="AI18" s="107">
        <f t="shared" si="2"/>
        <v>23.373325390835188</v>
      </c>
      <c r="AJ18" s="107">
        <f t="shared" si="2"/>
        <v>15.411593118463152</v>
      </c>
      <c r="AL18" s="107">
        <f t="shared" si="3"/>
        <v>20.822132981135628</v>
      </c>
      <c r="AM18" s="107">
        <f t="shared" si="3"/>
        <v>10.556079844835649</v>
      </c>
      <c r="AO18" s="107">
        <v>58.25</v>
      </c>
      <c r="AP18" s="107">
        <v>13.339999198913574</v>
      </c>
      <c r="AR18" s="107">
        <v>61.5</v>
      </c>
      <c r="AS18" s="107">
        <v>12.589999198913574</v>
      </c>
    </row>
    <row r="19" spans="1:45">
      <c r="A19" s="34">
        <v>36373</v>
      </c>
      <c r="B19" s="107">
        <f t="shared" si="0"/>
        <v>25.278375393258877</v>
      </c>
      <c r="C19" s="107">
        <f t="shared" si="1"/>
        <v>17.193114925743899</v>
      </c>
      <c r="D19" s="107">
        <v>25.278375393258877</v>
      </c>
      <c r="E19" s="107">
        <v>17.193114925743899</v>
      </c>
      <c r="G19" s="34">
        <v>36373</v>
      </c>
      <c r="H19" s="35">
        <v>37.685000610351565</v>
      </c>
      <c r="I19" s="35">
        <v>12.589999198913574</v>
      </c>
      <c r="K19" s="34">
        <v>36373</v>
      </c>
      <c r="L19" s="35">
        <v>23.748568548387098</v>
      </c>
      <c r="M19" s="35">
        <v>13.486008064516129</v>
      </c>
      <c r="O19" s="34">
        <v>36373</v>
      </c>
      <c r="P19" s="35">
        <v>24.87065160402776</v>
      </c>
      <c r="Q19" s="35">
        <v>19.296395025649684</v>
      </c>
      <c r="R19" s="103"/>
      <c r="S19" s="34">
        <v>36373</v>
      </c>
      <c r="T19" s="35">
        <v>22.2</v>
      </c>
      <c r="U19" s="35">
        <v>19.399999999999999</v>
      </c>
      <c r="W19" s="35">
        <v>23.591160714285714</v>
      </c>
      <c r="X19" s="35">
        <v>14.693214285714285</v>
      </c>
      <c r="Z19" s="107">
        <v>25.947258208476306</v>
      </c>
      <c r="AA19" s="107">
        <v>15.118250241124983</v>
      </c>
      <c r="AC19" s="107">
        <v>25.278375393258877</v>
      </c>
      <c r="AD19" s="107">
        <v>17.193114925743899</v>
      </c>
      <c r="AF19" s="107">
        <v>20.091061778784773</v>
      </c>
      <c r="AG19" s="107">
        <v>11.651147823880583</v>
      </c>
      <c r="AI19" s="107">
        <f t="shared" si="2"/>
        <v>22.75053785393299</v>
      </c>
      <c r="AJ19" s="107">
        <f t="shared" si="2"/>
        <v>15.473803433169509</v>
      </c>
      <c r="AL19" s="107">
        <f t="shared" si="3"/>
        <v>18.081955600906298</v>
      </c>
      <c r="AM19" s="107">
        <f t="shared" si="3"/>
        <v>10.486033041492526</v>
      </c>
      <c r="AO19" s="107">
        <v>58.25</v>
      </c>
      <c r="AP19" s="107">
        <v>13.339999198913574</v>
      </c>
      <c r="AR19" s="107">
        <v>61.5</v>
      </c>
      <c r="AS19" s="107">
        <v>12.589999198913574</v>
      </c>
    </row>
    <row r="20" spans="1:45">
      <c r="A20" s="34">
        <v>36404</v>
      </c>
      <c r="B20" s="107">
        <f t="shared" si="0"/>
        <v>26.614132866924759</v>
      </c>
      <c r="C20" s="107">
        <f t="shared" si="1"/>
        <v>17.651550974117143</v>
      </c>
      <c r="D20" s="107">
        <v>26.614132866924759</v>
      </c>
      <c r="E20" s="107">
        <v>17.651550974117143</v>
      </c>
      <c r="G20" s="34">
        <v>36404</v>
      </c>
      <c r="H20" s="35">
        <v>23.644999694824218</v>
      </c>
      <c r="I20" s="35">
        <v>12.589999198913574</v>
      </c>
      <c r="K20" s="34">
        <v>36404</v>
      </c>
      <c r="L20" s="35">
        <v>20.739333333333324</v>
      </c>
      <c r="M20" s="35">
        <v>11.867916666666664</v>
      </c>
      <c r="O20" s="34">
        <v>36404</v>
      </c>
      <c r="P20" s="35">
        <v>26.317245962387968</v>
      </c>
      <c r="Q20" s="35">
        <v>19.336807498316052</v>
      </c>
      <c r="R20" s="103"/>
      <c r="S20" s="34">
        <v>36404</v>
      </c>
      <c r="T20" s="35">
        <v>22.99</v>
      </c>
      <c r="U20" s="35">
        <v>19.239999999999998</v>
      </c>
      <c r="W20" s="35">
        <v>25.219910714285721</v>
      </c>
      <c r="X20" s="35">
        <v>16.523571428571429</v>
      </c>
      <c r="Z20" s="107">
        <v>23.344880604214296</v>
      </c>
      <c r="AA20" s="107">
        <v>14.777315915620003</v>
      </c>
      <c r="AC20" s="107">
        <v>26.614132866924759</v>
      </c>
      <c r="AD20" s="107">
        <v>17.651550974117143</v>
      </c>
      <c r="AF20" s="107">
        <v>20.93052676984362</v>
      </c>
      <c r="AG20" s="107">
        <v>12.18016831276837</v>
      </c>
      <c r="AI20" s="107">
        <f t="shared" si="2"/>
        <v>23.952719580232284</v>
      </c>
      <c r="AJ20" s="107">
        <f t="shared" si="2"/>
        <v>15.886395876705429</v>
      </c>
      <c r="AL20" s="107">
        <f t="shared" si="3"/>
        <v>18.83747409285926</v>
      </c>
      <c r="AM20" s="107">
        <f t="shared" si="3"/>
        <v>10.962151481491533</v>
      </c>
      <c r="AO20" s="107">
        <v>29.5</v>
      </c>
      <c r="AP20" s="107">
        <v>13.339999198913574</v>
      </c>
      <c r="AR20" s="107">
        <v>30.125</v>
      </c>
      <c r="AS20" s="107">
        <v>12.589999198913574</v>
      </c>
    </row>
    <row r="21" spans="1:45">
      <c r="A21" s="34">
        <v>36434</v>
      </c>
      <c r="B21" s="107">
        <f t="shared" si="0"/>
        <v>26.492566632765573</v>
      </c>
      <c r="C21" s="107">
        <f t="shared" si="1"/>
        <v>18.583197017204078</v>
      </c>
      <c r="D21" s="107">
        <v>26.492566632765573</v>
      </c>
      <c r="E21" s="107">
        <v>18.583197017204078</v>
      </c>
      <c r="G21" s="34">
        <v>36434</v>
      </c>
      <c r="H21" s="35">
        <v>22.095000457763671</v>
      </c>
      <c r="I21" s="35">
        <v>12.589999198913574</v>
      </c>
      <c r="K21" s="34">
        <v>36434</v>
      </c>
      <c r="L21" s="35">
        <v>18.430403225806455</v>
      </c>
      <c r="M21" s="35">
        <v>10.356370967741935</v>
      </c>
      <c r="O21" s="34">
        <v>36434</v>
      </c>
      <c r="P21" s="35">
        <v>26.082652994321638</v>
      </c>
      <c r="Q21" s="35">
        <v>20.431857649544405</v>
      </c>
      <c r="R21" s="103"/>
      <c r="S21" s="34">
        <v>36434</v>
      </c>
      <c r="T21" s="35">
        <v>25.01</v>
      </c>
      <c r="U21" s="35">
        <v>21.85</v>
      </c>
      <c r="W21" s="35">
        <v>26.679464285714289</v>
      </c>
      <c r="X21" s="35">
        <v>17.547142857142859</v>
      </c>
      <c r="Z21" s="107">
        <v>28.47411552971715</v>
      </c>
      <c r="AA21" s="107">
        <v>18.452306382409809</v>
      </c>
      <c r="AC21" s="107">
        <v>26.492566632765573</v>
      </c>
      <c r="AD21" s="107">
        <v>18.583197017204078</v>
      </c>
      <c r="AF21" s="107">
        <v>23.16311701680792</v>
      </c>
      <c r="AG21" s="107">
        <v>12.861493088619422</v>
      </c>
      <c r="AI21" s="107">
        <f t="shared" si="2"/>
        <v>23.843309969489017</v>
      </c>
      <c r="AJ21" s="107">
        <f t="shared" si="2"/>
        <v>16.724877315483671</v>
      </c>
      <c r="AL21" s="107">
        <f t="shared" si="3"/>
        <v>20.846805315127128</v>
      </c>
      <c r="AM21" s="107">
        <f t="shared" si="3"/>
        <v>11.57534377975748</v>
      </c>
      <c r="AO21" s="107">
        <v>26.375</v>
      </c>
      <c r="AP21" s="107">
        <v>13.339999198913574</v>
      </c>
      <c r="AR21" s="107">
        <v>25.925000000000001</v>
      </c>
      <c r="AS21" s="107">
        <v>12.589999198913574</v>
      </c>
    </row>
    <row r="22" spans="1:45">
      <c r="A22" s="34">
        <v>36465</v>
      </c>
      <c r="B22" s="107">
        <f t="shared" si="0"/>
        <v>28.337139817344561</v>
      </c>
      <c r="C22" s="107">
        <f t="shared" si="1"/>
        <v>18.933031853512336</v>
      </c>
      <c r="D22" s="107">
        <v>28.337139817344561</v>
      </c>
      <c r="E22" s="107">
        <v>18.933031853512336</v>
      </c>
      <c r="G22" s="34">
        <v>36465</v>
      </c>
      <c r="H22" s="35">
        <v>24.345000457763671</v>
      </c>
      <c r="I22" s="35">
        <v>12.589999198913574</v>
      </c>
      <c r="K22" s="34">
        <v>36465</v>
      </c>
      <c r="L22" s="35">
        <v>20.105479166666662</v>
      </c>
      <c r="M22" s="35">
        <v>11.79875</v>
      </c>
      <c r="O22" s="34">
        <v>36465</v>
      </c>
      <c r="P22" s="35">
        <v>27.751711656110796</v>
      </c>
      <c r="Q22" s="35">
        <v>21.34176264542711</v>
      </c>
      <c r="R22" s="103"/>
      <c r="S22" s="34">
        <v>36465</v>
      </c>
      <c r="T22" s="35">
        <v>25.13</v>
      </c>
      <c r="U22" s="35">
        <v>21.14</v>
      </c>
      <c r="W22" s="35">
        <v>26.248214285714287</v>
      </c>
      <c r="X22" s="35">
        <v>18.168035714285715</v>
      </c>
      <c r="Z22" s="107">
        <v>30.418795326173719</v>
      </c>
      <c r="AA22" s="107">
        <v>20.112882822161765</v>
      </c>
      <c r="AC22" s="107">
        <v>28.337139817344561</v>
      </c>
      <c r="AD22" s="107">
        <v>18.933031853512336</v>
      </c>
      <c r="AF22" s="107">
        <v>26.264172853385297</v>
      </c>
      <c r="AG22" s="107">
        <v>13.728878415880637</v>
      </c>
      <c r="AI22" s="107">
        <f t="shared" si="2"/>
        <v>25.503425835610106</v>
      </c>
      <c r="AJ22" s="107">
        <f t="shared" si="2"/>
        <v>17.039728668161104</v>
      </c>
      <c r="AL22" s="107">
        <f t="shared" si="3"/>
        <v>23.637755568046767</v>
      </c>
      <c r="AM22" s="107">
        <f t="shared" si="3"/>
        <v>12.355990574292573</v>
      </c>
      <c r="AO22" s="107">
        <v>27.375</v>
      </c>
      <c r="AP22" s="107">
        <v>13.339999198913574</v>
      </c>
      <c r="AR22" s="107">
        <v>26.925000000000001</v>
      </c>
      <c r="AS22" s="107">
        <v>12.589999198913574</v>
      </c>
    </row>
    <row r="23" spans="1:45">
      <c r="A23" s="34">
        <v>36495</v>
      </c>
      <c r="B23" s="107">
        <f t="shared" si="0"/>
        <v>27.100195099856393</v>
      </c>
      <c r="C23" s="107">
        <f t="shared" si="1"/>
        <v>19.844162719448441</v>
      </c>
      <c r="D23" s="107">
        <v>27.100195099856393</v>
      </c>
      <c r="E23" s="107">
        <v>19.844162719448441</v>
      </c>
      <c r="G23" s="34">
        <v>36495</v>
      </c>
      <c r="H23" s="35">
        <v>25.345000457763671</v>
      </c>
      <c r="I23" s="35">
        <v>14.149999618530273</v>
      </c>
      <c r="K23" s="34">
        <v>36495</v>
      </c>
      <c r="L23" s="35">
        <v>21.147036290322578</v>
      </c>
      <c r="M23" s="35">
        <v>12.049596774193548</v>
      </c>
      <c r="O23" s="34">
        <v>36495</v>
      </c>
      <c r="P23" s="35">
        <v>24.27379438392045</v>
      </c>
      <c r="Q23" s="35">
        <v>18.557984336900866</v>
      </c>
      <c r="R23" s="103"/>
      <c r="S23" s="34">
        <v>36495</v>
      </c>
      <c r="T23" s="35">
        <v>27.28</v>
      </c>
      <c r="U23" s="35">
        <v>23.42</v>
      </c>
      <c r="W23" s="35">
        <v>25.387410714285714</v>
      </c>
      <c r="X23" s="35">
        <v>17.45035714285714</v>
      </c>
      <c r="Z23" s="107">
        <v>27.281332386509202</v>
      </c>
      <c r="AA23" s="107">
        <v>17.791096596275956</v>
      </c>
      <c r="AC23" s="107">
        <v>27.100195099856393</v>
      </c>
      <c r="AD23" s="107">
        <v>19.844162719448441</v>
      </c>
      <c r="AF23" s="107">
        <v>21.70052653549546</v>
      </c>
      <c r="AG23" s="107">
        <v>14.461282370039054</v>
      </c>
      <c r="AI23" s="107">
        <f t="shared" si="2"/>
        <v>24.390175589870754</v>
      </c>
      <c r="AJ23" s="107">
        <f t="shared" si="2"/>
        <v>17.859746447503596</v>
      </c>
      <c r="AL23" s="107">
        <f t="shared" si="3"/>
        <v>19.530473881945912</v>
      </c>
      <c r="AM23" s="107">
        <f t="shared" si="3"/>
        <v>13.01515413303515</v>
      </c>
      <c r="AO23" s="107">
        <v>27.75</v>
      </c>
      <c r="AP23" s="107">
        <v>14.899999618530273</v>
      </c>
      <c r="AR23" s="107">
        <v>27.175000000000001</v>
      </c>
      <c r="AS23" s="107">
        <v>14.149999618530273</v>
      </c>
    </row>
    <row r="24" spans="1:45">
      <c r="A24" s="34">
        <v>36526</v>
      </c>
      <c r="B24" s="107">
        <f t="shared" si="0"/>
        <v>34.572922442486906</v>
      </c>
      <c r="C24" s="107">
        <f t="shared" si="1"/>
        <v>19.501900989200678</v>
      </c>
      <c r="D24" s="107">
        <v>34.572922442486906</v>
      </c>
      <c r="E24" s="107">
        <v>19.501900989200678</v>
      </c>
      <c r="G24" s="34">
        <v>36526</v>
      </c>
      <c r="H24" s="35">
        <v>28.804999542236327</v>
      </c>
      <c r="I24" s="35">
        <v>13.939999580383301</v>
      </c>
      <c r="K24" s="34">
        <v>36526</v>
      </c>
      <c r="L24" s="35">
        <v>23.739919354838708</v>
      </c>
      <c r="M24" s="35">
        <v>14.032822580645162</v>
      </c>
      <c r="O24" s="34">
        <v>36526</v>
      </c>
      <c r="P24" s="35">
        <v>32.467351830571431</v>
      </c>
      <c r="Q24" s="35">
        <v>24.541666225342443</v>
      </c>
      <c r="R24" s="103"/>
      <c r="S24" s="34">
        <v>36526</v>
      </c>
      <c r="T24" s="35">
        <v>30.53</v>
      </c>
      <c r="U24" s="35">
        <v>26.01</v>
      </c>
      <c r="W24" s="35">
        <v>31.675892857142856</v>
      </c>
      <c r="X24" s="35">
        <v>18.475535714285716</v>
      </c>
      <c r="Z24" s="107">
        <v>35.603647868609933</v>
      </c>
      <c r="AA24" s="107">
        <v>24.1320112622581</v>
      </c>
      <c r="AC24" s="107">
        <v>34.572922442486906</v>
      </c>
      <c r="AD24" s="107">
        <v>19.501900989200678</v>
      </c>
      <c r="AF24" s="107">
        <v>28.959830936852946</v>
      </c>
      <c r="AG24" s="107">
        <v>14.459282743044042</v>
      </c>
      <c r="AI24" s="107">
        <f t="shared" si="2"/>
        <v>31.115630198238215</v>
      </c>
      <c r="AJ24" s="107">
        <f t="shared" si="2"/>
        <v>17.55171089028061</v>
      </c>
      <c r="AL24" s="107">
        <f t="shared" si="3"/>
        <v>26.06384784316765</v>
      </c>
      <c r="AM24" s="107">
        <f t="shared" si="3"/>
        <v>13.013354468739639</v>
      </c>
      <c r="AO24" s="107">
        <v>31</v>
      </c>
      <c r="AP24" s="107">
        <v>14.689999580383301</v>
      </c>
      <c r="AR24" s="107">
        <v>29</v>
      </c>
      <c r="AS24" s="107">
        <v>13.189999580383301</v>
      </c>
    </row>
    <row r="25" spans="1:45">
      <c r="A25" s="34">
        <v>36557</v>
      </c>
      <c r="B25" s="107">
        <f t="shared" si="0"/>
        <v>28.825653451077311</v>
      </c>
      <c r="C25" s="107">
        <f t="shared" si="1"/>
        <v>20.064849320876988</v>
      </c>
      <c r="D25" s="107">
        <v>28.825653451077311</v>
      </c>
      <c r="E25" s="107">
        <v>20.064849320876988</v>
      </c>
      <c r="G25" s="34">
        <v>36557</v>
      </c>
      <c r="H25" s="35">
        <v>28.804999542236327</v>
      </c>
      <c r="I25" s="35">
        <v>13.789999008178711</v>
      </c>
      <c r="K25" s="34">
        <v>36557</v>
      </c>
      <c r="L25" s="35">
        <v>23.095711206896553</v>
      </c>
      <c r="M25" s="35">
        <v>13.84198275862069</v>
      </c>
      <c r="O25" s="34">
        <v>36557</v>
      </c>
      <c r="P25" s="35">
        <v>25.761255803775647</v>
      </c>
      <c r="Q25" s="35">
        <v>21.127590408790315</v>
      </c>
      <c r="R25" s="103"/>
      <c r="S25" s="34">
        <v>36557</v>
      </c>
      <c r="T25" s="35">
        <v>25.23</v>
      </c>
      <c r="U25" s="35">
        <v>22.81</v>
      </c>
      <c r="W25" s="35">
        <v>28.747410714285717</v>
      </c>
      <c r="X25" s="35">
        <v>18.309821428571428</v>
      </c>
      <c r="Z25" s="107">
        <v>23.989730427519788</v>
      </c>
      <c r="AA25" s="107">
        <v>17.153781796117698</v>
      </c>
      <c r="AC25" s="107">
        <v>28.825653451077311</v>
      </c>
      <c r="AD25" s="107">
        <v>20.064849320876988</v>
      </c>
      <c r="AF25" s="107">
        <v>22.963674584102023</v>
      </c>
      <c r="AG25" s="107">
        <v>14.567783100032504</v>
      </c>
      <c r="AI25" s="107">
        <f t="shared" si="2"/>
        <v>25.943088105969579</v>
      </c>
      <c r="AJ25" s="107">
        <f t="shared" si="2"/>
        <v>18.05836438878929</v>
      </c>
      <c r="AL25" s="107">
        <f t="shared" si="3"/>
        <v>20.667307125691821</v>
      </c>
      <c r="AM25" s="107">
        <f t="shared" si="3"/>
        <v>13.111004790029254</v>
      </c>
      <c r="AO25" s="107">
        <v>31</v>
      </c>
      <c r="AP25" s="107">
        <v>14.539999008178711</v>
      </c>
      <c r="AR25" s="107">
        <v>29</v>
      </c>
      <c r="AS25" s="107">
        <v>13.039999008178711</v>
      </c>
    </row>
    <row r="26" spans="1:45">
      <c r="A26" s="34">
        <v>36586</v>
      </c>
      <c r="B26" s="107">
        <f t="shared" si="0"/>
        <v>30.361103760873828</v>
      </c>
      <c r="C26" s="107">
        <f t="shared" si="1"/>
        <v>19.198638271262105</v>
      </c>
      <c r="D26" s="107">
        <v>30.361103760873828</v>
      </c>
      <c r="E26" s="107">
        <v>19.198638271262105</v>
      </c>
      <c r="G26" s="34">
        <v>36586</v>
      </c>
      <c r="H26" s="35">
        <v>23.325002670288086</v>
      </c>
      <c r="I26" s="35">
        <v>13.090000152587891</v>
      </c>
      <c r="K26" s="34">
        <v>36586</v>
      </c>
      <c r="L26" s="35">
        <v>21.278124999999999</v>
      </c>
      <c r="M26" s="35">
        <v>12.862258064516126</v>
      </c>
      <c r="O26" s="34">
        <v>36586</v>
      </c>
      <c r="P26" s="35">
        <v>29.861281196356487</v>
      </c>
      <c r="Q26" s="35">
        <v>23.053380678295859</v>
      </c>
      <c r="R26" s="103"/>
      <c r="S26" s="34">
        <v>36586</v>
      </c>
      <c r="T26" s="35">
        <v>23.97</v>
      </c>
      <c r="U26" s="35">
        <v>22.51</v>
      </c>
      <c r="W26" s="35">
        <v>26.335535714285722</v>
      </c>
      <c r="X26" s="35">
        <v>17.910357142857141</v>
      </c>
      <c r="Z26" s="107">
        <v>32.250973673049039</v>
      </c>
      <c r="AA26" s="107">
        <v>21.459354654837153</v>
      </c>
      <c r="AC26" s="107">
        <v>30.361103760873828</v>
      </c>
      <c r="AD26" s="107">
        <v>19.198638271262105</v>
      </c>
      <c r="AF26" s="107">
        <v>24.483126565302744</v>
      </c>
      <c r="AG26" s="107">
        <v>13.73865074110568</v>
      </c>
      <c r="AI26" s="107">
        <f t="shared" si="2"/>
        <v>27.324993384786445</v>
      </c>
      <c r="AJ26" s="107">
        <f t="shared" si="2"/>
        <v>17.278774444135895</v>
      </c>
      <c r="AL26" s="107">
        <f t="shared" si="3"/>
        <v>22.03481390877247</v>
      </c>
      <c r="AM26" s="107">
        <f t="shared" si="3"/>
        <v>12.364785666995113</v>
      </c>
      <c r="AO26" s="107">
        <v>26.55</v>
      </c>
      <c r="AP26" s="107">
        <v>13.539999008178711</v>
      </c>
      <c r="AR26" s="107">
        <v>24.05</v>
      </c>
      <c r="AS26" s="107">
        <v>12.039999008178711</v>
      </c>
    </row>
    <row r="27" spans="1:45">
      <c r="A27" s="34">
        <v>36617</v>
      </c>
      <c r="B27" s="107">
        <f t="shared" si="0"/>
        <v>28.342810787290208</v>
      </c>
      <c r="C27" s="107">
        <f t="shared" si="1"/>
        <v>18.74053828409205</v>
      </c>
      <c r="D27" s="107">
        <v>28.342810787290208</v>
      </c>
      <c r="E27" s="107">
        <v>18.74053828409205</v>
      </c>
      <c r="G27" s="34">
        <v>36617</v>
      </c>
      <c r="H27" s="35">
        <v>21.7</v>
      </c>
      <c r="I27" s="35">
        <v>12.739999198913575</v>
      </c>
      <c r="K27" s="34">
        <v>36617</v>
      </c>
      <c r="L27" s="35">
        <v>18.691666666666663</v>
      </c>
      <c r="M27" s="35">
        <v>11.016083333333336</v>
      </c>
      <c r="O27" s="34">
        <v>36617</v>
      </c>
      <c r="P27" s="35">
        <v>25.934753207973444</v>
      </c>
      <c r="Q27" s="35">
        <v>21.409387745058005</v>
      </c>
      <c r="R27" s="103"/>
      <c r="S27" s="34">
        <v>36617</v>
      </c>
      <c r="T27" s="35">
        <v>23.8</v>
      </c>
      <c r="U27" s="35">
        <v>23.36</v>
      </c>
      <c r="W27" s="35">
        <v>24.170803571428571</v>
      </c>
      <c r="X27" s="35">
        <v>17.857500000000002</v>
      </c>
      <c r="Z27" s="107">
        <v>27.836591238195297</v>
      </c>
      <c r="AA27" s="107">
        <v>19.336549808060937</v>
      </c>
      <c r="AC27" s="107">
        <v>28.342810787290208</v>
      </c>
      <c r="AD27" s="107">
        <v>18.74053828409205</v>
      </c>
      <c r="AF27" s="107">
        <v>27.190879636868004</v>
      </c>
      <c r="AG27" s="107">
        <v>12.811544068646</v>
      </c>
      <c r="AI27" s="107">
        <f t="shared" si="2"/>
        <v>25.508529708561188</v>
      </c>
      <c r="AJ27" s="107">
        <f t="shared" si="2"/>
        <v>16.866484455682844</v>
      </c>
      <c r="AL27" s="107">
        <f t="shared" si="3"/>
        <v>24.471791673181205</v>
      </c>
      <c r="AM27" s="107">
        <f t="shared" si="3"/>
        <v>11.530389661781401</v>
      </c>
      <c r="AO27" s="107">
        <v>25.5</v>
      </c>
      <c r="AP27" s="107">
        <v>13.539999008178711</v>
      </c>
      <c r="AR27" s="107">
        <v>23</v>
      </c>
      <c r="AS27" s="107">
        <v>12.039999008178711</v>
      </c>
    </row>
    <row r="28" spans="1:45">
      <c r="A28" s="34">
        <v>36647</v>
      </c>
      <c r="B28" s="107">
        <f t="shared" si="0"/>
        <v>25.407223736453737</v>
      </c>
      <c r="C28" s="107">
        <f t="shared" si="1"/>
        <v>17.842957258451815</v>
      </c>
      <c r="D28" s="107">
        <v>25.407223736453737</v>
      </c>
      <c r="E28" s="107">
        <v>17.842957258451815</v>
      </c>
      <c r="G28" s="34">
        <v>36647</v>
      </c>
      <c r="H28" s="35">
        <v>21.7</v>
      </c>
      <c r="I28" s="35">
        <v>12.739999198913575</v>
      </c>
      <c r="K28" s="34">
        <v>36647</v>
      </c>
      <c r="L28" s="35">
        <v>17.388669354838711</v>
      </c>
      <c r="M28" s="35">
        <v>10.431693548387095</v>
      </c>
      <c r="O28" s="34">
        <v>36647</v>
      </c>
      <c r="P28" s="35">
        <v>24.366750435845127</v>
      </c>
      <c r="Q28" s="35">
        <v>19.636229953022507</v>
      </c>
      <c r="R28" s="103"/>
      <c r="S28" s="34">
        <v>36647</v>
      </c>
      <c r="T28" s="35">
        <v>24.45</v>
      </c>
      <c r="U28" s="35">
        <v>20.83</v>
      </c>
      <c r="W28" s="35">
        <v>23.22723214285714</v>
      </c>
      <c r="X28" s="35">
        <v>16.306607142857143</v>
      </c>
      <c r="Z28" s="107">
        <v>21.481751902832741</v>
      </c>
      <c r="AA28" s="107">
        <v>14.379043992623885</v>
      </c>
      <c r="AC28" s="107">
        <v>25.407223736453737</v>
      </c>
      <c r="AD28" s="107">
        <v>17.842957258451815</v>
      </c>
      <c r="AF28" s="107">
        <v>19.24950359931416</v>
      </c>
      <c r="AG28" s="107">
        <v>12.156520004717759</v>
      </c>
      <c r="AI28" s="107">
        <f t="shared" si="2"/>
        <v>22.866501362808364</v>
      </c>
      <c r="AJ28" s="107">
        <f t="shared" si="2"/>
        <v>16.058661532606635</v>
      </c>
      <c r="AL28" s="107">
        <f t="shared" si="3"/>
        <v>17.324553239382745</v>
      </c>
      <c r="AM28" s="107">
        <f t="shared" si="3"/>
        <v>10.940868004245983</v>
      </c>
      <c r="AO28" s="107">
        <v>25.5</v>
      </c>
      <c r="AP28" s="107">
        <v>13.539999008178711</v>
      </c>
      <c r="AR28" s="107">
        <v>23</v>
      </c>
      <c r="AS28" s="107">
        <v>12.039999008178711</v>
      </c>
    </row>
    <row r="29" spans="1:45">
      <c r="A29" s="34">
        <v>36678</v>
      </c>
      <c r="B29" s="107">
        <f t="shared" si="0"/>
        <v>26.16855971249208</v>
      </c>
      <c r="C29" s="107">
        <f t="shared" si="1"/>
        <v>17.344099554396347</v>
      </c>
      <c r="D29" s="107">
        <v>26.16855971249208</v>
      </c>
      <c r="E29" s="107">
        <v>17.344099554396347</v>
      </c>
      <c r="G29" s="34">
        <v>36678</v>
      </c>
      <c r="H29" s="35">
        <v>25.945000839233398</v>
      </c>
      <c r="I29" s="35">
        <v>12.739999198913575</v>
      </c>
      <c r="K29" s="34">
        <v>36678</v>
      </c>
      <c r="L29" s="35">
        <v>22.305</v>
      </c>
      <c r="M29" s="35">
        <v>12.040083333333339</v>
      </c>
      <c r="O29" s="34">
        <v>36678</v>
      </c>
      <c r="P29" s="35">
        <v>25.783968248418205</v>
      </c>
      <c r="Q29" s="35">
        <v>19.983213057127752</v>
      </c>
      <c r="R29" s="103"/>
      <c r="S29" s="34">
        <v>36678</v>
      </c>
      <c r="T29" s="35">
        <v>23.7</v>
      </c>
      <c r="U29" s="35">
        <v>22.31</v>
      </c>
      <c r="W29" s="35">
        <v>22.764196428571431</v>
      </c>
      <c r="X29" s="35">
        <v>13.858214285714286</v>
      </c>
      <c r="Z29" s="107">
        <v>28.256413113960502</v>
      </c>
      <c r="AA29" s="107">
        <v>16.772870683054073</v>
      </c>
      <c r="AC29" s="107">
        <v>26.16855971249208</v>
      </c>
      <c r="AD29" s="107">
        <v>17.344099554396347</v>
      </c>
      <c r="AF29" s="107">
        <v>21.788003155634026</v>
      </c>
      <c r="AG29" s="107">
        <v>11.77461407461835</v>
      </c>
      <c r="AI29" s="107">
        <f t="shared" ref="AI29:AJ44" si="4">AC29*0.9</f>
        <v>23.551703741242871</v>
      </c>
      <c r="AJ29" s="107">
        <f t="shared" si="4"/>
        <v>15.609689598956713</v>
      </c>
      <c r="AL29" s="107">
        <f t="shared" ref="AL29:AM44" si="5">AF29*0.9</f>
        <v>19.609202840070623</v>
      </c>
      <c r="AM29" s="107">
        <f t="shared" si="5"/>
        <v>10.597152667156516</v>
      </c>
      <c r="AO29" s="107">
        <v>32.5</v>
      </c>
      <c r="AP29" s="107">
        <v>13.339999198913574</v>
      </c>
      <c r="AR29" s="107">
        <v>30</v>
      </c>
      <c r="AS29" s="107">
        <v>11.839999198913574</v>
      </c>
    </row>
    <row r="30" spans="1:45">
      <c r="A30" s="34">
        <v>36708</v>
      </c>
      <c r="B30" s="107">
        <f t="shared" si="0"/>
        <v>27.021958982040591</v>
      </c>
      <c r="C30" s="107">
        <f t="shared" si="1"/>
        <v>17.198730116620709</v>
      </c>
      <c r="D30" s="107">
        <v>27.021958982040591</v>
      </c>
      <c r="E30" s="107">
        <v>17.198730116620709</v>
      </c>
      <c r="G30" s="34">
        <v>36708</v>
      </c>
      <c r="H30" s="35">
        <v>38.810000610351565</v>
      </c>
      <c r="I30" s="35">
        <v>12.739999198913575</v>
      </c>
      <c r="K30" s="34">
        <v>36708</v>
      </c>
      <c r="L30" s="35">
        <v>23.077802419354843</v>
      </c>
      <c r="M30" s="35">
        <v>13.557016129032258</v>
      </c>
      <c r="O30" s="34">
        <v>36708</v>
      </c>
      <c r="P30" s="35">
        <v>25.483162752381684</v>
      </c>
      <c r="Q30" s="35">
        <v>18.960957503241673</v>
      </c>
      <c r="R30" s="103"/>
      <c r="S30" s="34">
        <v>36708</v>
      </c>
      <c r="T30" s="35">
        <v>27.8</v>
      </c>
      <c r="U30" s="35">
        <v>21.86</v>
      </c>
      <c r="W30" s="35">
        <v>25.118571428571432</v>
      </c>
      <c r="X30" s="35">
        <v>16.951607142857142</v>
      </c>
      <c r="Z30" s="107">
        <v>25.926475504369503</v>
      </c>
      <c r="AA30" s="107">
        <v>16.021806905362439</v>
      </c>
      <c r="AC30" s="107">
        <v>27.021958982040591</v>
      </c>
      <c r="AD30" s="107">
        <v>17.198730116620709</v>
      </c>
      <c r="AF30" s="107">
        <v>23.89626046583442</v>
      </c>
      <c r="AG30" s="107">
        <v>12.042346845439301</v>
      </c>
      <c r="AI30" s="107">
        <f t="shared" si="4"/>
        <v>24.319763083836531</v>
      </c>
      <c r="AJ30" s="107">
        <f t="shared" si="4"/>
        <v>15.478857104958639</v>
      </c>
      <c r="AL30" s="107">
        <f t="shared" si="5"/>
        <v>21.506634419250979</v>
      </c>
      <c r="AM30" s="107">
        <f t="shared" si="5"/>
        <v>10.838112160895371</v>
      </c>
      <c r="AO30" s="107">
        <v>56.25</v>
      </c>
      <c r="AP30" s="107">
        <v>14.139999198913575</v>
      </c>
      <c r="AR30" s="107">
        <v>57.5</v>
      </c>
      <c r="AS30" s="107">
        <v>12.639999198913575</v>
      </c>
    </row>
    <row r="31" spans="1:45">
      <c r="A31" s="34">
        <v>36739</v>
      </c>
      <c r="B31" s="107">
        <f t="shared" si="0"/>
        <v>26.370745988665639</v>
      </c>
      <c r="C31" s="107">
        <f t="shared" si="1"/>
        <v>17.485480129126689</v>
      </c>
      <c r="D31" s="107">
        <v>26.370745988665639</v>
      </c>
      <c r="E31" s="107">
        <v>17.485480129126689</v>
      </c>
      <c r="G31" s="34">
        <v>36739</v>
      </c>
      <c r="H31" s="35">
        <v>38.810000610351565</v>
      </c>
      <c r="I31" s="35">
        <v>12.739999198913575</v>
      </c>
      <c r="K31" s="34">
        <v>36739</v>
      </c>
      <c r="L31" s="35">
        <v>24.150443548387091</v>
      </c>
      <c r="M31" s="35">
        <v>13.698427419354839</v>
      </c>
      <c r="O31" s="34">
        <v>36739</v>
      </c>
      <c r="P31" s="35">
        <v>26.587193433352653</v>
      </c>
      <c r="Q31" s="35">
        <v>22.448108972463466</v>
      </c>
      <c r="R31" s="103"/>
      <c r="S31" s="34">
        <v>36739</v>
      </c>
      <c r="T31" s="35">
        <v>23.73</v>
      </c>
      <c r="U31" s="35">
        <v>21.61</v>
      </c>
      <c r="W31" s="35">
        <v>24.679464285714285</v>
      </c>
      <c r="X31" s="35">
        <v>15.465</v>
      </c>
      <c r="Z31" s="107">
        <v>27.627116873902708</v>
      </c>
      <c r="AA31" s="107">
        <v>17.828638623526981</v>
      </c>
      <c r="AC31" s="107">
        <v>26.370745988665639</v>
      </c>
      <c r="AD31" s="107">
        <v>17.485480129126689</v>
      </c>
      <c r="AF31" s="107">
        <v>21.770192389724802</v>
      </c>
      <c r="AG31" s="107">
        <v>12.062746408542214</v>
      </c>
      <c r="AI31" s="107">
        <f t="shared" si="4"/>
        <v>23.733671389799078</v>
      </c>
      <c r="AJ31" s="107">
        <f t="shared" si="4"/>
        <v>15.736932116214021</v>
      </c>
      <c r="AL31" s="107">
        <f t="shared" si="5"/>
        <v>19.593173150752321</v>
      </c>
      <c r="AM31" s="107">
        <f t="shared" si="5"/>
        <v>10.856471767687992</v>
      </c>
      <c r="AO31" s="107">
        <v>56.25</v>
      </c>
      <c r="AP31" s="107">
        <v>14.139999198913575</v>
      </c>
      <c r="AR31" s="107">
        <v>57.5</v>
      </c>
      <c r="AS31" s="107">
        <v>12.639999198913575</v>
      </c>
    </row>
    <row r="32" spans="1:45">
      <c r="A32" s="34">
        <v>36770</v>
      </c>
      <c r="B32" s="107">
        <f t="shared" si="0"/>
        <v>27.347643917814889</v>
      </c>
      <c r="C32" s="107">
        <f t="shared" si="1"/>
        <v>18.047517854694313</v>
      </c>
      <c r="D32" s="107">
        <v>27.347643917814889</v>
      </c>
      <c r="E32" s="107">
        <v>18.047517854694313</v>
      </c>
      <c r="G32" s="34">
        <v>36770</v>
      </c>
      <c r="H32" s="35">
        <v>23.894999694824218</v>
      </c>
      <c r="I32" s="35">
        <v>12.739999198913575</v>
      </c>
      <c r="K32" s="34">
        <v>36770</v>
      </c>
      <c r="L32" s="35">
        <v>21.257854166666668</v>
      </c>
      <c r="M32" s="35">
        <v>12.128250000000001</v>
      </c>
      <c r="O32" s="34">
        <v>36770</v>
      </c>
      <c r="P32" s="35">
        <v>25.547530971353822</v>
      </c>
      <c r="Q32" s="35">
        <v>20.468360069065216</v>
      </c>
      <c r="R32" s="103"/>
      <c r="S32" s="34">
        <v>36770</v>
      </c>
      <c r="T32" s="35">
        <v>24.94</v>
      </c>
      <c r="U32" s="35">
        <v>20.7</v>
      </c>
      <c r="W32" s="35">
        <v>26.644107142857141</v>
      </c>
      <c r="X32" s="35">
        <v>17.282142857142855</v>
      </c>
      <c r="Z32" s="107">
        <v>23.020187124257436</v>
      </c>
      <c r="AA32" s="107">
        <v>15.355848212662362</v>
      </c>
      <c r="AC32" s="107">
        <v>27.347643917814889</v>
      </c>
      <c r="AD32" s="107">
        <v>18.047517854694313</v>
      </c>
      <c r="AF32" s="107">
        <v>22.556001422798136</v>
      </c>
      <c r="AG32" s="107">
        <v>12.565111651264417</v>
      </c>
      <c r="AI32" s="107">
        <f t="shared" si="4"/>
        <v>24.612879526033399</v>
      </c>
      <c r="AJ32" s="107">
        <f t="shared" si="4"/>
        <v>16.242766069224881</v>
      </c>
      <c r="AL32" s="107">
        <f t="shared" si="5"/>
        <v>20.300401280518322</v>
      </c>
      <c r="AM32" s="107">
        <f t="shared" si="5"/>
        <v>11.308600486137975</v>
      </c>
      <c r="AO32" s="107">
        <v>29.5</v>
      </c>
      <c r="AP32" s="107">
        <v>13.339999198913574</v>
      </c>
      <c r="AR32" s="107">
        <v>28.125</v>
      </c>
      <c r="AS32" s="107">
        <v>11.839999198913574</v>
      </c>
    </row>
    <row r="33" spans="1:45">
      <c r="A33" s="34">
        <v>36800</v>
      </c>
      <c r="B33" s="107">
        <f t="shared" si="0"/>
        <v>27.841697962283529</v>
      </c>
      <c r="C33" s="107">
        <f t="shared" si="1"/>
        <v>18.797231985161595</v>
      </c>
      <c r="D33" s="107">
        <v>27.841697962283529</v>
      </c>
      <c r="E33" s="107">
        <v>18.797231985161595</v>
      </c>
      <c r="G33" s="34">
        <v>36800</v>
      </c>
      <c r="H33" s="35">
        <v>22.345000457763671</v>
      </c>
      <c r="I33" s="35">
        <v>12.739999198913575</v>
      </c>
      <c r="K33" s="34">
        <v>36800</v>
      </c>
      <c r="L33" s="35">
        <v>19.130362903225805</v>
      </c>
      <c r="M33" s="35">
        <v>10.546572580645163</v>
      </c>
      <c r="O33" s="34">
        <v>36800</v>
      </c>
      <c r="P33" s="35">
        <v>25.219077825695965</v>
      </c>
      <c r="Q33" s="35">
        <v>20.633646237542226</v>
      </c>
      <c r="R33" s="103"/>
      <c r="S33" s="34">
        <v>36800</v>
      </c>
      <c r="T33" s="35">
        <v>26.25</v>
      </c>
      <c r="U33" s="35">
        <v>22.87</v>
      </c>
      <c r="W33" s="35">
        <v>27.099464285714287</v>
      </c>
      <c r="X33" s="35">
        <v>17.872499999999999</v>
      </c>
      <c r="Z33" s="107">
        <v>26.377225127012903</v>
      </c>
      <c r="AA33" s="107">
        <v>18.131506848475908</v>
      </c>
      <c r="AC33" s="107">
        <v>27.841697962283529</v>
      </c>
      <c r="AD33" s="107">
        <v>18.797231985161595</v>
      </c>
      <c r="AF33" s="107">
        <v>23.175382106801322</v>
      </c>
      <c r="AG33" s="107">
        <v>13.442437614342928</v>
      </c>
      <c r="AI33" s="107">
        <f t="shared" si="4"/>
        <v>25.057528166055178</v>
      </c>
      <c r="AJ33" s="107">
        <f t="shared" si="4"/>
        <v>16.917508786645435</v>
      </c>
      <c r="AL33" s="107">
        <f t="shared" si="5"/>
        <v>20.857843896121192</v>
      </c>
      <c r="AM33" s="107">
        <f t="shared" si="5"/>
        <v>12.098193852908636</v>
      </c>
      <c r="AO33" s="107">
        <v>26.375</v>
      </c>
      <c r="AP33" s="107">
        <v>13.339999198913574</v>
      </c>
      <c r="AR33" s="107">
        <v>23.925000000000001</v>
      </c>
      <c r="AS33" s="107">
        <v>11.839999198913574</v>
      </c>
    </row>
    <row r="34" spans="1:45">
      <c r="A34" s="34">
        <v>36831</v>
      </c>
      <c r="B34" s="107">
        <f t="shared" si="0"/>
        <v>30.272313423940723</v>
      </c>
      <c r="C34" s="107">
        <f t="shared" si="1"/>
        <v>18.849641638086396</v>
      </c>
      <c r="D34" s="107">
        <v>30.272313423940723</v>
      </c>
      <c r="E34" s="107">
        <v>18.849641638086396</v>
      </c>
      <c r="G34" s="34">
        <v>36831</v>
      </c>
      <c r="H34" s="35">
        <v>24.595000457763671</v>
      </c>
      <c r="I34" s="35">
        <v>12.739999198913575</v>
      </c>
      <c r="K34" s="34">
        <v>36831</v>
      </c>
      <c r="L34" s="35">
        <v>20.467083333333335</v>
      </c>
      <c r="M34" s="35">
        <v>11.985291666666665</v>
      </c>
      <c r="O34" s="34">
        <v>36831</v>
      </c>
      <c r="P34" s="35">
        <v>26.983732000740144</v>
      </c>
      <c r="Q34" s="35">
        <v>22.460254290247651</v>
      </c>
      <c r="R34" s="103"/>
      <c r="S34" s="34">
        <v>36831</v>
      </c>
      <c r="T34" s="35">
        <v>25.87</v>
      </c>
      <c r="U34" s="35">
        <v>23.21</v>
      </c>
      <c r="W34" s="35">
        <v>25.499196428571427</v>
      </c>
      <c r="X34" s="35">
        <v>17.979107142857142</v>
      </c>
      <c r="Z34" s="107">
        <v>29.304644834478673</v>
      </c>
      <c r="AA34" s="107">
        <v>21.343009795487458</v>
      </c>
      <c r="AC34" s="107">
        <v>30.272313423940723</v>
      </c>
      <c r="AD34" s="107">
        <v>18.849641638086396</v>
      </c>
      <c r="AF34" s="107">
        <v>27.556874249565407</v>
      </c>
      <c r="AG34" s="107">
        <v>13.94134860948591</v>
      </c>
      <c r="AI34" s="107">
        <f t="shared" si="4"/>
        <v>27.245082081546652</v>
      </c>
      <c r="AJ34" s="107">
        <f t="shared" si="4"/>
        <v>16.964677474277757</v>
      </c>
      <c r="AL34" s="107">
        <f t="shared" si="5"/>
        <v>24.801186824608866</v>
      </c>
      <c r="AM34" s="107">
        <f t="shared" si="5"/>
        <v>12.54721374853732</v>
      </c>
      <c r="AO34" s="107">
        <v>27.375</v>
      </c>
      <c r="AP34" s="107">
        <v>13.339999198913574</v>
      </c>
      <c r="AR34" s="107">
        <v>24.925000000000001</v>
      </c>
      <c r="AS34" s="107">
        <v>11.839999198913574</v>
      </c>
    </row>
    <row r="35" spans="1:45">
      <c r="A35" s="34">
        <v>36861</v>
      </c>
      <c r="B35" s="107">
        <f t="shared" si="0"/>
        <v>27.666836331604465</v>
      </c>
      <c r="C35" s="107">
        <f t="shared" si="1"/>
        <v>19.679923052071185</v>
      </c>
      <c r="D35" s="107">
        <v>27.666836331604465</v>
      </c>
      <c r="E35" s="107">
        <v>19.679923052071185</v>
      </c>
      <c r="G35" s="34">
        <v>36861</v>
      </c>
      <c r="H35" s="35">
        <v>25.595000457763671</v>
      </c>
      <c r="I35" s="35">
        <v>14.299999618530274</v>
      </c>
      <c r="K35" s="34">
        <v>36861</v>
      </c>
      <c r="L35" s="35">
        <v>21.494455645161288</v>
      </c>
      <c r="M35" s="35">
        <v>12.271491935483869</v>
      </c>
      <c r="O35" s="34">
        <v>36861</v>
      </c>
      <c r="P35" s="35">
        <v>23.275852565836821</v>
      </c>
      <c r="Q35" s="35">
        <v>19.36842578785884</v>
      </c>
      <c r="R35" s="103"/>
      <c r="S35" s="34">
        <v>36861</v>
      </c>
      <c r="T35" s="35">
        <v>29.94</v>
      </c>
      <c r="U35" s="35">
        <v>25.54</v>
      </c>
      <c r="W35" s="35">
        <v>23.629017857142859</v>
      </c>
      <c r="X35" s="35">
        <v>17.272321428571427</v>
      </c>
      <c r="Z35" s="107">
        <v>25.954106112517231</v>
      </c>
      <c r="AA35" s="107">
        <v>18.690113837264914</v>
      </c>
      <c r="AC35" s="107">
        <v>27.666836331604465</v>
      </c>
      <c r="AD35" s="107">
        <v>19.679923052071185</v>
      </c>
      <c r="AF35" s="107">
        <v>23.031986346460169</v>
      </c>
      <c r="AG35" s="107">
        <v>14.963232179688031</v>
      </c>
      <c r="AI35" s="107">
        <f t="shared" si="4"/>
        <v>24.900152698444018</v>
      </c>
      <c r="AJ35" s="107">
        <f t="shared" si="4"/>
        <v>17.711930746864066</v>
      </c>
      <c r="AL35" s="107">
        <f t="shared" si="5"/>
        <v>20.728787711814153</v>
      </c>
      <c r="AM35" s="107">
        <f t="shared" si="5"/>
        <v>13.466908961719229</v>
      </c>
      <c r="AO35" s="107">
        <v>27.75</v>
      </c>
      <c r="AP35" s="107">
        <v>14.899999618530273</v>
      </c>
      <c r="AR35" s="107">
        <v>25.175000000000001</v>
      </c>
      <c r="AS35" s="107">
        <v>13.399999618530273</v>
      </c>
    </row>
    <row r="36" spans="1:45">
      <c r="A36" s="34">
        <v>36892</v>
      </c>
      <c r="B36" s="107">
        <f t="shared" si="0"/>
        <v>35.377324758690087</v>
      </c>
      <c r="C36" s="107">
        <f t="shared" si="1"/>
        <v>19.551452205868348</v>
      </c>
      <c r="D36" s="107">
        <v>35.377324758690087</v>
      </c>
      <c r="E36" s="107">
        <v>19.551452205868348</v>
      </c>
      <c r="G36" s="34">
        <v>36892</v>
      </c>
      <c r="H36" s="35">
        <v>29.679999542236327</v>
      </c>
      <c r="I36" s="35">
        <v>14.089999580383301</v>
      </c>
      <c r="K36" s="34">
        <v>36892</v>
      </c>
      <c r="L36" s="35">
        <v>23.339979838709681</v>
      </c>
      <c r="M36" s="35">
        <v>13.807459677419354</v>
      </c>
      <c r="O36" s="34">
        <v>36892</v>
      </c>
      <c r="P36" s="35">
        <v>28.479934556446047</v>
      </c>
      <c r="Q36" s="35">
        <v>23.367863474589196</v>
      </c>
      <c r="R36" s="103"/>
      <c r="S36" s="34">
        <v>36892</v>
      </c>
      <c r="T36" s="35">
        <v>32.29</v>
      </c>
      <c r="U36" s="35">
        <v>27.4</v>
      </c>
      <c r="W36" s="35">
        <v>30.044374999999999</v>
      </c>
      <c r="X36" s="35">
        <v>18.216249999999999</v>
      </c>
      <c r="Z36" s="107">
        <v>31.523146357012529</v>
      </c>
      <c r="AA36" s="107">
        <v>23.040495339287737</v>
      </c>
      <c r="AC36" s="107">
        <v>35.377324758690087</v>
      </c>
      <c r="AD36" s="107">
        <v>19.551452205868348</v>
      </c>
      <c r="AF36" s="107">
        <v>29.014317817987017</v>
      </c>
      <c r="AG36" s="107">
        <v>14.744360146032669</v>
      </c>
      <c r="AI36" s="107">
        <f t="shared" si="4"/>
        <v>31.83959228282108</v>
      </c>
      <c r="AJ36" s="107">
        <f t="shared" si="4"/>
        <v>17.596306985281512</v>
      </c>
      <c r="AL36" s="107">
        <f t="shared" si="5"/>
        <v>26.112886036188314</v>
      </c>
      <c r="AM36" s="107">
        <f t="shared" si="5"/>
        <v>13.269924131429402</v>
      </c>
      <c r="AO36" s="107">
        <v>31.4</v>
      </c>
      <c r="AP36" s="107">
        <v>15.089999580383301</v>
      </c>
      <c r="AR36" s="107">
        <v>29.4</v>
      </c>
      <c r="AS36" s="107">
        <v>13.089999580383301</v>
      </c>
    </row>
    <row r="37" spans="1:45">
      <c r="A37" s="34">
        <v>36923</v>
      </c>
      <c r="B37" s="107">
        <f t="shared" si="0"/>
        <v>29.764019959136498</v>
      </c>
      <c r="C37" s="107">
        <f t="shared" si="1"/>
        <v>19.9574281190276</v>
      </c>
      <c r="D37" s="107">
        <v>29.764019959136498</v>
      </c>
      <c r="E37" s="107">
        <v>19.9574281190276</v>
      </c>
      <c r="G37" s="34">
        <v>36923</v>
      </c>
      <c r="H37" s="35">
        <v>29.679999542236327</v>
      </c>
      <c r="I37" s="35">
        <v>13.939999008178711</v>
      </c>
      <c r="K37" s="34">
        <v>36923</v>
      </c>
      <c r="L37" s="35">
        <v>23.457433035714292</v>
      </c>
      <c r="M37" s="35">
        <v>14.057991071428573</v>
      </c>
      <c r="O37" s="34">
        <v>36923</v>
      </c>
      <c r="P37" s="35">
        <v>25.309625263581363</v>
      </c>
      <c r="Q37" s="35">
        <v>21.692956810312857</v>
      </c>
      <c r="R37" s="103"/>
      <c r="S37" s="34">
        <v>36923</v>
      </c>
      <c r="T37" s="35">
        <v>29.92</v>
      </c>
      <c r="U37" s="35">
        <v>24.32</v>
      </c>
      <c r="W37" s="35">
        <v>31.375267857142866</v>
      </c>
      <c r="X37" s="35">
        <v>18.777142857142856</v>
      </c>
      <c r="Z37" s="107">
        <v>23.235875280748257</v>
      </c>
      <c r="AA37" s="107">
        <v>16.870069867053605</v>
      </c>
      <c r="AC37" s="107">
        <v>29.764019959136498</v>
      </c>
      <c r="AD37" s="107">
        <v>19.9574281190276</v>
      </c>
      <c r="AF37" s="107">
        <v>24.356353999973656</v>
      </c>
      <c r="AG37" s="107">
        <v>14.982846366937867</v>
      </c>
      <c r="AI37" s="107">
        <f t="shared" si="4"/>
        <v>26.78761796322285</v>
      </c>
      <c r="AJ37" s="107">
        <f t="shared" si="4"/>
        <v>17.961685307124842</v>
      </c>
      <c r="AL37" s="107">
        <f t="shared" si="5"/>
        <v>21.92071859997629</v>
      </c>
      <c r="AM37" s="107">
        <f t="shared" si="5"/>
        <v>13.484561730244081</v>
      </c>
      <c r="AO37" s="107">
        <v>31.4</v>
      </c>
      <c r="AP37" s="107">
        <v>14.939999008178711</v>
      </c>
      <c r="AR37" s="107">
        <v>29.4</v>
      </c>
      <c r="AS37" s="107">
        <v>12.939999008178711</v>
      </c>
    </row>
    <row r="38" spans="1:45">
      <c r="A38" s="34">
        <v>36951</v>
      </c>
      <c r="B38" s="107">
        <f t="shared" si="0"/>
        <v>30.499028765700587</v>
      </c>
      <c r="C38" s="107">
        <f t="shared" si="1"/>
        <v>19.638436127537965</v>
      </c>
      <c r="D38" s="107">
        <v>30.499028765700587</v>
      </c>
      <c r="E38" s="107">
        <v>19.638436127537965</v>
      </c>
      <c r="G38" s="34">
        <v>36951</v>
      </c>
      <c r="H38" s="35">
        <v>23.575002670288086</v>
      </c>
      <c r="I38" s="35">
        <v>13.240000152587891</v>
      </c>
      <c r="K38" s="34">
        <v>36951</v>
      </c>
      <c r="L38" s="35">
        <v>21.973568548387103</v>
      </c>
      <c r="M38" s="35">
        <v>13.118669354838707</v>
      </c>
      <c r="O38" s="34">
        <v>36951</v>
      </c>
      <c r="P38" s="35">
        <v>28.126706621206999</v>
      </c>
      <c r="Q38" s="35">
        <v>23.892658838325556</v>
      </c>
      <c r="R38" s="103"/>
      <c r="S38" s="34">
        <v>36951</v>
      </c>
      <c r="T38" s="35">
        <v>24.36</v>
      </c>
      <c r="U38" s="35">
        <v>22.15</v>
      </c>
      <c r="W38" s="35">
        <v>24.773035714285715</v>
      </c>
      <c r="X38" s="35">
        <v>18.325178571428573</v>
      </c>
      <c r="Z38" s="107">
        <v>29.639426983878931</v>
      </c>
      <c r="AA38" s="107">
        <v>21.76029023570154</v>
      </c>
      <c r="AC38" s="107">
        <v>30.499028765700587</v>
      </c>
      <c r="AD38" s="107">
        <v>19.638436127537965</v>
      </c>
      <c r="AF38" s="107">
        <v>25.390183467592671</v>
      </c>
      <c r="AG38" s="107">
        <v>13.97878901438207</v>
      </c>
      <c r="AI38" s="107">
        <f t="shared" si="4"/>
        <v>27.449125889130528</v>
      </c>
      <c r="AJ38" s="107">
        <f t="shared" si="4"/>
        <v>17.67459251478417</v>
      </c>
      <c r="AL38" s="107">
        <f t="shared" si="5"/>
        <v>22.851165120833404</v>
      </c>
      <c r="AM38" s="107">
        <f t="shared" si="5"/>
        <v>12.580910112943863</v>
      </c>
      <c r="AO38" s="107">
        <v>26.55</v>
      </c>
      <c r="AP38" s="107">
        <v>13.539999008178711</v>
      </c>
      <c r="AR38" s="107">
        <v>24.05</v>
      </c>
      <c r="AS38" s="107">
        <v>11.539999008178711</v>
      </c>
    </row>
    <row r="39" spans="1:45">
      <c r="A39" s="34">
        <v>36982</v>
      </c>
      <c r="B39" s="107">
        <f t="shared" si="0"/>
        <v>26.8138304803505</v>
      </c>
      <c r="C39" s="107">
        <f t="shared" si="1"/>
        <v>18.886576799114181</v>
      </c>
      <c r="D39" s="107">
        <v>26.8138304803505</v>
      </c>
      <c r="E39" s="107">
        <v>18.886576799114181</v>
      </c>
      <c r="G39" s="34">
        <v>36982</v>
      </c>
      <c r="H39" s="35">
        <v>21.95</v>
      </c>
      <c r="I39" s="35">
        <v>12.889999198913575</v>
      </c>
      <c r="K39" s="34">
        <v>36982</v>
      </c>
      <c r="L39" s="35">
        <v>18.920687499999996</v>
      </c>
      <c r="M39" s="35">
        <v>11.130916666666666</v>
      </c>
      <c r="O39" s="34">
        <v>36982</v>
      </c>
      <c r="P39" s="35">
        <v>27.810266917002274</v>
      </c>
      <c r="Q39" s="35">
        <v>20.225495224581103</v>
      </c>
      <c r="R39" s="103"/>
      <c r="S39" s="34">
        <v>36982</v>
      </c>
      <c r="T39" s="35">
        <v>24.3</v>
      </c>
      <c r="U39" s="35">
        <v>23.07</v>
      </c>
      <c r="W39" s="35">
        <v>22.644285714285711</v>
      </c>
      <c r="X39" s="35">
        <v>17.978928571428572</v>
      </c>
      <c r="Z39" s="107">
        <v>29.740192331075328</v>
      </c>
      <c r="AA39" s="107">
        <v>16.905662110559049</v>
      </c>
      <c r="AC39" s="107">
        <v>26.8138304803505</v>
      </c>
      <c r="AD39" s="107">
        <v>18.886576799114181</v>
      </c>
      <c r="AF39" s="107">
        <v>25.29594285146127</v>
      </c>
      <c r="AG39" s="107">
        <v>13.028895759840129</v>
      </c>
      <c r="AI39" s="107">
        <f t="shared" si="4"/>
        <v>24.132447432315452</v>
      </c>
      <c r="AJ39" s="107">
        <f t="shared" si="4"/>
        <v>16.997919119202763</v>
      </c>
      <c r="AL39" s="107">
        <f t="shared" si="5"/>
        <v>22.766348566315145</v>
      </c>
      <c r="AM39" s="107">
        <f t="shared" si="5"/>
        <v>11.726006183856116</v>
      </c>
      <c r="AO39" s="107">
        <v>25.5</v>
      </c>
      <c r="AP39" s="107">
        <v>13.539999008178711</v>
      </c>
      <c r="AR39" s="107">
        <v>23</v>
      </c>
      <c r="AS39" s="107">
        <v>11.539999008178711</v>
      </c>
    </row>
    <row r="40" spans="1:45">
      <c r="A40" s="34">
        <v>37012</v>
      </c>
      <c r="B40" s="107">
        <f t="shared" si="0"/>
        <v>25.502301720995316</v>
      </c>
      <c r="C40" s="107">
        <f t="shared" si="1"/>
        <v>18.016508780602074</v>
      </c>
      <c r="D40" s="107">
        <v>25.502301720995316</v>
      </c>
      <c r="E40" s="107">
        <v>18.016508780602074</v>
      </c>
      <c r="G40" s="34">
        <v>37012</v>
      </c>
      <c r="H40" s="35">
        <v>21.95</v>
      </c>
      <c r="I40" s="35">
        <v>12.889999198913575</v>
      </c>
      <c r="K40" s="34">
        <v>37012</v>
      </c>
      <c r="L40" s="35">
        <v>18.032963709677421</v>
      </c>
      <c r="M40" s="35">
        <v>10.629072580645159</v>
      </c>
      <c r="O40" s="34">
        <v>37012</v>
      </c>
      <c r="P40" s="35">
        <v>23.201000375533351</v>
      </c>
      <c r="Q40" s="35">
        <v>18.202473805240501</v>
      </c>
      <c r="R40" s="103"/>
      <c r="S40" s="34">
        <v>37012</v>
      </c>
      <c r="T40" s="35">
        <v>24.24</v>
      </c>
      <c r="U40" s="35">
        <v>21.73</v>
      </c>
      <c r="W40" s="35">
        <v>23.014017857142854</v>
      </c>
      <c r="X40" s="35">
        <v>16.72625</v>
      </c>
      <c r="Z40" s="107">
        <v>20.444917577259055</v>
      </c>
      <c r="AA40" s="107">
        <v>13.710836994771434</v>
      </c>
      <c r="AC40" s="107">
        <v>25.502301720995316</v>
      </c>
      <c r="AD40" s="107">
        <v>18.016508780602074</v>
      </c>
      <c r="AF40" s="107">
        <v>20.427448887670455</v>
      </c>
      <c r="AG40" s="107">
        <v>12.097510964050652</v>
      </c>
      <c r="AI40" s="107">
        <f t="shared" si="4"/>
        <v>22.952071548895784</v>
      </c>
      <c r="AJ40" s="107">
        <f t="shared" si="4"/>
        <v>16.214857902541866</v>
      </c>
      <c r="AL40" s="107">
        <f t="shared" si="5"/>
        <v>18.384703998903408</v>
      </c>
      <c r="AM40" s="107">
        <f t="shared" si="5"/>
        <v>10.887759867645588</v>
      </c>
      <c r="AO40" s="107">
        <v>25.5</v>
      </c>
      <c r="AP40" s="107">
        <v>13.539999008178711</v>
      </c>
      <c r="AR40" s="107">
        <v>23</v>
      </c>
      <c r="AS40" s="107">
        <v>11.539999008178711</v>
      </c>
    </row>
    <row r="41" spans="1:45">
      <c r="A41" s="34">
        <v>37043</v>
      </c>
      <c r="B41" s="107">
        <f t="shared" si="0"/>
        <v>26.54486281625536</v>
      </c>
      <c r="C41" s="107">
        <f t="shared" si="1"/>
        <v>17.018189418148246</v>
      </c>
      <c r="D41" s="107">
        <v>26.54486281625536</v>
      </c>
      <c r="E41" s="107">
        <v>17.018189418148246</v>
      </c>
      <c r="G41" s="34">
        <v>37043</v>
      </c>
      <c r="H41" s="35">
        <v>26.195000839233398</v>
      </c>
      <c r="I41" s="35">
        <v>12.889999198913575</v>
      </c>
      <c r="K41" s="34">
        <v>37043</v>
      </c>
      <c r="L41" s="35">
        <v>22.828333333333337</v>
      </c>
      <c r="M41" s="35">
        <v>12.227791666666668</v>
      </c>
      <c r="O41" s="34">
        <v>37043</v>
      </c>
      <c r="P41" s="35">
        <v>22.911664264525569</v>
      </c>
      <c r="Q41" s="35">
        <v>18.577564094164561</v>
      </c>
      <c r="R41" s="103"/>
      <c r="S41" s="34">
        <v>37043</v>
      </c>
      <c r="T41" s="35">
        <v>24.41</v>
      </c>
      <c r="U41" s="35">
        <v>21.61</v>
      </c>
      <c r="W41" s="35">
        <v>22.958660714285717</v>
      </c>
      <c r="X41" s="35">
        <v>14.0975</v>
      </c>
      <c r="Z41" s="107">
        <v>24.654293812659777</v>
      </c>
      <c r="AA41" s="107">
        <v>15.563012426942931</v>
      </c>
      <c r="AC41" s="107">
        <v>26.54486281625536</v>
      </c>
      <c r="AD41" s="107">
        <v>17.018189418148246</v>
      </c>
      <c r="AF41" s="107">
        <v>23.710199970463286</v>
      </c>
      <c r="AG41" s="107">
        <v>11.75771945240888</v>
      </c>
      <c r="AI41" s="107">
        <f t="shared" si="4"/>
        <v>23.890376534629826</v>
      </c>
      <c r="AJ41" s="107">
        <f t="shared" si="4"/>
        <v>15.316370476333422</v>
      </c>
      <c r="AL41" s="107">
        <f t="shared" si="5"/>
        <v>21.339179973416957</v>
      </c>
      <c r="AM41" s="107">
        <f t="shared" si="5"/>
        <v>10.581947507167992</v>
      </c>
      <c r="AO41" s="107">
        <v>32.5</v>
      </c>
      <c r="AP41" s="107">
        <v>13.339999198913574</v>
      </c>
      <c r="AR41" s="107">
        <v>30</v>
      </c>
      <c r="AS41" s="107">
        <v>11.339999198913574</v>
      </c>
    </row>
    <row r="42" spans="1:45">
      <c r="A42" s="34">
        <v>37073</v>
      </c>
      <c r="B42" s="107">
        <f t="shared" si="0"/>
        <v>26.255820155525729</v>
      </c>
      <c r="C42" s="107">
        <f t="shared" si="1"/>
        <v>16.990571720841615</v>
      </c>
      <c r="D42" s="107">
        <v>26.255820155525729</v>
      </c>
      <c r="E42" s="107">
        <v>16.990571720841615</v>
      </c>
      <c r="G42" s="34">
        <v>37073</v>
      </c>
      <c r="H42" s="35">
        <v>39.935000610351565</v>
      </c>
      <c r="I42" s="35">
        <v>12.889999198913575</v>
      </c>
      <c r="K42" s="34">
        <v>37073</v>
      </c>
      <c r="L42" s="35">
        <v>23.016754032258063</v>
      </c>
      <c r="M42" s="35">
        <v>13.694516129032262</v>
      </c>
      <c r="O42" s="34">
        <v>37073</v>
      </c>
      <c r="P42" s="35">
        <v>23.816059485624759</v>
      </c>
      <c r="Q42" s="35">
        <v>17.497102164133878</v>
      </c>
      <c r="R42" s="103"/>
      <c r="S42" s="34">
        <v>37073</v>
      </c>
      <c r="T42" s="35">
        <v>28.03</v>
      </c>
      <c r="U42" s="35">
        <v>20.84</v>
      </c>
      <c r="W42" s="35">
        <v>23.251249999999999</v>
      </c>
      <c r="X42" s="35">
        <v>16.581250000000001</v>
      </c>
      <c r="Z42" s="107">
        <v>24.298318150383004</v>
      </c>
      <c r="AA42" s="107">
        <v>15.357786063453952</v>
      </c>
      <c r="AC42" s="107">
        <v>26.255820155525729</v>
      </c>
      <c r="AD42" s="107">
        <v>16.990571720841615</v>
      </c>
      <c r="AF42" s="107">
        <v>24.660458501068387</v>
      </c>
      <c r="AG42" s="107">
        <v>11.916392141197303</v>
      </c>
      <c r="AI42" s="107">
        <f t="shared" si="4"/>
        <v>23.630238139973155</v>
      </c>
      <c r="AJ42" s="107">
        <f t="shared" si="4"/>
        <v>15.291514548757453</v>
      </c>
      <c r="AL42" s="107">
        <f t="shared" si="5"/>
        <v>22.194412650961549</v>
      </c>
      <c r="AM42" s="107">
        <f t="shared" si="5"/>
        <v>10.724752927077573</v>
      </c>
      <c r="AO42" s="107">
        <v>57.05</v>
      </c>
      <c r="AP42" s="107">
        <v>14.939999198913576</v>
      </c>
      <c r="AR42" s="107">
        <v>58.3</v>
      </c>
      <c r="AS42" s="107">
        <v>12.939999198913576</v>
      </c>
    </row>
    <row r="43" spans="1:45">
      <c r="A43" s="34">
        <v>37104</v>
      </c>
      <c r="B43" s="107">
        <f t="shared" si="0"/>
        <v>26.0668139174049</v>
      </c>
      <c r="C43" s="107">
        <f t="shared" si="1"/>
        <v>17.288324425615457</v>
      </c>
      <c r="D43" s="107">
        <v>26.0668139174049</v>
      </c>
      <c r="E43" s="107">
        <v>17.288324425615457</v>
      </c>
      <c r="G43" s="34">
        <v>37104</v>
      </c>
      <c r="H43" s="35">
        <v>39.935000610351565</v>
      </c>
      <c r="I43" s="35">
        <v>12.889999198913575</v>
      </c>
      <c r="K43" s="34">
        <v>37104</v>
      </c>
      <c r="L43" s="35">
        <v>24.731552419354838</v>
      </c>
      <c r="M43" s="35">
        <v>13.983467741935488</v>
      </c>
      <c r="O43" s="34">
        <v>37104</v>
      </c>
      <c r="P43" s="35">
        <v>24.873458271964452</v>
      </c>
      <c r="Q43" s="35">
        <v>19.473164531874882</v>
      </c>
      <c r="R43" s="103"/>
      <c r="S43" s="34">
        <v>37104</v>
      </c>
      <c r="T43" s="35">
        <v>22.85</v>
      </c>
      <c r="U43" s="35">
        <v>20.75</v>
      </c>
      <c r="W43" s="35">
        <v>23.648392857142856</v>
      </c>
      <c r="X43" s="35">
        <v>15.404107142857143</v>
      </c>
      <c r="Z43" s="107">
        <v>25.993933452145349</v>
      </c>
      <c r="AA43" s="107">
        <v>16.646294893664507</v>
      </c>
      <c r="AC43" s="107">
        <v>26.0668139174049</v>
      </c>
      <c r="AD43" s="107">
        <v>17.288324425615457</v>
      </c>
      <c r="AF43" s="107">
        <v>21.71639550543528</v>
      </c>
      <c r="AG43" s="107">
        <v>11.914306263419647</v>
      </c>
      <c r="AI43" s="107">
        <f t="shared" si="4"/>
        <v>23.46013252566441</v>
      </c>
      <c r="AJ43" s="107">
        <f t="shared" si="4"/>
        <v>15.559491983053912</v>
      </c>
      <c r="AL43" s="107">
        <f t="shared" si="5"/>
        <v>19.544755954891752</v>
      </c>
      <c r="AM43" s="107">
        <f t="shared" si="5"/>
        <v>10.722875637077683</v>
      </c>
      <c r="AO43" s="107">
        <v>57.05</v>
      </c>
      <c r="AP43" s="107">
        <v>14.939999198913576</v>
      </c>
      <c r="AR43" s="107">
        <v>58.3</v>
      </c>
      <c r="AS43" s="107">
        <v>12.939999198913576</v>
      </c>
    </row>
    <row r="44" spans="1:45">
      <c r="A44" s="34">
        <v>37135</v>
      </c>
      <c r="B44" s="107">
        <f t="shared" si="0"/>
        <v>26.513119848967442</v>
      </c>
      <c r="C44" s="107">
        <f t="shared" si="1"/>
        <v>17.611413937288855</v>
      </c>
      <c r="D44" s="107">
        <v>26.513119848967442</v>
      </c>
      <c r="E44" s="107">
        <v>17.611413937288855</v>
      </c>
      <c r="G44" s="34">
        <v>37135</v>
      </c>
      <c r="H44" s="35">
        <v>24.144999694824218</v>
      </c>
      <c r="I44" s="35">
        <v>12.889999198913575</v>
      </c>
      <c r="K44" s="34">
        <v>37135</v>
      </c>
      <c r="L44" s="35">
        <v>21.458333333333329</v>
      </c>
      <c r="M44" s="35">
        <v>12.342416666666667</v>
      </c>
      <c r="O44" s="34">
        <v>37135</v>
      </c>
      <c r="P44" s="35">
        <v>26.605206827565915</v>
      </c>
      <c r="Q44" s="35">
        <v>18.748175318815257</v>
      </c>
      <c r="R44" s="103"/>
      <c r="S44" s="34">
        <v>37135</v>
      </c>
      <c r="T44" s="35">
        <v>23.86</v>
      </c>
      <c r="U44" s="35">
        <v>19.96</v>
      </c>
      <c r="W44" s="35">
        <v>24.656428571428581</v>
      </c>
      <c r="X44" s="35">
        <v>16.686607142857145</v>
      </c>
      <c r="Z44" s="107">
        <v>25.161949122082852</v>
      </c>
      <c r="AA44" s="107">
        <v>14.428314686607024</v>
      </c>
      <c r="AC44" s="107">
        <v>26.513119848967442</v>
      </c>
      <c r="AD44" s="107">
        <v>17.611413937288855</v>
      </c>
      <c r="AF44" s="107">
        <v>22.44404506805537</v>
      </c>
      <c r="AG44" s="107">
        <v>12.120356122439748</v>
      </c>
      <c r="AI44" s="107">
        <f t="shared" si="4"/>
        <v>23.861807864070698</v>
      </c>
      <c r="AJ44" s="107">
        <f t="shared" si="4"/>
        <v>15.850272543559971</v>
      </c>
      <c r="AL44" s="107">
        <f t="shared" si="5"/>
        <v>20.199640561249833</v>
      </c>
      <c r="AM44" s="107">
        <f t="shared" si="5"/>
        <v>10.908320510195773</v>
      </c>
      <c r="AO44" s="107">
        <v>29.5</v>
      </c>
      <c r="AP44" s="107">
        <v>13.339999198913574</v>
      </c>
      <c r="AR44" s="107">
        <v>28.125</v>
      </c>
      <c r="AS44" s="107">
        <v>11.339999198913574</v>
      </c>
    </row>
    <row r="45" spans="1:45">
      <c r="A45" s="34">
        <v>37165</v>
      </c>
      <c r="B45" s="107">
        <f t="shared" si="0"/>
        <v>28.362382984166015</v>
      </c>
      <c r="C45" s="107">
        <f t="shared" si="1"/>
        <v>18.710458287076779</v>
      </c>
      <c r="D45" s="107">
        <v>28.362382984166015</v>
      </c>
      <c r="E45" s="107">
        <v>18.710458287076779</v>
      </c>
      <c r="G45" s="34">
        <v>37165</v>
      </c>
      <c r="H45" s="35">
        <v>22.595000457763671</v>
      </c>
      <c r="I45" s="35">
        <v>12.889999198913575</v>
      </c>
      <c r="K45" s="34">
        <v>37165</v>
      </c>
      <c r="L45" s="35">
        <v>19.699052419354842</v>
      </c>
      <c r="M45" s="35">
        <v>10.682379032258066</v>
      </c>
      <c r="O45" s="34">
        <v>37165</v>
      </c>
      <c r="P45" s="35">
        <v>25.516047149838052</v>
      </c>
      <c r="Q45" s="35">
        <v>20.388500577379457</v>
      </c>
      <c r="R45" s="103"/>
      <c r="S45" s="34">
        <v>37165</v>
      </c>
      <c r="T45" s="35">
        <v>27.18</v>
      </c>
      <c r="U45" s="35">
        <v>22.44</v>
      </c>
      <c r="W45" s="35">
        <v>27.294553571428573</v>
      </c>
      <c r="X45" s="35">
        <v>17.936607142857145</v>
      </c>
      <c r="Z45" s="107">
        <v>26.266574500109602</v>
      </c>
      <c r="AA45" s="107">
        <v>18.554197463981431</v>
      </c>
      <c r="AC45" s="107">
        <v>28.362382984166015</v>
      </c>
      <c r="AD45" s="107">
        <v>18.710458287076779</v>
      </c>
      <c r="AF45" s="107">
        <v>28.514391032134931</v>
      </c>
      <c r="AG45" s="107">
        <v>13.424621272152216</v>
      </c>
      <c r="AI45" s="107">
        <f t="shared" ref="AI45:AJ60" si="6">AC45*0.9</f>
        <v>25.526144685749415</v>
      </c>
      <c r="AJ45" s="107">
        <f t="shared" si="6"/>
        <v>16.8394124583691</v>
      </c>
      <c r="AL45" s="107">
        <f t="shared" ref="AL45:AM60" si="7">AF45*0.9</f>
        <v>25.662951928921437</v>
      </c>
      <c r="AM45" s="107">
        <f t="shared" si="7"/>
        <v>12.082159144936995</v>
      </c>
      <c r="AO45" s="107">
        <v>26.375</v>
      </c>
      <c r="AP45" s="107">
        <v>13.339999198913574</v>
      </c>
      <c r="AR45" s="107">
        <v>23.925000000000001</v>
      </c>
      <c r="AS45" s="107">
        <v>11.339999198913574</v>
      </c>
    </row>
    <row r="46" spans="1:45">
      <c r="A46" s="34">
        <v>37196</v>
      </c>
      <c r="B46" s="107">
        <f t="shared" si="0"/>
        <v>28.652022579622496</v>
      </c>
      <c r="C46" s="107">
        <f t="shared" si="1"/>
        <v>18.547267597040328</v>
      </c>
      <c r="D46" s="107">
        <v>28.652022579622496</v>
      </c>
      <c r="E46" s="107">
        <v>18.547267597040328</v>
      </c>
      <c r="G46" s="34">
        <v>37196</v>
      </c>
      <c r="H46" s="35">
        <v>24.845000457763671</v>
      </c>
      <c r="I46" s="35">
        <v>12.889999198913575</v>
      </c>
      <c r="K46" s="34">
        <v>37196</v>
      </c>
      <c r="L46" s="35">
        <v>20.991250000000001</v>
      </c>
      <c r="M46" s="35">
        <v>12.140041666666665</v>
      </c>
      <c r="O46" s="34">
        <v>37196</v>
      </c>
      <c r="P46" s="35">
        <v>26.260210005946199</v>
      </c>
      <c r="Q46" s="35">
        <v>21.517595850745266</v>
      </c>
      <c r="R46" s="103"/>
      <c r="S46" s="34">
        <v>37196</v>
      </c>
      <c r="T46" s="35">
        <v>27.62</v>
      </c>
      <c r="U46" s="35">
        <v>23.95</v>
      </c>
      <c r="W46" s="35">
        <v>25.394821428571429</v>
      </c>
      <c r="X46" s="35">
        <v>18.284107142857145</v>
      </c>
      <c r="Z46" s="107">
        <v>28.780900117760943</v>
      </c>
      <c r="AA46" s="107">
        <v>20.024954233012632</v>
      </c>
      <c r="AC46" s="107">
        <v>28.652022579622496</v>
      </c>
      <c r="AD46" s="107">
        <v>18.547267597040328</v>
      </c>
      <c r="AF46" s="107">
        <v>28.626861246273403</v>
      </c>
      <c r="AG46" s="107">
        <v>13.946592708699097</v>
      </c>
      <c r="AI46" s="107">
        <f t="shared" si="6"/>
        <v>25.786820321660247</v>
      </c>
      <c r="AJ46" s="107">
        <f t="shared" si="6"/>
        <v>16.692540837336296</v>
      </c>
      <c r="AL46" s="107">
        <f t="shared" si="7"/>
        <v>25.764175121646062</v>
      </c>
      <c r="AM46" s="107">
        <f t="shared" si="7"/>
        <v>12.551933437829188</v>
      </c>
      <c r="AO46" s="107">
        <v>27.375</v>
      </c>
      <c r="AP46" s="107">
        <v>13.339999198913574</v>
      </c>
      <c r="AR46" s="107">
        <v>24.925000000000001</v>
      </c>
      <c r="AS46" s="107">
        <v>11.339999198913574</v>
      </c>
    </row>
    <row r="47" spans="1:45">
      <c r="A47" s="34">
        <v>37226</v>
      </c>
      <c r="B47" s="107">
        <f t="shared" si="0"/>
        <v>28.776192774715014</v>
      </c>
      <c r="C47" s="107">
        <f t="shared" si="1"/>
        <v>19.689628781652765</v>
      </c>
      <c r="D47" s="107">
        <v>28.776192774715014</v>
      </c>
      <c r="E47" s="107">
        <v>19.689628781652765</v>
      </c>
      <c r="G47" s="34">
        <v>37226</v>
      </c>
      <c r="H47" s="35">
        <v>25.845000457763671</v>
      </c>
      <c r="I47" s="35">
        <v>14.449999618530274</v>
      </c>
      <c r="K47" s="34">
        <v>37226</v>
      </c>
      <c r="L47" s="35">
        <v>21.533004032258059</v>
      </c>
      <c r="M47" s="35">
        <v>12.421209677419357</v>
      </c>
      <c r="O47" s="34">
        <v>37226</v>
      </c>
      <c r="P47" s="35">
        <v>24.911619384967217</v>
      </c>
      <c r="Q47" s="35">
        <v>19.725218305114268</v>
      </c>
      <c r="R47" s="103"/>
      <c r="S47" s="34">
        <v>37226</v>
      </c>
      <c r="T47" s="35">
        <v>31.24</v>
      </c>
      <c r="U47" s="35">
        <v>25.41</v>
      </c>
      <c r="W47" s="35">
        <v>23.986875000000001</v>
      </c>
      <c r="X47" s="35">
        <v>16.557857142857145</v>
      </c>
      <c r="Z47" s="107">
        <v>27.921183763899322</v>
      </c>
      <c r="AA47" s="107">
        <v>19.241663869185029</v>
      </c>
      <c r="AC47" s="107">
        <v>28.776192774715014</v>
      </c>
      <c r="AD47" s="107">
        <v>19.689628781652765</v>
      </c>
      <c r="AF47" s="107">
        <v>23.170308469263816</v>
      </c>
      <c r="AG47" s="107">
        <v>15.193787632271421</v>
      </c>
      <c r="AI47" s="107">
        <f t="shared" si="6"/>
        <v>25.898573497243515</v>
      </c>
      <c r="AJ47" s="107">
        <f t="shared" si="6"/>
        <v>17.72066590348749</v>
      </c>
      <c r="AL47" s="107">
        <f t="shared" si="7"/>
        <v>20.853277622337433</v>
      </c>
      <c r="AM47" s="107">
        <f t="shared" si="7"/>
        <v>13.67440886904428</v>
      </c>
      <c r="AO47" s="107">
        <v>27.75</v>
      </c>
      <c r="AP47" s="107">
        <v>14.899999618530273</v>
      </c>
      <c r="AR47" s="107">
        <v>25.175000000000001</v>
      </c>
      <c r="AS47" s="107">
        <v>12.899999618530273</v>
      </c>
    </row>
    <row r="48" spans="1:45">
      <c r="A48" s="34">
        <v>37257</v>
      </c>
      <c r="B48" s="107">
        <f t="shared" si="0"/>
        <v>35.509663141753045</v>
      </c>
      <c r="C48" s="107">
        <f t="shared" si="1"/>
        <v>19.704904541924904</v>
      </c>
      <c r="D48" s="107">
        <v>35.509663141753045</v>
      </c>
      <c r="E48" s="107">
        <v>19.704904541924904</v>
      </c>
      <c r="G48" s="34">
        <v>37257</v>
      </c>
      <c r="H48" s="35">
        <v>30.117499542236327</v>
      </c>
      <c r="I48" s="35">
        <v>14.189999580383301</v>
      </c>
      <c r="K48" s="34">
        <v>37257</v>
      </c>
      <c r="L48" s="35">
        <v>24.420967741935485</v>
      </c>
      <c r="M48" s="35">
        <v>14.471895161290321</v>
      </c>
      <c r="O48" s="34">
        <v>37257</v>
      </c>
      <c r="P48" s="35">
        <v>35.350578361994927</v>
      </c>
      <c r="Q48" s="35">
        <v>24.560828890820829</v>
      </c>
      <c r="R48" s="103"/>
      <c r="S48" s="34">
        <v>37257</v>
      </c>
      <c r="T48" s="35">
        <v>33.590000000000003</v>
      </c>
      <c r="U48" s="35">
        <v>27.59</v>
      </c>
      <c r="W48" s="35">
        <v>30.87107142857143</v>
      </c>
      <c r="X48" s="35">
        <v>18.104642857142856</v>
      </c>
      <c r="Z48" s="107">
        <v>69.350767501413301</v>
      </c>
      <c r="AA48" s="107">
        <v>58.670506372748527</v>
      </c>
      <c r="AC48" s="107">
        <v>35.509663141753045</v>
      </c>
      <c r="AD48" s="107">
        <v>19.704904541924904</v>
      </c>
      <c r="AF48" s="107">
        <v>29.649858930040295</v>
      </c>
      <c r="AG48" s="107">
        <v>14.984099199525321</v>
      </c>
      <c r="AI48" s="107">
        <f t="shared" si="6"/>
        <v>31.958696827577739</v>
      </c>
      <c r="AJ48" s="107">
        <f t="shared" si="6"/>
        <v>17.734414087732414</v>
      </c>
      <c r="AL48" s="107">
        <f t="shared" si="7"/>
        <v>26.684873037036265</v>
      </c>
      <c r="AM48" s="107">
        <f t="shared" si="7"/>
        <v>13.485689279572789</v>
      </c>
      <c r="AO48" s="107">
        <v>31.8</v>
      </c>
      <c r="AP48" s="107">
        <v>15.2899995803833</v>
      </c>
      <c r="AR48" s="107">
        <v>29.3</v>
      </c>
      <c r="AS48" s="107">
        <v>13.2899995803833</v>
      </c>
    </row>
    <row r="49" spans="1:45">
      <c r="A49" s="34">
        <v>37288</v>
      </c>
      <c r="B49" s="107">
        <f t="shared" si="0"/>
        <v>30.376471734438876</v>
      </c>
      <c r="C49" s="107">
        <f t="shared" si="1"/>
        <v>21.147183271192873</v>
      </c>
      <c r="D49" s="107">
        <v>30.376471734438876</v>
      </c>
      <c r="E49" s="107">
        <v>21.147183271192873</v>
      </c>
      <c r="G49" s="34">
        <v>37288</v>
      </c>
      <c r="H49" s="35">
        <v>30.117499542236327</v>
      </c>
      <c r="I49" s="35">
        <v>14.039999008178711</v>
      </c>
      <c r="K49" s="34">
        <v>37288</v>
      </c>
      <c r="L49" s="35">
        <v>23.717388392857146</v>
      </c>
      <c r="M49" s="35">
        <v>14.328794642857142</v>
      </c>
      <c r="O49" s="34">
        <v>37288</v>
      </c>
      <c r="P49" s="35">
        <v>36.662118932321995</v>
      </c>
      <c r="Q49" s="35">
        <v>24.542386476286545</v>
      </c>
      <c r="R49" s="103"/>
      <c r="S49" s="34">
        <v>37288</v>
      </c>
      <c r="T49" s="35">
        <v>30.25</v>
      </c>
      <c r="U49" s="35">
        <v>23.92</v>
      </c>
      <c r="W49" s="35">
        <v>29.921696428571426</v>
      </c>
      <c r="X49" s="35">
        <v>18.893750000000001</v>
      </c>
      <c r="Z49" s="107">
        <v>74.827366136081849</v>
      </c>
      <c r="AA49" s="107">
        <v>72.03397606972618</v>
      </c>
      <c r="AC49" s="107">
        <v>30.376471734438876</v>
      </c>
      <c r="AD49" s="107">
        <v>21.147183271192873</v>
      </c>
      <c r="AF49" s="107">
        <v>23.733474073183441</v>
      </c>
      <c r="AG49" s="107">
        <v>15.901866582148205</v>
      </c>
      <c r="AI49" s="107">
        <f t="shared" si="6"/>
        <v>27.33882456099499</v>
      </c>
      <c r="AJ49" s="107">
        <f t="shared" si="6"/>
        <v>19.032464944073585</v>
      </c>
      <c r="AL49" s="107">
        <f t="shared" si="7"/>
        <v>21.360126665865096</v>
      </c>
      <c r="AM49" s="107">
        <f t="shared" si="7"/>
        <v>14.311679923933385</v>
      </c>
      <c r="AO49" s="107">
        <v>31.8</v>
      </c>
      <c r="AP49" s="107">
        <v>15.139999008178711</v>
      </c>
      <c r="AR49" s="107">
        <v>29.3</v>
      </c>
      <c r="AS49" s="107">
        <v>13.139999008178711</v>
      </c>
    </row>
    <row r="50" spans="1:45">
      <c r="A50" s="34">
        <v>37316</v>
      </c>
      <c r="B50" s="107">
        <f t="shared" si="0"/>
        <v>31.101504879604018</v>
      </c>
      <c r="C50" s="107">
        <f t="shared" si="1"/>
        <v>21.090379259390343</v>
      </c>
      <c r="D50" s="107">
        <v>31.101504879604018</v>
      </c>
      <c r="E50" s="107">
        <v>21.090379259390343</v>
      </c>
      <c r="G50" s="34">
        <v>37316</v>
      </c>
      <c r="H50" s="35">
        <v>23.700002670288086</v>
      </c>
      <c r="I50" s="35">
        <v>13.340000152587891</v>
      </c>
      <c r="K50" s="34">
        <v>37316</v>
      </c>
      <c r="L50" s="35">
        <v>22.024798387096769</v>
      </c>
      <c r="M50" s="35">
        <v>13.363669354838711</v>
      </c>
      <c r="O50" s="34">
        <v>37316</v>
      </c>
      <c r="P50" s="35">
        <v>35.338311299392558</v>
      </c>
      <c r="Q50" s="35">
        <v>24.704695859361017</v>
      </c>
      <c r="R50" s="103"/>
      <c r="S50" s="34">
        <v>37316</v>
      </c>
      <c r="T50" s="35">
        <v>24.31</v>
      </c>
      <c r="U50" s="35">
        <v>22.03</v>
      </c>
      <c r="W50" s="35">
        <v>24.627500000000001</v>
      </c>
      <c r="X50" s="35">
        <v>18.173214285714284</v>
      </c>
      <c r="Z50" s="107">
        <v>93.571423451490716</v>
      </c>
      <c r="AA50" s="107">
        <v>79.226410303359444</v>
      </c>
      <c r="AC50" s="107">
        <v>31.101504879604018</v>
      </c>
      <c r="AD50" s="107">
        <v>21.090379259390343</v>
      </c>
      <c r="AF50" s="107">
        <v>25.495430529390898</v>
      </c>
      <c r="AG50" s="107">
        <v>15.184767687013728</v>
      </c>
      <c r="AI50" s="107">
        <f t="shared" si="6"/>
        <v>27.991354391643618</v>
      </c>
      <c r="AJ50" s="107">
        <f t="shared" si="6"/>
        <v>18.981341333451308</v>
      </c>
      <c r="AL50" s="107">
        <f t="shared" si="7"/>
        <v>22.945887476451809</v>
      </c>
      <c r="AM50" s="107">
        <f t="shared" si="7"/>
        <v>13.666290918312356</v>
      </c>
      <c r="AO50" s="107">
        <v>26.55</v>
      </c>
      <c r="AP50" s="107">
        <v>13.539999008178711</v>
      </c>
      <c r="AR50" s="107">
        <v>23.55</v>
      </c>
      <c r="AS50" s="107">
        <v>11.539999008178711</v>
      </c>
    </row>
    <row r="51" spans="1:45">
      <c r="A51" s="34">
        <v>37347</v>
      </c>
      <c r="B51" s="107">
        <f t="shared" si="0"/>
        <v>28.975295428886152</v>
      </c>
      <c r="C51" s="107">
        <f t="shared" si="1"/>
        <v>20.16727199280912</v>
      </c>
      <c r="D51" s="107">
        <v>28.975295428886152</v>
      </c>
      <c r="E51" s="107">
        <v>20.16727199280912</v>
      </c>
      <c r="G51" s="34">
        <v>37347</v>
      </c>
      <c r="H51" s="35">
        <v>22.074999999999999</v>
      </c>
      <c r="I51" s="35">
        <v>12.989999198913575</v>
      </c>
      <c r="K51" s="34">
        <v>37347</v>
      </c>
      <c r="L51" s="35">
        <v>19.722541666666665</v>
      </c>
      <c r="M51" s="35">
        <v>11.330333333333332</v>
      </c>
      <c r="O51" s="34">
        <v>37347</v>
      </c>
      <c r="P51" s="35">
        <v>28.971042936639176</v>
      </c>
      <c r="Q51" s="35">
        <v>22.750635730995604</v>
      </c>
      <c r="R51" s="103"/>
      <c r="S51" s="34">
        <v>37347</v>
      </c>
      <c r="T51" s="35">
        <v>25.3</v>
      </c>
      <c r="U51" s="35">
        <v>22.43</v>
      </c>
      <c r="W51" s="35">
        <v>23.893482142857145</v>
      </c>
      <c r="X51" s="35">
        <v>18.248214285714287</v>
      </c>
      <c r="Z51" s="107">
        <v>88.804597803305967</v>
      </c>
      <c r="AA51" s="107">
        <v>113.50475399161968</v>
      </c>
      <c r="AC51" s="107">
        <v>28.975295428886152</v>
      </c>
      <c r="AD51" s="107">
        <v>20.16727199280912</v>
      </c>
      <c r="AF51" s="107">
        <v>22.917076299638957</v>
      </c>
      <c r="AG51" s="107">
        <v>13.972709582784109</v>
      </c>
      <c r="AI51" s="107">
        <f t="shared" si="6"/>
        <v>26.077765885997536</v>
      </c>
      <c r="AJ51" s="107">
        <f t="shared" si="6"/>
        <v>18.150544793528208</v>
      </c>
      <c r="AL51" s="107">
        <f t="shared" si="7"/>
        <v>20.625368669675062</v>
      </c>
      <c r="AM51" s="107">
        <f t="shared" si="7"/>
        <v>12.575438624505699</v>
      </c>
      <c r="AO51" s="107">
        <v>25.5</v>
      </c>
      <c r="AP51" s="107">
        <v>13.539999008178711</v>
      </c>
      <c r="AR51" s="107">
        <v>22.5</v>
      </c>
      <c r="AS51" s="107">
        <v>11.539999008178711</v>
      </c>
    </row>
    <row r="52" spans="1:45">
      <c r="A52" s="34">
        <v>37377</v>
      </c>
      <c r="B52" s="107">
        <f t="shared" si="0"/>
        <v>26.254076593161884</v>
      </c>
      <c r="C52" s="107">
        <f t="shared" si="1"/>
        <v>18.68923936844164</v>
      </c>
      <c r="D52" s="107">
        <v>26.254076593161884</v>
      </c>
      <c r="E52" s="107">
        <v>18.68923936844164</v>
      </c>
      <c r="G52" s="34">
        <v>37377</v>
      </c>
      <c r="H52" s="35">
        <v>22.074999999999999</v>
      </c>
      <c r="I52" s="35">
        <v>12.989999198913575</v>
      </c>
      <c r="K52" s="34">
        <v>37377</v>
      </c>
      <c r="L52" s="35">
        <v>18.508568548387096</v>
      </c>
      <c r="M52" s="35">
        <v>10.775201612903228</v>
      </c>
      <c r="O52" s="34">
        <v>37377</v>
      </c>
      <c r="P52" s="35">
        <v>26.454964079887464</v>
      </c>
      <c r="Q52" s="35">
        <v>21.588879934159252</v>
      </c>
      <c r="R52" s="103"/>
      <c r="S52" s="34">
        <v>37377</v>
      </c>
      <c r="T52" s="35">
        <v>24.25</v>
      </c>
      <c r="U52" s="35">
        <v>24.1</v>
      </c>
      <c r="W52" s="35">
        <v>23.197500000000002</v>
      </c>
      <c r="X52" s="35">
        <v>14.68125</v>
      </c>
      <c r="Z52" s="107">
        <v>104.52427043690285</v>
      </c>
      <c r="AA52" s="107">
        <v>137.12469118501642</v>
      </c>
      <c r="AC52" s="107">
        <v>26.254076593161884</v>
      </c>
      <c r="AD52" s="107">
        <v>18.68923936844164</v>
      </c>
      <c r="AF52" s="107">
        <v>20.049105029754287</v>
      </c>
      <c r="AG52" s="107">
        <v>12.658034056576252</v>
      </c>
      <c r="AI52" s="107">
        <f t="shared" si="6"/>
        <v>23.628668933845695</v>
      </c>
      <c r="AJ52" s="107">
        <f t="shared" si="6"/>
        <v>16.820315431597479</v>
      </c>
      <c r="AL52" s="107">
        <f t="shared" si="7"/>
        <v>18.04419452677886</v>
      </c>
      <c r="AM52" s="107">
        <f t="shared" si="7"/>
        <v>11.392230650918627</v>
      </c>
      <c r="AO52" s="107">
        <v>25.5</v>
      </c>
      <c r="AP52" s="107">
        <v>13.539999008178711</v>
      </c>
      <c r="AR52" s="107">
        <v>22.5</v>
      </c>
      <c r="AS52" s="107">
        <v>11.539999008178711</v>
      </c>
    </row>
    <row r="53" spans="1:45">
      <c r="A53" s="34">
        <v>37408</v>
      </c>
      <c r="B53" s="107">
        <f t="shared" si="0"/>
        <v>26.731792428487172</v>
      </c>
      <c r="C53" s="107">
        <f t="shared" si="1"/>
        <v>17.30695320237179</v>
      </c>
      <c r="D53" s="107">
        <v>26.731792428487172</v>
      </c>
      <c r="E53" s="107">
        <v>17.30695320237179</v>
      </c>
      <c r="G53" s="34">
        <v>37408</v>
      </c>
      <c r="H53" s="35">
        <v>26.320000839233398</v>
      </c>
      <c r="I53" s="35">
        <v>12.989999198913575</v>
      </c>
      <c r="K53" s="34">
        <v>37408</v>
      </c>
      <c r="L53" s="35">
        <v>23.001416666666668</v>
      </c>
      <c r="M53" s="35">
        <v>12.487458333333334</v>
      </c>
      <c r="O53" s="34">
        <v>37408</v>
      </c>
      <c r="P53" s="35">
        <v>25.346015739740814</v>
      </c>
      <c r="Q53" s="35">
        <v>20.230244486262961</v>
      </c>
      <c r="R53" s="103"/>
      <c r="S53" s="34">
        <v>37408</v>
      </c>
      <c r="T53" s="35">
        <v>24.56</v>
      </c>
      <c r="U53" s="35">
        <v>21.81</v>
      </c>
      <c r="W53" s="35">
        <v>23.601428571428567</v>
      </c>
      <c r="X53" s="35">
        <v>14.066607142857142</v>
      </c>
      <c r="Z53" s="107">
        <v>70.154080116249133</v>
      </c>
      <c r="AA53" s="107">
        <v>44.099066946393748</v>
      </c>
      <c r="AC53" s="107">
        <v>26.731792428487172</v>
      </c>
      <c r="AD53" s="107">
        <v>17.30695320237179</v>
      </c>
      <c r="AF53" s="107">
        <v>22.34735390191868</v>
      </c>
      <c r="AG53" s="107">
        <v>11.939805436693867</v>
      </c>
      <c r="AI53" s="107">
        <f t="shared" si="6"/>
        <v>24.058613185638453</v>
      </c>
      <c r="AJ53" s="107">
        <f t="shared" si="6"/>
        <v>15.576257882134612</v>
      </c>
      <c r="AL53" s="107">
        <f t="shared" si="7"/>
        <v>20.112618511726811</v>
      </c>
      <c r="AM53" s="107">
        <f t="shared" si="7"/>
        <v>10.74582489302448</v>
      </c>
      <c r="AO53" s="107">
        <v>32.5</v>
      </c>
      <c r="AP53" s="107">
        <v>13.339999198913574</v>
      </c>
      <c r="AR53" s="107">
        <v>29.5</v>
      </c>
      <c r="AS53" s="107">
        <v>11.339999198913574</v>
      </c>
    </row>
    <row r="54" spans="1:45">
      <c r="A54" s="34">
        <v>37438</v>
      </c>
      <c r="B54" s="107">
        <f t="shared" si="0"/>
        <v>26.920207404622847</v>
      </c>
      <c r="C54" s="107">
        <f t="shared" si="1"/>
        <v>17.531292856511161</v>
      </c>
      <c r="D54" s="107">
        <v>26.920207404622847</v>
      </c>
      <c r="E54" s="107">
        <v>17.531292856511161</v>
      </c>
      <c r="G54" s="34">
        <v>37438</v>
      </c>
      <c r="H54" s="35">
        <v>40.497500610351565</v>
      </c>
      <c r="I54" s="35">
        <v>12.989999198913575</v>
      </c>
      <c r="K54" s="34">
        <v>37438</v>
      </c>
      <c r="L54" s="35">
        <v>23.605806451612899</v>
      </c>
      <c r="M54" s="35">
        <v>14.004314516129035</v>
      </c>
      <c r="O54" s="34">
        <v>37438</v>
      </c>
      <c r="P54" s="35">
        <v>27.553289306858659</v>
      </c>
      <c r="Q54" s="35">
        <v>20.489506078400737</v>
      </c>
      <c r="R54" s="103"/>
      <c r="S54" s="34">
        <v>37438</v>
      </c>
      <c r="T54" s="35">
        <v>28.21</v>
      </c>
      <c r="U54" s="35">
        <v>22.11</v>
      </c>
      <c r="W54" s="35">
        <v>24.093839285714289</v>
      </c>
      <c r="X54" s="35">
        <v>17.045000000000002</v>
      </c>
      <c r="Z54" s="107">
        <v>72.855792444565822</v>
      </c>
      <c r="AA54" s="107">
        <v>55.459871510470641</v>
      </c>
      <c r="AC54" s="107">
        <v>26.920207404622847</v>
      </c>
      <c r="AD54" s="107">
        <v>17.531292856511161</v>
      </c>
      <c r="AF54" s="107">
        <v>23.347661420423531</v>
      </c>
      <c r="AG54" s="107">
        <v>12.422822947457515</v>
      </c>
      <c r="AI54" s="107">
        <f t="shared" si="6"/>
        <v>24.228186664160564</v>
      </c>
      <c r="AJ54" s="107">
        <f t="shared" si="6"/>
        <v>15.778163570860045</v>
      </c>
      <c r="AL54" s="107">
        <f t="shared" si="7"/>
        <v>21.01289527838118</v>
      </c>
      <c r="AM54" s="107">
        <f t="shared" si="7"/>
        <v>11.180540652711764</v>
      </c>
      <c r="AO54" s="107">
        <v>57.85</v>
      </c>
      <c r="AP54" s="107">
        <v>15.339999198913576</v>
      </c>
      <c r="AR54" s="107">
        <v>58.6</v>
      </c>
      <c r="AS54" s="107">
        <v>13.339999198913576</v>
      </c>
    </row>
    <row r="55" spans="1:45">
      <c r="A55" s="34">
        <v>37469</v>
      </c>
      <c r="B55" s="107">
        <f t="shared" si="0"/>
        <v>26.561349268474892</v>
      </c>
      <c r="C55" s="107">
        <f t="shared" si="1"/>
        <v>17.859445250423128</v>
      </c>
      <c r="D55" s="107">
        <v>26.561349268474892</v>
      </c>
      <c r="E55" s="107">
        <v>17.859445250423128</v>
      </c>
      <c r="G55" s="34">
        <v>37469</v>
      </c>
      <c r="H55" s="35">
        <v>40.497500610351565</v>
      </c>
      <c r="I55" s="35">
        <v>12.989999198913575</v>
      </c>
      <c r="K55" s="34">
        <v>37469</v>
      </c>
      <c r="L55" s="35">
        <v>24.879475806451619</v>
      </c>
      <c r="M55" s="35">
        <v>14.27209677419355</v>
      </c>
      <c r="O55" s="34">
        <v>37469</v>
      </c>
      <c r="P55" s="35">
        <v>32.055203615350621</v>
      </c>
      <c r="Q55" s="35">
        <v>21.928011449981568</v>
      </c>
      <c r="R55" s="103"/>
      <c r="S55" s="34">
        <v>37469</v>
      </c>
      <c r="T55" s="35">
        <v>23.75</v>
      </c>
      <c r="U55" s="35">
        <v>20.84</v>
      </c>
      <c r="W55" s="35">
        <v>24.64875</v>
      </c>
      <c r="X55" s="35">
        <v>15.979464285714286</v>
      </c>
      <c r="Z55" s="107">
        <v>88.594487574412312</v>
      </c>
      <c r="AA55" s="107">
        <v>43.773951370629291</v>
      </c>
      <c r="AC55" s="107">
        <v>26.561349268474892</v>
      </c>
      <c r="AD55" s="107">
        <v>17.859445250423128</v>
      </c>
      <c r="AF55" s="107">
        <v>21.039742695675201</v>
      </c>
      <c r="AG55" s="107">
        <v>12.53044234475578</v>
      </c>
      <c r="AI55" s="107">
        <f t="shared" si="6"/>
        <v>23.905214341627403</v>
      </c>
      <c r="AJ55" s="107">
        <f t="shared" si="6"/>
        <v>16.073500725380818</v>
      </c>
      <c r="AL55" s="107">
        <f t="shared" si="7"/>
        <v>18.935768426107682</v>
      </c>
      <c r="AM55" s="107">
        <f t="shared" si="7"/>
        <v>11.277398110280203</v>
      </c>
      <c r="AO55" s="107">
        <v>57.85</v>
      </c>
      <c r="AP55" s="107">
        <v>15.339999198913576</v>
      </c>
      <c r="AR55" s="107">
        <v>58.6</v>
      </c>
      <c r="AS55" s="107">
        <v>13.339999198913576</v>
      </c>
    </row>
    <row r="56" spans="1:45">
      <c r="A56" s="34">
        <v>37500</v>
      </c>
      <c r="B56" s="107">
        <f t="shared" si="0"/>
        <v>27.661453059248963</v>
      </c>
      <c r="C56" s="107">
        <f t="shared" si="1"/>
        <v>18.3015693591021</v>
      </c>
      <c r="D56" s="107">
        <v>27.661453059248963</v>
      </c>
      <c r="E56" s="107">
        <v>18.3015693591021</v>
      </c>
      <c r="G56" s="34">
        <v>37500</v>
      </c>
      <c r="H56" s="35">
        <v>24.269999694824218</v>
      </c>
      <c r="I56" s="35">
        <v>12.989999198913575</v>
      </c>
      <c r="K56" s="34">
        <v>37500</v>
      </c>
      <c r="L56" s="35">
        <v>21.929604166666667</v>
      </c>
      <c r="M56" s="35">
        <v>12.494999999999999</v>
      </c>
      <c r="O56" s="34">
        <v>37500</v>
      </c>
      <c r="P56" s="35">
        <v>33.662213715771323</v>
      </c>
      <c r="Q56" s="35">
        <v>22.869828891052194</v>
      </c>
      <c r="R56" s="103"/>
      <c r="S56" s="34">
        <v>37500</v>
      </c>
      <c r="T56" s="35">
        <v>25.16</v>
      </c>
      <c r="U56" s="35">
        <v>20.45</v>
      </c>
      <c r="W56" s="35">
        <v>27.118660714285713</v>
      </c>
      <c r="X56" s="35">
        <v>17.318571428571428</v>
      </c>
      <c r="Z56" s="107">
        <v>120.77829110205398</v>
      </c>
      <c r="AA56" s="107">
        <v>123.4845571493711</v>
      </c>
      <c r="AC56" s="107">
        <v>27.661453059248963</v>
      </c>
      <c r="AD56" s="107">
        <v>18.3015693591021</v>
      </c>
      <c r="AF56" s="107">
        <v>22.881676394816306</v>
      </c>
      <c r="AG56" s="107">
        <v>13.069365371506112</v>
      </c>
      <c r="AI56" s="107">
        <f t="shared" si="6"/>
        <v>24.895307753324069</v>
      </c>
      <c r="AJ56" s="107">
        <f t="shared" si="6"/>
        <v>16.471412423191889</v>
      </c>
      <c r="AL56" s="107">
        <f t="shared" si="7"/>
        <v>20.593508755334675</v>
      </c>
      <c r="AM56" s="107">
        <f t="shared" si="7"/>
        <v>11.762428834355502</v>
      </c>
      <c r="AO56" s="107">
        <v>29.5</v>
      </c>
      <c r="AP56" s="107">
        <v>13.339999198913574</v>
      </c>
      <c r="AR56" s="107">
        <v>27.625</v>
      </c>
      <c r="AS56" s="107">
        <v>11.339999198913574</v>
      </c>
    </row>
    <row r="57" spans="1:45">
      <c r="A57" s="34">
        <v>37530</v>
      </c>
      <c r="B57" s="107">
        <f t="shared" si="0"/>
        <v>28.324578373873216</v>
      </c>
      <c r="C57" s="107">
        <f t="shared" si="1"/>
        <v>19.085215040694337</v>
      </c>
      <c r="D57" s="107">
        <v>28.324578373873216</v>
      </c>
      <c r="E57" s="107">
        <v>19.085215040694337</v>
      </c>
      <c r="G57" s="34">
        <v>37530</v>
      </c>
      <c r="H57" s="35">
        <v>22.720000457763671</v>
      </c>
      <c r="I57" s="35">
        <v>12.989999198913575</v>
      </c>
      <c r="K57" s="34">
        <v>37530</v>
      </c>
      <c r="L57" s="35">
        <v>20.099092741935483</v>
      </c>
      <c r="M57" s="35">
        <v>10.906290322580647</v>
      </c>
      <c r="O57" s="34">
        <v>37530</v>
      </c>
      <c r="P57" s="35">
        <v>29.207710516295261</v>
      </c>
      <c r="Q57" s="35">
        <v>23.796897659343571</v>
      </c>
      <c r="R57" s="103"/>
      <c r="S57" s="34">
        <v>37530</v>
      </c>
      <c r="T57" s="35">
        <v>26.47</v>
      </c>
      <c r="U57" s="35">
        <v>24.31</v>
      </c>
      <c r="W57" s="35">
        <v>28.49366071428571</v>
      </c>
      <c r="X57" s="35">
        <v>17.980892857142855</v>
      </c>
      <c r="Z57" s="107">
        <v>80.757144316892678</v>
      </c>
      <c r="AA57" s="107">
        <v>135.2553196261114</v>
      </c>
      <c r="AC57" s="107">
        <v>28.324578373873216</v>
      </c>
      <c r="AD57" s="107">
        <v>19.085215040694337</v>
      </c>
      <c r="AF57" s="107">
        <v>26.83041906406909</v>
      </c>
      <c r="AG57" s="107">
        <v>13.951237351651262</v>
      </c>
      <c r="AI57" s="107">
        <f t="shared" si="6"/>
        <v>25.492120536485896</v>
      </c>
      <c r="AJ57" s="107">
        <f t="shared" si="6"/>
        <v>17.176693536624903</v>
      </c>
      <c r="AL57" s="107">
        <f t="shared" si="7"/>
        <v>24.147377157662181</v>
      </c>
      <c r="AM57" s="107">
        <f t="shared" si="7"/>
        <v>12.556113616486137</v>
      </c>
      <c r="AO57" s="107">
        <v>26.375</v>
      </c>
      <c r="AP57" s="107">
        <v>13.339999198913574</v>
      </c>
      <c r="AR57" s="107">
        <v>23.425000000000001</v>
      </c>
      <c r="AS57" s="107">
        <v>11.339999198913574</v>
      </c>
    </row>
    <row r="58" spans="1:45">
      <c r="A58" s="34">
        <v>37561</v>
      </c>
      <c r="B58" s="107">
        <f t="shared" si="0"/>
        <v>31.608826706747816</v>
      </c>
      <c r="C58" s="107">
        <f t="shared" si="1"/>
        <v>19.213098550919014</v>
      </c>
      <c r="D58" s="107">
        <v>31.608826706747816</v>
      </c>
      <c r="E58" s="107">
        <v>19.213098550919014</v>
      </c>
      <c r="G58" s="34">
        <v>37561</v>
      </c>
      <c r="H58" s="35">
        <v>24.970000457763671</v>
      </c>
      <c r="I58" s="35">
        <v>12.989999198913575</v>
      </c>
      <c r="K58" s="34">
        <v>37561</v>
      </c>
      <c r="L58" s="35">
        <v>21.157583333333331</v>
      </c>
      <c r="M58" s="35">
        <v>12.375458333333334</v>
      </c>
      <c r="O58" s="34">
        <v>37561</v>
      </c>
      <c r="P58" s="35">
        <v>30.441151429025794</v>
      </c>
      <c r="Q58" s="35">
        <v>25.290258042964641</v>
      </c>
      <c r="R58" s="103"/>
      <c r="S58" s="34">
        <v>37561</v>
      </c>
      <c r="T58" s="35">
        <v>29.61</v>
      </c>
      <c r="U58" s="35">
        <v>24.22</v>
      </c>
      <c r="W58" s="35">
        <v>26.294642857142858</v>
      </c>
      <c r="X58" s="35">
        <v>18.926785714285717</v>
      </c>
      <c r="Z58" s="107">
        <v>95.870136147936194</v>
      </c>
      <c r="AA58" s="107">
        <v>101.17149043797082</v>
      </c>
      <c r="AC58" s="107">
        <v>31.608826706747816</v>
      </c>
      <c r="AD58" s="107">
        <v>19.213098550919014</v>
      </c>
      <c r="AF58" s="107">
        <v>29.752484471822605</v>
      </c>
      <c r="AG58" s="107">
        <v>14.416883776555395</v>
      </c>
      <c r="AI58" s="107">
        <f t="shared" si="6"/>
        <v>28.447944036073036</v>
      </c>
      <c r="AJ58" s="107">
        <f t="shared" si="6"/>
        <v>17.291788695827112</v>
      </c>
      <c r="AL58" s="107">
        <f t="shared" si="7"/>
        <v>26.777236024640345</v>
      </c>
      <c r="AM58" s="107">
        <f t="shared" si="7"/>
        <v>12.975195398899855</v>
      </c>
      <c r="AO58" s="107">
        <v>27.375</v>
      </c>
      <c r="AP58" s="107">
        <v>13.339999198913574</v>
      </c>
      <c r="AR58" s="107">
        <v>24.425000000000001</v>
      </c>
      <c r="AS58" s="107">
        <v>11.339999198913574</v>
      </c>
    </row>
    <row r="59" spans="1:45">
      <c r="A59" s="34">
        <v>37591</v>
      </c>
      <c r="B59" s="107">
        <f t="shared" si="0"/>
        <v>30.984141274825202</v>
      </c>
      <c r="C59" s="107">
        <f t="shared" si="1"/>
        <v>20.647447877431016</v>
      </c>
      <c r="D59" s="107">
        <v>30.984141274825202</v>
      </c>
      <c r="E59" s="107">
        <v>20.647447877431016</v>
      </c>
      <c r="G59" s="34">
        <v>37591</v>
      </c>
      <c r="H59" s="35">
        <v>25.970000457763671</v>
      </c>
      <c r="I59" s="35">
        <v>14.549999618530274</v>
      </c>
      <c r="K59" s="34">
        <v>37591</v>
      </c>
      <c r="L59" s="35">
        <v>22.165443548387099</v>
      </c>
      <c r="M59" s="35">
        <v>12.693588709677416</v>
      </c>
      <c r="O59" s="34">
        <v>37591</v>
      </c>
      <c r="P59" s="35">
        <v>24.303356565194775</v>
      </c>
      <c r="Q59" s="35">
        <v>22.923920889204297</v>
      </c>
      <c r="R59" s="103"/>
      <c r="S59" s="34">
        <v>37591</v>
      </c>
      <c r="T59" s="35">
        <v>33.19</v>
      </c>
      <c r="U59" s="35">
        <v>27.53</v>
      </c>
      <c r="W59" s="35">
        <v>24.432857142857141</v>
      </c>
      <c r="X59" s="35">
        <v>18.05142857142857</v>
      </c>
      <c r="Z59" s="107">
        <v>53.612074285890834</v>
      </c>
      <c r="AA59" s="107">
        <v>96.886863160306888</v>
      </c>
      <c r="AC59" s="107">
        <v>30.984141274825202</v>
      </c>
      <c r="AD59" s="107">
        <v>20.647447877431016</v>
      </c>
      <c r="AF59" s="107">
        <v>26.716333385808753</v>
      </c>
      <c r="AG59" s="107">
        <v>15.836877639052382</v>
      </c>
      <c r="AI59" s="107">
        <f t="shared" si="6"/>
        <v>27.885727147342681</v>
      </c>
      <c r="AJ59" s="107">
        <f t="shared" si="6"/>
        <v>18.582703089687914</v>
      </c>
      <c r="AL59" s="107">
        <f t="shared" si="7"/>
        <v>24.044700047227877</v>
      </c>
      <c r="AM59" s="107">
        <f t="shared" si="7"/>
        <v>14.253189875147145</v>
      </c>
      <c r="AO59" s="107">
        <v>27.75</v>
      </c>
      <c r="AP59" s="107">
        <v>14.899999618530273</v>
      </c>
      <c r="AR59" s="107">
        <v>24.675000000000001</v>
      </c>
      <c r="AS59" s="107">
        <v>12.899999618530273</v>
      </c>
    </row>
    <row r="60" spans="1:45">
      <c r="A60" s="34">
        <v>37622</v>
      </c>
      <c r="B60" s="107">
        <f t="shared" si="0"/>
        <v>34.774657476347727</v>
      </c>
      <c r="C60" s="107">
        <f t="shared" si="1"/>
        <v>20.423201940114694</v>
      </c>
      <c r="D60" s="107">
        <v>34.774657476347727</v>
      </c>
      <c r="E60" s="107">
        <v>20.423201940114694</v>
      </c>
      <c r="G60" s="34">
        <v>37622</v>
      </c>
      <c r="H60" s="35">
        <v>30.554999542236327</v>
      </c>
      <c r="I60" s="35">
        <v>14.2899995803833</v>
      </c>
      <c r="K60" s="34">
        <v>37622</v>
      </c>
      <c r="L60" s="35">
        <v>24.718387096774194</v>
      </c>
      <c r="M60" s="35">
        <v>14.774274193548386</v>
      </c>
      <c r="O60" s="34">
        <v>37622</v>
      </c>
      <c r="P60" s="35">
        <v>34.002373643315721</v>
      </c>
      <c r="Q60" s="35">
        <v>26.813253039831871</v>
      </c>
      <c r="R60" s="103"/>
      <c r="S60" s="34">
        <v>37622</v>
      </c>
      <c r="T60" s="35">
        <v>34.85</v>
      </c>
      <c r="U60" s="35">
        <v>29</v>
      </c>
      <c r="W60" s="35">
        <v>31.903482142857147</v>
      </c>
      <c r="X60" s="35">
        <v>18.551785714285717</v>
      </c>
      <c r="Z60" s="107">
        <v>37.500423111187544</v>
      </c>
      <c r="AA60" s="107">
        <v>27.309017067955178</v>
      </c>
      <c r="AC60" s="107">
        <v>34.774657476347727</v>
      </c>
      <c r="AD60" s="107">
        <v>20.423201940114694</v>
      </c>
      <c r="AF60" s="107">
        <v>29.995153126476527</v>
      </c>
      <c r="AG60" s="107">
        <v>15.798400868273188</v>
      </c>
      <c r="AI60" s="107">
        <f t="shared" si="6"/>
        <v>31.297191728712956</v>
      </c>
      <c r="AJ60" s="107">
        <f t="shared" si="6"/>
        <v>18.380881746103224</v>
      </c>
      <c r="AL60" s="107">
        <f t="shared" si="7"/>
        <v>26.995637813828875</v>
      </c>
      <c r="AM60" s="107">
        <f t="shared" si="7"/>
        <v>14.21856078144587</v>
      </c>
      <c r="AO60" s="107">
        <v>32.200000000000003</v>
      </c>
      <c r="AP60" s="107">
        <v>15.4899995803833</v>
      </c>
      <c r="AR60" s="107">
        <v>29.4</v>
      </c>
      <c r="AS60" s="107">
        <v>13.4899995803833</v>
      </c>
    </row>
    <row r="61" spans="1:45">
      <c r="A61" s="34">
        <v>37653</v>
      </c>
      <c r="B61" s="107">
        <f t="shared" si="0"/>
        <v>31.899945495829584</v>
      </c>
      <c r="C61" s="107">
        <f t="shared" si="1"/>
        <v>21.341273353793092</v>
      </c>
      <c r="D61" s="107">
        <v>31.899945495829584</v>
      </c>
      <c r="E61" s="107">
        <v>21.341273353793092</v>
      </c>
      <c r="G61" s="34">
        <v>37653</v>
      </c>
      <c r="H61" s="35">
        <v>30.554999542236327</v>
      </c>
      <c r="I61" s="35">
        <v>14.139999008178711</v>
      </c>
      <c r="K61" s="34">
        <v>37653</v>
      </c>
      <c r="L61" s="35">
        <v>23.963861607142857</v>
      </c>
      <c r="M61" s="35">
        <v>14.627589285714281</v>
      </c>
      <c r="O61" s="34">
        <v>37653</v>
      </c>
      <c r="P61" s="35">
        <v>28.817361056439346</v>
      </c>
      <c r="Q61" s="35">
        <v>21.851715400110326</v>
      </c>
      <c r="R61" s="103"/>
      <c r="S61" s="34">
        <v>37653</v>
      </c>
      <c r="T61" s="35">
        <v>32.479999999999997</v>
      </c>
      <c r="U61" s="35">
        <v>24.1</v>
      </c>
      <c r="W61" s="35">
        <v>32.113303571428567</v>
      </c>
      <c r="X61" s="35">
        <v>19.923392857142858</v>
      </c>
      <c r="Z61" s="107">
        <v>28.341449826065208</v>
      </c>
      <c r="AA61" s="107">
        <v>18.735531430790985</v>
      </c>
      <c r="AC61" s="107">
        <v>31.899945495829584</v>
      </c>
      <c r="AD61" s="107">
        <v>21.341273353793092</v>
      </c>
      <c r="AF61" s="107">
        <v>25.498791648778703</v>
      </c>
      <c r="AG61" s="107">
        <v>16.611335983760831</v>
      </c>
      <c r="AI61" s="107">
        <f t="shared" ref="AI61:AJ76" si="8">AC61*0.9</f>
        <v>28.709950946246625</v>
      </c>
      <c r="AJ61" s="107">
        <f t="shared" si="8"/>
        <v>19.207146018413784</v>
      </c>
      <c r="AL61" s="107">
        <f t="shared" ref="AL61:AM76" si="9">AF61*0.9</f>
        <v>22.948912483900834</v>
      </c>
      <c r="AM61" s="107">
        <f t="shared" si="9"/>
        <v>14.950202385384749</v>
      </c>
      <c r="AO61" s="107">
        <v>32.200000000000003</v>
      </c>
      <c r="AP61" s="107">
        <v>15.33999900817871</v>
      </c>
      <c r="AR61" s="107">
        <v>29.4</v>
      </c>
      <c r="AS61" s="107">
        <v>13.33999900817871</v>
      </c>
    </row>
    <row r="62" spans="1:45">
      <c r="A62" s="34">
        <v>37681</v>
      </c>
      <c r="B62" s="107">
        <f t="shared" si="0"/>
        <v>31.687419522063141</v>
      </c>
      <c r="C62" s="107">
        <f t="shared" si="1"/>
        <v>20.286739372066052</v>
      </c>
      <c r="D62" s="107">
        <v>31.687419522063141</v>
      </c>
      <c r="E62" s="107">
        <v>20.286739372066052</v>
      </c>
      <c r="G62" s="34">
        <v>37681</v>
      </c>
      <c r="H62" s="35">
        <v>23.825002670288086</v>
      </c>
      <c r="I62" s="35">
        <v>13.44000015258789</v>
      </c>
      <c r="K62" s="34">
        <v>37681</v>
      </c>
      <c r="L62" s="35">
        <v>22.332439516129035</v>
      </c>
      <c r="M62" s="35">
        <v>13.566491935483873</v>
      </c>
      <c r="O62" s="34">
        <v>37681</v>
      </c>
      <c r="P62" s="35">
        <v>30.827263060101018</v>
      </c>
      <c r="Q62" s="35">
        <v>24.022631667519033</v>
      </c>
      <c r="R62" s="103"/>
      <c r="S62" s="34">
        <v>37681</v>
      </c>
      <c r="T62" s="35">
        <v>23.88</v>
      </c>
      <c r="U62" s="35">
        <v>22.06</v>
      </c>
      <c r="W62" s="35">
        <v>24.91633928571429</v>
      </c>
      <c r="X62" s="35">
        <v>17.919107142857143</v>
      </c>
      <c r="Z62" s="107">
        <v>32.911473181981535</v>
      </c>
      <c r="AA62" s="107">
        <v>23.514948296621991</v>
      </c>
      <c r="AC62" s="107">
        <v>31.687419522063141</v>
      </c>
      <c r="AD62" s="107">
        <v>20.286739372066052</v>
      </c>
      <c r="AF62" s="107">
        <v>26.081629967294869</v>
      </c>
      <c r="AG62" s="107">
        <v>15.336727768854288</v>
      </c>
      <c r="AI62" s="107">
        <f t="shared" si="8"/>
        <v>28.518677569856827</v>
      </c>
      <c r="AJ62" s="107">
        <f t="shared" si="8"/>
        <v>18.258065434859446</v>
      </c>
      <c r="AL62" s="107">
        <f t="shared" si="9"/>
        <v>23.473466970565383</v>
      </c>
      <c r="AM62" s="107">
        <f t="shared" si="9"/>
        <v>13.80305499196886</v>
      </c>
      <c r="AO62" s="107">
        <v>26.55</v>
      </c>
      <c r="AP62" s="107">
        <v>13.539999008178711</v>
      </c>
      <c r="AR62" s="107">
        <v>23.25</v>
      </c>
      <c r="AS62" s="107">
        <v>11.539999008178711</v>
      </c>
    </row>
    <row r="63" spans="1:45">
      <c r="A63" s="34">
        <v>37712</v>
      </c>
      <c r="B63" s="107">
        <f t="shared" si="0"/>
        <v>27.838610078847573</v>
      </c>
      <c r="C63" s="107">
        <f t="shared" si="1"/>
        <v>20.073944389835976</v>
      </c>
      <c r="D63" s="107">
        <v>27.838610078847573</v>
      </c>
      <c r="E63" s="107">
        <v>20.073944389835976</v>
      </c>
      <c r="G63" s="34">
        <v>37712</v>
      </c>
      <c r="H63" s="35">
        <v>22.2</v>
      </c>
      <c r="I63" s="35">
        <v>13.089999198913574</v>
      </c>
      <c r="K63" s="34">
        <v>37712</v>
      </c>
      <c r="L63" s="35">
        <v>20.163833333333333</v>
      </c>
      <c r="M63" s="35">
        <v>11.568041666666666</v>
      </c>
      <c r="O63" s="34">
        <v>37712</v>
      </c>
      <c r="P63" s="35">
        <v>26.645971153641725</v>
      </c>
      <c r="Q63" s="35">
        <v>20.745184341955525</v>
      </c>
      <c r="R63" s="103"/>
      <c r="S63" s="34">
        <v>37712</v>
      </c>
      <c r="T63" s="35">
        <v>25.18</v>
      </c>
      <c r="U63" s="35">
        <v>23.09</v>
      </c>
      <c r="W63" s="35">
        <v>24.939285714285717</v>
      </c>
      <c r="X63" s="35">
        <v>18.724464285714284</v>
      </c>
      <c r="Z63" s="107">
        <v>29.777386595095052</v>
      </c>
      <c r="AA63" s="107">
        <v>18.815759154355664</v>
      </c>
      <c r="AC63" s="107">
        <v>27.838610078847573</v>
      </c>
      <c r="AD63" s="107">
        <v>20.073944389835976</v>
      </c>
      <c r="AF63" s="107">
        <v>26.577263496841319</v>
      </c>
      <c r="AG63" s="107">
        <v>14.422079684693259</v>
      </c>
      <c r="AI63" s="107">
        <f t="shared" si="8"/>
        <v>25.054749070962817</v>
      </c>
      <c r="AJ63" s="107">
        <f t="shared" si="8"/>
        <v>18.06654995085238</v>
      </c>
      <c r="AL63" s="107">
        <f t="shared" si="9"/>
        <v>23.919537147157186</v>
      </c>
      <c r="AM63" s="107">
        <f t="shared" si="9"/>
        <v>12.979871716223933</v>
      </c>
      <c r="AO63" s="107">
        <v>25.5</v>
      </c>
      <c r="AP63" s="107">
        <v>13.539999008178711</v>
      </c>
      <c r="AR63" s="107">
        <v>22.2</v>
      </c>
      <c r="AS63" s="107">
        <v>11.539999008178711</v>
      </c>
    </row>
    <row r="64" spans="1:45">
      <c r="A64" s="34">
        <v>37742</v>
      </c>
      <c r="B64" s="107">
        <f t="shared" si="0"/>
        <v>27.05528183379402</v>
      </c>
      <c r="C64" s="107">
        <f t="shared" si="1"/>
        <v>19.112652949848904</v>
      </c>
      <c r="D64" s="107">
        <v>27.05528183379402</v>
      </c>
      <c r="E64" s="107">
        <v>19.112652949848904</v>
      </c>
      <c r="G64" s="34">
        <v>37742</v>
      </c>
      <c r="H64" s="35">
        <v>22.2</v>
      </c>
      <c r="I64" s="35">
        <v>13.089999198913574</v>
      </c>
      <c r="K64" s="34">
        <v>37742</v>
      </c>
      <c r="L64" s="35">
        <v>18.942802419354837</v>
      </c>
      <c r="M64" s="35">
        <v>10.971935483870968</v>
      </c>
      <c r="O64" s="34">
        <v>37742</v>
      </c>
      <c r="P64" s="35">
        <v>23.24566123709473</v>
      </c>
      <c r="Q64" s="35">
        <v>19.606642693923927</v>
      </c>
      <c r="R64" s="103"/>
      <c r="S64" s="34">
        <v>37742</v>
      </c>
      <c r="T64" s="35">
        <v>24.81</v>
      </c>
      <c r="U64" s="35">
        <v>22</v>
      </c>
      <c r="W64" s="35">
        <v>23.956160714285719</v>
      </c>
      <c r="X64" s="35">
        <v>16.518214285714286</v>
      </c>
      <c r="Z64" s="107">
        <v>22.919411865987197</v>
      </c>
      <c r="AA64" s="107">
        <v>15.314141544330852</v>
      </c>
      <c r="AC64" s="107">
        <v>27.05528183379402</v>
      </c>
      <c r="AD64" s="107">
        <v>19.112652949848904</v>
      </c>
      <c r="AF64" s="107">
        <v>22.520651702809019</v>
      </c>
      <c r="AG64" s="107">
        <v>13.785604889925224</v>
      </c>
      <c r="AI64" s="107">
        <f t="shared" si="8"/>
        <v>24.34975365041462</v>
      </c>
      <c r="AJ64" s="107">
        <f t="shared" si="8"/>
        <v>17.201387654864014</v>
      </c>
      <c r="AL64" s="107">
        <f t="shared" si="9"/>
        <v>20.268586532528118</v>
      </c>
      <c r="AM64" s="107">
        <f t="shared" si="9"/>
        <v>12.407044400932703</v>
      </c>
      <c r="AO64" s="107">
        <v>25.5</v>
      </c>
      <c r="AP64" s="107">
        <v>13.539999008178711</v>
      </c>
      <c r="AR64" s="107">
        <v>22.2</v>
      </c>
      <c r="AS64" s="107">
        <v>11.539999008178711</v>
      </c>
    </row>
    <row r="65" spans="1:45">
      <c r="A65" s="34">
        <v>37773</v>
      </c>
      <c r="B65" s="107">
        <f t="shared" si="0"/>
        <v>27.090301273202858</v>
      </c>
      <c r="C65" s="107">
        <f t="shared" si="1"/>
        <v>18.578694183392237</v>
      </c>
      <c r="D65" s="107">
        <v>27.090301273202858</v>
      </c>
      <c r="E65" s="107">
        <v>18.578694183392237</v>
      </c>
      <c r="G65" s="34">
        <v>37773</v>
      </c>
      <c r="H65" s="35">
        <v>26.445000839233398</v>
      </c>
      <c r="I65" s="35">
        <v>13.089999198913574</v>
      </c>
      <c r="K65" s="34">
        <v>37773</v>
      </c>
      <c r="L65" s="35">
        <v>23.258479166666675</v>
      </c>
      <c r="M65" s="35">
        <v>12.641666666666671</v>
      </c>
      <c r="O65" s="34">
        <v>37773</v>
      </c>
      <c r="P65" s="35">
        <v>24.029241392585401</v>
      </c>
      <c r="Q65" s="35">
        <v>20.364878942975775</v>
      </c>
      <c r="R65" s="103"/>
      <c r="S65" s="34">
        <v>37773</v>
      </c>
      <c r="T65" s="35">
        <v>25.72</v>
      </c>
      <c r="U65" s="35">
        <v>22.26</v>
      </c>
      <c r="W65" s="35">
        <v>23.614196428571425</v>
      </c>
      <c r="X65" s="35">
        <v>14.6075</v>
      </c>
      <c r="Z65" s="107">
        <v>26.606577501911502</v>
      </c>
      <c r="AA65" s="107">
        <v>18.039976035703933</v>
      </c>
      <c r="AC65" s="107">
        <v>27.090301273202858</v>
      </c>
      <c r="AD65" s="107">
        <v>18.578694183392237</v>
      </c>
      <c r="AF65" s="107">
        <v>23.010068152970927</v>
      </c>
      <c r="AG65" s="107">
        <v>13.470351319235601</v>
      </c>
      <c r="AI65" s="107">
        <f t="shared" si="8"/>
        <v>24.381271145882572</v>
      </c>
      <c r="AJ65" s="107">
        <f t="shared" si="8"/>
        <v>16.720824765053013</v>
      </c>
      <c r="AL65" s="107">
        <f t="shared" si="9"/>
        <v>20.709061337673834</v>
      </c>
      <c r="AM65" s="107">
        <f t="shared" si="9"/>
        <v>12.123316187312041</v>
      </c>
      <c r="AO65" s="107">
        <v>32.5</v>
      </c>
      <c r="AP65" s="107">
        <v>13.339999198913574</v>
      </c>
      <c r="AR65" s="107">
        <v>29.2</v>
      </c>
      <c r="AS65" s="107">
        <v>11.339999198913574</v>
      </c>
    </row>
    <row r="66" spans="1:45">
      <c r="A66" s="34">
        <v>37803</v>
      </c>
      <c r="B66" s="107">
        <f t="shared" si="0"/>
        <v>27.166659297382154</v>
      </c>
      <c r="C66" s="107">
        <f t="shared" si="1"/>
        <v>18.786076501415206</v>
      </c>
      <c r="D66" s="107">
        <v>27.166659297382154</v>
      </c>
      <c r="E66" s="107">
        <v>18.786076501415206</v>
      </c>
      <c r="G66" s="34">
        <v>37803</v>
      </c>
      <c r="H66" s="35">
        <v>41.060000610351565</v>
      </c>
      <c r="I66" s="35">
        <v>13.089999198913574</v>
      </c>
      <c r="K66" s="34">
        <v>37803</v>
      </c>
      <c r="L66" s="35">
        <v>23.932318548387094</v>
      </c>
      <c r="M66" s="35">
        <v>14.20084677419355</v>
      </c>
      <c r="O66" s="34">
        <v>37803</v>
      </c>
      <c r="P66" s="35">
        <v>25.61250955947008</v>
      </c>
      <c r="Q66" s="35">
        <v>19.957633713827839</v>
      </c>
      <c r="R66" s="103"/>
      <c r="S66" s="34">
        <v>37803</v>
      </c>
      <c r="T66" s="35">
        <v>31.19</v>
      </c>
      <c r="U66" s="35">
        <v>22.56</v>
      </c>
      <c r="W66" s="35">
        <v>25.86651785714286</v>
      </c>
      <c r="X66" s="35">
        <v>17.060535714285713</v>
      </c>
      <c r="Z66" s="107">
        <v>28.045365258483461</v>
      </c>
      <c r="AA66" s="107">
        <v>18.067236426371295</v>
      </c>
      <c r="AC66" s="107">
        <v>27.166659297382154</v>
      </c>
      <c r="AD66" s="107">
        <v>18.786076501415206</v>
      </c>
      <c r="AF66" s="107">
        <v>25.371799168112464</v>
      </c>
      <c r="AG66" s="107">
        <v>13.888089287013344</v>
      </c>
      <c r="AI66" s="107">
        <f t="shared" si="8"/>
        <v>24.449993367643938</v>
      </c>
      <c r="AJ66" s="107">
        <f t="shared" si="8"/>
        <v>16.907468851273684</v>
      </c>
      <c r="AL66" s="107">
        <f t="shared" si="9"/>
        <v>22.834619251301216</v>
      </c>
      <c r="AM66" s="107">
        <f t="shared" si="9"/>
        <v>12.49928035831201</v>
      </c>
      <c r="AO66" s="107">
        <v>58.65</v>
      </c>
      <c r="AP66" s="107">
        <v>15.739999198913576</v>
      </c>
      <c r="AR66" s="107">
        <v>59.1</v>
      </c>
      <c r="AS66" s="107">
        <v>13.739999198913576</v>
      </c>
    </row>
    <row r="67" spans="1:45">
      <c r="A67" s="34">
        <v>37834</v>
      </c>
      <c r="B67" s="107">
        <f t="shared" si="0"/>
        <v>26.846730495292565</v>
      </c>
      <c r="C67" s="107">
        <f t="shared" si="1"/>
        <v>19.06834870537978</v>
      </c>
      <c r="D67" s="107">
        <v>26.846730495292565</v>
      </c>
      <c r="E67" s="107">
        <v>19.06834870537978</v>
      </c>
      <c r="G67" s="34">
        <v>37834</v>
      </c>
      <c r="H67" s="35">
        <v>41.060000610351565</v>
      </c>
      <c r="I67" s="35">
        <v>13.089999198913574</v>
      </c>
      <c r="K67" s="34">
        <v>37834</v>
      </c>
      <c r="L67" s="35">
        <v>25.167459677419355</v>
      </c>
      <c r="M67" s="35">
        <v>14.54298387096774</v>
      </c>
      <c r="O67" s="34">
        <v>37834</v>
      </c>
      <c r="P67" s="35">
        <v>26.902924182396422</v>
      </c>
      <c r="Q67" s="35">
        <v>21.686440630774285</v>
      </c>
      <c r="R67" s="103"/>
      <c r="S67" s="34">
        <v>37834</v>
      </c>
      <c r="T67" s="35">
        <v>25.4</v>
      </c>
      <c r="U67" s="35">
        <v>20.48</v>
      </c>
      <c r="W67" s="35">
        <v>25.86196428571429</v>
      </c>
      <c r="X67" s="35">
        <v>16.01125</v>
      </c>
      <c r="Z67" s="107">
        <v>28.598165903837348</v>
      </c>
      <c r="AA67" s="107">
        <v>19.412954080149238</v>
      </c>
      <c r="AC67" s="107">
        <v>26.846730495292565</v>
      </c>
      <c r="AD67" s="107">
        <v>19.06834870537978</v>
      </c>
      <c r="AF67" s="107">
        <v>22.428845689242593</v>
      </c>
      <c r="AG67" s="107">
        <v>13.658898873915568</v>
      </c>
      <c r="AI67" s="107">
        <f t="shared" si="8"/>
        <v>24.16205744576331</v>
      </c>
      <c r="AJ67" s="107">
        <f t="shared" si="8"/>
        <v>17.161513834841802</v>
      </c>
      <c r="AL67" s="107">
        <f t="shared" si="9"/>
        <v>20.185961120318336</v>
      </c>
      <c r="AM67" s="107">
        <f t="shared" si="9"/>
        <v>12.293008986524011</v>
      </c>
      <c r="AO67" s="107">
        <v>58.65</v>
      </c>
      <c r="AP67" s="107">
        <v>15.739999198913576</v>
      </c>
      <c r="AR67" s="107">
        <v>59.1</v>
      </c>
      <c r="AS67" s="107">
        <v>13.739999198913576</v>
      </c>
    </row>
    <row r="68" spans="1:45">
      <c r="A68" s="34">
        <v>37865</v>
      </c>
      <c r="B68" s="107">
        <f t="shared" si="0"/>
        <v>28.428111894565873</v>
      </c>
      <c r="C68" s="107">
        <f t="shared" si="1"/>
        <v>19.475167768422793</v>
      </c>
      <c r="D68" s="107">
        <v>28.428111894565873</v>
      </c>
      <c r="E68" s="107">
        <v>19.475167768422793</v>
      </c>
      <c r="G68" s="34">
        <v>37865</v>
      </c>
      <c r="H68" s="35">
        <v>24.394999694824218</v>
      </c>
      <c r="I68" s="35">
        <v>13.089999198913574</v>
      </c>
      <c r="K68" s="34">
        <v>37865</v>
      </c>
      <c r="L68" s="35">
        <v>22.212729166666666</v>
      </c>
      <c r="M68" s="35">
        <v>12.727499999999999</v>
      </c>
      <c r="O68" s="34">
        <v>37865</v>
      </c>
      <c r="P68" s="35">
        <v>26.918112396389148</v>
      </c>
      <c r="Q68" s="35">
        <v>20.187528731249113</v>
      </c>
      <c r="R68" s="103"/>
      <c r="S68" s="34">
        <v>37865</v>
      </c>
      <c r="T68" s="35">
        <v>26.54</v>
      </c>
      <c r="U68" s="35">
        <v>21.21</v>
      </c>
      <c r="W68" s="35">
        <v>28.854464285714283</v>
      </c>
      <c r="X68" s="35">
        <v>18.061607142857145</v>
      </c>
      <c r="Z68" s="107">
        <v>26.570904812467123</v>
      </c>
      <c r="AA68" s="107">
        <v>16.280166913656036</v>
      </c>
      <c r="AC68" s="107">
        <v>28.428111894565873</v>
      </c>
      <c r="AD68" s="107">
        <v>19.475167768422793</v>
      </c>
      <c r="AF68" s="107">
        <v>24.493550840336372</v>
      </c>
      <c r="AG68" s="107">
        <v>14.255341891520917</v>
      </c>
      <c r="AI68" s="107">
        <f t="shared" si="8"/>
        <v>25.585300705109287</v>
      </c>
      <c r="AJ68" s="107">
        <f t="shared" si="8"/>
        <v>17.527650991580515</v>
      </c>
      <c r="AL68" s="107">
        <f t="shared" si="9"/>
        <v>22.044195756302734</v>
      </c>
      <c r="AM68" s="107">
        <f t="shared" si="9"/>
        <v>12.829807702368825</v>
      </c>
      <c r="AO68" s="107">
        <v>29.5</v>
      </c>
      <c r="AP68" s="107">
        <v>13.339999198913574</v>
      </c>
      <c r="AR68" s="107">
        <v>27.324999999999999</v>
      </c>
      <c r="AS68" s="107">
        <v>11.339999198913574</v>
      </c>
    </row>
    <row r="69" spans="1:45">
      <c r="A69" s="34">
        <v>37895</v>
      </c>
      <c r="B69" s="107">
        <f t="shared" si="0"/>
        <v>28.821563684175558</v>
      </c>
      <c r="C69" s="107">
        <f t="shared" si="1"/>
        <v>19.91430935235363</v>
      </c>
      <c r="D69" s="107">
        <v>28.821563684175558</v>
      </c>
      <c r="E69" s="107">
        <v>19.91430935235363</v>
      </c>
      <c r="G69" s="34">
        <v>37895</v>
      </c>
      <c r="H69" s="35">
        <v>22.845000457763671</v>
      </c>
      <c r="I69" s="35">
        <v>13.089999198913574</v>
      </c>
      <c r="K69" s="34">
        <v>37895</v>
      </c>
      <c r="L69" s="35">
        <v>20.484012096774194</v>
      </c>
      <c r="M69" s="35">
        <v>11.067338709677419</v>
      </c>
      <c r="O69" s="34">
        <v>37895</v>
      </c>
      <c r="P69" s="35">
        <v>27.587995615763369</v>
      </c>
      <c r="Q69" s="35">
        <v>20.913930108862729</v>
      </c>
      <c r="R69" s="103"/>
      <c r="S69" s="34">
        <v>37895</v>
      </c>
      <c r="T69" s="35">
        <v>26.92</v>
      </c>
      <c r="U69" s="35">
        <v>24.4</v>
      </c>
      <c r="W69" s="35">
        <v>29.352410714285721</v>
      </c>
      <c r="X69" s="35">
        <v>18.975535714285716</v>
      </c>
      <c r="Z69" s="107">
        <v>28.351259110714565</v>
      </c>
      <c r="AA69" s="107">
        <v>20.106992670841802</v>
      </c>
      <c r="AC69" s="107">
        <v>28.821563684175558</v>
      </c>
      <c r="AD69" s="107">
        <v>19.91430935235363</v>
      </c>
      <c r="AF69" s="107">
        <v>25.980892654489629</v>
      </c>
      <c r="AG69" s="107">
        <v>15.097664735220018</v>
      </c>
      <c r="AI69" s="107">
        <f t="shared" si="8"/>
        <v>25.939407315758004</v>
      </c>
      <c r="AJ69" s="107">
        <f t="shared" si="8"/>
        <v>17.922878417118266</v>
      </c>
      <c r="AL69" s="107">
        <f t="shared" si="9"/>
        <v>23.382803389040667</v>
      </c>
      <c r="AM69" s="107">
        <f t="shared" si="9"/>
        <v>13.587898261698017</v>
      </c>
      <c r="AO69" s="107">
        <v>26.375</v>
      </c>
      <c r="AP69" s="107">
        <v>13.339999198913574</v>
      </c>
      <c r="AR69" s="107">
        <v>23.125</v>
      </c>
      <c r="AS69" s="107">
        <v>11.339999198913574</v>
      </c>
    </row>
    <row r="70" spans="1:45">
      <c r="A70" s="34">
        <v>37926</v>
      </c>
      <c r="B70" s="107">
        <f t="shared" si="0"/>
        <v>30.230199679645374</v>
      </c>
      <c r="C70" s="107">
        <f t="shared" si="1"/>
        <v>19.777415402122887</v>
      </c>
      <c r="D70" s="107">
        <v>30.230199679645374</v>
      </c>
      <c r="E70" s="107">
        <v>19.777415402122887</v>
      </c>
      <c r="G70" s="34">
        <v>37926</v>
      </c>
      <c r="H70" s="35">
        <v>25.095000457763671</v>
      </c>
      <c r="I70" s="35">
        <v>13.089999198913574</v>
      </c>
      <c r="K70" s="34">
        <v>37926</v>
      </c>
      <c r="L70" s="35">
        <v>21.57277083333333</v>
      </c>
      <c r="M70" s="35">
        <v>12.536291666666669</v>
      </c>
      <c r="O70" s="34">
        <v>37926</v>
      </c>
      <c r="P70" s="35">
        <v>28.800363774597184</v>
      </c>
      <c r="Q70" s="35">
        <v>22.770646883028704</v>
      </c>
      <c r="R70" s="103"/>
      <c r="S70" s="34">
        <v>37926</v>
      </c>
      <c r="T70" s="35">
        <v>28.58</v>
      </c>
      <c r="U70" s="35">
        <v>25.7</v>
      </c>
      <c r="W70" s="35">
        <v>28.335714285714289</v>
      </c>
      <c r="X70" s="35">
        <v>19.065357142857142</v>
      </c>
      <c r="Z70" s="107">
        <v>31.436476581702017</v>
      </c>
      <c r="AA70" s="107">
        <v>22.368162201469101</v>
      </c>
      <c r="AC70" s="107">
        <v>30.230199679645374</v>
      </c>
      <c r="AD70" s="107">
        <v>19.777415402122887</v>
      </c>
      <c r="AF70" s="107">
        <v>29.730993112631772</v>
      </c>
      <c r="AG70" s="107">
        <v>15.806813001799188</v>
      </c>
      <c r="AI70" s="107">
        <f t="shared" si="8"/>
        <v>27.207179711680837</v>
      </c>
      <c r="AJ70" s="107">
        <f t="shared" si="8"/>
        <v>17.799673861910598</v>
      </c>
      <c r="AL70" s="107">
        <f t="shared" si="9"/>
        <v>26.757893801368596</v>
      </c>
      <c r="AM70" s="107">
        <f t="shared" si="9"/>
        <v>14.22613170161927</v>
      </c>
      <c r="AO70" s="107">
        <v>27.375</v>
      </c>
      <c r="AP70" s="107">
        <v>13.339999198913574</v>
      </c>
      <c r="AR70" s="107">
        <v>24.125</v>
      </c>
      <c r="AS70" s="107">
        <v>11.339999198913574</v>
      </c>
    </row>
    <row r="71" spans="1:45">
      <c r="A71" s="34">
        <v>37956</v>
      </c>
      <c r="B71" s="107">
        <f t="shared" si="0"/>
        <v>30.96218908030286</v>
      </c>
      <c r="C71" s="107">
        <f t="shared" si="1"/>
        <v>20.601053651854503</v>
      </c>
      <c r="D71" s="107">
        <v>30.96218908030286</v>
      </c>
      <c r="E71" s="107">
        <v>20.601053651854503</v>
      </c>
      <c r="G71" s="34">
        <v>37956</v>
      </c>
      <c r="H71" s="35">
        <v>26.095000457763671</v>
      </c>
      <c r="I71" s="35">
        <v>14.649999618530273</v>
      </c>
      <c r="K71" s="34">
        <v>37956</v>
      </c>
      <c r="L71" s="35">
        <v>22.507862903225803</v>
      </c>
      <c r="M71" s="35">
        <v>12.934112903225804</v>
      </c>
      <c r="O71" s="34">
        <v>37956</v>
      </c>
      <c r="P71" s="35">
        <v>26.342127293504827</v>
      </c>
      <c r="Q71" s="35">
        <v>20.392747416992911</v>
      </c>
      <c r="R71" s="103"/>
      <c r="S71" s="34">
        <v>37956</v>
      </c>
      <c r="T71" s="35">
        <v>34.58</v>
      </c>
      <c r="U71" s="35">
        <v>27.8</v>
      </c>
      <c r="W71" s="35">
        <v>23.65232142857143</v>
      </c>
      <c r="X71" s="35">
        <v>18.129464285714285</v>
      </c>
      <c r="Z71" s="107">
        <v>29.603162819680051</v>
      </c>
      <c r="AA71" s="107">
        <v>19.779464878922379</v>
      </c>
      <c r="AC71" s="107">
        <v>30.96218908030286</v>
      </c>
      <c r="AD71" s="107">
        <v>20.601053651854503</v>
      </c>
      <c r="AF71" s="107">
        <v>25.128994624672416</v>
      </c>
      <c r="AG71" s="107">
        <v>16.425484204764018</v>
      </c>
      <c r="AI71" s="107">
        <f t="shared" si="8"/>
        <v>27.865970172272576</v>
      </c>
      <c r="AJ71" s="107">
        <f t="shared" si="8"/>
        <v>18.540948286669053</v>
      </c>
      <c r="AL71" s="107">
        <f t="shared" si="9"/>
        <v>22.616095162205173</v>
      </c>
      <c r="AM71" s="107">
        <f t="shared" si="9"/>
        <v>14.782935784287616</v>
      </c>
      <c r="AO71" s="107">
        <v>27.75</v>
      </c>
      <c r="AP71" s="107">
        <v>14.899999618530273</v>
      </c>
      <c r="AR71" s="107">
        <v>24.375</v>
      </c>
      <c r="AS71" s="107">
        <v>12.899999618530273</v>
      </c>
    </row>
    <row r="72" spans="1:45">
      <c r="A72" s="34">
        <v>37987</v>
      </c>
      <c r="B72" s="107">
        <f t="shared" si="0"/>
        <v>35.273203184000522</v>
      </c>
      <c r="C72" s="107">
        <f t="shared" si="1"/>
        <v>20.270130871746584</v>
      </c>
      <c r="D72" s="107">
        <v>35.273203184000522</v>
      </c>
      <c r="E72" s="107">
        <v>20.270130871746584</v>
      </c>
      <c r="P72">
        <v>34.494706423606608</v>
      </c>
      <c r="Q72">
        <v>23.254075478092545</v>
      </c>
      <c r="W72" s="35">
        <v>32.125357142857148</v>
      </c>
      <c r="X72" s="35">
        <v>19.305982142857143</v>
      </c>
      <c r="Z72" s="107">
        <v>38.303216440345544</v>
      </c>
      <c r="AA72" s="107">
        <v>24.827138661398266</v>
      </c>
      <c r="AC72" s="107">
        <v>35.273203184000522</v>
      </c>
      <c r="AD72" s="107">
        <v>20.270130871746584</v>
      </c>
      <c r="AF72" s="107">
        <v>32.313445708297728</v>
      </c>
      <c r="AG72" s="107">
        <v>16.18429111008383</v>
      </c>
      <c r="AI72" s="107">
        <f t="shared" si="8"/>
        <v>31.745882865600471</v>
      </c>
      <c r="AJ72" s="107">
        <f t="shared" si="8"/>
        <v>18.243117784571925</v>
      </c>
      <c r="AL72" s="107">
        <f t="shared" si="9"/>
        <v>29.082101137467955</v>
      </c>
      <c r="AM72" s="107">
        <f t="shared" si="9"/>
        <v>14.565861999075448</v>
      </c>
      <c r="AR72">
        <v>29.8</v>
      </c>
      <c r="AS72">
        <v>13.689999580383299</v>
      </c>
    </row>
    <row r="73" spans="1:45">
      <c r="A73" s="34">
        <v>38018</v>
      </c>
      <c r="B73" s="107">
        <f t="shared" si="0"/>
        <v>29.712821341439263</v>
      </c>
      <c r="C73" s="107">
        <f t="shared" si="1"/>
        <v>21.041037030033486</v>
      </c>
      <c r="D73" s="107">
        <v>29.712821341439263</v>
      </c>
      <c r="E73" s="107">
        <v>21.041037030033486</v>
      </c>
      <c r="P73">
        <v>26.124564235352558</v>
      </c>
      <c r="Q73">
        <v>22.553346038101349</v>
      </c>
      <c r="W73" s="35">
        <v>33.237187499999997</v>
      </c>
      <c r="X73" s="35">
        <v>20.193660714285713</v>
      </c>
      <c r="Z73" s="107">
        <v>26.823355347134743</v>
      </c>
      <c r="AA73" s="107">
        <v>20.404289180033533</v>
      </c>
      <c r="AC73" s="107">
        <v>29.712821341439263</v>
      </c>
      <c r="AD73" s="107">
        <v>21.041037030033486</v>
      </c>
      <c r="AF73" s="107">
        <v>26.685868979289708</v>
      </c>
      <c r="AG73" s="107">
        <v>16.361279578472455</v>
      </c>
      <c r="AI73" s="107">
        <f t="shared" si="8"/>
        <v>26.741539207295336</v>
      </c>
      <c r="AJ73" s="107">
        <f t="shared" si="8"/>
        <v>18.93693332703014</v>
      </c>
      <c r="AL73" s="107">
        <f t="shared" si="9"/>
        <v>24.017282081360737</v>
      </c>
      <c r="AM73" s="107">
        <f t="shared" si="9"/>
        <v>14.72515162062521</v>
      </c>
      <c r="AR73">
        <v>29.8</v>
      </c>
      <c r="AS73">
        <v>13.539999008178709</v>
      </c>
    </row>
    <row r="74" spans="1:45">
      <c r="A74" s="34">
        <v>38047</v>
      </c>
      <c r="B74" s="107">
        <f t="shared" si="0"/>
        <v>30.64879471187891</v>
      </c>
      <c r="C74" s="107">
        <f t="shared" si="1"/>
        <v>20.390741547882293</v>
      </c>
      <c r="D74" s="107">
        <v>30.64879471187891</v>
      </c>
      <c r="E74" s="107">
        <v>20.390741547882293</v>
      </c>
      <c r="P74">
        <v>30.133345983847359</v>
      </c>
      <c r="Q74">
        <v>23.444354041383573</v>
      </c>
      <c r="W74" s="35">
        <v>26.634598214285713</v>
      </c>
      <c r="X74" s="35">
        <v>18.767767857142857</v>
      </c>
      <c r="Z74" s="107">
        <v>33.350912583471704</v>
      </c>
      <c r="AA74" s="107">
        <v>23.086955379000578</v>
      </c>
      <c r="AC74" s="107">
        <v>30.64879471187891</v>
      </c>
      <c r="AD74" s="107">
        <v>20.390741547882293</v>
      </c>
      <c r="AF74" s="107">
        <v>26.609269907064316</v>
      </c>
      <c r="AG74" s="107">
        <v>15.655284480839271</v>
      </c>
      <c r="AI74" s="107">
        <f t="shared" si="8"/>
        <v>27.58391524069102</v>
      </c>
      <c r="AJ74" s="107">
        <f t="shared" si="8"/>
        <v>18.351667393094065</v>
      </c>
      <c r="AL74" s="107">
        <f t="shared" si="9"/>
        <v>23.948342916357884</v>
      </c>
      <c r="AM74" s="107">
        <f t="shared" si="9"/>
        <v>14.089756032755345</v>
      </c>
      <c r="AR74">
        <v>23.25</v>
      </c>
      <c r="AS74">
        <v>11.539999008178711</v>
      </c>
    </row>
    <row r="75" spans="1:45">
      <c r="A75" s="34">
        <v>38078</v>
      </c>
      <c r="B75" s="107">
        <f t="shared" si="0"/>
        <v>27.7117699243387</v>
      </c>
      <c r="C75" s="107">
        <f t="shared" si="1"/>
        <v>19.907037800249824</v>
      </c>
      <c r="D75" s="107">
        <v>27.7117699243387</v>
      </c>
      <c r="E75" s="107">
        <v>19.907037800249824</v>
      </c>
      <c r="P75">
        <v>24.885168022815414</v>
      </c>
      <c r="Q75">
        <v>21.852593192860304</v>
      </c>
      <c r="W75" s="35">
        <v>26.6678125</v>
      </c>
      <c r="X75" s="35">
        <v>19.123571428571427</v>
      </c>
      <c r="Z75" s="107">
        <v>27.143046002766511</v>
      </c>
      <c r="AA75" s="107">
        <v>20.919846840317916</v>
      </c>
      <c r="AC75" s="107">
        <v>27.7117699243387</v>
      </c>
      <c r="AD75" s="107">
        <v>19.907037800249824</v>
      </c>
      <c r="AF75" s="107">
        <v>25.497903253881582</v>
      </c>
      <c r="AG75" s="107">
        <v>14.95601406919566</v>
      </c>
      <c r="AI75" s="107">
        <f t="shared" si="8"/>
        <v>24.940592931904831</v>
      </c>
      <c r="AJ75" s="107">
        <f t="shared" si="8"/>
        <v>17.916334020224841</v>
      </c>
      <c r="AL75" s="107">
        <f t="shared" si="9"/>
        <v>22.948112928493423</v>
      </c>
      <c r="AM75" s="107">
        <f t="shared" si="9"/>
        <v>13.460412662276095</v>
      </c>
      <c r="AR75">
        <v>22.2</v>
      </c>
      <c r="AS75">
        <v>11.539999008178711</v>
      </c>
    </row>
    <row r="76" spans="1:45">
      <c r="A76" s="34">
        <v>38108</v>
      </c>
      <c r="B76" s="107">
        <f t="shared" si="0"/>
        <v>25.985405565900152</v>
      </c>
      <c r="C76" s="107">
        <f t="shared" si="1"/>
        <v>18.852509033890094</v>
      </c>
      <c r="D76" s="107">
        <v>25.985405565900152</v>
      </c>
      <c r="E76" s="107">
        <v>18.852509033890094</v>
      </c>
      <c r="P76">
        <v>23.150593175676079</v>
      </c>
      <c r="Q76">
        <v>18.383518393894583</v>
      </c>
      <c r="W76" s="35">
        <v>25.00763392857143</v>
      </c>
      <c r="X76" s="35">
        <v>16.301696428571429</v>
      </c>
      <c r="Z76" s="107">
        <v>23.015318192120233</v>
      </c>
      <c r="AA76" s="107">
        <v>15.553593105677583</v>
      </c>
      <c r="AC76" s="107">
        <v>25.985405565900152</v>
      </c>
      <c r="AD76" s="107">
        <v>18.852509033890094</v>
      </c>
      <c r="AF76" s="107">
        <v>21.811624967777597</v>
      </c>
      <c r="AG76" s="107">
        <v>14.162593580372775</v>
      </c>
      <c r="AI76" s="107">
        <f t="shared" si="8"/>
        <v>23.386865009310139</v>
      </c>
      <c r="AJ76" s="107">
        <f t="shared" si="8"/>
        <v>16.967258130501087</v>
      </c>
      <c r="AL76" s="107">
        <f t="shared" si="9"/>
        <v>19.630462470999838</v>
      </c>
      <c r="AM76" s="107">
        <f t="shared" si="9"/>
        <v>12.746334222335499</v>
      </c>
      <c r="AR76">
        <v>22.2</v>
      </c>
      <c r="AS76">
        <v>11.539999008178711</v>
      </c>
    </row>
    <row r="77" spans="1:45">
      <c r="A77" s="34">
        <v>38139</v>
      </c>
      <c r="B77" s="107">
        <f t="shared" ref="B77:B140" si="10">D77*(1+$D$7)</f>
        <v>27.465806753667227</v>
      </c>
      <c r="C77" s="107">
        <f t="shared" ref="C77:C140" si="11">E77*(1+$D$7)</f>
        <v>18.449764470080581</v>
      </c>
      <c r="D77" s="107">
        <v>27.465806753667227</v>
      </c>
      <c r="E77" s="107">
        <v>18.449764470080581</v>
      </c>
      <c r="P77">
        <v>25.251373764224113</v>
      </c>
      <c r="Q77">
        <v>19.632066901246873</v>
      </c>
      <c r="W77" s="35">
        <v>24.732812500000001</v>
      </c>
      <c r="X77" s="35">
        <v>15.089464285714286</v>
      </c>
      <c r="Z77" s="107">
        <v>27.789131552743395</v>
      </c>
      <c r="AA77" s="107">
        <v>18.805683880043134</v>
      </c>
      <c r="AC77" s="107">
        <v>27.465806753667227</v>
      </c>
      <c r="AD77" s="107">
        <v>18.449764470080581</v>
      </c>
      <c r="AF77" s="107">
        <v>25.367614401958445</v>
      </c>
      <c r="AG77" s="107">
        <v>14.139700657615723</v>
      </c>
      <c r="AI77" s="107">
        <f t="shared" ref="AI77:AJ92" si="12">AC77*0.9</f>
        <v>24.719226078300505</v>
      </c>
      <c r="AJ77" s="107">
        <f t="shared" si="12"/>
        <v>16.604788023072523</v>
      </c>
      <c r="AL77" s="107">
        <f t="shared" ref="AL77:AM92" si="13">AF77*0.9</f>
        <v>22.830852961762602</v>
      </c>
      <c r="AM77" s="107">
        <f t="shared" si="13"/>
        <v>12.725730591854152</v>
      </c>
      <c r="AR77">
        <v>29.2</v>
      </c>
      <c r="AS77">
        <v>11.339999198913574</v>
      </c>
    </row>
    <row r="78" spans="1:45">
      <c r="A78" s="34">
        <v>38169</v>
      </c>
      <c r="B78" s="107">
        <f t="shared" si="10"/>
        <v>26.673899563321431</v>
      </c>
      <c r="C78" s="107">
        <f t="shared" si="11"/>
        <v>18.368568760745138</v>
      </c>
      <c r="D78" s="107">
        <v>26.673899563321431</v>
      </c>
      <c r="E78" s="107">
        <v>18.368568760745138</v>
      </c>
      <c r="P78">
        <v>26.312020688331099</v>
      </c>
      <c r="Q78">
        <v>20.319884431342597</v>
      </c>
      <c r="W78" s="35">
        <v>27.057678571428575</v>
      </c>
      <c r="X78" s="35">
        <v>18.060357142857143</v>
      </c>
      <c r="Z78" s="107">
        <v>29.268454928709335</v>
      </c>
      <c r="AA78" s="107">
        <v>19.106755545584619</v>
      </c>
      <c r="AC78" s="107">
        <v>26.673899563321431</v>
      </c>
      <c r="AD78" s="107">
        <v>18.368568760745138</v>
      </c>
      <c r="AF78" s="107">
        <v>25.570300782159933</v>
      </c>
      <c r="AG78" s="107">
        <v>14.163694998845093</v>
      </c>
      <c r="AI78" s="107">
        <f t="shared" si="12"/>
        <v>24.006509606989287</v>
      </c>
      <c r="AJ78" s="107">
        <f t="shared" si="12"/>
        <v>16.531711884670624</v>
      </c>
      <c r="AL78" s="107">
        <f t="shared" si="13"/>
        <v>23.013270703943942</v>
      </c>
      <c r="AM78" s="107">
        <f t="shared" si="13"/>
        <v>12.747325498960585</v>
      </c>
      <c r="AR78">
        <v>59.9</v>
      </c>
      <c r="AS78">
        <v>14.139999198913575</v>
      </c>
    </row>
    <row r="79" spans="1:45">
      <c r="A79" s="34">
        <v>38200</v>
      </c>
      <c r="B79" s="107">
        <f t="shared" si="10"/>
        <v>26.845100802098145</v>
      </c>
      <c r="C79" s="107">
        <f t="shared" si="11"/>
        <v>18.742142111625871</v>
      </c>
      <c r="D79" s="107">
        <v>26.845100802098145</v>
      </c>
      <c r="E79" s="107">
        <v>18.742142111625871</v>
      </c>
      <c r="P79">
        <v>26.992123206424122</v>
      </c>
      <c r="Q79">
        <v>21.304492715514925</v>
      </c>
      <c r="W79" s="35">
        <v>27.094508928571429</v>
      </c>
      <c r="X79" s="35">
        <v>16.900267857142858</v>
      </c>
      <c r="Z79" s="107">
        <v>28.985071896252304</v>
      </c>
      <c r="AA79" s="107">
        <v>20.289969833905211</v>
      </c>
      <c r="AC79" s="107">
        <v>26.845100802098145</v>
      </c>
      <c r="AD79" s="107">
        <v>18.742142111625871</v>
      </c>
      <c r="AF79" s="107">
        <v>24.69098355756093</v>
      </c>
      <c r="AG79" s="107">
        <v>14.285514186853538</v>
      </c>
      <c r="AI79" s="107">
        <f t="shared" si="12"/>
        <v>24.16059072188833</v>
      </c>
      <c r="AJ79" s="107">
        <f t="shared" si="12"/>
        <v>16.867927900463282</v>
      </c>
      <c r="AL79" s="107">
        <f t="shared" si="13"/>
        <v>22.221885201804838</v>
      </c>
      <c r="AM79" s="107">
        <f t="shared" si="13"/>
        <v>12.856962768168184</v>
      </c>
      <c r="AR79">
        <v>59.9</v>
      </c>
      <c r="AS79">
        <v>14.139999198913575</v>
      </c>
    </row>
    <row r="80" spans="1:45">
      <c r="A80" s="34">
        <v>38231</v>
      </c>
      <c r="B80" s="107">
        <f t="shared" si="10"/>
        <v>29.177630092573892</v>
      </c>
      <c r="C80" s="107">
        <f t="shared" si="11"/>
        <v>19.022677483039999</v>
      </c>
      <c r="D80" s="107">
        <v>29.177630092573892</v>
      </c>
      <c r="E80" s="107">
        <v>19.022677483039999</v>
      </c>
      <c r="P80">
        <v>27.638511835796791</v>
      </c>
      <c r="Q80">
        <v>20.21445509803598</v>
      </c>
      <c r="W80" s="35">
        <v>29.560714285714283</v>
      </c>
      <c r="X80" s="35">
        <v>18.679821428571429</v>
      </c>
      <c r="Z80" s="107">
        <v>28.064679699750467</v>
      </c>
      <c r="AA80" s="107">
        <v>17.399465720760645</v>
      </c>
      <c r="AC80" s="107">
        <v>29.177630092573892</v>
      </c>
      <c r="AD80" s="107">
        <v>19.022677483039999</v>
      </c>
      <c r="AF80" s="107">
        <v>26.674734820198061</v>
      </c>
      <c r="AG80" s="107">
        <v>14.585380271971893</v>
      </c>
      <c r="AI80" s="107">
        <f t="shared" si="12"/>
        <v>26.259867083316504</v>
      </c>
      <c r="AJ80" s="107">
        <f t="shared" si="12"/>
        <v>17.120409734736</v>
      </c>
      <c r="AL80" s="107">
        <f t="shared" si="13"/>
        <v>24.007261338178257</v>
      </c>
      <c r="AM80" s="107">
        <f t="shared" si="13"/>
        <v>13.126842244774704</v>
      </c>
      <c r="AR80">
        <v>27.324999999999999</v>
      </c>
      <c r="AS80">
        <v>11.339999198913574</v>
      </c>
    </row>
    <row r="81" spans="1:45">
      <c r="A81" s="34">
        <v>38261</v>
      </c>
      <c r="B81" s="107">
        <f t="shared" si="10"/>
        <v>29.490858254779468</v>
      </c>
      <c r="C81" s="107">
        <f t="shared" si="11"/>
        <v>19.910792076534761</v>
      </c>
      <c r="D81" s="107">
        <v>29.490858254779468</v>
      </c>
      <c r="E81" s="107">
        <v>19.910792076534761</v>
      </c>
      <c r="P81">
        <v>27.027619074833439</v>
      </c>
      <c r="Q81">
        <v>21.59202581323181</v>
      </c>
      <c r="W81" s="35">
        <v>31.612767857142856</v>
      </c>
      <c r="X81" s="35">
        <v>19.495803571428574</v>
      </c>
      <c r="Z81" s="107">
        <v>28.54892260792273</v>
      </c>
      <c r="AA81" s="107">
        <v>21.192528952560185</v>
      </c>
      <c r="AC81" s="107">
        <v>29.490858254779468</v>
      </c>
      <c r="AD81" s="107">
        <v>19.910792076534761</v>
      </c>
      <c r="AF81" s="107">
        <v>29.68037566795174</v>
      </c>
      <c r="AG81" s="107">
        <v>15.975209609673989</v>
      </c>
      <c r="AI81" s="107">
        <f t="shared" si="12"/>
        <v>26.54177242930152</v>
      </c>
      <c r="AJ81" s="107">
        <f t="shared" si="12"/>
        <v>17.919712868881287</v>
      </c>
      <c r="AL81" s="107">
        <f t="shared" si="13"/>
        <v>26.712338101156565</v>
      </c>
      <c r="AM81" s="107">
        <f t="shared" si="13"/>
        <v>14.37768864870659</v>
      </c>
      <c r="AR81">
        <v>23.125</v>
      </c>
      <c r="AS81">
        <v>11.339999198913574</v>
      </c>
    </row>
    <row r="82" spans="1:45">
      <c r="A82" s="34">
        <v>38292</v>
      </c>
      <c r="B82" s="107">
        <f t="shared" si="10"/>
        <v>31.998966196580046</v>
      </c>
      <c r="C82" s="107">
        <f t="shared" si="11"/>
        <v>19.953459214616004</v>
      </c>
      <c r="D82" s="107">
        <v>31.998966196580046</v>
      </c>
      <c r="E82" s="107">
        <v>19.953459214616004</v>
      </c>
      <c r="P82">
        <v>29.662779815820805</v>
      </c>
      <c r="Q82">
        <v>23.627120433043128</v>
      </c>
      <c r="W82" s="35">
        <v>29.930937499999999</v>
      </c>
      <c r="X82" s="35">
        <v>19.679553571428571</v>
      </c>
      <c r="Z82" s="107">
        <v>32.411652532358367</v>
      </c>
      <c r="AA82" s="107">
        <v>23.966676179352472</v>
      </c>
      <c r="AC82" s="107">
        <v>31.998966196580046</v>
      </c>
      <c r="AD82" s="107">
        <v>19.953459214616004</v>
      </c>
      <c r="AF82" s="107">
        <v>31.088777621657922</v>
      </c>
      <c r="AG82" s="107">
        <v>16.731283940560022</v>
      </c>
      <c r="AI82" s="107">
        <f t="shared" si="12"/>
        <v>28.799069576922044</v>
      </c>
      <c r="AJ82" s="107">
        <f t="shared" si="12"/>
        <v>17.958113293154405</v>
      </c>
      <c r="AL82" s="107">
        <f t="shared" si="13"/>
        <v>27.979899859492129</v>
      </c>
      <c r="AM82" s="107">
        <f t="shared" si="13"/>
        <v>15.05815554650402</v>
      </c>
      <c r="AR82">
        <v>24.125</v>
      </c>
      <c r="AS82">
        <v>11.339999198913574</v>
      </c>
    </row>
    <row r="83" spans="1:45">
      <c r="A83" s="34">
        <v>38322</v>
      </c>
      <c r="B83" s="107">
        <f t="shared" si="10"/>
        <v>28.89458826627104</v>
      </c>
      <c r="C83" s="107">
        <f t="shared" si="11"/>
        <v>21.23668953743104</v>
      </c>
      <c r="D83" s="107">
        <v>28.89458826627104</v>
      </c>
      <c r="E83" s="107">
        <v>21.23668953743104</v>
      </c>
      <c r="P83">
        <v>26.896280769572996</v>
      </c>
      <c r="Q83">
        <v>19.908432819811477</v>
      </c>
      <c r="W83" s="35">
        <v>23.408392857142857</v>
      </c>
      <c r="X83" s="35">
        <v>18.465624999999999</v>
      </c>
      <c r="Z83" s="107">
        <v>30.316584425896629</v>
      </c>
      <c r="AA83" s="107">
        <v>20.691932072558917</v>
      </c>
      <c r="AC83" s="107">
        <v>28.89458826627104</v>
      </c>
      <c r="AD83" s="107">
        <v>21.23668953743104</v>
      </c>
      <c r="AF83" s="107">
        <v>26.147621006638449</v>
      </c>
      <c r="AG83" s="107">
        <v>17.222948084424544</v>
      </c>
      <c r="AI83" s="107">
        <f t="shared" si="12"/>
        <v>26.005129439643937</v>
      </c>
      <c r="AJ83" s="107">
        <f t="shared" si="12"/>
        <v>19.113020583687938</v>
      </c>
      <c r="AL83" s="107">
        <f t="shared" si="13"/>
        <v>23.532858905974603</v>
      </c>
      <c r="AM83" s="107">
        <f t="shared" si="13"/>
        <v>15.50065327598209</v>
      </c>
      <c r="AR83">
        <v>24.375</v>
      </c>
      <c r="AS83">
        <v>12.899999618530273</v>
      </c>
    </row>
    <row r="84" spans="1:45">
      <c r="A84" s="34">
        <v>38353</v>
      </c>
      <c r="B84" s="107">
        <f t="shared" si="10"/>
        <v>34.583172127222994</v>
      </c>
      <c r="C84" s="107">
        <f t="shared" si="11"/>
        <v>21.413921244441902</v>
      </c>
      <c r="D84" s="107">
        <v>34.583172127222994</v>
      </c>
      <c r="E84" s="107">
        <v>21.413921244441902</v>
      </c>
      <c r="P84">
        <v>34.51325173186197</v>
      </c>
      <c r="Q84">
        <v>27.060943445768331</v>
      </c>
      <c r="W84" s="35">
        <v>32.347232142857145</v>
      </c>
      <c r="X84" s="35">
        <v>20.060178571428569</v>
      </c>
      <c r="Z84" s="107">
        <v>38.159031456597411</v>
      </c>
      <c r="AA84" s="107">
        <v>27.989357930485564</v>
      </c>
      <c r="AC84" s="107">
        <v>34.583172127222994</v>
      </c>
      <c r="AD84" s="107">
        <v>21.413921244441902</v>
      </c>
      <c r="AF84" s="107">
        <v>34.749561273902707</v>
      </c>
      <c r="AG84" s="107">
        <v>16.911968630366061</v>
      </c>
      <c r="AI84" s="107">
        <f t="shared" si="12"/>
        <v>31.124854914500695</v>
      </c>
      <c r="AJ84" s="107">
        <f t="shared" si="12"/>
        <v>19.272529119997714</v>
      </c>
      <c r="AL84" s="107">
        <f t="shared" si="13"/>
        <v>31.274605146512435</v>
      </c>
      <c r="AM84" s="107">
        <f t="shared" si="13"/>
        <v>15.220771767329456</v>
      </c>
      <c r="AR84">
        <v>30.2</v>
      </c>
      <c r="AS84">
        <v>13.389999580383298</v>
      </c>
    </row>
    <row r="85" spans="1:45">
      <c r="A85" s="34">
        <v>38384</v>
      </c>
      <c r="B85" s="107">
        <f t="shared" si="10"/>
        <v>31.111247738938335</v>
      </c>
      <c r="C85" s="107">
        <f t="shared" si="11"/>
        <v>22.078417987117874</v>
      </c>
      <c r="D85" s="107">
        <v>31.111247738938335</v>
      </c>
      <c r="E85" s="107">
        <v>22.078417987117874</v>
      </c>
      <c r="P85">
        <v>30.592519633443281</v>
      </c>
      <c r="Q85">
        <v>24.304520472283947</v>
      </c>
      <c r="W85" s="35">
        <v>34.361071428571428</v>
      </c>
      <c r="X85" s="35">
        <v>20.463928571428571</v>
      </c>
      <c r="Z85" s="107">
        <v>30.109260946926437</v>
      </c>
      <c r="AA85" s="107">
        <v>22.09220049294704</v>
      </c>
      <c r="AC85" s="107">
        <v>31.111247738938335</v>
      </c>
      <c r="AD85" s="107">
        <v>22.078417987117874</v>
      </c>
      <c r="AF85" s="107">
        <v>26.475346090240862</v>
      </c>
      <c r="AG85" s="107">
        <v>16.637182314572875</v>
      </c>
      <c r="AI85" s="107">
        <f t="shared" si="12"/>
        <v>28.0001229650445</v>
      </c>
      <c r="AJ85" s="107">
        <f t="shared" si="12"/>
        <v>19.870576188406087</v>
      </c>
      <c r="AL85" s="107">
        <f t="shared" si="13"/>
        <v>23.827811481216777</v>
      </c>
      <c r="AM85" s="107">
        <f t="shared" si="13"/>
        <v>14.973464083115589</v>
      </c>
      <c r="AR85">
        <v>30.2</v>
      </c>
      <c r="AS85">
        <v>13.239999008178708</v>
      </c>
    </row>
    <row r="86" spans="1:45">
      <c r="A86" s="34">
        <v>38412</v>
      </c>
      <c r="B86" s="107">
        <f t="shared" si="10"/>
        <v>31.318725910693622</v>
      </c>
      <c r="C86" s="107">
        <f t="shared" si="11"/>
        <v>21.473486319616903</v>
      </c>
      <c r="D86" s="107">
        <v>31.318725910693622</v>
      </c>
      <c r="E86" s="107">
        <v>21.473486319616903</v>
      </c>
      <c r="P86">
        <v>31.803869017012072</v>
      </c>
      <c r="Q86">
        <v>23.366690487071207</v>
      </c>
      <c r="W86" s="35">
        <v>28.352857142857136</v>
      </c>
      <c r="X86" s="35">
        <v>19.616428571428571</v>
      </c>
      <c r="Z86" s="107">
        <v>34.706959150418044</v>
      </c>
      <c r="AA86" s="107">
        <v>23.45350352491122</v>
      </c>
      <c r="AC86" s="107">
        <v>31.318725910693622</v>
      </c>
      <c r="AD86" s="107">
        <v>21.473486319616903</v>
      </c>
      <c r="AF86" s="107">
        <v>29.15111894127001</v>
      </c>
      <c r="AG86" s="107">
        <v>16.03441223798551</v>
      </c>
      <c r="AI86" s="107">
        <f t="shared" si="12"/>
        <v>28.186853319624262</v>
      </c>
      <c r="AJ86" s="107">
        <f t="shared" si="12"/>
        <v>19.326137687655212</v>
      </c>
      <c r="AL86" s="107">
        <f t="shared" si="13"/>
        <v>26.236007047143008</v>
      </c>
      <c r="AM86" s="107">
        <f t="shared" si="13"/>
        <v>14.430971014186959</v>
      </c>
      <c r="AR86">
        <v>23.25</v>
      </c>
      <c r="AS86">
        <v>11.039999008178711</v>
      </c>
    </row>
    <row r="87" spans="1:45">
      <c r="A87" s="34">
        <v>38443</v>
      </c>
      <c r="B87" s="107">
        <f t="shared" si="10"/>
        <v>29.403027803394814</v>
      </c>
      <c r="C87" s="107">
        <f t="shared" si="11"/>
        <v>20.489138740475862</v>
      </c>
      <c r="D87" s="107">
        <v>29.403027803394814</v>
      </c>
      <c r="E87" s="107">
        <v>20.489138740475862</v>
      </c>
      <c r="P87">
        <v>25.994244083643856</v>
      </c>
      <c r="Q87">
        <v>21.600931353087212</v>
      </c>
      <c r="W87" s="35">
        <v>28.396339285714284</v>
      </c>
      <c r="X87" s="35">
        <v>19.522678571428571</v>
      </c>
      <c r="Z87" s="107">
        <v>28.208997695178365</v>
      </c>
      <c r="AA87" s="107">
        <v>20.360614990371033</v>
      </c>
      <c r="AC87" s="107">
        <v>29.403027803394814</v>
      </c>
      <c r="AD87" s="107">
        <v>20.489138740475862</v>
      </c>
      <c r="AF87" s="107">
        <v>29.642027897384011</v>
      </c>
      <c r="AG87" s="107">
        <v>15.033620683872474</v>
      </c>
      <c r="AI87" s="107">
        <f t="shared" si="12"/>
        <v>26.462725023055334</v>
      </c>
      <c r="AJ87" s="107">
        <f t="shared" si="12"/>
        <v>18.440224866428277</v>
      </c>
      <c r="AL87" s="107">
        <f t="shared" si="13"/>
        <v>26.67782510764561</v>
      </c>
      <c r="AM87" s="107">
        <f t="shared" si="13"/>
        <v>13.530258615485227</v>
      </c>
      <c r="AR87">
        <v>22.2</v>
      </c>
      <c r="AS87">
        <v>11.039999008178711</v>
      </c>
    </row>
    <row r="88" spans="1:45">
      <c r="A88" s="34">
        <v>38473</v>
      </c>
      <c r="B88" s="107">
        <f t="shared" si="10"/>
        <v>26.106859241906747</v>
      </c>
      <c r="C88" s="107">
        <f t="shared" si="11"/>
        <v>19.575779278165321</v>
      </c>
      <c r="D88" s="107">
        <v>26.106859241906747</v>
      </c>
      <c r="E88" s="107">
        <v>19.575779278165321</v>
      </c>
      <c r="P88">
        <v>24.398025833348033</v>
      </c>
      <c r="Q88">
        <v>19.10532572897532</v>
      </c>
      <c r="W88" s="35">
        <v>26.05910714285714</v>
      </c>
      <c r="X88" s="35">
        <v>16.085178571428571</v>
      </c>
      <c r="Z88" s="107">
        <v>24.257425002478708</v>
      </c>
      <c r="AA88" s="107">
        <v>15.531834404818577</v>
      </c>
      <c r="AC88" s="107">
        <v>26.106859241906747</v>
      </c>
      <c r="AD88" s="107">
        <v>19.575779278165321</v>
      </c>
      <c r="AF88" s="107">
        <v>20.97948632141831</v>
      </c>
      <c r="AG88" s="107">
        <v>14.528126191709504</v>
      </c>
      <c r="AI88" s="107">
        <f t="shared" si="12"/>
        <v>23.496173317716075</v>
      </c>
      <c r="AJ88" s="107">
        <f t="shared" si="12"/>
        <v>17.618201350348791</v>
      </c>
      <c r="AL88" s="107">
        <f t="shared" si="13"/>
        <v>18.881537689276481</v>
      </c>
      <c r="AM88" s="107">
        <f t="shared" si="13"/>
        <v>13.075313572538553</v>
      </c>
      <c r="AR88">
        <v>22.2</v>
      </c>
      <c r="AS88">
        <v>11.039999008178711</v>
      </c>
    </row>
    <row r="89" spans="1:45">
      <c r="A89" s="34">
        <v>38504</v>
      </c>
      <c r="B89" s="107">
        <f t="shared" si="10"/>
        <v>26.970727103449452</v>
      </c>
      <c r="C89" s="107">
        <f t="shared" si="11"/>
        <v>18.607960788389462</v>
      </c>
      <c r="D89" s="107">
        <v>26.970727103449452</v>
      </c>
      <c r="E89" s="107">
        <v>18.607960788389462</v>
      </c>
      <c r="P89">
        <v>26.125599684090567</v>
      </c>
      <c r="Q89">
        <v>20.938850586307783</v>
      </c>
      <c r="W89" s="35">
        <v>25.851428571428567</v>
      </c>
      <c r="X89" s="35">
        <v>15.571428571428571</v>
      </c>
      <c r="Z89" s="107">
        <v>28.544028399956002</v>
      </c>
      <c r="AA89" s="107">
        <v>19.651683349577286</v>
      </c>
      <c r="AC89" s="107">
        <v>26.970727103449452</v>
      </c>
      <c r="AD89" s="107">
        <v>18.607960788389462</v>
      </c>
      <c r="AF89" s="107">
        <v>24.843567938443087</v>
      </c>
      <c r="AG89" s="107">
        <v>14.31955206565387</v>
      </c>
      <c r="AI89" s="107">
        <f t="shared" si="12"/>
        <v>24.273654393104508</v>
      </c>
      <c r="AJ89" s="107">
        <f t="shared" si="12"/>
        <v>16.747164709550518</v>
      </c>
      <c r="AL89" s="107">
        <f t="shared" si="13"/>
        <v>22.359211144598778</v>
      </c>
      <c r="AM89" s="107">
        <f t="shared" si="13"/>
        <v>12.887596859088482</v>
      </c>
      <c r="AR89">
        <v>29.2</v>
      </c>
      <c r="AS89">
        <v>10.839999198913574</v>
      </c>
    </row>
    <row r="90" spans="1:45">
      <c r="A90" s="34">
        <v>38534</v>
      </c>
      <c r="B90" s="107">
        <f t="shared" si="10"/>
        <v>26.673453947462594</v>
      </c>
      <c r="C90" s="107">
        <f t="shared" si="11"/>
        <v>18.371195130347942</v>
      </c>
      <c r="D90" s="107">
        <v>26.673453947462594</v>
      </c>
      <c r="E90" s="107">
        <v>18.371195130347942</v>
      </c>
      <c r="P90">
        <v>27.117207856817323</v>
      </c>
      <c r="Q90">
        <v>20.744502795047602</v>
      </c>
      <c r="W90" s="35">
        <v>28.248839285714286</v>
      </c>
      <c r="X90" s="35">
        <v>19.060178571428573</v>
      </c>
      <c r="Z90" s="107">
        <v>29.130221990678276</v>
      </c>
      <c r="AA90" s="107">
        <v>19.997683265732089</v>
      </c>
      <c r="AC90" s="107">
        <v>26.673453947462594</v>
      </c>
      <c r="AD90" s="107">
        <v>18.371195130347942</v>
      </c>
      <c r="AF90" s="107">
        <v>25.900588203524254</v>
      </c>
      <c r="AG90" s="107">
        <v>14.071186524798751</v>
      </c>
      <c r="AI90" s="107">
        <f t="shared" si="12"/>
        <v>24.006108552716334</v>
      </c>
      <c r="AJ90" s="107">
        <f t="shared" si="12"/>
        <v>16.53407561731315</v>
      </c>
      <c r="AL90" s="107">
        <f t="shared" si="13"/>
        <v>23.310529383171829</v>
      </c>
      <c r="AM90" s="107">
        <f t="shared" si="13"/>
        <v>12.664067872318876</v>
      </c>
      <c r="AR90">
        <v>60.7</v>
      </c>
      <c r="AS90">
        <v>14.039999198913574</v>
      </c>
    </row>
    <row r="91" spans="1:45">
      <c r="A91" s="34">
        <v>38565</v>
      </c>
      <c r="B91" s="107">
        <f t="shared" si="10"/>
        <v>27.347737558227369</v>
      </c>
      <c r="C91" s="107">
        <f t="shared" si="11"/>
        <v>18.531615113402019</v>
      </c>
      <c r="D91" s="107">
        <v>27.347737558227369</v>
      </c>
      <c r="E91" s="107">
        <v>18.531615113402019</v>
      </c>
      <c r="P91">
        <v>28.329135144087772</v>
      </c>
      <c r="Q91">
        <v>21.822381101740692</v>
      </c>
      <c r="W91" s="35">
        <v>28.327053571428571</v>
      </c>
      <c r="X91" s="35">
        <v>17.789285714285715</v>
      </c>
      <c r="Z91" s="107">
        <v>30.421680307195629</v>
      </c>
      <c r="AA91" s="107">
        <v>20.887426465817487</v>
      </c>
      <c r="AC91" s="107">
        <v>27.347737558227369</v>
      </c>
      <c r="AD91" s="107">
        <v>18.531615113402019</v>
      </c>
      <c r="AF91" s="107">
        <v>24.335234961780188</v>
      </c>
      <c r="AG91" s="107">
        <v>14.118363862465941</v>
      </c>
      <c r="AI91" s="107">
        <f t="shared" si="12"/>
        <v>24.612963802404632</v>
      </c>
      <c r="AJ91" s="107">
        <f t="shared" si="12"/>
        <v>16.678453602061818</v>
      </c>
      <c r="AL91" s="107">
        <f t="shared" si="13"/>
        <v>21.901711465602169</v>
      </c>
      <c r="AM91" s="107">
        <f t="shared" si="13"/>
        <v>12.706527476219348</v>
      </c>
      <c r="AR91">
        <v>60.7</v>
      </c>
      <c r="AS91">
        <v>14.039999198913574</v>
      </c>
    </row>
    <row r="92" spans="1:45">
      <c r="A92" s="34">
        <v>38596</v>
      </c>
      <c r="B92" s="107">
        <f t="shared" si="10"/>
        <v>29.016321690636108</v>
      </c>
      <c r="C92" s="107">
        <f t="shared" si="11"/>
        <v>18.504433013391665</v>
      </c>
      <c r="D92" s="107">
        <v>29.016321690636108</v>
      </c>
      <c r="E92" s="107">
        <v>18.504433013391665</v>
      </c>
      <c r="P92">
        <v>28.51461666027134</v>
      </c>
      <c r="Q92">
        <v>20.767436284854487</v>
      </c>
      <c r="W92" s="35">
        <v>30.266964285714288</v>
      </c>
      <c r="X92" s="35">
        <v>19.298035714285714</v>
      </c>
      <c r="Z92" s="107">
        <v>28.130578814711715</v>
      </c>
      <c r="AA92" s="107">
        <v>17.867331758781777</v>
      </c>
      <c r="AC92" s="107">
        <v>29.016321690636108</v>
      </c>
      <c r="AD92" s="107">
        <v>18.504433013391665</v>
      </c>
      <c r="AF92" s="107">
        <v>25.635976485083376</v>
      </c>
      <c r="AG92" s="107">
        <v>14.330780886268055</v>
      </c>
      <c r="AI92" s="107">
        <f t="shared" si="12"/>
        <v>26.114689521572497</v>
      </c>
      <c r="AJ92" s="107">
        <f t="shared" si="12"/>
        <v>16.6539897120525</v>
      </c>
      <c r="AL92" s="107">
        <f t="shared" si="13"/>
        <v>23.072378836575037</v>
      </c>
      <c r="AM92" s="107">
        <f t="shared" si="13"/>
        <v>12.89770279764125</v>
      </c>
      <c r="AR92">
        <v>27.324999999999999</v>
      </c>
      <c r="AS92">
        <v>10.839999198913574</v>
      </c>
    </row>
    <row r="93" spans="1:45">
      <c r="A93" s="34">
        <v>38626</v>
      </c>
      <c r="B93" s="107">
        <f t="shared" si="10"/>
        <v>30.139013897405654</v>
      </c>
      <c r="C93" s="107">
        <f t="shared" si="11"/>
        <v>19.706991322901434</v>
      </c>
      <c r="D93" s="107">
        <v>30.139013897405654</v>
      </c>
      <c r="E93" s="107">
        <v>19.706991322901434</v>
      </c>
      <c r="P93">
        <v>27.134822459408792</v>
      </c>
      <c r="Q93">
        <v>21.718891564433807</v>
      </c>
      <c r="W93" s="35">
        <v>33.873125000000002</v>
      </c>
      <c r="X93" s="35">
        <v>20.016071428571429</v>
      </c>
      <c r="Z93" s="107">
        <v>29.71080985633014</v>
      </c>
      <c r="AA93" s="107">
        <v>21.110304638726525</v>
      </c>
      <c r="AC93" s="107">
        <v>30.139013897405654</v>
      </c>
      <c r="AD93" s="107">
        <v>19.706991322901434</v>
      </c>
      <c r="AF93" s="107">
        <v>28.644647493228081</v>
      </c>
      <c r="AG93" s="107">
        <v>15.976604424196234</v>
      </c>
      <c r="AI93" s="107">
        <f t="shared" ref="AI93:AJ95" si="14">AC93*0.9</f>
        <v>27.12511250766509</v>
      </c>
      <c r="AJ93" s="107">
        <f t="shared" si="14"/>
        <v>17.736292190611291</v>
      </c>
      <c r="AL93" s="107">
        <f t="shared" ref="AL93:AM95" si="15">AF93*0.9</f>
        <v>25.780182743905275</v>
      </c>
      <c r="AM93" s="107">
        <f t="shared" si="15"/>
        <v>14.37894398177661</v>
      </c>
      <c r="AR93">
        <v>23.125</v>
      </c>
      <c r="AS93">
        <v>10.839999198913574</v>
      </c>
    </row>
    <row r="94" spans="1:45">
      <c r="A94" s="34">
        <v>38657</v>
      </c>
      <c r="B94" s="107">
        <f t="shared" si="10"/>
        <v>31.828825627326506</v>
      </c>
      <c r="C94" s="107">
        <f t="shared" si="11"/>
        <v>20.187425126594203</v>
      </c>
      <c r="D94" s="107">
        <v>31.828825627326506</v>
      </c>
      <c r="E94" s="107">
        <v>20.187425126594203</v>
      </c>
      <c r="P94">
        <v>29.167323969415452</v>
      </c>
      <c r="Q94">
        <v>24.413366642338147</v>
      </c>
      <c r="W94" s="35">
        <v>31.526160714285719</v>
      </c>
      <c r="X94" s="35">
        <v>20.293749999999999</v>
      </c>
      <c r="Z94" s="107">
        <v>31.926820482870443</v>
      </c>
      <c r="AA94" s="107">
        <v>24.469363702648966</v>
      </c>
      <c r="AC94" s="107">
        <v>31.828825627326506</v>
      </c>
      <c r="AD94" s="107">
        <v>20.187425126594203</v>
      </c>
      <c r="AF94" s="107">
        <v>30.418278987428057</v>
      </c>
      <c r="AG94" s="107">
        <v>16.418266547529107</v>
      </c>
      <c r="AI94" s="107">
        <f t="shared" si="14"/>
        <v>28.645943064593855</v>
      </c>
      <c r="AJ94" s="107">
        <f t="shared" si="14"/>
        <v>18.168682613934784</v>
      </c>
      <c r="AL94" s="107">
        <f t="shared" si="15"/>
        <v>27.376451088685251</v>
      </c>
      <c r="AM94" s="107">
        <f t="shared" si="15"/>
        <v>14.776439892776198</v>
      </c>
      <c r="AR94">
        <v>24.125</v>
      </c>
      <c r="AS94">
        <v>10.839999198913574</v>
      </c>
    </row>
    <row r="95" spans="1:45">
      <c r="A95" s="34">
        <v>38687</v>
      </c>
      <c r="B95" s="107">
        <f t="shared" si="10"/>
        <v>31.296536112227674</v>
      </c>
      <c r="C95" s="107">
        <f t="shared" si="11"/>
        <v>21.062009514367702</v>
      </c>
      <c r="D95" s="107">
        <v>31.296536112227674</v>
      </c>
      <c r="E95" s="107">
        <v>21.062009514367702</v>
      </c>
      <c r="P95">
        <v>27.341560985114779</v>
      </c>
      <c r="Q95">
        <v>21.086479452052263</v>
      </c>
      <c r="W95" s="35">
        <v>23.164464285714281</v>
      </c>
      <c r="X95" s="35">
        <v>18.801785714285717</v>
      </c>
      <c r="Z95" s="107">
        <v>30.388881187217233</v>
      </c>
      <c r="AA95" s="107">
        <v>21.455117788411204</v>
      </c>
      <c r="AC95" s="107">
        <v>31.296536112227674</v>
      </c>
      <c r="AD95" s="107">
        <v>21.062009514367702</v>
      </c>
      <c r="AF95" s="107">
        <v>28.086266381177236</v>
      </c>
      <c r="AG95" s="107">
        <v>16.79925846421866</v>
      </c>
      <c r="AI95" s="107">
        <f t="shared" si="14"/>
        <v>28.166882501004906</v>
      </c>
      <c r="AJ95" s="107">
        <f t="shared" si="14"/>
        <v>18.955808562930933</v>
      </c>
      <c r="AL95" s="107">
        <f t="shared" si="15"/>
        <v>25.277639743059513</v>
      </c>
      <c r="AM95" s="107">
        <f t="shared" si="15"/>
        <v>15.119332617796795</v>
      </c>
      <c r="AR95">
        <v>24.375</v>
      </c>
      <c r="AS95">
        <v>12.399999618530273</v>
      </c>
    </row>
    <row r="96" spans="1:45">
      <c r="A96" s="117">
        <v>38718</v>
      </c>
      <c r="B96" s="107">
        <f t="shared" si="10"/>
        <v>35.115116737390359</v>
      </c>
      <c r="C96" s="107">
        <f t="shared" si="11"/>
        <v>21.731778434239757</v>
      </c>
      <c r="D96" s="131">
        <v>35.115116737390359</v>
      </c>
      <c r="E96" s="131">
        <v>21.731778434239757</v>
      </c>
      <c r="W96" s="35"/>
      <c r="X96" s="35"/>
    </row>
    <row r="97" spans="1:24">
      <c r="A97" s="117">
        <v>38749</v>
      </c>
      <c r="B97" s="107">
        <f t="shared" si="10"/>
        <v>31.542592473383952</v>
      </c>
      <c r="C97" s="107">
        <f t="shared" si="11"/>
        <v>22.5223127727769</v>
      </c>
      <c r="D97" s="131">
        <v>31.542592473383952</v>
      </c>
      <c r="E97" s="131">
        <v>22.5223127727769</v>
      </c>
      <c r="W97" s="35"/>
      <c r="X97" s="35"/>
    </row>
    <row r="98" spans="1:24">
      <c r="A98" s="117">
        <v>38777</v>
      </c>
      <c r="B98" s="107">
        <f t="shared" si="10"/>
        <v>31.702599105889078</v>
      </c>
      <c r="C98" s="107">
        <f t="shared" si="11"/>
        <v>21.827405896628658</v>
      </c>
      <c r="D98" s="131">
        <v>31.702599105889078</v>
      </c>
      <c r="E98" s="131">
        <v>21.827405896628658</v>
      </c>
      <c r="W98" s="35"/>
      <c r="X98" s="35"/>
    </row>
    <row r="99" spans="1:24">
      <c r="A99" s="117">
        <v>38808</v>
      </c>
      <c r="B99" s="107">
        <f t="shared" si="10"/>
        <v>29.848393540114571</v>
      </c>
      <c r="C99" s="107">
        <f t="shared" si="11"/>
        <v>20.757737993164927</v>
      </c>
      <c r="D99" s="131">
        <v>29.848393540114571</v>
      </c>
      <c r="E99" s="131">
        <v>20.757737993164927</v>
      </c>
      <c r="W99" s="35"/>
      <c r="X99" s="35"/>
    </row>
    <row r="100" spans="1:24">
      <c r="A100" s="117">
        <v>38838</v>
      </c>
      <c r="B100" s="107">
        <f t="shared" si="10"/>
        <v>26.336343362330453</v>
      </c>
      <c r="C100" s="107">
        <f t="shared" si="11"/>
        <v>19.861581418498286</v>
      </c>
      <c r="D100" s="131">
        <v>26.336343362330453</v>
      </c>
      <c r="E100" s="131">
        <v>19.861581418498286</v>
      </c>
      <c r="W100" s="35"/>
      <c r="X100" s="35"/>
    </row>
    <row r="101" spans="1:24">
      <c r="A101" s="117">
        <v>38869</v>
      </c>
      <c r="B101" s="107">
        <f t="shared" si="10"/>
        <v>27.213769113867333</v>
      </c>
      <c r="C101" s="107">
        <f t="shared" si="11"/>
        <v>18.87983180554982</v>
      </c>
      <c r="D101" s="131">
        <v>27.213769113867333</v>
      </c>
      <c r="E101" s="131">
        <v>18.87983180554982</v>
      </c>
      <c r="W101" s="35"/>
      <c r="X101" s="35"/>
    </row>
    <row r="102" spans="1:24">
      <c r="A102" s="117">
        <v>38899</v>
      </c>
      <c r="B102" s="107">
        <f t="shared" si="10"/>
        <v>26.799903625174352</v>
      </c>
      <c r="C102" s="107">
        <f t="shared" si="11"/>
        <v>18.596483410721024</v>
      </c>
      <c r="D102" s="131">
        <v>26.799903625174352</v>
      </c>
      <c r="E102" s="131">
        <v>18.596483410721024</v>
      </c>
      <c r="W102" s="35"/>
      <c r="X102" s="35"/>
    </row>
    <row r="103" spans="1:24">
      <c r="A103" s="117">
        <v>38930</v>
      </c>
      <c r="B103" s="107">
        <f t="shared" si="10"/>
        <v>27.712680563198806</v>
      </c>
      <c r="C103" s="107">
        <f t="shared" si="11"/>
        <v>18.772879048864809</v>
      </c>
      <c r="D103" s="131">
        <v>27.712680563198806</v>
      </c>
      <c r="E103" s="131">
        <v>18.772879048864809</v>
      </c>
      <c r="W103" s="35"/>
      <c r="X103" s="35"/>
    </row>
    <row r="104" spans="1:24">
      <c r="A104" s="117">
        <v>38961</v>
      </c>
      <c r="B104" s="107">
        <f t="shared" si="10"/>
        <v>29.446295841748615</v>
      </c>
      <c r="C104" s="107">
        <f t="shared" si="11"/>
        <v>18.662041455606367</v>
      </c>
      <c r="D104" s="131">
        <v>29.446295841748615</v>
      </c>
      <c r="E104" s="131">
        <v>18.662041455606367</v>
      </c>
      <c r="W104" s="35"/>
      <c r="X104" s="35"/>
    </row>
    <row r="105" spans="1:24">
      <c r="A105" s="117">
        <v>38991</v>
      </c>
      <c r="B105" s="107">
        <f t="shared" si="10"/>
        <v>30.797249403042414</v>
      </c>
      <c r="C105" s="107">
        <f t="shared" si="11"/>
        <v>19.903929918076287</v>
      </c>
      <c r="D105" s="131">
        <v>30.797249403042414</v>
      </c>
      <c r="E105" s="131">
        <v>19.903929918076287</v>
      </c>
      <c r="W105" s="35"/>
      <c r="X105" s="35"/>
    </row>
    <row r="106" spans="1:24">
      <c r="A106" s="117">
        <v>39022</v>
      </c>
      <c r="B106" s="107">
        <f t="shared" si="10"/>
        <v>32.505410252069424</v>
      </c>
      <c r="C106" s="107">
        <f t="shared" si="11"/>
        <v>20.407641638716086</v>
      </c>
      <c r="D106" s="131">
        <v>32.505410252069424</v>
      </c>
      <c r="E106" s="131">
        <v>20.407641638716086</v>
      </c>
      <c r="W106" s="35"/>
      <c r="X106" s="35"/>
    </row>
    <row r="107" spans="1:24">
      <c r="A107" s="117">
        <v>39052</v>
      </c>
      <c r="B107" s="107">
        <f t="shared" si="10"/>
        <v>32.096556948908344</v>
      </c>
      <c r="C107" s="107">
        <f t="shared" si="11"/>
        <v>21.27699909258688</v>
      </c>
      <c r="D107" s="131">
        <v>32.096556948908344</v>
      </c>
      <c r="E107" s="131">
        <v>21.27699909258688</v>
      </c>
      <c r="W107" s="35"/>
      <c r="X107" s="35"/>
    </row>
    <row r="108" spans="1:24">
      <c r="A108" s="117">
        <v>39083</v>
      </c>
      <c r="B108" s="107">
        <f t="shared" si="10"/>
        <v>35.655243508154356</v>
      </c>
      <c r="C108" s="107">
        <f t="shared" si="11"/>
        <v>22.054353732036279</v>
      </c>
      <c r="D108" s="131">
        <v>35.655243508154356</v>
      </c>
      <c r="E108" s="131">
        <v>22.054353732036279</v>
      </c>
      <c r="W108" s="35"/>
      <c r="X108" s="35"/>
    </row>
    <row r="109" spans="1:24">
      <c r="A109" s="117">
        <v>39114</v>
      </c>
      <c r="B109" s="107">
        <f t="shared" si="10"/>
        <v>31.979917626278073</v>
      </c>
      <c r="C109" s="107">
        <f t="shared" si="11"/>
        <v>22.975132227805364</v>
      </c>
      <c r="D109" s="131">
        <v>31.979917626278073</v>
      </c>
      <c r="E109" s="131">
        <v>22.975132227805364</v>
      </c>
      <c r="W109" s="35"/>
      <c r="X109" s="35"/>
    </row>
    <row r="110" spans="1:24">
      <c r="A110" s="117">
        <v>39142</v>
      </c>
      <c r="B110" s="107">
        <f t="shared" si="10"/>
        <v>32.091177429588477</v>
      </c>
      <c r="C110" s="107">
        <f t="shared" si="11"/>
        <v>22.187158670221898</v>
      </c>
      <c r="D110" s="131">
        <v>32.091177429588477</v>
      </c>
      <c r="E110" s="131">
        <v>22.187158670221898</v>
      </c>
      <c r="W110" s="35"/>
      <c r="X110" s="35"/>
    </row>
    <row r="111" spans="1:24">
      <c r="A111" s="117">
        <v>39173</v>
      </c>
      <c r="B111" s="107">
        <f t="shared" si="10"/>
        <v>30.300505202484242</v>
      </c>
      <c r="C111" s="107">
        <f t="shared" si="11"/>
        <v>21.029858406965687</v>
      </c>
      <c r="D111" s="131">
        <v>30.300505202484242</v>
      </c>
      <c r="E111" s="131">
        <v>21.029858406965687</v>
      </c>
      <c r="W111" s="35"/>
      <c r="X111" s="35"/>
    </row>
    <row r="112" spans="1:24">
      <c r="A112" s="117">
        <v>39203</v>
      </c>
      <c r="B112" s="107">
        <f t="shared" si="10"/>
        <v>26.567844690608947</v>
      </c>
      <c r="C112" s="107">
        <f t="shared" si="11"/>
        <v>20.151556208218956</v>
      </c>
      <c r="D112" s="131">
        <v>26.567844690608947</v>
      </c>
      <c r="E112" s="131">
        <v>20.151556208218956</v>
      </c>
      <c r="W112" s="35"/>
      <c r="X112" s="35"/>
    </row>
    <row r="113" spans="1:24">
      <c r="A113" s="117">
        <v>39234</v>
      </c>
      <c r="B113" s="107">
        <f t="shared" si="10"/>
        <v>27.459001255037023</v>
      </c>
      <c r="C113" s="107">
        <f t="shared" si="11"/>
        <v>19.15567498552868</v>
      </c>
      <c r="D113" s="131">
        <v>27.459001255037023</v>
      </c>
      <c r="E113" s="131">
        <v>19.15567498552868</v>
      </c>
      <c r="W113" s="35"/>
      <c r="X113" s="35"/>
    </row>
    <row r="114" spans="1:24">
      <c r="A114" s="117">
        <v>39264</v>
      </c>
      <c r="B114" s="107">
        <f t="shared" si="10"/>
        <v>26.926952757348396</v>
      </c>
      <c r="C114" s="107">
        <f t="shared" si="11"/>
        <v>18.824534429659199</v>
      </c>
      <c r="D114" s="131">
        <v>26.926952757348396</v>
      </c>
      <c r="E114" s="131">
        <v>18.824534429659199</v>
      </c>
      <c r="W114" s="35"/>
      <c r="X114" s="35"/>
    </row>
    <row r="115" spans="1:24">
      <c r="A115" s="117">
        <v>39295</v>
      </c>
      <c r="B115" s="107">
        <f t="shared" si="10"/>
        <v>28.082493565060993</v>
      </c>
      <c r="C115" s="107">
        <f t="shared" si="11"/>
        <v>19.017284010417271</v>
      </c>
      <c r="D115" s="131">
        <v>28.082493565060993</v>
      </c>
      <c r="E115" s="131">
        <v>19.017284010417271</v>
      </c>
      <c r="W115" s="35"/>
      <c r="X115" s="35"/>
    </row>
    <row r="116" spans="1:24">
      <c r="A116" s="117">
        <v>39326</v>
      </c>
      <c r="B116" s="107">
        <f t="shared" si="10"/>
        <v>29.882641502406543</v>
      </c>
      <c r="C116" s="107">
        <f t="shared" si="11"/>
        <v>18.820992301613682</v>
      </c>
      <c r="D116" s="131">
        <v>29.882641502406543</v>
      </c>
      <c r="E116" s="131">
        <v>18.820992301613682</v>
      </c>
      <c r="W116" s="35"/>
      <c r="X116" s="35"/>
    </row>
    <row r="117" spans="1:24">
      <c r="A117" s="117">
        <v>39356</v>
      </c>
      <c r="B117" s="107">
        <f t="shared" si="10"/>
        <v>31.469860759938136</v>
      </c>
      <c r="C117" s="107">
        <f t="shared" si="11"/>
        <v>20.102836586897389</v>
      </c>
      <c r="D117" s="131">
        <v>31.469860759938136</v>
      </c>
      <c r="E117" s="131">
        <v>20.102836586897389</v>
      </c>
      <c r="W117" s="35"/>
      <c r="X117" s="35"/>
    </row>
    <row r="118" spans="1:24">
      <c r="A118" s="117">
        <v>39387</v>
      </c>
      <c r="B118" s="107">
        <f t="shared" si="10"/>
        <v>33.196377020841105</v>
      </c>
      <c r="C118" s="107">
        <f t="shared" si="11"/>
        <v>20.630260404315422</v>
      </c>
      <c r="D118" s="131">
        <v>33.196377020841105</v>
      </c>
      <c r="E118" s="131">
        <v>20.630260404315422</v>
      </c>
      <c r="W118" s="35"/>
      <c r="X118" s="35"/>
    </row>
    <row r="119" spans="1:24">
      <c r="A119" s="117">
        <v>39417</v>
      </c>
      <c r="B119" s="107">
        <f t="shared" si="10"/>
        <v>32.917028398296701</v>
      </c>
      <c r="C119" s="107">
        <f t="shared" si="11"/>
        <v>21.494183167903369</v>
      </c>
      <c r="D119" s="131">
        <v>32.917028398296701</v>
      </c>
      <c r="E119" s="131">
        <v>21.494183167903369</v>
      </c>
      <c r="W119" s="35"/>
      <c r="X119" s="35"/>
    </row>
    <row r="120" spans="1:24">
      <c r="A120" s="117">
        <v>39448</v>
      </c>
      <c r="B120" s="107">
        <f t="shared" si="10"/>
        <v>36.203678294257664</v>
      </c>
      <c r="C120" s="107">
        <f t="shared" si="11"/>
        <v>22.381717170990385</v>
      </c>
      <c r="D120" s="131">
        <v>36.203678294257664</v>
      </c>
      <c r="E120" s="131">
        <v>22.381717170990385</v>
      </c>
      <c r="W120" s="35"/>
      <c r="X120" s="35"/>
    </row>
    <row r="121" spans="1:24">
      <c r="A121" s="117">
        <v>39479</v>
      </c>
      <c r="B121" s="107">
        <f t="shared" si="10"/>
        <v>32.423306113678237</v>
      </c>
      <c r="C121" s="107">
        <f t="shared" si="11"/>
        <v>23.437055785992367</v>
      </c>
      <c r="D121" s="131">
        <v>32.423306113678237</v>
      </c>
      <c r="E121" s="131">
        <v>23.437055785992367</v>
      </c>
      <c r="W121" s="35"/>
      <c r="X121" s="35"/>
    </row>
    <row r="122" spans="1:24">
      <c r="A122" s="117">
        <v>39508</v>
      </c>
      <c r="B122" s="107">
        <f t="shared" si="10"/>
        <v>32.484518552487543</v>
      </c>
      <c r="C122" s="107">
        <f t="shared" si="11"/>
        <v>22.552840781397485</v>
      </c>
      <c r="D122" s="131">
        <v>32.484518552487543</v>
      </c>
      <c r="E122" s="131">
        <v>22.552840781397485</v>
      </c>
      <c r="W122" s="35"/>
      <c r="X122" s="35"/>
    </row>
    <row r="123" spans="1:24">
      <c r="A123" s="117">
        <v>39539</v>
      </c>
      <c r="B123" s="107">
        <f t="shared" si="10"/>
        <v>30.759464970597893</v>
      </c>
      <c r="C123" s="107">
        <f t="shared" si="11"/>
        <v>21.305546142004989</v>
      </c>
      <c r="D123" s="131">
        <v>30.759464970597893</v>
      </c>
      <c r="E123" s="131">
        <v>21.305546142004989</v>
      </c>
      <c r="W123" s="35"/>
      <c r="X123" s="35"/>
    </row>
    <row r="124" spans="1:24">
      <c r="A124" s="117">
        <v>39569</v>
      </c>
      <c r="B124" s="107">
        <f t="shared" si="10"/>
        <v>26.801380958372295</v>
      </c>
      <c r="C124" s="107">
        <f t="shared" si="11"/>
        <v>20.445764567105233</v>
      </c>
      <c r="D124" s="131">
        <v>26.801380958372295</v>
      </c>
      <c r="E124" s="131">
        <v>20.445764567105233</v>
      </c>
      <c r="W124" s="35"/>
      <c r="X124" s="35"/>
    </row>
    <row r="125" spans="1:24">
      <c r="A125" s="117">
        <v>39600</v>
      </c>
      <c r="B125" s="107">
        <f t="shared" si="10"/>
        <v>27.70644326294039</v>
      </c>
      <c r="C125" s="107">
        <f t="shared" si="11"/>
        <v>19.43554836348412</v>
      </c>
      <c r="D125" s="131">
        <v>27.70644326294039</v>
      </c>
      <c r="E125" s="131">
        <v>19.43554836348412</v>
      </c>
      <c r="W125" s="35"/>
      <c r="X125" s="35"/>
    </row>
    <row r="126" spans="1:24">
      <c r="A126" s="117">
        <v>39630</v>
      </c>
      <c r="B126" s="107">
        <f t="shared" si="10"/>
        <v>27.054604185792304</v>
      </c>
      <c r="C126" s="107">
        <f t="shared" si="11"/>
        <v>19.055382066973554</v>
      </c>
      <c r="D126" s="131">
        <v>27.054604185792304</v>
      </c>
      <c r="E126" s="131">
        <v>19.055382066973554</v>
      </c>
      <c r="W126" s="35"/>
      <c r="X126" s="35"/>
    </row>
    <row r="127" spans="1:24">
      <c r="A127" s="117">
        <v>39661</v>
      </c>
      <c r="B127" s="107">
        <f t="shared" si="10"/>
        <v>28.457241551687083</v>
      </c>
      <c r="C127" s="107">
        <f t="shared" si="11"/>
        <v>19.264870891220156</v>
      </c>
      <c r="D127" s="131">
        <v>28.457241551687083</v>
      </c>
      <c r="E127" s="131">
        <v>19.264870891220156</v>
      </c>
      <c r="W127" s="35"/>
      <c r="X127" s="35"/>
    </row>
    <row r="128" spans="1:24">
      <c r="A128" s="117">
        <v>39692</v>
      </c>
      <c r="B128" s="107">
        <f t="shared" si="10"/>
        <v>30.325453087899234</v>
      </c>
      <c r="C128" s="107">
        <f t="shared" si="11"/>
        <v>18.981296985115492</v>
      </c>
      <c r="D128" s="131">
        <v>30.325453087899234</v>
      </c>
      <c r="E128" s="131">
        <v>18.981296985115492</v>
      </c>
      <c r="W128" s="35"/>
      <c r="X128" s="35"/>
    </row>
    <row r="129" spans="1:24">
      <c r="A129" s="117">
        <v>39722</v>
      </c>
      <c r="B129" s="107">
        <f t="shared" si="10"/>
        <v>32.157161936418213</v>
      </c>
      <c r="C129" s="107">
        <f t="shared" si="11"/>
        <v>20.303730996986889</v>
      </c>
      <c r="D129" s="131">
        <v>32.157161936418213</v>
      </c>
      <c r="E129" s="131">
        <v>20.303730996986889</v>
      </c>
      <c r="W129" s="35"/>
      <c r="X129" s="35"/>
    </row>
    <row r="130" spans="1:24">
      <c r="A130" s="117">
        <v>39753</v>
      </c>
      <c r="B130" s="107">
        <f t="shared" si="10"/>
        <v>33.902031654551095</v>
      </c>
      <c r="C130" s="107">
        <f t="shared" si="11"/>
        <v>20.85530762861049</v>
      </c>
      <c r="D130" s="131">
        <v>33.902031654551095</v>
      </c>
      <c r="E130" s="131">
        <v>20.85530762861049</v>
      </c>
      <c r="W130" s="35"/>
      <c r="X130" s="35"/>
    </row>
    <row r="131" spans="1:24">
      <c r="A131" s="117">
        <v>39783</v>
      </c>
      <c r="B131" s="107">
        <f t="shared" si="10"/>
        <v>33.75847323122688</v>
      </c>
      <c r="C131" s="107">
        <f t="shared" si="11"/>
        <v>21.713584140554197</v>
      </c>
      <c r="D131" s="131">
        <v>33.75847323122688</v>
      </c>
      <c r="E131" s="131">
        <v>21.713584140554197</v>
      </c>
      <c r="W131" s="35"/>
      <c r="X131" s="35"/>
    </row>
    <row r="132" spans="1:24">
      <c r="A132" s="117">
        <v>39814</v>
      </c>
      <c r="B132" s="107">
        <f t="shared" si="10"/>
        <v>36.760548886290593</v>
      </c>
      <c r="C132" s="107">
        <f t="shared" si="11"/>
        <v>22.713939823797045</v>
      </c>
      <c r="D132" s="131">
        <v>36.760548886290593</v>
      </c>
      <c r="E132" s="131">
        <v>22.713939823797045</v>
      </c>
      <c r="W132" s="35"/>
      <c r="X132" s="35"/>
    </row>
    <row r="133" spans="1:24">
      <c r="A133" s="117">
        <v>39845</v>
      </c>
      <c r="B133" s="107">
        <f t="shared" si="10"/>
        <v>32.872842001239228</v>
      </c>
      <c r="C133" s="107">
        <f t="shared" si="11"/>
        <v>23.90826648870992</v>
      </c>
      <c r="D133" s="131">
        <v>32.872842001239228</v>
      </c>
      <c r="E133" s="131">
        <v>23.90826648870992</v>
      </c>
      <c r="W133" s="35"/>
      <c r="X133" s="35"/>
    </row>
    <row r="134" spans="1:24">
      <c r="A134" s="117">
        <v>39873</v>
      </c>
      <c r="B134" s="107">
        <f t="shared" si="10"/>
        <v>32.882680852150941</v>
      </c>
      <c r="C134" s="107">
        <f t="shared" si="11"/>
        <v>22.924549955723496</v>
      </c>
      <c r="D134" s="131">
        <v>32.882680852150941</v>
      </c>
      <c r="E134" s="131">
        <v>22.924549955723496</v>
      </c>
      <c r="W134" s="35"/>
      <c r="X134" s="35"/>
    </row>
    <row r="135" spans="1:24">
      <c r="A135" s="117">
        <v>39904</v>
      </c>
      <c r="B135" s="107">
        <f t="shared" si="10"/>
        <v>31.225376572264789</v>
      </c>
      <c r="C135" s="107">
        <f t="shared" si="11"/>
        <v>21.584847963538849</v>
      </c>
      <c r="D135" s="131">
        <v>31.225376572264789</v>
      </c>
      <c r="E135" s="131">
        <v>21.584847963538849</v>
      </c>
      <c r="W135" s="35"/>
      <c r="X135" s="35"/>
    </row>
    <row r="136" spans="1:24">
      <c r="A136" s="117">
        <v>39934</v>
      </c>
      <c r="B136" s="107">
        <f t="shared" si="10"/>
        <v>27.036970053114874</v>
      </c>
      <c r="C136" s="107">
        <f t="shared" si="11"/>
        <v>20.744268304350587</v>
      </c>
      <c r="D136" s="131">
        <v>27.036970053114874</v>
      </c>
      <c r="E136" s="131">
        <v>20.744268304350587</v>
      </c>
      <c r="W136" s="35"/>
      <c r="X136" s="35"/>
    </row>
    <row r="137" spans="1:24">
      <c r="A137" s="117">
        <v>39965</v>
      </c>
      <c r="B137" s="107">
        <f t="shared" si="10"/>
        <v>27.956115051406663</v>
      </c>
      <c r="C137" s="107">
        <f t="shared" si="11"/>
        <v>19.719510822495035</v>
      </c>
      <c r="D137" s="131">
        <v>27.956115051406663</v>
      </c>
      <c r="E137" s="131">
        <v>19.719510822495035</v>
      </c>
      <c r="W137" s="35"/>
      <c r="X137" s="35"/>
    </row>
    <row r="138" spans="1:24">
      <c r="A138" s="117">
        <v>39995</v>
      </c>
      <c r="B138" s="107">
        <f t="shared" si="10"/>
        <v>27.182860765785687</v>
      </c>
      <c r="C138" s="107">
        <f t="shared" si="11"/>
        <v>19.289060617947566</v>
      </c>
      <c r="D138" s="131">
        <v>27.182860765785687</v>
      </c>
      <c r="E138" s="131">
        <v>19.289060617947566</v>
      </c>
      <c r="W138" s="35"/>
      <c r="X138" s="35"/>
    </row>
    <row r="139" spans="1:24">
      <c r="A139" s="117">
        <v>40026</v>
      </c>
      <c r="B139" s="107">
        <f t="shared" si="10"/>
        <v>28.836990378183572</v>
      </c>
      <c r="C139" s="107">
        <f t="shared" si="11"/>
        <v>19.515681116824126</v>
      </c>
      <c r="D139" s="131">
        <v>28.836990378183572</v>
      </c>
      <c r="E139" s="131">
        <v>19.515681116824126</v>
      </c>
      <c r="W139" s="35"/>
      <c r="X139" s="35"/>
    </row>
    <row r="140" spans="1:24">
      <c r="A140" s="117">
        <v>40057</v>
      </c>
      <c r="B140" s="107">
        <f t="shared" si="10"/>
        <v>30.774826412595296</v>
      </c>
      <c r="C140" s="107">
        <f t="shared" si="11"/>
        <v>19.142967037198343</v>
      </c>
      <c r="D140" s="131">
        <v>30.774826412595296</v>
      </c>
      <c r="E140" s="131">
        <v>19.142967037198343</v>
      </c>
      <c r="W140" s="35"/>
      <c r="X140" s="35"/>
    </row>
    <row r="141" spans="1:24">
      <c r="A141" s="117">
        <v>40087</v>
      </c>
      <c r="B141" s="107">
        <f t="shared" ref="B141:B204" si="16">D141*(1+$D$7)</f>
        <v>32.859473757870454</v>
      </c>
      <c r="C141" s="107">
        <f t="shared" ref="C141:C204" si="17">E141*(1+$D$7)</f>
        <v>20.506633012512108</v>
      </c>
      <c r="D141" s="131">
        <v>32.859473757870454</v>
      </c>
      <c r="E141" s="131">
        <v>20.506633012512108</v>
      </c>
      <c r="W141" s="35"/>
      <c r="X141" s="35"/>
    </row>
    <row r="142" spans="1:24">
      <c r="A142" s="117">
        <v>40118</v>
      </c>
      <c r="B142" s="107">
        <f t="shared" si="16"/>
        <v>34.622686372811387</v>
      </c>
      <c r="C142" s="107">
        <f t="shared" si="17"/>
        <v>21.082809802681776</v>
      </c>
      <c r="D142" s="131">
        <v>34.622686372811387</v>
      </c>
      <c r="E142" s="131">
        <v>21.082809802681776</v>
      </c>
      <c r="W142" s="35"/>
      <c r="X142" s="35"/>
    </row>
    <row r="143" spans="1:24">
      <c r="A143" s="117">
        <v>40148</v>
      </c>
      <c r="B143" s="107">
        <f t="shared" si="16"/>
        <v>34.621427581914787</v>
      </c>
      <c r="C143" s="107">
        <f t="shared" si="17"/>
        <v>21.935224639425869</v>
      </c>
      <c r="D143" s="131">
        <v>34.621427581914787</v>
      </c>
      <c r="E143" s="131">
        <v>21.935224639425869</v>
      </c>
      <c r="W143" s="35"/>
      <c r="X143" s="35"/>
    </row>
    <row r="144" spans="1:24">
      <c r="A144" s="117">
        <v>40179</v>
      </c>
      <c r="B144" s="107">
        <f t="shared" si="16"/>
        <v>37.325985040467529</v>
      </c>
      <c r="C144" s="107">
        <f t="shared" si="17"/>
        <v>23.051093818117614</v>
      </c>
      <c r="D144" s="131">
        <v>37.325985040467529</v>
      </c>
      <c r="E144" s="131">
        <v>23.051093818117614</v>
      </c>
      <c r="W144" s="35"/>
      <c r="X144" s="35"/>
    </row>
    <row r="145" spans="1:24">
      <c r="A145" s="117">
        <v>40210</v>
      </c>
      <c r="B145" s="107">
        <f t="shared" si="16"/>
        <v>33.328610520151777</v>
      </c>
      <c r="C145" s="107">
        <f t="shared" si="17"/>
        <v>24.388951057444736</v>
      </c>
      <c r="D145" s="131">
        <v>33.328610520151777</v>
      </c>
      <c r="E145" s="131">
        <v>24.388951057444736</v>
      </c>
      <c r="W145" s="35"/>
      <c r="X145" s="35"/>
    </row>
    <row r="146" spans="1:24">
      <c r="A146" s="117">
        <v>40238</v>
      </c>
      <c r="B146" s="107">
        <f t="shared" si="16"/>
        <v>33.285723421676337</v>
      </c>
      <c r="C146" s="107">
        <f t="shared" si="17"/>
        <v>23.302385529451573</v>
      </c>
      <c r="D146" s="131">
        <v>33.285723421676337</v>
      </c>
      <c r="E146" s="131">
        <v>23.302385529451573</v>
      </c>
      <c r="W146" s="35"/>
      <c r="X146" s="35"/>
    </row>
    <row r="147" spans="1:24">
      <c r="A147" s="117">
        <v>40269</v>
      </c>
      <c r="B147" s="107">
        <f t="shared" si="16"/>
        <v>31.698345306452531</v>
      </c>
      <c r="C147" s="107">
        <f t="shared" si="17"/>
        <v>21.867811249885307</v>
      </c>
      <c r="D147" s="131">
        <v>31.698345306452531</v>
      </c>
      <c r="E147" s="131">
        <v>21.867811249885307</v>
      </c>
      <c r="W147" s="35"/>
      <c r="X147" s="35"/>
    </row>
    <row r="148" spans="1:24">
      <c r="A148" s="117">
        <v>40299</v>
      </c>
      <c r="B148" s="107">
        <f t="shared" si="16"/>
        <v>27.274630019565439</v>
      </c>
      <c r="C148" s="107">
        <f t="shared" si="17"/>
        <v>21.047130131549341</v>
      </c>
      <c r="D148" s="131">
        <v>27.274630019565439</v>
      </c>
      <c r="E148" s="131">
        <v>21.047130131549341</v>
      </c>
      <c r="W148" s="35"/>
      <c r="X148" s="35"/>
    </row>
    <row r="149" spans="1:24">
      <c r="A149" s="117">
        <v>40330</v>
      </c>
      <c r="B149" s="107">
        <f t="shared" si="16"/>
        <v>28.208036713715071</v>
      </c>
      <c r="C149" s="107">
        <f t="shared" si="17"/>
        <v>20.007622105949668</v>
      </c>
      <c r="D149" s="131">
        <v>28.208036713715071</v>
      </c>
      <c r="E149" s="131">
        <v>20.007622105949668</v>
      </c>
      <c r="W149" s="35"/>
      <c r="X149" s="35"/>
    </row>
    <row r="150" spans="1:24">
      <c r="A150" s="117">
        <v>40360</v>
      </c>
      <c r="B150" s="107">
        <f t="shared" si="16"/>
        <v>27.311725366144056</v>
      </c>
      <c r="C150" s="107">
        <f t="shared" si="17"/>
        <v>19.525604798432095</v>
      </c>
      <c r="D150" s="131">
        <v>27.311725366144056</v>
      </c>
      <c r="E150" s="131">
        <v>19.525604798432095</v>
      </c>
      <c r="W150" s="35"/>
      <c r="X150" s="35"/>
    </row>
    <row r="151" spans="1:24">
      <c r="A151" s="117">
        <v>40391</v>
      </c>
      <c r="B151" s="107">
        <f t="shared" si="16"/>
        <v>29.221806778463115</v>
      </c>
      <c r="C151" s="107">
        <f t="shared" si="17"/>
        <v>19.769756652100956</v>
      </c>
      <c r="D151" s="131">
        <v>29.221806778463115</v>
      </c>
      <c r="E151" s="131">
        <v>19.769756652100956</v>
      </c>
      <c r="W151" s="35"/>
      <c r="X151" s="35"/>
    </row>
    <row r="152" spans="1:24">
      <c r="A152" s="117">
        <v>40422</v>
      </c>
      <c r="B152" s="107">
        <f t="shared" si="16"/>
        <v>31.230858710674642</v>
      </c>
      <c r="C152" s="107">
        <f t="shared" si="17"/>
        <v>19.306014087162897</v>
      </c>
      <c r="D152" s="131">
        <v>31.230858710674642</v>
      </c>
      <c r="E152" s="131">
        <v>19.306014087162897</v>
      </c>
      <c r="W152" s="35"/>
      <c r="X152" s="35"/>
    </row>
    <row r="153" spans="1:24">
      <c r="A153" s="117">
        <v>40452</v>
      </c>
      <c r="B153" s="107">
        <f t="shared" si="16"/>
        <v>33.577124056503202</v>
      </c>
      <c r="C153" s="107">
        <f t="shared" si="17"/>
        <v>20.71156269614967</v>
      </c>
      <c r="D153" s="131">
        <v>33.577124056503202</v>
      </c>
      <c r="E153" s="131">
        <v>20.71156269614967</v>
      </c>
      <c r="W153" s="35"/>
      <c r="X153" s="35"/>
    </row>
    <row r="154" spans="1:24">
      <c r="A154" s="117">
        <v>40483</v>
      </c>
      <c r="B154" s="107">
        <f t="shared" si="16"/>
        <v>35.358660032079193</v>
      </c>
      <c r="C154" s="107">
        <f t="shared" si="17"/>
        <v>21.312793706590323</v>
      </c>
      <c r="D154" s="131">
        <v>35.358660032079193</v>
      </c>
      <c r="E154" s="131">
        <v>21.312793706590323</v>
      </c>
      <c r="W154" s="35"/>
      <c r="X154" s="35"/>
    </row>
    <row r="155" spans="1:24">
      <c r="A155" s="117">
        <v>40513</v>
      </c>
      <c r="B155" s="107">
        <f t="shared" si="16"/>
        <v>35.50644128956089</v>
      </c>
      <c r="C155" s="107">
        <f t="shared" si="17"/>
        <v>22.159127524388296</v>
      </c>
      <c r="D155" s="131">
        <v>35.50644128956089</v>
      </c>
      <c r="E155" s="131">
        <v>22.159127524388296</v>
      </c>
      <c r="W155" s="35"/>
      <c r="X155" s="35"/>
    </row>
    <row r="156" spans="1:24">
      <c r="A156" s="117">
        <v>40544</v>
      </c>
      <c r="B156" s="107">
        <f t="shared" si="16"/>
        <v>37.900118508861382</v>
      </c>
      <c r="C156" s="107">
        <f t="shared" si="17"/>
        <v>23.393252352239212</v>
      </c>
      <c r="D156" s="131">
        <v>37.900118508861382</v>
      </c>
      <c r="E156" s="131">
        <v>23.393252352239212</v>
      </c>
      <c r="W156" s="35"/>
      <c r="X156" s="35"/>
    </row>
    <row r="157" spans="1:24">
      <c r="A157" s="117">
        <v>40575</v>
      </c>
      <c r="B157" s="107">
        <f t="shared" si="16"/>
        <v>33.790698083302239</v>
      </c>
      <c r="C157" s="107">
        <f t="shared" si="17"/>
        <v>24.879299967788295</v>
      </c>
      <c r="D157" s="131">
        <v>33.790698083302239</v>
      </c>
      <c r="E157" s="131">
        <v>24.879299967788295</v>
      </c>
      <c r="W157" s="35"/>
      <c r="X157" s="35"/>
    </row>
    <row r="158" spans="1:24">
      <c r="A158" s="117">
        <v>40603</v>
      </c>
      <c r="B158" s="107">
        <f t="shared" si="16"/>
        <v>33.693706078464693</v>
      </c>
      <c r="C158" s="107">
        <f t="shared" si="17"/>
        <v>23.686448476063749</v>
      </c>
      <c r="D158" s="131">
        <v>33.693706078464693</v>
      </c>
      <c r="E158" s="131">
        <v>23.686448476063749</v>
      </c>
      <c r="W158" s="35"/>
      <c r="X158" s="35"/>
    </row>
    <row r="159" spans="1:24">
      <c r="A159" s="117">
        <v>40634</v>
      </c>
      <c r="B159" s="107">
        <f t="shared" si="16"/>
        <v>32.178478067085287</v>
      </c>
      <c r="C159" s="107">
        <f t="shared" si="17"/>
        <v>22.154484000461267</v>
      </c>
      <c r="D159" s="131">
        <v>32.178478067085287</v>
      </c>
      <c r="E159" s="131">
        <v>22.154484000461267</v>
      </c>
      <c r="W159" s="35"/>
      <c r="X159" s="35"/>
    </row>
    <row r="160" spans="1:24">
      <c r="A160" s="117">
        <v>40664</v>
      </c>
      <c r="B160" s="107">
        <f t="shared" si="16"/>
        <v>27.514379061069246</v>
      </c>
      <c r="C160" s="107">
        <f t="shared" si="17"/>
        <v>21.354413675871516</v>
      </c>
      <c r="D160" s="131">
        <v>27.514379061069246</v>
      </c>
      <c r="E160" s="131">
        <v>21.354413675871516</v>
      </c>
      <c r="W160" s="35"/>
      <c r="X160" s="35"/>
    </row>
    <row r="161" spans="1:24">
      <c r="A161" s="117">
        <v>40695</v>
      </c>
      <c r="B161" s="107">
        <f t="shared" si="16"/>
        <v>28.462228524211937</v>
      </c>
      <c r="C161" s="107">
        <f t="shared" si="17"/>
        <v>20.299942830115132</v>
      </c>
      <c r="D161" s="131">
        <v>28.462228524211937</v>
      </c>
      <c r="E161" s="131">
        <v>20.299942830115132</v>
      </c>
      <c r="W161" s="35"/>
      <c r="X161" s="35"/>
    </row>
    <row r="162" spans="1:24">
      <c r="A162" s="117">
        <v>40725</v>
      </c>
      <c r="B162" s="107">
        <f t="shared" si="16"/>
        <v>27.441200869282991</v>
      </c>
      <c r="C162" s="107">
        <f t="shared" si="17"/>
        <v>19.765049750002856</v>
      </c>
      <c r="D162" s="131">
        <v>27.441200869282991</v>
      </c>
      <c r="E162" s="131">
        <v>19.765049750002856</v>
      </c>
      <c r="W162" s="35"/>
      <c r="X162" s="35"/>
    </row>
    <row r="163" spans="1:24">
      <c r="A163" s="117">
        <v>40756</v>
      </c>
      <c r="B163" s="107">
        <f t="shared" si="16"/>
        <v>29.61175837697181</v>
      </c>
      <c r="C163" s="107">
        <f t="shared" si="17"/>
        <v>20.027140008264986</v>
      </c>
      <c r="D163" s="131">
        <v>29.61175837697181</v>
      </c>
      <c r="E163" s="131">
        <v>20.027140008264986</v>
      </c>
      <c r="W163" s="35"/>
      <c r="X163" s="35"/>
    </row>
    <row r="164" spans="1:24">
      <c r="A164" s="117">
        <v>40787</v>
      </c>
      <c r="B164" s="107">
        <f t="shared" si="16"/>
        <v>31.693648657167774</v>
      </c>
      <c r="C164" s="107">
        <f t="shared" si="17"/>
        <v>19.470449863360457</v>
      </c>
      <c r="D164" s="131">
        <v>31.693648657167774</v>
      </c>
      <c r="E164" s="131">
        <v>19.470449863360457</v>
      </c>
      <c r="W164" s="35"/>
      <c r="X164" s="35"/>
    </row>
    <row r="165" spans="1:24">
      <c r="A165" s="117">
        <v>40817</v>
      </c>
      <c r="B165" s="107">
        <f t="shared" si="16"/>
        <v>34.310447824374158</v>
      </c>
      <c r="C165" s="107">
        <f t="shared" si="17"/>
        <v>20.918540311069282</v>
      </c>
      <c r="D165" s="131">
        <v>34.310447824374158</v>
      </c>
      <c r="E165" s="131">
        <v>20.918540311069282</v>
      </c>
      <c r="W165" s="35"/>
      <c r="X165" s="35"/>
    </row>
    <row r="166" spans="1:24">
      <c r="A166" s="117">
        <v>40848</v>
      </c>
      <c r="B166" s="107">
        <f t="shared" si="16"/>
        <v>36.110278266736195</v>
      </c>
      <c r="C166" s="107">
        <f t="shared" si="17"/>
        <v>21.5452864125301</v>
      </c>
      <c r="D166" s="131">
        <v>36.110278266736195</v>
      </c>
      <c r="E166" s="131">
        <v>21.5452864125301</v>
      </c>
      <c r="W166" s="35"/>
      <c r="X166" s="35"/>
    </row>
    <row r="167" spans="1:24">
      <c r="A167" s="117">
        <v>40878</v>
      </c>
      <c r="B167" s="107">
        <f t="shared" si="16"/>
        <v>36.414078248685236</v>
      </c>
      <c r="C167" s="107">
        <f t="shared" si="17"/>
        <v>22.38531588865256</v>
      </c>
      <c r="D167" s="131">
        <v>36.414078248685236</v>
      </c>
      <c r="E167" s="131">
        <v>22.38531588865256</v>
      </c>
      <c r="W167" s="35"/>
      <c r="X167" s="35"/>
    </row>
    <row r="168" spans="1:24">
      <c r="A168" s="117">
        <v>40909</v>
      </c>
      <c r="B168" s="107">
        <f t="shared" si="16"/>
        <v>38.483083070103092</v>
      </c>
      <c r="C168" s="107">
        <f t="shared" si="17"/>
        <v>23.740489710966532</v>
      </c>
      <c r="D168" s="131">
        <v>38.483083070103092</v>
      </c>
      <c r="E168" s="131">
        <v>23.740489710966532</v>
      </c>
      <c r="W168" s="35"/>
      <c r="X168" s="35"/>
    </row>
    <row r="169" spans="1:24">
      <c r="A169" s="117">
        <v>40940</v>
      </c>
      <c r="B169" s="107">
        <f t="shared" si="16"/>
        <v>34.25919230165632</v>
      </c>
      <c r="C169" s="107">
        <f t="shared" si="17"/>
        <v>25.379507524914523</v>
      </c>
      <c r="D169" s="131">
        <v>34.25919230165632</v>
      </c>
      <c r="E169" s="131">
        <v>25.379507524914523</v>
      </c>
      <c r="W169" s="35"/>
      <c r="X169" s="35"/>
    </row>
    <row r="170" spans="1:24">
      <c r="A170" s="117">
        <v>40969</v>
      </c>
      <c r="B170" s="107">
        <f t="shared" si="16"/>
        <v>34.106689373098035</v>
      </c>
      <c r="C170" s="107">
        <f t="shared" si="17"/>
        <v>24.076841433256774</v>
      </c>
      <c r="D170" s="131">
        <v>34.106689373098035</v>
      </c>
      <c r="E170" s="131">
        <v>24.076841433256774</v>
      </c>
      <c r="W170" s="35"/>
      <c r="X170" s="35"/>
    </row>
    <row r="171" spans="1:24">
      <c r="A171" s="117">
        <v>41000</v>
      </c>
      <c r="B171" s="107">
        <f t="shared" si="16"/>
        <v>32.66588336720249</v>
      </c>
      <c r="C171" s="107">
        <f t="shared" si="17"/>
        <v>22.4449148439247</v>
      </c>
      <c r="D171" s="131">
        <v>32.66588336720249</v>
      </c>
      <c r="E171" s="131">
        <v>22.4449148439247</v>
      </c>
      <c r="W171" s="35"/>
      <c r="X171" s="35"/>
    </row>
    <row r="172" spans="1:24">
      <c r="A172" s="117">
        <v>41030</v>
      </c>
      <c r="B172" s="107">
        <f t="shared" si="16"/>
        <v>27.756235540982328</v>
      </c>
      <c r="C172" s="107">
        <f t="shared" si="17"/>
        <v>21.666183493430044</v>
      </c>
      <c r="D172" s="131">
        <v>27.756235540982328</v>
      </c>
      <c r="E172" s="131">
        <v>21.666183493430044</v>
      </c>
      <c r="W172" s="35"/>
      <c r="X172" s="35"/>
    </row>
    <row r="173" spans="1:24">
      <c r="A173" s="117">
        <v>41061</v>
      </c>
      <c r="B173" s="107">
        <f t="shared" si="16"/>
        <v>28.718710939942319</v>
      </c>
      <c r="C173" s="107">
        <f t="shared" si="17"/>
        <v>20.596534496890573</v>
      </c>
      <c r="D173" s="131">
        <v>28.718710939942319</v>
      </c>
      <c r="E173" s="131">
        <v>20.596534496890573</v>
      </c>
      <c r="W173" s="35"/>
      <c r="X173" s="35"/>
    </row>
    <row r="174" spans="1:24">
      <c r="A174" s="117">
        <v>41091</v>
      </c>
      <c r="B174" s="107">
        <f t="shared" si="16"/>
        <v>27.571290171282612</v>
      </c>
      <c r="C174" s="107">
        <f t="shared" si="17"/>
        <v>20.007431045181129</v>
      </c>
      <c r="D174" s="131">
        <v>27.571290171282612</v>
      </c>
      <c r="E174" s="131">
        <v>20.007431045181129</v>
      </c>
      <c r="W174" s="35"/>
      <c r="X174" s="35"/>
    </row>
    <row r="175" spans="1:24">
      <c r="A175" s="117">
        <v>41122</v>
      </c>
      <c r="B175" s="107">
        <f t="shared" si="16"/>
        <v>30.006913700572944</v>
      </c>
      <c r="C175" s="107">
        <f t="shared" si="17"/>
        <v>20.287874249985986</v>
      </c>
      <c r="D175" s="131">
        <v>30.006913700572944</v>
      </c>
      <c r="E175" s="131">
        <v>20.287874249985986</v>
      </c>
      <c r="W175" s="35"/>
      <c r="X175" s="35"/>
    </row>
    <row r="176" spans="1:24">
      <c r="A176" s="117">
        <v>41153</v>
      </c>
      <c r="B176" s="107">
        <f t="shared" si="16"/>
        <v>32.163296389306801</v>
      </c>
      <c r="C176" s="107">
        <f t="shared" si="17"/>
        <v>19.636286194036618</v>
      </c>
      <c r="D176" s="131">
        <v>32.163296389306801</v>
      </c>
      <c r="E176" s="131">
        <v>19.636286194036618</v>
      </c>
      <c r="W176" s="35"/>
      <c r="X176" s="35"/>
    </row>
    <row r="177" spans="1:24">
      <c r="A177" s="117">
        <v>41183</v>
      </c>
      <c r="B177" s="107">
        <f t="shared" si="16"/>
        <v>35.059787369761359</v>
      </c>
      <c r="C177" s="107">
        <f t="shared" si="17"/>
        <v>21.127586322937319</v>
      </c>
      <c r="D177" s="131">
        <v>35.059787369761359</v>
      </c>
      <c r="E177" s="131">
        <v>21.127586322937319</v>
      </c>
      <c r="W177" s="35"/>
      <c r="X177" s="35"/>
    </row>
    <row r="178" spans="1:24">
      <c r="A178" s="117">
        <v>41214</v>
      </c>
      <c r="B178" s="107">
        <f t="shared" si="16"/>
        <v>36.87787363316675</v>
      </c>
      <c r="C178" s="107">
        <f t="shared" si="17"/>
        <v>21.780315288014769</v>
      </c>
      <c r="D178" s="131">
        <v>36.87787363316675</v>
      </c>
      <c r="E178" s="131">
        <v>21.780315288014769</v>
      </c>
      <c r="W178" s="35"/>
      <c r="X178" s="35"/>
    </row>
    <row r="179" spans="1:24">
      <c r="A179" s="117">
        <v>41244</v>
      </c>
      <c r="B179" s="107">
        <f t="shared" si="16"/>
        <v>37.344916768417988</v>
      </c>
      <c r="C179" s="107">
        <f t="shared" si="17"/>
        <v>22.613813061152719</v>
      </c>
      <c r="D179" s="131">
        <v>37.344916768417988</v>
      </c>
      <c r="E179" s="131">
        <v>22.613813061152719</v>
      </c>
      <c r="W179" s="35"/>
      <c r="X179" s="35"/>
    </row>
    <row r="180" spans="1:24">
      <c r="A180" s="117">
        <v>41275</v>
      </c>
      <c r="B180" s="107">
        <f t="shared" si="16"/>
        <v>39.075014560553328</v>
      </c>
      <c r="C180" s="107">
        <f t="shared" si="17"/>
        <v>24.092881281749548</v>
      </c>
      <c r="D180" s="131">
        <v>39.075014560553328</v>
      </c>
      <c r="E180" s="131">
        <v>24.092881281749548</v>
      </c>
      <c r="W180" s="35"/>
      <c r="X180" s="35"/>
    </row>
    <row r="181" spans="1:24">
      <c r="A181" s="117">
        <v>41306</v>
      </c>
      <c r="B181" s="107">
        <f t="shared" si="16"/>
        <v>34.734182000869957</v>
      </c>
      <c r="C181" s="107">
        <f t="shared" si="17"/>
        <v>25.88977194057496</v>
      </c>
      <c r="D181" s="131">
        <v>34.734182000869957</v>
      </c>
      <c r="E181" s="131">
        <v>25.88977194057496</v>
      </c>
      <c r="W181" s="35"/>
      <c r="X181" s="35"/>
    </row>
    <row r="182" spans="1:24">
      <c r="A182" s="117">
        <v>41334</v>
      </c>
      <c r="B182" s="107">
        <f t="shared" si="16"/>
        <v>34.524734598326042</v>
      </c>
      <c r="C182" s="107">
        <f t="shared" si="17"/>
        <v>24.473668730371209</v>
      </c>
      <c r="D182" s="131">
        <v>34.524734598326042</v>
      </c>
      <c r="E182" s="131">
        <v>24.473668730371209</v>
      </c>
      <c r="W182" s="35"/>
      <c r="X182" s="35"/>
    </row>
    <row r="183" spans="1:24">
      <c r="A183" s="117">
        <v>41365</v>
      </c>
      <c r="B183" s="107">
        <f t="shared" si="16"/>
        <v>33.16067136348348</v>
      </c>
      <c r="C183" s="107">
        <f t="shared" si="17"/>
        <v>22.739153046423581</v>
      </c>
      <c r="D183" s="131">
        <v>33.16067136348348</v>
      </c>
      <c r="E183" s="131">
        <v>22.739153046423581</v>
      </c>
      <c r="W183" s="35"/>
      <c r="X183" s="35"/>
    </row>
    <row r="184" spans="1:24">
      <c r="A184" s="117">
        <v>41395</v>
      </c>
      <c r="B184" s="107">
        <f t="shared" si="16"/>
        <v>28.000217984078009</v>
      </c>
      <c r="C184" s="107">
        <f t="shared" si="17"/>
        <v>21.982505082843129</v>
      </c>
      <c r="D184" s="131">
        <v>28.000217984078009</v>
      </c>
      <c r="E184" s="131">
        <v>21.982505082843129</v>
      </c>
      <c r="W184" s="35"/>
      <c r="X184" s="35"/>
    </row>
    <row r="185" spans="1:24">
      <c r="A185" s="117">
        <v>41426</v>
      </c>
      <c r="B185" s="107">
        <f t="shared" si="16"/>
        <v>28.977504602296378</v>
      </c>
      <c r="C185" s="107">
        <f t="shared" si="17"/>
        <v>20.897459506746674</v>
      </c>
      <c r="D185" s="131">
        <v>28.977504602296378</v>
      </c>
      <c r="E185" s="131">
        <v>20.897459506746674</v>
      </c>
      <c r="W185" s="35"/>
      <c r="X185" s="35"/>
    </row>
    <row r="186" spans="1:24">
      <c r="A186" s="117">
        <v>41456</v>
      </c>
      <c r="B186" s="107">
        <f t="shared" si="16"/>
        <v>27.70199618195236</v>
      </c>
      <c r="C186" s="107">
        <f t="shared" si="17"/>
        <v>20.25278469271851</v>
      </c>
      <c r="D186" s="131">
        <v>27.70199618195236</v>
      </c>
      <c r="E186" s="131">
        <v>20.25278469271851</v>
      </c>
      <c r="W186" s="35"/>
      <c r="X186" s="35"/>
    </row>
    <row r="187" spans="1:24">
      <c r="A187" s="117">
        <v>41487</v>
      </c>
      <c r="B187" s="107">
        <f t="shared" si="16"/>
        <v>30.407342190589343</v>
      </c>
      <c r="C187" s="107">
        <f t="shared" si="17"/>
        <v>20.552003002594599</v>
      </c>
      <c r="D187" s="131">
        <v>30.407342190589343</v>
      </c>
      <c r="E187" s="131">
        <v>20.552003002594599</v>
      </c>
      <c r="W187" s="35"/>
      <c r="X187" s="35"/>
    </row>
    <row r="188" spans="1:24">
      <c r="A188" s="117">
        <v>41518</v>
      </c>
      <c r="B188" s="107">
        <f t="shared" si="16"/>
        <v>32.639903528192882</v>
      </c>
      <c r="C188" s="107">
        <f t="shared" si="17"/>
        <v>19.803535008182095</v>
      </c>
      <c r="D188" s="131">
        <v>32.639903528192882</v>
      </c>
      <c r="E188" s="131">
        <v>19.803535008182095</v>
      </c>
      <c r="W188" s="35"/>
      <c r="X188" s="35"/>
    </row>
    <row r="189" spans="1:24">
      <c r="A189" s="117">
        <v>41548</v>
      </c>
      <c r="B189" s="107">
        <f t="shared" si="16"/>
        <v>35.825492476949307</v>
      </c>
      <c r="C189" s="107">
        <f t="shared" si="17"/>
        <v>21.338721401940443</v>
      </c>
      <c r="D189" s="131">
        <v>35.825492476949307</v>
      </c>
      <c r="E189" s="131">
        <v>21.338721401940443</v>
      </c>
      <c r="W189" s="35"/>
      <c r="X189" s="35"/>
    </row>
    <row r="190" spans="1:24">
      <c r="A190" s="117">
        <v>41579</v>
      </c>
      <c r="B190" s="107">
        <f t="shared" si="16"/>
        <v>37.661785756898745</v>
      </c>
      <c r="C190" s="107">
        <f t="shared" si="17"/>
        <v>22.017907999099204</v>
      </c>
      <c r="D190" s="131">
        <v>37.661785756898745</v>
      </c>
      <c r="E190" s="131">
        <v>22.017907999099204</v>
      </c>
      <c r="W190" s="35"/>
      <c r="X190" s="35"/>
    </row>
    <row r="191" spans="1:24">
      <c r="A191" s="117">
        <v>41609</v>
      </c>
      <c r="B191" s="107">
        <f t="shared" si="16"/>
        <v>38.299549940974323</v>
      </c>
      <c r="C191" s="107">
        <f t="shared" si="17"/>
        <v>22.844642608951947</v>
      </c>
      <c r="D191" s="131">
        <v>38.299549940974323</v>
      </c>
      <c r="E191" s="131">
        <v>22.844642608951947</v>
      </c>
      <c r="W191" s="35"/>
      <c r="X191" s="35"/>
    </row>
    <row r="192" spans="1:24">
      <c r="A192" s="117">
        <v>41640</v>
      </c>
      <c r="B192" s="107">
        <f t="shared" si="16"/>
        <v>39.67605090595368</v>
      </c>
      <c r="C192" s="107">
        <f t="shared" si="17"/>
        <v>24.450503571050625</v>
      </c>
      <c r="D192" s="131">
        <v>39.67605090595368</v>
      </c>
      <c r="E192" s="131">
        <v>24.450503571050625</v>
      </c>
      <c r="W192" s="35"/>
      <c r="X192" s="35"/>
    </row>
    <row r="193" spans="1:24">
      <c r="A193" s="117">
        <v>41671</v>
      </c>
      <c r="B193" s="107">
        <f t="shared" si="16"/>
        <v>35.215757238130507</v>
      </c>
      <c r="C193" s="107">
        <f t="shared" si="17"/>
        <v>26.410295411641954</v>
      </c>
      <c r="D193" s="131">
        <v>35.215757238130507</v>
      </c>
      <c r="E193" s="131">
        <v>26.410295411641954</v>
      </c>
      <c r="W193" s="35"/>
      <c r="X193" s="35"/>
    </row>
    <row r="194" spans="1:24">
      <c r="A194" s="117">
        <v>41699</v>
      </c>
      <c r="B194" s="107">
        <f t="shared" si="16"/>
        <v>34.947903798162784</v>
      </c>
      <c r="C194" s="107">
        <f t="shared" si="17"/>
        <v>24.877036416272588</v>
      </c>
      <c r="D194" s="131">
        <v>34.947903798162784</v>
      </c>
      <c r="E194" s="131">
        <v>24.877036416272588</v>
      </c>
      <c r="W194" s="35"/>
      <c r="X194" s="35"/>
    </row>
    <row r="195" spans="1:24">
      <c r="A195" s="117">
        <v>41730</v>
      </c>
      <c r="B195" s="107">
        <f t="shared" si="16"/>
        <v>33.662953881143601</v>
      </c>
      <c r="C195" s="107">
        <f t="shared" si="17"/>
        <v>23.037248519952975</v>
      </c>
      <c r="D195" s="131">
        <v>33.662953881143601</v>
      </c>
      <c r="E195" s="131">
        <v>23.037248519952975</v>
      </c>
      <c r="W195" s="35"/>
      <c r="X195" s="35"/>
    </row>
    <row r="196" spans="1:24">
      <c r="A196" s="117">
        <v>41760</v>
      </c>
      <c r="B196" s="107">
        <f t="shared" si="16"/>
        <v>28.246345077965803</v>
      </c>
      <c r="C196" s="107">
        <f t="shared" si="17"/>
        <v>22.303444898994634</v>
      </c>
      <c r="D196" s="131">
        <v>28.246345077965803</v>
      </c>
      <c r="E196" s="131">
        <v>22.303444898994634</v>
      </c>
      <c r="W196" s="35"/>
      <c r="X196" s="35"/>
    </row>
    <row r="197" spans="1:24">
      <c r="A197" s="117">
        <v>41791</v>
      </c>
      <c r="B197" s="107">
        <f t="shared" si="16"/>
        <v>29.238630338670568</v>
      </c>
      <c r="C197" s="107">
        <f t="shared" si="17"/>
        <v>21.202781171854198</v>
      </c>
      <c r="D197" s="131">
        <v>29.238630338670568</v>
      </c>
      <c r="E197" s="131">
        <v>21.202781171854198</v>
      </c>
      <c r="W197" s="35"/>
      <c r="X197" s="35"/>
    </row>
    <row r="198" spans="1:24">
      <c r="A198" s="117">
        <v>41821</v>
      </c>
      <c r="B198" s="107">
        <f t="shared" si="16"/>
        <v>27.833321824896078</v>
      </c>
      <c r="C198" s="107">
        <f t="shared" si="17"/>
        <v>20.501147142946451</v>
      </c>
      <c r="D198" s="131">
        <v>27.833321824896078</v>
      </c>
      <c r="E198" s="131">
        <v>20.501147142946451</v>
      </c>
      <c r="W198" s="35"/>
      <c r="X198" s="35"/>
    </row>
    <row r="199" spans="1:24">
      <c r="A199" s="117">
        <v>41852</v>
      </c>
      <c r="B199" s="107">
        <f t="shared" si="16"/>
        <v>30.813114215006408</v>
      </c>
      <c r="C199" s="107">
        <f t="shared" si="17"/>
        <v>20.819570459381627</v>
      </c>
      <c r="D199" s="131">
        <v>30.813114215006408</v>
      </c>
      <c r="E199" s="131">
        <v>20.819570459381627</v>
      </c>
      <c r="W199" s="35"/>
      <c r="X199" s="35"/>
    </row>
    <row r="200" spans="1:24">
      <c r="A200" s="117">
        <v>41883</v>
      </c>
      <c r="B200" s="107">
        <f t="shared" si="16"/>
        <v>33.123573200784698</v>
      </c>
      <c r="C200" s="107">
        <f t="shared" si="17"/>
        <v>19.972208336390803</v>
      </c>
      <c r="D200" s="131">
        <v>33.123573200784698</v>
      </c>
      <c r="E200" s="131">
        <v>19.972208336390803</v>
      </c>
      <c r="W200" s="35"/>
      <c r="X200" s="35"/>
    </row>
    <row r="201" spans="1:24">
      <c r="A201" s="117">
        <v>41913</v>
      </c>
      <c r="B201" s="107">
        <f t="shared" si="16"/>
        <v>36.607920569504799</v>
      </c>
      <c r="C201" s="107">
        <f t="shared" si="17"/>
        <v>21.551966424829459</v>
      </c>
      <c r="D201" s="131">
        <v>36.607920569504799</v>
      </c>
      <c r="E201" s="131">
        <v>21.551966424829459</v>
      </c>
      <c r="W201" s="35"/>
      <c r="X201" s="35"/>
    </row>
    <row r="202" spans="1:24">
      <c r="A202" s="117">
        <v>41944</v>
      </c>
      <c r="B202" s="107">
        <f t="shared" si="16"/>
        <v>38.462361482872204</v>
      </c>
      <c r="C202" s="107">
        <f t="shared" si="17"/>
        <v>22.258092513636161</v>
      </c>
      <c r="D202" s="131">
        <v>38.462361482872204</v>
      </c>
      <c r="E202" s="131">
        <v>22.258092513636161</v>
      </c>
      <c r="W202" s="35"/>
      <c r="X202" s="35"/>
    </row>
    <row r="203" spans="1:24">
      <c r="A203" s="117">
        <v>41974</v>
      </c>
      <c r="B203" s="107">
        <f t="shared" si="16"/>
        <v>39.278586019548527</v>
      </c>
      <c r="C203" s="107">
        <f t="shared" si="17"/>
        <v>23.077828339673228</v>
      </c>
      <c r="D203" s="131">
        <v>39.278586019548527</v>
      </c>
      <c r="E203" s="131">
        <v>23.077828339673228</v>
      </c>
      <c r="W203" s="35"/>
      <c r="X203" s="35"/>
    </row>
    <row r="204" spans="1:24">
      <c r="A204" s="117">
        <v>42005</v>
      </c>
      <c r="B204" s="107">
        <f t="shared" si="16"/>
        <v>40.286332153564686</v>
      </c>
      <c r="C204" s="107">
        <f t="shared" si="17"/>
        <v>24.813434220954541</v>
      </c>
      <c r="D204" s="131">
        <v>40.286332153564686</v>
      </c>
      <c r="E204" s="131">
        <v>24.813434220954541</v>
      </c>
      <c r="W204" s="23"/>
      <c r="X204" s="23"/>
    </row>
    <row r="205" spans="1:24">
      <c r="A205" s="117">
        <v>42036</v>
      </c>
      <c r="B205" s="107">
        <f t="shared" ref="B205:B263" si="18">D205*(1+$D$7)</f>
        <v>35.704009319231417</v>
      </c>
      <c r="C205" s="107">
        <f t="shared" ref="C205:C263" si="19">E205*(1+$D$7)</f>
        <v>26.941284200230999</v>
      </c>
      <c r="D205" s="131">
        <v>35.704009319231417</v>
      </c>
      <c r="E205" s="131">
        <v>26.941284200230999</v>
      </c>
      <c r="W205" s="23"/>
      <c r="X205" s="23"/>
    </row>
    <row r="206" spans="1:24">
      <c r="A206" s="117">
        <v>42064</v>
      </c>
      <c r="B206" s="107">
        <f t="shared" si="18"/>
        <v>35.376259777094972</v>
      </c>
      <c r="C206" s="107">
        <f t="shared" si="19"/>
        <v>25.287052287692124</v>
      </c>
      <c r="D206" s="131">
        <v>35.376259777094972</v>
      </c>
      <c r="E206" s="131">
        <v>25.287052287692124</v>
      </c>
      <c r="W206" s="23"/>
      <c r="X206" s="23"/>
    </row>
    <row r="207" spans="1:24">
      <c r="A207" s="117">
        <v>42095</v>
      </c>
      <c r="B207" s="107">
        <f t="shared" si="18"/>
        <v>34.172844439207417</v>
      </c>
      <c r="C207" s="107">
        <f t="shared" si="19"/>
        <v>23.339251830821663</v>
      </c>
      <c r="D207" s="131">
        <v>34.172844439207417</v>
      </c>
      <c r="E207" s="131">
        <v>23.339251830821663</v>
      </c>
      <c r="W207" s="23"/>
      <c r="X207" s="23"/>
    </row>
    <row r="208" spans="1:24">
      <c r="A208" s="117">
        <v>42125</v>
      </c>
      <c r="B208" s="107">
        <f t="shared" si="18"/>
        <v>28.494635674522758</v>
      </c>
      <c r="C208" s="107">
        <f t="shared" si="19"/>
        <v>22.629070366995332</v>
      </c>
      <c r="D208" s="131">
        <v>28.494635674522758</v>
      </c>
      <c r="E208" s="131">
        <v>22.629070366995332</v>
      </c>
      <c r="W208" s="23"/>
      <c r="X208" s="23"/>
    </row>
    <row r="209" spans="1:24">
      <c r="A209" s="117">
        <v>42156</v>
      </c>
      <c r="B209" s="107">
        <f t="shared" si="18"/>
        <v>29.502109164143793</v>
      </c>
      <c r="C209" s="107">
        <f t="shared" si="19"/>
        <v>21.512563729404363</v>
      </c>
      <c r="D209" s="131">
        <v>29.502109164143793</v>
      </c>
      <c r="E209" s="131">
        <v>21.512563729404363</v>
      </c>
      <c r="W209" s="23"/>
      <c r="X209" s="23"/>
    </row>
    <row r="210" spans="1:24">
      <c r="A210" s="117">
        <v>42186</v>
      </c>
      <c r="B210" s="107">
        <f t="shared" si="18"/>
        <v>27.965270037577419</v>
      </c>
      <c r="C210" s="107">
        <f t="shared" si="19"/>
        <v>20.752555293191406</v>
      </c>
      <c r="D210" s="131">
        <v>27.965270037577419</v>
      </c>
      <c r="E210" s="131">
        <v>20.752555293191406</v>
      </c>
      <c r="W210" s="23"/>
      <c r="X210" s="23"/>
    </row>
    <row r="211" spans="1:24">
      <c r="A211" s="117">
        <v>42217</v>
      </c>
      <c r="B211" s="107">
        <f t="shared" si="18"/>
        <v>31.224301080838007</v>
      </c>
      <c r="C211" s="107">
        <f t="shared" si="19"/>
        <v>21.090621388992322</v>
      </c>
      <c r="D211" s="131">
        <v>31.224301080838007</v>
      </c>
      <c r="E211" s="131">
        <v>21.090621388992322</v>
      </c>
      <c r="W211" s="23"/>
      <c r="X211" s="23"/>
    </row>
    <row r="212" spans="1:24">
      <c r="A212" s="117">
        <v>42248</v>
      </c>
      <c r="B212" s="107">
        <f t="shared" si="18"/>
        <v>33.614410062212812</v>
      </c>
      <c r="C212" s="107">
        <f t="shared" si="19"/>
        <v>20.142318311725251</v>
      </c>
      <c r="D212" s="131">
        <v>33.614410062212812</v>
      </c>
      <c r="E212" s="131">
        <v>20.142318311725251</v>
      </c>
      <c r="W212" s="23"/>
      <c r="X212" s="23"/>
    </row>
    <row r="213" spans="1:24">
      <c r="A213" s="117">
        <v>42278</v>
      </c>
      <c r="B213" s="107">
        <f t="shared" si="18"/>
        <v>37.40743687711872</v>
      </c>
      <c r="C213" s="107">
        <f t="shared" si="19"/>
        <v>21.767342476983554</v>
      </c>
      <c r="D213" s="131">
        <v>37.40743687711872</v>
      </c>
      <c r="E213" s="131">
        <v>21.767342476983554</v>
      </c>
      <c r="W213" s="23"/>
      <c r="X213" s="23"/>
    </row>
    <row r="214" spans="1:24">
      <c r="A214" s="117">
        <v>42309</v>
      </c>
      <c r="B214" s="107">
        <f t="shared" si="18"/>
        <v>39.279955028902179</v>
      </c>
      <c r="C214" s="107">
        <f t="shared" si="19"/>
        <v>22.500897104568462</v>
      </c>
      <c r="D214" s="131">
        <v>39.279955028902179</v>
      </c>
      <c r="E214" s="131">
        <v>22.500897104568462</v>
      </c>
      <c r="W214" s="23"/>
      <c r="X214" s="23"/>
    </row>
    <row r="215" spans="1:24">
      <c r="A215" s="117">
        <v>42339</v>
      </c>
      <c r="B215" s="107">
        <f t="shared" si="18"/>
        <v>40.28264880586805</v>
      </c>
      <c r="C215" s="107">
        <f t="shared" si="19"/>
        <v>23.313394303954858</v>
      </c>
      <c r="D215" s="131">
        <v>40.28264880586805</v>
      </c>
      <c r="E215" s="131">
        <v>23.313394303954858</v>
      </c>
      <c r="W215" s="23"/>
      <c r="X215" s="23"/>
    </row>
    <row r="216" spans="1:24">
      <c r="A216" s="117">
        <v>42370</v>
      </c>
      <c r="B216" s="107">
        <f t="shared" si="18"/>
        <v>40.906000504798193</v>
      </c>
      <c r="C216" s="107">
        <f t="shared" si="19"/>
        <v>25.181752026025094</v>
      </c>
      <c r="D216" s="131">
        <v>40.906000504798193</v>
      </c>
      <c r="E216" s="131">
        <v>25.181752026025094</v>
      </c>
      <c r="W216" s="23"/>
      <c r="X216" s="23"/>
    </row>
    <row r="217" spans="1:24">
      <c r="A217" s="117">
        <v>42401</v>
      </c>
      <c r="B217" s="107">
        <f t="shared" si="18"/>
        <v>36.199030815883653</v>
      </c>
      <c r="C217" s="107">
        <f t="shared" si="19"/>
        <v>27.482948715433956</v>
      </c>
      <c r="D217" s="131">
        <v>36.199030815883653</v>
      </c>
      <c r="E217" s="131">
        <v>27.482948715433956</v>
      </c>
      <c r="W217" s="23"/>
      <c r="X217" s="23"/>
    </row>
    <row r="218" spans="1:24">
      <c r="A218" s="117">
        <v>42430</v>
      </c>
      <c r="B218" s="107">
        <f t="shared" si="18"/>
        <v>35.809866109403053</v>
      </c>
      <c r="C218" s="107">
        <f t="shared" si="19"/>
        <v>25.7038259180345</v>
      </c>
      <c r="D218" s="131">
        <v>35.809866109403053</v>
      </c>
      <c r="E218" s="131">
        <v>25.7038259180345</v>
      </c>
      <c r="W218" s="23"/>
      <c r="X218" s="23"/>
    </row>
    <row r="219" spans="1:24">
      <c r="A219" s="117">
        <v>42461</v>
      </c>
      <c r="B219" s="107">
        <f t="shared" si="18"/>
        <v>34.690458276164719</v>
      </c>
      <c r="C219" s="107">
        <f t="shared" si="19"/>
        <v>23.64521420822977</v>
      </c>
      <c r="D219" s="131">
        <v>34.690458276164719</v>
      </c>
      <c r="E219" s="131">
        <v>23.64521420822977</v>
      </c>
      <c r="W219" s="23"/>
      <c r="X219" s="23"/>
    </row>
    <row r="220" spans="1:24">
      <c r="A220" s="117">
        <v>42491</v>
      </c>
      <c r="B220" s="107">
        <f t="shared" si="18"/>
        <v>28.745108791337412</v>
      </c>
      <c r="C220" s="107">
        <f t="shared" si="19"/>
        <v>22.959449896348026</v>
      </c>
      <c r="D220" s="131">
        <v>28.745108791337412</v>
      </c>
      <c r="E220" s="131">
        <v>22.959449896348026</v>
      </c>
      <c r="W220" s="23"/>
      <c r="X220" s="23"/>
    </row>
    <row r="221" spans="1:24">
      <c r="A221" s="117">
        <v>42522</v>
      </c>
      <c r="B221" s="107">
        <f t="shared" si="18"/>
        <v>29.767962283168689</v>
      </c>
      <c r="C221" s="107">
        <f t="shared" si="19"/>
        <v>21.826872355123818</v>
      </c>
      <c r="D221" s="131">
        <v>29.767962283168689</v>
      </c>
      <c r="E221" s="131">
        <v>21.826872355123818</v>
      </c>
      <c r="W221" s="23"/>
      <c r="X221" s="23"/>
    </row>
    <row r="222" spans="1:24">
      <c r="A222" s="117">
        <v>42552</v>
      </c>
      <c r="B222" s="107">
        <f t="shared" si="18"/>
        <v>28.097843771385534</v>
      </c>
      <c r="C222" s="107">
        <f t="shared" si="19"/>
        <v>21.007046493256397</v>
      </c>
      <c r="D222" s="131">
        <v>28.097843771385534</v>
      </c>
      <c r="E222" s="131">
        <v>21.007046493256397</v>
      </c>
      <c r="W222" s="23"/>
      <c r="X222" s="23"/>
    </row>
    <row r="223" spans="1:24">
      <c r="A223" s="117">
        <v>42583</v>
      </c>
      <c r="B223" s="107">
        <f t="shared" si="18"/>
        <v>31.640975046657378</v>
      </c>
      <c r="C223" s="107">
        <f t="shared" si="19"/>
        <v>21.365201142916955</v>
      </c>
      <c r="D223" s="131">
        <v>31.640975046657378</v>
      </c>
      <c r="E223" s="131">
        <v>21.365201142916955</v>
      </c>
      <c r="W223" s="23"/>
      <c r="X223" s="23"/>
    </row>
    <row r="224" spans="1:24">
      <c r="A224" s="117">
        <v>42614</v>
      </c>
      <c r="B224" s="107">
        <f t="shared" si="18"/>
        <v>34.112520318424643</v>
      </c>
      <c r="C224" s="107">
        <f t="shared" si="19"/>
        <v>20.313877170589297</v>
      </c>
      <c r="D224" s="131">
        <v>34.112520318424643</v>
      </c>
      <c r="E224" s="131">
        <v>20.313877170589297</v>
      </c>
      <c r="W224" s="23"/>
      <c r="X224" s="23"/>
    </row>
    <row r="225" spans="1:24">
      <c r="A225" s="117">
        <v>42644</v>
      </c>
      <c r="B225" s="107">
        <f t="shared" si="18"/>
        <v>38.224414606091628</v>
      </c>
      <c r="C225" s="107">
        <f t="shared" si="19"/>
        <v>21.98487085449521</v>
      </c>
      <c r="D225" s="131">
        <v>38.224414606091628</v>
      </c>
      <c r="E225" s="131">
        <v>21.98487085449521</v>
      </c>
      <c r="W225" s="23"/>
      <c r="X225" s="23"/>
    </row>
    <row r="226" spans="1:24">
      <c r="A226" s="117">
        <v>42675</v>
      </c>
      <c r="B226" s="107">
        <f t="shared" si="18"/>
        <v>40.114928142403784</v>
      </c>
      <c r="C226" s="107">
        <f t="shared" si="19"/>
        <v>22.746350353257114</v>
      </c>
      <c r="D226" s="131">
        <v>40.114928142403784</v>
      </c>
      <c r="E226" s="131">
        <v>22.746350353257114</v>
      </c>
      <c r="W226" s="23"/>
      <c r="X226" s="23"/>
    </row>
    <row r="227" spans="1:24">
      <c r="A227" s="117">
        <v>42705</v>
      </c>
      <c r="B227" s="107">
        <f t="shared" si="18"/>
        <v>41.312378047654427</v>
      </c>
      <c r="C227" s="107">
        <f t="shared" si="19"/>
        <v>23.551364797931015</v>
      </c>
      <c r="D227" s="131">
        <v>41.312378047654427</v>
      </c>
      <c r="E227" s="131">
        <v>23.551364797931015</v>
      </c>
      <c r="W227" s="23"/>
      <c r="X227" s="23"/>
    </row>
    <row r="228" spans="1:24">
      <c r="A228" s="117">
        <v>42736</v>
      </c>
      <c r="B228" s="107">
        <f t="shared" si="18"/>
        <v>41.535200348351644</v>
      </c>
      <c r="C228" s="107">
        <f t="shared" si="19"/>
        <v>25.555536950411902</v>
      </c>
      <c r="D228" s="131">
        <v>41.535200348351644</v>
      </c>
      <c r="E228" s="131">
        <v>25.555536950411902</v>
      </c>
      <c r="W228" s="23"/>
      <c r="X228" s="23"/>
    </row>
    <row r="229" spans="1:24">
      <c r="A229" s="117">
        <v>42767</v>
      </c>
      <c r="B229" s="107">
        <f t="shared" si="18"/>
        <v>36.700915583267104</v>
      </c>
      <c r="C229" s="107">
        <f t="shared" si="19"/>
        <v>28.035503596695541</v>
      </c>
      <c r="D229" s="131">
        <v>36.700915583267104</v>
      </c>
      <c r="E229" s="131">
        <v>28.035503596695541</v>
      </c>
      <c r="W229" s="23"/>
      <c r="X229" s="23"/>
    </row>
    <row r="230" spans="1:24">
      <c r="A230" s="117">
        <v>42795</v>
      </c>
      <c r="B230" s="107">
        <f t="shared" si="18"/>
        <v>36.248787148596548</v>
      </c>
      <c r="C230" s="107">
        <f t="shared" si="19"/>
        <v>26.127468686660478</v>
      </c>
      <c r="D230" s="131">
        <v>36.248787148596548</v>
      </c>
      <c r="E230" s="131">
        <v>26.127468686660478</v>
      </c>
      <c r="W230" s="23"/>
      <c r="X230" s="23"/>
    </row>
    <row r="231" spans="1:24">
      <c r="A231" s="117">
        <v>42826</v>
      </c>
      <c r="B231" s="107">
        <f t="shared" si="18"/>
        <v>35.215912376015154</v>
      </c>
      <c r="C231" s="107">
        <f t="shared" si="19"/>
        <v>23.955187552958844</v>
      </c>
      <c r="D231" s="131">
        <v>35.215912376015154</v>
      </c>
      <c r="E231" s="131">
        <v>23.955187552958844</v>
      </c>
      <c r="W231" s="23"/>
      <c r="X231" s="23"/>
    </row>
    <row r="232" spans="1:24">
      <c r="A232" s="117">
        <v>42856</v>
      </c>
      <c r="B232" s="107">
        <f t="shared" si="18"/>
        <v>28.997783613166419</v>
      </c>
      <c r="C232" s="107">
        <f t="shared" si="19"/>
        <v>23.294652895319452</v>
      </c>
      <c r="D232" s="131">
        <v>28.997783613166419</v>
      </c>
      <c r="E232" s="131">
        <v>23.294652895319452</v>
      </c>
      <c r="W232" s="23"/>
      <c r="X232" s="23"/>
    </row>
    <row r="233" spans="1:24">
      <c r="A233" s="117">
        <v>42887</v>
      </c>
      <c r="B233" s="107">
        <f t="shared" si="18"/>
        <v>30.036211091278119</v>
      </c>
      <c r="C233" s="107">
        <f t="shared" si="19"/>
        <v>22.145773176987081</v>
      </c>
      <c r="D233" s="131">
        <v>30.036211091278119</v>
      </c>
      <c r="E233" s="131">
        <v>22.145773176987081</v>
      </c>
      <c r="W233" s="23"/>
      <c r="X233" s="23"/>
    </row>
    <row r="234" spans="1:24">
      <c r="A234" s="117">
        <v>42917</v>
      </c>
      <c r="B234" s="107">
        <f t="shared" si="18"/>
        <v>28.231045991701102</v>
      </c>
      <c r="C234" s="107">
        <f t="shared" si="19"/>
        <v>21.264658550969784</v>
      </c>
      <c r="D234" s="131">
        <v>28.231045991701102</v>
      </c>
      <c r="E234" s="131">
        <v>21.264658550969784</v>
      </c>
      <c r="W234" s="23"/>
      <c r="X234" s="23"/>
    </row>
    <row r="235" spans="1:24">
      <c r="A235" s="117">
        <v>42948</v>
      </c>
      <c r="B235" s="107">
        <f t="shared" si="18"/>
        <v>32.063209335295255</v>
      </c>
      <c r="C235" s="107">
        <f t="shared" si="19"/>
        <v>21.6433556630789</v>
      </c>
      <c r="D235" s="131">
        <v>32.063209335295255</v>
      </c>
      <c r="E235" s="131">
        <v>21.6433556630789</v>
      </c>
      <c r="W235" s="23"/>
      <c r="X235" s="23"/>
    </row>
    <row r="236" spans="1:24">
      <c r="A236" s="117">
        <v>42979</v>
      </c>
      <c r="B236" s="107">
        <f t="shared" si="18"/>
        <v>34.618011749165021</v>
      </c>
      <c r="C236" s="107">
        <f t="shared" si="19"/>
        <v>20.48689725360834</v>
      </c>
      <c r="D236" s="131">
        <v>34.618011749165021</v>
      </c>
      <c r="E236" s="131">
        <v>20.48689725360834</v>
      </c>
      <c r="W236" s="23"/>
      <c r="X236" s="23"/>
    </row>
    <row r="237" spans="1:24">
      <c r="A237" s="117">
        <v>43009</v>
      </c>
      <c r="B237" s="107">
        <f t="shared" si="18"/>
        <v>39.05923511354279</v>
      </c>
      <c r="C237" s="107">
        <f t="shared" si="19"/>
        <v>22.204573066275927</v>
      </c>
      <c r="D237" s="131">
        <v>39.05923511354279</v>
      </c>
      <c r="E237" s="131">
        <v>22.204573066275927</v>
      </c>
      <c r="W237" s="23"/>
      <c r="X237" s="23"/>
    </row>
    <row r="238" spans="1:24">
      <c r="A238" s="117">
        <v>43040</v>
      </c>
      <c r="B238" s="107">
        <f t="shared" si="18"/>
        <v>40.967650260448735</v>
      </c>
      <c r="C238" s="107">
        <f t="shared" si="19"/>
        <v>22.994481152845704</v>
      </c>
      <c r="D238" s="131">
        <v>40.967650260448735</v>
      </c>
      <c r="E238" s="131">
        <v>22.994481152845704</v>
      </c>
      <c r="W238" s="23"/>
      <c r="X238" s="23"/>
    </row>
    <row r="239" spans="1:24">
      <c r="A239" s="117">
        <v>43070</v>
      </c>
      <c r="B239" s="107">
        <f t="shared" si="18"/>
        <v>42.368429846244354</v>
      </c>
      <c r="C239" s="107">
        <f t="shared" si="19"/>
        <v>23.791764365737645</v>
      </c>
      <c r="D239" s="131">
        <v>42.368429846244354</v>
      </c>
      <c r="E239" s="131">
        <v>23.791764365737645</v>
      </c>
      <c r="W239" s="23"/>
      <c r="X239" s="23"/>
    </row>
    <row r="240" spans="1:24">
      <c r="A240" s="117">
        <v>43101</v>
      </c>
      <c r="B240" s="107">
        <f t="shared" si="18"/>
        <v>42.174078293852048</v>
      </c>
      <c r="C240" s="107">
        <f t="shared" si="19"/>
        <v>25.934870145211129</v>
      </c>
      <c r="D240" s="131">
        <v>42.174078293852048</v>
      </c>
      <c r="E240" s="131">
        <v>25.934870145211129</v>
      </c>
      <c r="W240" s="23"/>
      <c r="X240" s="23"/>
    </row>
    <row r="241" spans="1:24">
      <c r="A241" s="117">
        <v>43132</v>
      </c>
      <c r="B241" s="107">
        <f t="shared" si="18"/>
        <v>37.209758777825378</v>
      </c>
      <c r="C241" s="107">
        <f t="shared" si="19"/>
        <v>28.599167798866148</v>
      </c>
      <c r="D241" s="131">
        <v>37.209758777825378</v>
      </c>
      <c r="E241" s="131">
        <v>28.599167798866148</v>
      </c>
      <c r="W241" s="23"/>
      <c r="X241" s="23"/>
    </row>
    <row r="242" spans="1:24">
      <c r="A242" s="117">
        <v>43160</v>
      </c>
      <c r="B242" s="107">
        <f t="shared" si="18"/>
        <v>36.693088036965079</v>
      </c>
      <c r="C242" s="107">
        <f t="shared" si="19"/>
        <v>26.558093808652114</v>
      </c>
      <c r="D242" s="131">
        <v>36.693088036965079</v>
      </c>
      <c r="E242" s="131">
        <v>26.558093808652114</v>
      </c>
      <c r="W242" s="23"/>
      <c r="X242" s="23"/>
    </row>
    <row r="243" spans="1:24">
      <c r="A243" s="117">
        <v>43191</v>
      </c>
      <c r="B243" s="107">
        <f t="shared" si="18"/>
        <v>35.749325494707364</v>
      </c>
      <c r="C243" s="107">
        <f t="shared" si="19"/>
        <v>24.269224446175841</v>
      </c>
      <c r="D243" s="131">
        <v>35.749325494707364</v>
      </c>
      <c r="E243" s="131">
        <v>24.269224446175841</v>
      </c>
      <c r="W243" s="23"/>
      <c r="X243" s="23"/>
    </row>
    <row r="244" spans="1:24">
      <c r="A244" s="117">
        <v>43221</v>
      </c>
      <c r="B244" s="107">
        <f t="shared" si="18"/>
        <v>29.252679493403999</v>
      </c>
      <c r="C244" s="107">
        <f t="shared" si="19"/>
        <v>23.634749785522011</v>
      </c>
      <c r="D244" s="131">
        <v>29.252679493403999</v>
      </c>
      <c r="E244" s="131">
        <v>23.634749785522011</v>
      </c>
      <c r="W244" s="23"/>
      <c r="X244" s="23"/>
    </row>
    <row r="245" spans="1:24">
      <c r="A245" s="117">
        <v>43252</v>
      </c>
      <c r="B245" s="107">
        <f t="shared" si="18"/>
        <v>30.306877176807063</v>
      </c>
      <c r="C245" s="107">
        <f t="shared" si="19"/>
        <v>22.469333289129338</v>
      </c>
      <c r="D245" s="131">
        <v>30.306877176807063</v>
      </c>
      <c r="E245" s="131">
        <v>22.469333289129338</v>
      </c>
      <c r="W245" s="23"/>
      <c r="X245" s="23"/>
    </row>
    <row r="246" spans="1:24">
      <c r="A246" s="117">
        <v>43282</v>
      </c>
      <c r="B246" s="107">
        <f t="shared" si="18"/>
        <v>28.364879677962644</v>
      </c>
      <c r="C246" s="107">
        <f t="shared" si="19"/>
        <v>21.525429737802089</v>
      </c>
      <c r="D246" s="131">
        <v>28.364879677962644</v>
      </c>
      <c r="E246" s="131">
        <v>21.525429737802089</v>
      </c>
      <c r="W246" s="23"/>
      <c r="X246" s="23"/>
    </row>
    <row r="247" spans="1:24">
      <c r="A247" s="117">
        <v>43313</v>
      </c>
      <c r="B247" s="107">
        <f t="shared" si="18"/>
        <v>32.49107814670743</v>
      </c>
      <c r="C247" s="107">
        <f t="shared" si="19"/>
        <v>21.925131489521512</v>
      </c>
      <c r="D247" s="131">
        <v>32.49107814670743</v>
      </c>
      <c r="E247" s="131">
        <v>21.925131489521512</v>
      </c>
      <c r="W247" s="23"/>
      <c r="X247" s="23"/>
    </row>
    <row r="248" spans="1:24">
      <c r="A248" s="117">
        <v>43344</v>
      </c>
      <c r="B248" s="107">
        <f t="shared" si="18"/>
        <v>35.130993731297288</v>
      </c>
      <c r="C248" s="107">
        <f t="shared" si="19"/>
        <v>20.661391006517015</v>
      </c>
      <c r="D248" s="131">
        <v>35.130993731297288</v>
      </c>
      <c r="E248" s="131">
        <v>20.661391006517015</v>
      </c>
      <c r="W248" s="23"/>
      <c r="X248" s="23"/>
    </row>
    <row r="249" spans="1:24">
      <c r="A249" s="117">
        <v>43374</v>
      </c>
      <c r="B249" s="107">
        <f t="shared" si="18"/>
        <v>39.912288085423896</v>
      </c>
      <c r="C249" s="107">
        <f t="shared" si="19"/>
        <v>22.426470836182993</v>
      </c>
      <c r="D249" s="131">
        <v>39.912288085423896</v>
      </c>
      <c r="E249" s="131">
        <v>22.426470836182993</v>
      </c>
      <c r="W249" s="23"/>
      <c r="X249" s="23"/>
    </row>
    <row r="250" spans="1:24">
      <c r="A250" s="117">
        <v>43405</v>
      </c>
      <c r="B250" s="107">
        <f t="shared" si="18"/>
        <v>41.838498673224215</v>
      </c>
      <c r="C250" s="107">
        <f t="shared" si="19"/>
        <v>23.245318711661525</v>
      </c>
      <c r="D250" s="131">
        <v>41.838498673224215</v>
      </c>
      <c r="E250" s="131">
        <v>23.245318711661525</v>
      </c>
      <c r="W250" s="23"/>
      <c r="X250" s="23"/>
    </row>
    <row r="251" spans="1:24">
      <c r="A251" s="117">
        <v>43435</v>
      </c>
      <c r="B251" s="107">
        <f t="shared" si="18"/>
        <v>43.451477074630617</v>
      </c>
      <c r="C251" s="107">
        <f t="shared" si="19"/>
        <v>24.034617802043936</v>
      </c>
      <c r="D251" s="131">
        <v>43.451477074630617</v>
      </c>
      <c r="E251" s="131">
        <v>24.034617802043936</v>
      </c>
      <c r="W251" s="23"/>
      <c r="X251" s="23"/>
    </row>
    <row r="252" spans="1:24">
      <c r="A252" s="117">
        <v>43466</v>
      </c>
      <c r="B252" s="107">
        <f t="shared" si="18"/>
        <v>42.822783206017441</v>
      </c>
      <c r="C252" s="107">
        <f t="shared" si="19"/>
        <v>26.319833966083905</v>
      </c>
      <c r="D252" s="131">
        <v>42.822783206017441</v>
      </c>
      <c r="E252" s="131">
        <v>26.319833966083905</v>
      </c>
      <c r="W252" s="23"/>
      <c r="X252" s="23"/>
    </row>
    <row r="253" spans="1:24">
      <c r="A253" s="117">
        <v>43497</v>
      </c>
      <c r="B253" s="107">
        <f t="shared" si="18"/>
        <v>37.725656875307287</v>
      </c>
      <c r="C253" s="107">
        <f t="shared" si="19"/>
        <v>29.174164678964683</v>
      </c>
      <c r="D253" s="131">
        <v>37.725656875307287</v>
      </c>
      <c r="E253" s="131">
        <v>29.174164678964683</v>
      </c>
      <c r="W253" s="23"/>
      <c r="X253" s="23"/>
    </row>
    <row r="254" spans="1:24">
      <c r="A254" s="117">
        <v>43525</v>
      </c>
      <c r="B254" s="107">
        <f t="shared" si="18"/>
        <v>37.142834715246408</v>
      </c>
      <c r="C254" s="107">
        <f t="shared" si="19"/>
        <v>26.995816365068578</v>
      </c>
      <c r="D254" s="131">
        <v>37.142834715246408</v>
      </c>
      <c r="E254" s="131">
        <v>26.995816365068578</v>
      </c>
      <c r="W254" s="23"/>
      <c r="X254" s="23"/>
    </row>
    <row r="255" spans="1:24">
      <c r="A255" s="117">
        <v>43556</v>
      </c>
      <c r="B255" s="107">
        <f t="shared" si="18"/>
        <v>36.290818186978548</v>
      </c>
      <c r="C255" s="107">
        <f t="shared" si="19"/>
        <v>24.587378158352546</v>
      </c>
      <c r="D255" s="131">
        <v>36.290818186978548</v>
      </c>
      <c r="E255" s="131">
        <v>24.587378158352546</v>
      </c>
      <c r="W255" s="23"/>
      <c r="X255" s="23"/>
    </row>
    <row r="256" spans="1:24">
      <c r="A256" s="117">
        <v>43586</v>
      </c>
      <c r="B256" s="107">
        <f t="shared" si="18"/>
        <v>29.509815955564282</v>
      </c>
      <c r="C256" s="107">
        <f t="shared" si="19"/>
        <v>23.979812016708411</v>
      </c>
      <c r="D256" s="131">
        <v>29.509815955564282</v>
      </c>
      <c r="E256" s="131">
        <v>23.979812016708411</v>
      </c>
      <c r="W256" s="23"/>
      <c r="X256" s="23"/>
    </row>
    <row r="257" spans="1:24">
      <c r="A257" s="117">
        <v>43617</v>
      </c>
      <c r="B257" s="107">
        <f t="shared" si="18"/>
        <v>30.57998232263003</v>
      </c>
      <c r="C257" s="107">
        <f t="shared" si="19"/>
        <v>22.797620765962492</v>
      </c>
      <c r="D257" s="131">
        <v>30.57998232263003</v>
      </c>
      <c r="E257" s="131">
        <v>22.797620765962492</v>
      </c>
      <c r="W257" s="23"/>
      <c r="X257" s="23"/>
    </row>
    <row r="258" spans="1:24">
      <c r="A258" s="117">
        <v>43647</v>
      </c>
      <c r="B258" s="107">
        <f t="shared" si="18"/>
        <v>28.499347823733181</v>
      </c>
      <c r="C258" s="107">
        <f t="shared" si="19"/>
        <v>21.789398794551701</v>
      </c>
      <c r="D258" s="131">
        <v>28.499347823733181</v>
      </c>
      <c r="E258" s="131">
        <v>21.789398794551701</v>
      </c>
      <c r="W258" s="23"/>
      <c r="X258" s="23"/>
    </row>
    <row r="259" spans="1:24">
      <c r="A259" s="117">
        <v>43678</v>
      </c>
      <c r="B259" s="107">
        <f t="shared" si="18"/>
        <v>32.924656671014063</v>
      </c>
      <c r="C259" s="107">
        <f t="shared" si="19"/>
        <v>22.210575768195071</v>
      </c>
      <c r="D259" s="131">
        <v>32.924656671014063</v>
      </c>
      <c r="E259" s="131">
        <v>22.210575768195071</v>
      </c>
      <c r="W259" s="23"/>
      <c r="X259" s="23"/>
    </row>
    <row r="260" spans="1:24">
      <c r="A260" s="117">
        <v>43709</v>
      </c>
      <c r="B260" s="107">
        <f t="shared" si="18"/>
        <v>35.651577262469949</v>
      </c>
      <c r="C260" s="107">
        <f t="shared" si="19"/>
        <v>20.837370981054431</v>
      </c>
      <c r="D260" s="131">
        <v>35.651577262469949</v>
      </c>
      <c r="E260" s="131">
        <v>20.837370981054431</v>
      </c>
      <c r="W260" s="23"/>
      <c r="X260" s="23"/>
    </row>
    <row r="261" spans="1:24">
      <c r="A261" s="117">
        <v>43739</v>
      </c>
      <c r="B261" s="107">
        <f t="shared" si="18"/>
        <v>40.783971718420609</v>
      </c>
      <c r="C261" s="107">
        <f t="shared" si="19"/>
        <v>22.650586105167516</v>
      </c>
      <c r="D261" s="131">
        <v>40.783971718420609</v>
      </c>
      <c r="E261" s="131">
        <v>22.650586105167516</v>
      </c>
      <c r="W261" s="23"/>
      <c r="X261" s="23"/>
    </row>
    <row r="262" spans="1:24">
      <c r="A262" s="117">
        <v>43770</v>
      </c>
      <c r="B262" s="107">
        <f t="shared" si="18"/>
        <v>42.72785869096635</v>
      </c>
      <c r="C262" s="107">
        <f t="shared" si="19"/>
        <v>23.498892556653775</v>
      </c>
      <c r="D262" s="131">
        <v>42.72785869096635</v>
      </c>
      <c r="E262" s="131">
        <v>23.498892556653775</v>
      </c>
      <c r="W262" s="23"/>
      <c r="X262" s="23"/>
    </row>
    <row r="263" spans="1:24">
      <c r="A263" s="117">
        <v>43800</v>
      </c>
      <c r="B263" s="107">
        <f t="shared" si="18"/>
        <v>44.562209806189216</v>
      </c>
      <c r="C263" s="107">
        <f t="shared" si="19"/>
        <v>24.279950154609615</v>
      </c>
      <c r="D263" s="131">
        <v>44.562209806189216</v>
      </c>
      <c r="E263" s="131">
        <v>24.279950154609615</v>
      </c>
      <c r="W263" s="23"/>
      <c r="X263" s="23"/>
    </row>
    <row r="264" spans="1:24">
      <c r="A264" s="34"/>
      <c r="W264" s="23"/>
      <c r="X264" s="23"/>
    </row>
    <row r="265" spans="1:24">
      <c r="A265" s="34"/>
      <c r="W265" s="23"/>
      <c r="X265" s="23"/>
    </row>
    <row r="266" spans="1:24">
      <c r="A266" s="34"/>
      <c r="W266" s="23"/>
      <c r="X266" s="23"/>
    </row>
    <row r="267" spans="1:24">
      <c r="A267" s="34"/>
      <c r="W267" s="23"/>
      <c r="X267" s="23"/>
    </row>
    <row r="268" spans="1:24">
      <c r="A268" s="34"/>
      <c r="W268" s="23"/>
      <c r="X268" s="23"/>
    </row>
    <row r="269" spans="1:24">
      <c r="A269" s="34"/>
      <c r="W269" s="23"/>
      <c r="X269" s="23"/>
    </row>
    <row r="270" spans="1:24">
      <c r="A270" s="34"/>
      <c r="W270" s="23"/>
      <c r="X270" s="23"/>
    </row>
    <row r="271" spans="1:24">
      <c r="A271" s="34"/>
      <c r="W271" s="23"/>
      <c r="X271" s="23"/>
    </row>
    <row r="272" spans="1:24">
      <c r="A272" s="34"/>
      <c r="W272" s="23"/>
      <c r="X272" s="23"/>
    </row>
    <row r="273" spans="1:24">
      <c r="A273" s="34"/>
      <c r="W273" s="23"/>
      <c r="X273" s="23"/>
    </row>
    <row r="274" spans="1:24">
      <c r="A274" s="34"/>
      <c r="W274" s="23"/>
      <c r="X274" s="23"/>
    </row>
    <row r="275" spans="1:24">
      <c r="A275" s="34"/>
      <c r="W275" s="23"/>
      <c r="X275" s="23"/>
    </row>
    <row r="276" spans="1:24">
      <c r="A276" s="34"/>
      <c r="W276" s="23"/>
      <c r="X276" s="23"/>
    </row>
    <row r="277" spans="1:24">
      <c r="A277" s="34"/>
      <c r="W277" s="23"/>
      <c r="X277" s="23"/>
    </row>
    <row r="278" spans="1:24">
      <c r="A278" s="34"/>
      <c r="W278" s="23"/>
      <c r="X278" s="23"/>
    </row>
    <row r="279" spans="1:24">
      <c r="A279" s="34"/>
      <c r="W279" s="23"/>
      <c r="X279" s="23"/>
    </row>
    <row r="280" spans="1:24">
      <c r="A280" s="34"/>
      <c r="W280" s="23"/>
      <c r="X280" s="23"/>
    </row>
    <row r="281" spans="1:24">
      <c r="A281" s="34"/>
      <c r="W281" s="23"/>
      <c r="X281" s="23"/>
    </row>
    <row r="282" spans="1:24">
      <c r="A282" s="34"/>
      <c r="W282" s="23"/>
      <c r="X282" s="23"/>
    </row>
    <row r="283" spans="1:24">
      <c r="A283" s="34"/>
      <c r="W283" s="23"/>
      <c r="X283" s="23"/>
    </row>
    <row r="284" spans="1:24">
      <c r="A284" s="34"/>
      <c r="W284" s="23"/>
      <c r="X284" s="23"/>
    </row>
    <row r="285" spans="1:24">
      <c r="A285" s="34"/>
      <c r="W285" s="23"/>
      <c r="X285" s="23"/>
    </row>
    <row r="286" spans="1:24">
      <c r="A286" s="34"/>
      <c r="W286" s="23"/>
      <c r="X286" s="23"/>
    </row>
    <row r="287" spans="1:24">
      <c r="A287" s="34"/>
      <c r="W287" s="23"/>
      <c r="X287" s="23"/>
    </row>
    <row r="288" spans="1:24">
      <c r="A288" s="34"/>
      <c r="W288" s="23"/>
      <c r="X288" s="23"/>
    </row>
    <row r="289" spans="1:24">
      <c r="A289" s="34"/>
      <c r="W289" s="23"/>
      <c r="X289" s="23"/>
    </row>
    <row r="290" spans="1:24">
      <c r="A290" s="34"/>
      <c r="W290" s="23"/>
      <c r="X290" s="23"/>
    </row>
    <row r="291" spans="1:24">
      <c r="A291" s="34"/>
      <c r="W291" s="23"/>
      <c r="X291" s="23"/>
    </row>
    <row r="292" spans="1:24">
      <c r="A292" s="34"/>
      <c r="W292" s="23"/>
      <c r="X292" s="23"/>
    </row>
    <row r="293" spans="1:24">
      <c r="A293" s="34"/>
      <c r="W293" s="23"/>
      <c r="X293" s="23"/>
    </row>
    <row r="294" spans="1:24">
      <c r="A294" s="34"/>
      <c r="W294" s="23"/>
      <c r="X294" s="23"/>
    </row>
    <row r="295" spans="1:24">
      <c r="A295" s="34"/>
      <c r="W295" s="23"/>
      <c r="X295" s="23"/>
    </row>
    <row r="296" spans="1:24">
      <c r="A296" s="34"/>
      <c r="W296" s="23"/>
      <c r="X296" s="23"/>
    </row>
    <row r="297" spans="1:24">
      <c r="A297" s="34"/>
      <c r="W297" s="23"/>
      <c r="X297" s="23"/>
    </row>
    <row r="298" spans="1:24">
      <c r="A298" s="34"/>
      <c r="W298" s="23"/>
      <c r="X298" s="23"/>
    </row>
    <row r="299" spans="1:24">
      <c r="A299" s="34"/>
      <c r="W299" s="23"/>
      <c r="X299" s="23"/>
    </row>
    <row r="300" spans="1:24">
      <c r="A300" s="34"/>
      <c r="W300" s="23"/>
      <c r="X300" s="23"/>
    </row>
    <row r="301" spans="1:24">
      <c r="A301" s="34"/>
      <c r="W301" s="23"/>
      <c r="X301" s="23"/>
    </row>
    <row r="302" spans="1:24">
      <c r="A302" s="34"/>
      <c r="W302" s="23"/>
      <c r="X302" s="23"/>
    </row>
    <row r="303" spans="1:24">
      <c r="A303" s="34"/>
      <c r="W303" s="23"/>
      <c r="X303" s="23"/>
    </row>
    <row r="304" spans="1:24">
      <c r="A304" s="34"/>
      <c r="W304" s="23"/>
      <c r="X304" s="23"/>
    </row>
    <row r="305" spans="1:24">
      <c r="A305" s="34"/>
      <c r="W305" s="23"/>
      <c r="X305" s="23"/>
    </row>
    <row r="306" spans="1:24">
      <c r="A306" s="34"/>
      <c r="W306" s="23"/>
      <c r="X306" s="23"/>
    </row>
    <row r="307" spans="1:24">
      <c r="A307" s="34"/>
      <c r="W307" s="23"/>
      <c r="X307" s="23"/>
    </row>
    <row r="308" spans="1:24">
      <c r="A308" s="34"/>
      <c r="W308" s="23"/>
      <c r="X308" s="23"/>
    </row>
    <row r="309" spans="1:24">
      <c r="A309" s="34"/>
      <c r="W309" s="23"/>
      <c r="X309" s="23"/>
    </row>
    <row r="310" spans="1:24">
      <c r="A310" s="34"/>
      <c r="W310" s="23"/>
      <c r="X310" s="23"/>
    </row>
    <row r="311" spans="1:24">
      <c r="A311" s="34"/>
      <c r="W311" s="23"/>
      <c r="X311" s="23"/>
    </row>
    <row r="312" spans="1:24">
      <c r="A312" s="34"/>
      <c r="W312" s="23"/>
      <c r="X312" s="23"/>
    </row>
    <row r="313" spans="1:24">
      <c r="A313" s="34"/>
      <c r="W313" s="23"/>
      <c r="X313" s="23"/>
    </row>
    <row r="314" spans="1:24">
      <c r="A314" s="34"/>
      <c r="W314" s="23"/>
      <c r="X314" s="23"/>
    </row>
    <row r="315" spans="1:24">
      <c r="A315" s="34"/>
      <c r="W315" s="23"/>
      <c r="X315" s="23"/>
    </row>
    <row r="316" spans="1:24">
      <c r="A316" s="34"/>
      <c r="W316" s="23"/>
      <c r="X316" s="23"/>
    </row>
    <row r="317" spans="1:24">
      <c r="A317" s="34"/>
      <c r="W317" s="23"/>
      <c r="X317" s="23"/>
    </row>
    <row r="318" spans="1:24">
      <c r="A318" s="34"/>
      <c r="W318" s="23"/>
      <c r="X318" s="23"/>
    </row>
    <row r="319" spans="1:24">
      <c r="A319" s="34"/>
      <c r="W319" s="23"/>
      <c r="X319" s="23"/>
    </row>
    <row r="320" spans="1:24">
      <c r="A320" s="34"/>
      <c r="W320" s="23"/>
      <c r="X320" s="23"/>
    </row>
    <row r="321" spans="1:24">
      <c r="A321" s="34"/>
      <c r="W321" s="23"/>
      <c r="X321" s="23"/>
    </row>
    <row r="322" spans="1:24">
      <c r="A322" s="34"/>
      <c r="W322" s="23"/>
      <c r="X322" s="23"/>
    </row>
    <row r="323" spans="1:24">
      <c r="A323" s="34"/>
      <c r="W323" s="23"/>
      <c r="X323" s="23"/>
    </row>
    <row r="324" spans="1:24">
      <c r="A324" s="34"/>
      <c r="W324" s="23"/>
      <c r="X324" s="23"/>
    </row>
    <row r="325" spans="1:24">
      <c r="A325" s="34"/>
      <c r="W325" s="23"/>
      <c r="X325" s="23"/>
    </row>
    <row r="326" spans="1:24">
      <c r="A326" s="34"/>
      <c r="W326" s="23"/>
      <c r="X326" s="23"/>
    </row>
    <row r="327" spans="1:24">
      <c r="A327" s="34"/>
      <c r="W327" s="23"/>
      <c r="X327" s="23"/>
    </row>
    <row r="328" spans="1:24">
      <c r="A328" s="34"/>
      <c r="W328" s="23"/>
      <c r="X328" s="23"/>
    </row>
    <row r="329" spans="1:24">
      <c r="A329" s="34"/>
      <c r="W329" s="23"/>
      <c r="X329" s="23"/>
    </row>
    <row r="330" spans="1:24">
      <c r="A330" s="34"/>
      <c r="W330" s="23"/>
      <c r="X330" s="23"/>
    </row>
    <row r="331" spans="1:24">
      <c r="A331" s="34"/>
      <c r="W331" s="23"/>
      <c r="X331" s="23"/>
    </row>
    <row r="332" spans="1:24">
      <c r="A332" s="34"/>
      <c r="W332" s="23"/>
      <c r="X332" s="23"/>
    </row>
    <row r="333" spans="1:24">
      <c r="A333" s="34"/>
      <c r="W333" s="23"/>
      <c r="X333" s="23"/>
    </row>
    <row r="334" spans="1:24">
      <c r="A334" s="34"/>
      <c r="W334" s="23"/>
      <c r="X334" s="23"/>
    </row>
    <row r="335" spans="1:24">
      <c r="A335" s="34"/>
      <c r="W335" s="23"/>
      <c r="X335" s="23"/>
    </row>
    <row r="336" spans="1:24">
      <c r="A336" s="34"/>
      <c r="W336" s="23"/>
      <c r="X336" s="23"/>
    </row>
    <row r="337" spans="1:24">
      <c r="A337" s="34"/>
      <c r="W337" s="23"/>
      <c r="X337" s="23"/>
    </row>
    <row r="338" spans="1:24">
      <c r="A338" s="34"/>
      <c r="W338" s="23"/>
      <c r="X338" s="23"/>
    </row>
    <row r="339" spans="1:24">
      <c r="A339" s="34"/>
      <c r="W339" s="23"/>
      <c r="X339" s="23"/>
    </row>
    <row r="340" spans="1:24">
      <c r="A340" s="34"/>
      <c r="W340" s="23"/>
      <c r="X340" s="23"/>
    </row>
    <row r="341" spans="1:24">
      <c r="A341" s="34"/>
      <c r="W341" s="23"/>
      <c r="X341" s="23"/>
    </row>
    <row r="342" spans="1:24">
      <c r="A342" s="34"/>
      <c r="W342" s="23"/>
      <c r="X342" s="23"/>
    </row>
    <row r="343" spans="1:24">
      <c r="A343" s="34"/>
      <c r="W343" s="23"/>
      <c r="X343" s="23"/>
    </row>
    <row r="344" spans="1:24">
      <c r="A344" s="34"/>
      <c r="W344" s="23"/>
      <c r="X344" s="23"/>
    </row>
    <row r="345" spans="1:24">
      <c r="A345" s="34"/>
      <c r="W345" s="23"/>
      <c r="X345" s="23"/>
    </row>
    <row r="346" spans="1:24">
      <c r="A346" s="34"/>
      <c r="W346" s="23"/>
      <c r="X346" s="23"/>
    </row>
    <row r="347" spans="1:24">
      <c r="A347" s="34"/>
      <c r="W347" s="23"/>
      <c r="X347" s="23"/>
    </row>
    <row r="348" spans="1:24">
      <c r="A348" s="34"/>
      <c r="W348" s="23"/>
      <c r="X348" s="23"/>
    </row>
    <row r="349" spans="1:24">
      <c r="A349" s="34"/>
      <c r="W349" s="23"/>
      <c r="X349" s="23"/>
    </row>
    <row r="350" spans="1:24">
      <c r="A350" s="34"/>
      <c r="W350" s="23"/>
      <c r="X350" s="23"/>
    </row>
    <row r="351" spans="1:24">
      <c r="A351" s="34"/>
      <c r="W351" s="23"/>
      <c r="X351" s="23"/>
    </row>
    <row r="352" spans="1:24">
      <c r="A352" s="34"/>
      <c r="W352" s="23"/>
      <c r="X352" s="23"/>
    </row>
    <row r="353" spans="1:24">
      <c r="A353" s="34"/>
      <c r="W353" s="23"/>
      <c r="X353" s="23"/>
    </row>
    <row r="354" spans="1:24">
      <c r="A354" s="34"/>
      <c r="W354" s="23"/>
      <c r="X354" s="23"/>
    </row>
    <row r="355" spans="1:24">
      <c r="A355" s="34"/>
      <c r="W355" s="23"/>
      <c r="X355" s="23"/>
    </row>
    <row r="356" spans="1:24">
      <c r="A356" s="34"/>
      <c r="W356" s="23"/>
      <c r="X356" s="23"/>
    </row>
    <row r="357" spans="1:24">
      <c r="A357" s="34"/>
      <c r="W357" s="23"/>
      <c r="X357" s="23"/>
    </row>
    <row r="358" spans="1:24">
      <c r="A358" s="34"/>
      <c r="W358" s="23"/>
      <c r="X358" s="23"/>
    </row>
    <row r="359" spans="1:24">
      <c r="A359" s="34"/>
      <c r="W359" s="23"/>
      <c r="X359" s="23"/>
    </row>
    <row r="360" spans="1:24">
      <c r="A360" s="34"/>
      <c r="W360" s="23"/>
      <c r="X360" s="23"/>
    </row>
    <row r="361" spans="1:24">
      <c r="A361" s="34"/>
      <c r="W361" s="23"/>
      <c r="X361" s="23"/>
    </row>
    <row r="362" spans="1:24">
      <c r="A362" s="34"/>
      <c r="W362" s="23"/>
      <c r="X362" s="23"/>
    </row>
    <row r="363" spans="1:24">
      <c r="A363" s="34"/>
      <c r="W363" s="23"/>
      <c r="X363" s="23"/>
    </row>
    <row r="364" spans="1:24">
      <c r="A364" s="34"/>
      <c r="W364" s="23"/>
      <c r="X364" s="23"/>
    </row>
    <row r="365" spans="1:24">
      <c r="A365" s="34"/>
      <c r="W365" s="23"/>
      <c r="X365" s="23"/>
    </row>
    <row r="366" spans="1:24">
      <c r="A366" s="34"/>
      <c r="W366" s="23"/>
      <c r="X366" s="23"/>
    </row>
    <row r="367" spans="1:24">
      <c r="A367" s="34"/>
      <c r="W367" s="23"/>
      <c r="X367" s="23"/>
    </row>
    <row r="368" spans="1:24">
      <c r="A368" s="34"/>
      <c r="W368" s="23"/>
      <c r="X368" s="23"/>
    </row>
    <row r="369" spans="1:24">
      <c r="A369" s="34"/>
      <c r="W369" s="23"/>
      <c r="X369" s="23"/>
    </row>
    <row r="370" spans="1:24">
      <c r="A370" s="34"/>
      <c r="W370" s="23"/>
      <c r="X370" s="23"/>
    </row>
    <row r="371" spans="1:24">
      <c r="A371" s="34"/>
      <c r="W371" s="23"/>
      <c r="X371" s="23"/>
    </row>
    <row r="372" spans="1:24">
      <c r="A372" s="34"/>
      <c r="W372" s="23"/>
      <c r="X372" s="23"/>
    </row>
    <row r="373" spans="1:24">
      <c r="A373" s="34"/>
      <c r="W373" s="23"/>
      <c r="X373" s="23"/>
    </row>
    <row r="374" spans="1:24">
      <c r="A374" s="34"/>
      <c r="W374" s="23"/>
      <c r="X374" s="23"/>
    </row>
    <row r="375" spans="1:24">
      <c r="A375" s="34"/>
      <c r="W375" s="23"/>
      <c r="X375" s="23"/>
    </row>
    <row r="376" spans="1:24">
      <c r="A376" s="34"/>
      <c r="W376" s="23"/>
      <c r="X376" s="23"/>
    </row>
    <row r="377" spans="1:24">
      <c r="A377" s="34"/>
      <c r="W377" s="23"/>
      <c r="X377" s="23"/>
    </row>
    <row r="378" spans="1:24">
      <c r="A378" s="34"/>
      <c r="W378" s="23"/>
      <c r="X378" s="23"/>
    </row>
    <row r="379" spans="1:24">
      <c r="A379" s="34"/>
      <c r="W379" s="23"/>
      <c r="X379" s="23"/>
    </row>
    <row r="380" spans="1:24">
      <c r="A380" s="34"/>
      <c r="W380" s="23"/>
      <c r="X380" s="23"/>
    </row>
    <row r="381" spans="1:24">
      <c r="A381" s="34"/>
      <c r="W381" s="23"/>
      <c r="X381" s="23"/>
    </row>
    <row r="382" spans="1:24">
      <c r="A382" s="34"/>
      <c r="W382" s="23"/>
      <c r="X382" s="23"/>
    </row>
    <row r="383" spans="1:24">
      <c r="A383" s="34"/>
      <c r="W383" s="23"/>
      <c r="X383" s="23"/>
    </row>
    <row r="384" spans="1:24">
      <c r="A384" s="34"/>
      <c r="W384" s="23"/>
      <c r="X384" s="23"/>
    </row>
    <row r="385" spans="1:24">
      <c r="A385" s="34"/>
      <c r="W385" s="23"/>
      <c r="X385" s="23"/>
    </row>
    <row r="386" spans="1:24">
      <c r="A386" s="34"/>
      <c r="W386" s="23"/>
      <c r="X386" s="23"/>
    </row>
    <row r="387" spans="1:24">
      <c r="A387" s="34"/>
      <c r="W387" s="23"/>
      <c r="X387" s="23"/>
    </row>
    <row r="388" spans="1:24">
      <c r="A388" s="34"/>
      <c r="W388" s="23"/>
      <c r="X388" s="23"/>
    </row>
    <row r="389" spans="1:24">
      <c r="A389" s="34"/>
      <c r="W389" s="23"/>
      <c r="X389" s="23"/>
    </row>
    <row r="390" spans="1:24">
      <c r="A390" s="34"/>
      <c r="W390" s="23"/>
      <c r="X390" s="23"/>
    </row>
    <row r="391" spans="1:24">
      <c r="A391" s="34"/>
      <c r="W391" s="23"/>
      <c r="X391" s="23"/>
    </row>
    <row r="392" spans="1:24">
      <c r="A392" s="34"/>
      <c r="W392" s="23"/>
      <c r="X392" s="23"/>
    </row>
    <row r="393" spans="1:24">
      <c r="A393" s="34"/>
      <c r="W393" s="23"/>
      <c r="X393" s="23"/>
    </row>
    <row r="394" spans="1:24">
      <c r="A394" s="34"/>
      <c r="W394" s="23"/>
      <c r="X394" s="23"/>
    </row>
    <row r="395" spans="1:24">
      <c r="A395" s="34"/>
      <c r="W395" s="23"/>
      <c r="X395" s="23"/>
    </row>
    <row r="396" spans="1:24">
      <c r="A396" s="34"/>
      <c r="W396" s="23"/>
      <c r="X396" s="23"/>
    </row>
    <row r="397" spans="1:24">
      <c r="A397" s="34"/>
      <c r="W397" s="23"/>
      <c r="X397" s="23"/>
    </row>
    <row r="398" spans="1:24">
      <c r="A398" s="34"/>
      <c r="W398" s="23"/>
      <c r="X398" s="23"/>
    </row>
    <row r="399" spans="1:24">
      <c r="A399" s="34"/>
      <c r="W399" s="23"/>
      <c r="X399" s="23"/>
    </row>
    <row r="400" spans="1:24">
      <c r="A400" s="34"/>
      <c r="W400" s="23"/>
      <c r="X400" s="23"/>
    </row>
    <row r="401" spans="1:24">
      <c r="A401" s="34"/>
      <c r="W401" s="23"/>
      <c r="X401" s="23"/>
    </row>
    <row r="402" spans="1:24">
      <c r="A402" s="34"/>
      <c r="W402" s="23"/>
      <c r="X402" s="23"/>
    </row>
    <row r="403" spans="1:24">
      <c r="A403" s="34"/>
      <c r="W403" s="23"/>
      <c r="X403" s="23"/>
    </row>
    <row r="404" spans="1:24">
      <c r="A404" s="34"/>
      <c r="W404" s="23"/>
      <c r="X404" s="23"/>
    </row>
    <row r="405" spans="1:24">
      <c r="A405" s="34"/>
      <c r="W405" s="23"/>
      <c r="X405" s="23"/>
    </row>
    <row r="406" spans="1:24">
      <c r="A406" s="34"/>
      <c r="W406" s="23"/>
      <c r="X406" s="23"/>
    </row>
    <row r="407" spans="1:24">
      <c r="A407" s="34"/>
      <c r="W407" s="23"/>
      <c r="X407" s="23"/>
    </row>
    <row r="408" spans="1:24">
      <c r="A408" s="34"/>
      <c r="W408" s="23"/>
      <c r="X408" s="23"/>
    </row>
    <row r="409" spans="1:24">
      <c r="A409" s="34"/>
      <c r="W409" s="23"/>
      <c r="X409" s="23"/>
    </row>
    <row r="410" spans="1:24">
      <c r="A410" s="34"/>
      <c r="W410" s="23"/>
      <c r="X410" s="23"/>
    </row>
    <row r="411" spans="1:24">
      <c r="A411" s="34"/>
      <c r="W411" s="23"/>
      <c r="X411" s="23"/>
    </row>
    <row r="412" spans="1:24">
      <c r="A412" s="34"/>
      <c r="W412" s="23"/>
      <c r="X412" s="23"/>
    </row>
    <row r="413" spans="1:24">
      <c r="A413" s="34"/>
      <c r="W413" s="23"/>
      <c r="X413" s="23"/>
    </row>
    <row r="414" spans="1:24">
      <c r="A414" s="34"/>
      <c r="W414" s="23"/>
      <c r="X414" s="23"/>
    </row>
    <row r="415" spans="1:24">
      <c r="A415" s="34"/>
      <c r="W415" s="23"/>
      <c r="X415" s="23"/>
    </row>
    <row r="416" spans="1:24">
      <c r="A416" s="34"/>
      <c r="W416" s="23"/>
      <c r="X416" s="23"/>
    </row>
    <row r="417" spans="1:24">
      <c r="A417" s="34"/>
      <c r="W417" s="23"/>
      <c r="X417" s="23"/>
    </row>
    <row r="418" spans="1:24">
      <c r="A418" s="34"/>
      <c r="W418" s="23"/>
      <c r="X418" s="23"/>
    </row>
    <row r="419" spans="1:24">
      <c r="A419" s="34"/>
      <c r="W419" s="23"/>
      <c r="X419" s="23"/>
    </row>
    <row r="420" spans="1:24">
      <c r="A420" s="34"/>
      <c r="W420" s="23"/>
      <c r="X420" s="23"/>
    </row>
    <row r="421" spans="1:24">
      <c r="A421" s="34"/>
      <c r="W421" s="23"/>
      <c r="X421" s="23"/>
    </row>
    <row r="422" spans="1:24">
      <c r="A422" s="34"/>
      <c r="W422" s="23"/>
      <c r="X422" s="23"/>
    </row>
    <row r="423" spans="1:24">
      <c r="A423" s="34"/>
      <c r="W423" s="23"/>
      <c r="X423" s="23"/>
    </row>
    <row r="424" spans="1:24">
      <c r="A424" s="34"/>
      <c r="W424" s="23"/>
      <c r="X424" s="23"/>
    </row>
    <row r="425" spans="1:24">
      <c r="A425" s="34"/>
      <c r="W425" s="23"/>
      <c r="X425" s="23"/>
    </row>
    <row r="426" spans="1:24">
      <c r="A426" s="34"/>
      <c r="W426" s="23"/>
      <c r="X426" s="23"/>
    </row>
    <row r="427" spans="1:24">
      <c r="A427" s="34"/>
      <c r="W427" s="23"/>
      <c r="X427" s="23"/>
    </row>
    <row r="428" spans="1:24">
      <c r="A428" s="34"/>
      <c r="W428" s="23"/>
      <c r="X428" s="23"/>
    </row>
    <row r="429" spans="1:24">
      <c r="A429" s="34"/>
      <c r="W429" s="23"/>
      <c r="X429" s="23"/>
    </row>
    <row r="430" spans="1:24">
      <c r="A430" s="34"/>
      <c r="W430" s="23"/>
      <c r="X430" s="23"/>
    </row>
    <row r="431" spans="1:24">
      <c r="A431" s="34"/>
      <c r="W431" s="23"/>
      <c r="X431" s="23"/>
    </row>
    <row r="432" spans="1:24">
      <c r="A432" s="34"/>
      <c r="W432" s="23"/>
      <c r="X432" s="23"/>
    </row>
    <row r="433" spans="1:24">
      <c r="A433" s="34"/>
      <c r="W433" s="23"/>
      <c r="X433" s="23"/>
    </row>
    <row r="434" spans="1:24">
      <c r="A434" s="34"/>
      <c r="W434" s="23"/>
      <c r="X434" s="23"/>
    </row>
    <row r="435" spans="1:24">
      <c r="A435" s="34"/>
      <c r="W435" s="23"/>
      <c r="X435" s="23"/>
    </row>
    <row r="436" spans="1:24">
      <c r="A436" s="34"/>
      <c r="W436" s="23"/>
      <c r="X436" s="23"/>
    </row>
    <row r="437" spans="1:24">
      <c r="A437" s="34"/>
      <c r="W437" s="23"/>
      <c r="X437" s="23"/>
    </row>
    <row r="438" spans="1:24">
      <c r="A438" s="34"/>
      <c r="W438" s="23"/>
      <c r="X438" s="23"/>
    </row>
    <row r="439" spans="1:24">
      <c r="A439" s="34"/>
      <c r="W439" s="23"/>
      <c r="X439" s="23"/>
    </row>
    <row r="440" spans="1:24">
      <c r="A440" s="34"/>
      <c r="W440" s="23"/>
      <c r="X440" s="23"/>
    </row>
    <row r="441" spans="1:24">
      <c r="A441" s="34"/>
      <c r="W441" s="23"/>
      <c r="X441" s="23"/>
    </row>
    <row r="442" spans="1:24">
      <c r="A442" s="34"/>
      <c r="W442" s="23"/>
      <c r="X442" s="23"/>
    </row>
    <row r="443" spans="1:24">
      <c r="A443" s="34"/>
      <c r="W443" s="23"/>
      <c r="X443" s="23"/>
    </row>
    <row r="444" spans="1:24">
      <c r="A444" s="34"/>
      <c r="W444" s="23"/>
      <c r="X444" s="23"/>
    </row>
    <row r="445" spans="1:24">
      <c r="A445" s="34"/>
      <c r="W445" s="23"/>
      <c r="X445" s="23"/>
    </row>
    <row r="446" spans="1:24">
      <c r="A446" s="34"/>
      <c r="W446" s="23"/>
      <c r="X446" s="23"/>
    </row>
    <row r="447" spans="1:24">
      <c r="A447" s="34"/>
      <c r="W447" s="23"/>
      <c r="X447" s="23"/>
    </row>
    <row r="448" spans="1:24">
      <c r="A448" s="34"/>
      <c r="W448" s="23"/>
      <c r="X448" s="23"/>
    </row>
    <row r="449" spans="1:24">
      <c r="A449" s="34"/>
      <c r="W449" s="23"/>
      <c r="X449" s="23"/>
    </row>
    <row r="450" spans="1:24">
      <c r="A450" s="34"/>
      <c r="W450" s="23"/>
      <c r="X450" s="23"/>
    </row>
    <row r="451" spans="1:24">
      <c r="A451" s="34"/>
      <c r="W451" s="23"/>
      <c r="X451" s="23"/>
    </row>
    <row r="452" spans="1:24">
      <c r="A452" s="34"/>
      <c r="W452" s="23"/>
      <c r="X452" s="23"/>
    </row>
    <row r="453" spans="1:24">
      <c r="A453" s="34"/>
      <c r="W453" s="23"/>
      <c r="X453" s="23"/>
    </row>
    <row r="454" spans="1:24">
      <c r="A454" s="34"/>
      <c r="W454" s="23"/>
      <c r="X454" s="23"/>
    </row>
    <row r="455" spans="1:24">
      <c r="A455" s="34"/>
      <c r="W455" s="23"/>
      <c r="X455" s="23"/>
    </row>
    <row r="456" spans="1:24">
      <c r="A456" s="34"/>
      <c r="W456" s="23"/>
      <c r="X456" s="23"/>
    </row>
    <row r="457" spans="1:24">
      <c r="A457" s="34"/>
      <c r="W457" s="23"/>
      <c r="X457" s="23"/>
    </row>
    <row r="458" spans="1:24">
      <c r="A458" s="34"/>
      <c r="W458" s="23"/>
      <c r="X458" s="23"/>
    </row>
    <row r="459" spans="1:24">
      <c r="A459" s="34"/>
      <c r="W459" s="23"/>
      <c r="X459" s="23"/>
    </row>
    <row r="460" spans="1:24">
      <c r="A460" s="34"/>
      <c r="W460" s="23"/>
      <c r="X460" s="23"/>
    </row>
    <row r="461" spans="1:24">
      <c r="A461" s="34"/>
      <c r="W461" s="23"/>
      <c r="X461" s="23"/>
    </row>
    <row r="462" spans="1:24">
      <c r="A462" s="34"/>
      <c r="W462" s="23"/>
      <c r="X462" s="23"/>
    </row>
    <row r="463" spans="1:24">
      <c r="A463" s="34"/>
      <c r="W463" s="23"/>
      <c r="X463" s="23"/>
    </row>
    <row r="464" spans="1:24">
      <c r="A464" s="34"/>
      <c r="W464" s="23"/>
      <c r="X464" s="23"/>
    </row>
    <row r="465" spans="1:24">
      <c r="A465" s="34"/>
      <c r="W465" s="23"/>
      <c r="X465" s="23"/>
    </row>
    <row r="466" spans="1:24">
      <c r="A466" s="34"/>
      <c r="W466" s="23"/>
      <c r="X466" s="23"/>
    </row>
    <row r="467" spans="1:24">
      <c r="A467" s="34"/>
      <c r="W467" s="23"/>
      <c r="X467" s="23"/>
    </row>
    <row r="468" spans="1:24">
      <c r="A468" s="34"/>
      <c r="W468" s="23"/>
      <c r="X468" s="23"/>
    </row>
    <row r="469" spans="1:24">
      <c r="A469" s="34"/>
      <c r="W469" s="23"/>
      <c r="X469" s="23"/>
    </row>
    <row r="470" spans="1:24">
      <c r="A470" s="34"/>
      <c r="W470" s="23"/>
      <c r="X470" s="23"/>
    </row>
    <row r="471" spans="1:24">
      <c r="A471" s="34"/>
      <c r="W471" s="23"/>
      <c r="X471" s="23"/>
    </row>
    <row r="472" spans="1:24">
      <c r="A472" s="34"/>
      <c r="W472" s="23"/>
      <c r="X472" s="23"/>
    </row>
    <row r="473" spans="1:24">
      <c r="A473" s="34"/>
      <c r="W473" s="23"/>
      <c r="X473" s="23"/>
    </row>
    <row r="474" spans="1:24">
      <c r="A474" s="34"/>
      <c r="W474" s="23"/>
      <c r="X474" s="23"/>
    </row>
    <row r="475" spans="1:24">
      <c r="A475" s="34"/>
      <c r="W475" s="23"/>
      <c r="X475" s="23"/>
    </row>
    <row r="476" spans="1:24">
      <c r="A476" s="34"/>
      <c r="W476" s="23"/>
      <c r="X476" s="23"/>
    </row>
    <row r="477" spans="1:24">
      <c r="A477" s="34"/>
      <c r="W477" s="23"/>
      <c r="X477" s="23"/>
    </row>
    <row r="478" spans="1:24">
      <c r="A478" s="34"/>
      <c r="W478" s="23"/>
      <c r="X478" s="23"/>
    </row>
    <row r="479" spans="1:24">
      <c r="A479" s="34"/>
      <c r="W479" s="23"/>
      <c r="X479" s="23"/>
    </row>
    <row r="480" spans="1:24">
      <c r="A480" s="34"/>
      <c r="W480" s="23"/>
      <c r="X480" s="23"/>
    </row>
    <row r="481" spans="1:24">
      <c r="A481" s="34"/>
      <c r="W481" s="23"/>
      <c r="X481" s="23"/>
    </row>
    <row r="482" spans="1:24">
      <c r="A482" s="34"/>
      <c r="W482" s="23"/>
      <c r="X482" s="23"/>
    </row>
    <row r="483" spans="1:24">
      <c r="A483" s="34"/>
      <c r="W483" s="23"/>
      <c r="X483" s="23"/>
    </row>
    <row r="484" spans="1:24">
      <c r="A484" s="34"/>
      <c r="W484" s="23"/>
      <c r="X484" s="23"/>
    </row>
    <row r="485" spans="1:24">
      <c r="A485" s="34"/>
      <c r="W485" s="23"/>
      <c r="X485" s="23"/>
    </row>
    <row r="486" spans="1:24">
      <c r="A486" s="34"/>
      <c r="W486" s="23"/>
      <c r="X486" s="23"/>
    </row>
    <row r="487" spans="1:24">
      <c r="A487" s="34"/>
      <c r="W487" s="23"/>
      <c r="X487" s="23"/>
    </row>
    <row r="488" spans="1:24">
      <c r="A488" s="34"/>
      <c r="W488" s="23"/>
      <c r="X488" s="23"/>
    </row>
    <row r="489" spans="1:24">
      <c r="A489" s="34"/>
      <c r="W489" s="23"/>
      <c r="X489" s="23"/>
    </row>
    <row r="490" spans="1:24">
      <c r="A490" s="34"/>
      <c r="W490" s="23"/>
      <c r="X490" s="23"/>
    </row>
    <row r="491" spans="1:24">
      <c r="A491" s="34"/>
      <c r="W491" s="23"/>
      <c r="X491" s="23"/>
    </row>
    <row r="492" spans="1:24">
      <c r="A492" s="34"/>
      <c r="W492" s="23"/>
      <c r="X492" s="23"/>
    </row>
    <row r="493" spans="1:24">
      <c r="A493" s="34"/>
      <c r="W493" s="23"/>
      <c r="X493" s="23"/>
    </row>
    <row r="494" spans="1:24">
      <c r="A494" s="34"/>
      <c r="W494" s="23"/>
      <c r="X494" s="23"/>
    </row>
    <row r="495" spans="1:24">
      <c r="A495" s="34"/>
      <c r="W495" s="23"/>
      <c r="X495" s="23"/>
    </row>
    <row r="496" spans="1:24">
      <c r="A496" s="34"/>
      <c r="W496" s="23"/>
      <c r="X496" s="23"/>
    </row>
    <row r="497" spans="1:24">
      <c r="A497" s="34"/>
      <c r="W497" s="23"/>
      <c r="X497" s="23"/>
    </row>
    <row r="498" spans="1:24">
      <c r="A498" s="34"/>
      <c r="W498" s="23"/>
      <c r="X498" s="23"/>
    </row>
    <row r="499" spans="1:24">
      <c r="A499" s="34"/>
      <c r="W499" s="23"/>
      <c r="X499" s="23"/>
    </row>
    <row r="500" spans="1:24">
      <c r="A500" s="34"/>
      <c r="W500" s="23"/>
      <c r="X500" s="23"/>
    </row>
    <row r="501" spans="1:24">
      <c r="A501" s="34"/>
      <c r="W501" s="23"/>
      <c r="X501" s="23"/>
    </row>
    <row r="502" spans="1:24">
      <c r="A502" s="34"/>
      <c r="W502" s="23"/>
      <c r="X502" s="23"/>
    </row>
    <row r="503" spans="1:24">
      <c r="A503" s="34"/>
      <c r="W503" s="23"/>
      <c r="X503" s="23"/>
    </row>
    <row r="504" spans="1:24">
      <c r="A504" s="34"/>
      <c r="W504" s="23"/>
      <c r="X504" s="23"/>
    </row>
    <row r="505" spans="1:24">
      <c r="A505" s="34"/>
      <c r="W505" s="23"/>
      <c r="X505" s="23"/>
    </row>
    <row r="506" spans="1:24">
      <c r="A506" s="34"/>
      <c r="W506" s="23"/>
      <c r="X506" s="23"/>
    </row>
    <row r="507" spans="1:24">
      <c r="A507" s="34"/>
      <c r="W507" s="23"/>
      <c r="X507" s="23"/>
    </row>
    <row r="508" spans="1:24">
      <c r="A508" s="34"/>
      <c r="W508" s="23"/>
      <c r="X508" s="23"/>
    </row>
    <row r="509" spans="1:24">
      <c r="A509" s="34"/>
      <c r="W509" s="23"/>
      <c r="X509" s="23"/>
    </row>
    <row r="510" spans="1:24">
      <c r="A510" s="34"/>
      <c r="W510" s="23"/>
      <c r="X510" s="23"/>
    </row>
    <row r="511" spans="1:24">
      <c r="A511" s="34"/>
      <c r="W511" s="23"/>
      <c r="X511" s="23"/>
    </row>
    <row r="512" spans="1:24">
      <c r="A512" s="34"/>
      <c r="W512" s="23"/>
      <c r="X512" s="23"/>
    </row>
    <row r="513" spans="1:24">
      <c r="A513" s="34"/>
      <c r="W513" s="23"/>
      <c r="X513" s="23"/>
    </row>
    <row r="514" spans="1:24">
      <c r="A514" s="34"/>
      <c r="W514" s="23"/>
      <c r="X514" s="23"/>
    </row>
    <row r="515" spans="1:24">
      <c r="A515" s="34"/>
      <c r="W515" s="23"/>
      <c r="X515" s="23"/>
    </row>
    <row r="516" spans="1:24">
      <c r="A516" s="34"/>
      <c r="W516" s="23"/>
      <c r="X516" s="23"/>
    </row>
    <row r="517" spans="1:24">
      <c r="A517" s="34"/>
      <c r="W517" s="23"/>
      <c r="X517" s="23"/>
    </row>
    <row r="518" spans="1:24">
      <c r="A518" s="34"/>
      <c r="W518" s="23"/>
      <c r="X518" s="23"/>
    </row>
    <row r="519" spans="1:24">
      <c r="A519" s="34"/>
      <c r="W519" s="23"/>
      <c r="X519" s="23"/>
    </row>
    <row r="520" spans="1:24">
      <c r="A520" s="34"/>
      <c r="W520" s="23"/>
      <c r="X520" s="23"/>
    </row>
    <row r="521" spans="1:24">
      <c r="A521" s="34"/>
      <c r="W521" s="23"/>
      <c r="X521" s="23"/>
    </row>
    <row r="522" spans="1:24">
      <c r="A522" s="34"/>
      <c r="W522" s="23"/>
      <c r="X522" s="23"/>
    </row>
    <row r="523" spans="1:24">
      <c r="A523" s="34"/>
      <c r="W523" s="23"/>
      <c r="X523" s="23"/>
    </row>
    <row r="524" spans="1:24">
      <c r="A524" s="34"/>
      <c r="W524" s="23"/>
      <c r="X524" s="23"/>
    </row>
    <row r="525" spans="1:24">
      <c r="A525" s="34"/>
      <c r="W525" s="23"/>
      <c r="X525" s="23"/>
    </row>
    <row r="526" spans="1:24">
      <c r="A526" s="34"/>
      <c r="W526" s="23"/>
      <c r="X526" s="23"/>
    </row>
    <row r="527" spans="1:24">
      <c r="A527" s="34"/>
      <c r="W527" s="23"/>
      <c r="X527" s="23"/>
    </row>
    <row r="528" spans="1:24">
      <c r="A528" s="34"/>
      <c r="W528" s="23"/>
      <c r="X528" s="23"/>
    </row>
    <row r="529" spans="1:24">
      <c r="A529" s="34"/>
      <c r="W529" s="23"/>
      <c r="X529" s="23"/>
    </row>
    <row r="530" spans="1:24">
      <c r="A530" s="34"/>
      <c r="W530" s="23"/>
      <c r="X530" s="23"/>
    </row>
    <row r="531" spans="1:24">
      <c r="A531" s="34"/>
      <c r="W531" s="23"/>
      <c r="X531" s="23"/>
    </row>
    <row r="532" spans="1:24">
      <c r="A532" s="34"/>
      <c r="W532" s="23"/>
      <c r="X532" s="23"/>
    </row>
    <row r="533" spans="1:24">
      <c r="A533" s="34"/>
      <c r="W533" s="23"/>
      <c r="X533" s="23"/>
    </row>
    <row r="534" spans="1:24">
      <c r="A534" s="34"/>
      <c r="W534" s="23"/>
      <c r="X534" s="23"/>
    </row>
    <row r="535" spans="1:24">
      <c r="A535" s="34"/>
      <c r="W535" s="23"/>
      <c r="X535" s="23"/>
    </row>
    <row r="536" spans="1:24">
      <c r="A536" s="34"/>
      <c r="W536" s="23"/>
      <c r="X536" s="23"/>
    </row>
    <row r="537" spans="1:24">
      <c r="A537" s="34"/>
      <c r="W537" s="23"/>
      <c r="X537" s="23"/>
    </row>
    <row r="538" spans="1:24">
      <c r="A538" s="34"/>
      <c r="W538" s="23"/>
      <c r="X538" s="23"/>
    </row>
    <row r="539" spans="1:24">
      <c r="A539" s="34"/>
      <c r="W539" s="23"/>
      <c r="X539" s="23"/>
    </row>
    <row r="540" spans="1:24">
      <c r="A540" s="34"/>
      <c r="W540" s="23"/>
      <c r="X540" s="23"/>
    </row>
    <row r="541" spans="1:24">
      <c r="A541" s="34"/>
      <c r="W541" s="23"/>
      <c r="X541" s="23"/>
    </row>
    <row r="542" spans="1:24">
      <c r="A542" s="34"/>
      <c r="W542" s="23"/>
      <c r="X542" s="23"/>
    </row>
    <row r="543" spans="1:24">
      <c r="A543" s="34"/>
      <c r="W543" s="23"/>
      <c r="X543" s="23"/>
    </row>
    <row r="544" spans="1:24">
      <c r="A544" s="34"/>
      <c r="W544" s="23"/>
      <c r="X544" s="23"/>
    </row>
    <row r="545" spans="1:24">
      <c r="A545" s="34"/>
      <c r="W545" s="23"/>
      <c r="X545" s="23"/>
    </row>
    <row r="546" spans="1:24">
      <c r="A546" s="34"/>
      <c r="W546" s="23"/>
      <c r="X546" s="23"/>
    </row>
    <row r="547" spans="1:24">
      <c r="A547" s="34"/>
      <c r="W547" s="23"/>
      <c r="X547" s="23"/>
    </row>
    <row r="548" spans="1:24">
      <c r="A548" s="34"/>
      <c r="W548" s="23"/>
      <c r="X548" s="23"/>
    </row>
    <row r="549" spans="1:24">
      <c r="A549" s="34"/>
      <c r="W549" s="23"/>
      <c r="X549" s="23"/>
    </row>
    <row r="550" spans="1:24">
      <c r="A550" s="34"/>
      <c r="W550" s="23"/>
      <c r="X550" s="23"/>
    </row>
    <row r="551" spans="1:24">
      <c r="A551" s="34"/>
      <c r="W551" s="23"/>
      <c r="X551" s="23"/>
    </row>
    <row r="552" spans="1:24">
      <c r="A552" s="34"/>
      <c r="W552" s="23"/>
      <c r="X552" s="23"/>
    </row>
    <row r="553" spans="1:24">
      <c r="A553" s="34"/>
      <c r="W553" s="23"/>
      <c r="X553" s="23"/>
    </row>
    <row r="554" spans="1:24">
      <c r="A554" s="34"/>
      <c r="W554" s="23"/>
      <c r="X554" s="23"/>
    </row>
    <row r="555" spans="1:24">
      <c r="A555" s="34"/>
      <c r="W555" s="23"/>
      <c r="X555" s="23"/>
    </row>
    <row r="556" spans="1:24">
      <c r="A556" s="34"/>
      <c r="W556" s="23"/>
      <c r="X556" s="23"/>
    </row>
    <row r="557" spans="1:24">
      <c r="A557" s="34"/>
      <c r="W557" s="23"/>
      <c r="X557" s="23"/>
    </row>
    <row r="558" spans="1:24">
      <c r="A558" s="34"/>
      <c r="W558" s="23"/>
      <c r="X558" s="23"/>
    </row>
    <row r="559" spans="1:24">
      <c r="A559" s="34"/>
      <c r="W559" s="23"/>
      <c r="X559" s="23"/>
    </row>
    <row r="560" spans="1:24">
      <c r="A560" s="34"/>
      <c r="W560" s="23"/>
      <c r="X560" s="23"/>
    </row>
    <row r="561" spans="1:24">
      <c r="A561" s="34"/>
      <c r="W561" s="23"/>
      <c r="X561" s="23"/>
    </row>
    <row r="562" spans="1:24">
      <c r="A562" s="34"/>
      <c r="W562" s="23"/>
      <c r="X562" s="23"/>
    </row>
    <row r="563" spans="1:24">
      <c r="A563" s="34"/>
      <c r="W563" s="23"/>
      <c r="X563" s="23"/>
    </row>
    <row r="564" spans="1:24">
      <c r="A564" s="34"/>
      <c r="W564" s="23"/>
      <c r="X564" s="23"/>
    </row>
    <row r="565" spans="1:24">
      <c r="A565" s="34"/>
      <c r="W565" s="23"/>
      <c r="X565" s="23"/>
    </row>
    <row r="566" spans="1:24">
      <c r="A566" s="34"/>
      <c r="W566" s="23"/>
      <c r="X566" s="23"/>
    </row>
    <row r="567" spans="1:24">
      <c r="A567" s="34"/>
      <c r="W567" s="23"/>
      <c r="X567" s="23"/>
    </row>
    <row r="568" spans="1:24">
      <c r="A568" s="34"/>
      <c r="W568" s="23"/>
      <c r="X568" s="23"/>
    </row>
    <row r="569" spans="1:24">
      <c r="A569" s="34"/>
      <c r="W569" s="23"/>
      <c r="X569" s="23"/>
    </row>
    <row r="570" spans="1:24">
      <c r="A570" s="34"/>
      <c r="W570" s="23"/>
      <c r="X570" s="23"/>
    </row>
    <row r="571" spans="1:24">
      <c r="A571" s="34"/>
      <c r="W571" s="23"/>
      <c r="X571" s="23"/>
    </row>
    <row r="572" spans="1:24">
      <c r="A572" s="34"/>
      <c r="W572" s="23"/>
      <c r="X572" s="23"/>
    </row>
    <row r="573" spans="1:24">
      <c r="A573" s="34"/>
      <c r="W573" s="23"/>
      <c r="X573" s="23"/>
    </row>
    <row r="574" spans="1:24">
      <c r="A574" s="34"/>
      <c r="W574" s="23"/>
      <c r="X574" s="23"/>
    </row>
    <row r="575" spans="1:24">
      <c r="A575" s="34"/>
      <c r="W575" s="23"/>
      <c r="X575" s="23"/>
    </row>
    <row r="576" spans="1:24">
      <c r="A576" s="34"/>
      <c r="W576" s="23"/>
      <c r="X576" s="23"/>
    </row>
    <row r="577" spans="1:24">
      <c r="A577" s="34"/>
      <c r="W577" s="23"/>
      <c r="X577" s="23"/>
    </row>
    <row r="578" spans="1:24">
      <c r="A578" s="34"/>
      <c r="W578" s="23"/>
      <c r="X578" s="23"/>
    </row>
    <row r="579" spans="1:24">
      <c r="A579" s="34"/>
      <c r="W579" s="23"/>
      <c r="X579" s="23"/>
    </row>
    <row r="580" spans="1:24">
      <c r="A580" s="34"/>
      <c r="W580" s="23"/>
      <c r="X580" s="23"/>
    </row>
    <row r="581" spans="1:24">
      <c r="A581" s="34"/>
      <c r="W581" s="23"/>
      <c r="X581" s="23"/>
    </row>
    <row r="582" spans="1:24">
      <c r="A582" s="34"/>
      <c r="W582" s="23"/>
      <c r="X582" s="23"/>
    </row>
    <row r="583" spans="1:24">
      <c r="A583" s="34"/>
      <c r="W583" s="23"/>
      <c r="X583" s="23"/>
    </row>
    <row r="584" spans="1:24">
      <c r="A584" s="34"/>
      <c r="W584" s="23"/>
      <c r="X584" s="23"/>
    </row>
    <row r="585" spans="1:24">
      <c r="A585" s="34"/>
      <c r="W585" s="23"/>
      <c r="X585" s="23"/>
    </row>
    <row r="586" spans="1:24">
      <c r="A586" s="34"/>
      <c r="W586" s="23"/>
      <c r="X586" s="23"/>
    </row>
    <row r="587" spans="1:24">
      <c r="A587" s="34"/>
      <c r="W587" s="23"/>
      <c r="X587" s="23"/>
    </row>
    <row r="588" spans="1:24">
      <c r="A588" s="34"/>
      <c r="W588" s="23"/>
      <c r="X588" s="23"/>
    </row>
    <row r="589" spans="1:24">
      <c r="A589" s="34"/>
      <c r="W589" s="23"/>
      <c r="X589" s="23"/>
    </row>
    <row r="590" spans="1:24">
      <c r="A590" s="34"/>
      <c r="W590" s="23"/>
      <c r="X590" s="23"/>
    </row>
    <row r="591" spans="1:24">
      <c r="A591" s="34"/>
      <c r="W591" s="23"/>
      <c r="X591" s="23"/>
    </row>
    <row r="592" spans="1:24">
      <c r="A592" s="34"/>
      <c r="W592" s="23"/>
      <c r="X592" s="23"/>
    </row>
    <row r="593" spans="1:24">
      <c r="A593" s="34"/>
      <c r="W593" s="23"/>
      <c r="X593" s="23"/>
    </row>
    <row r="594" spans="1:24">
      <c r="A594" s="34"/>
      <c r="W594" s="23"/>
      <c r="X594" s="23"/>
    </row>
    <row r="595" spans="1:24">
      <c r="A595" s="34"/>
      <c r="W595" s="23"/>
      <c r="X595" s="23"/>
    </row>
    <row r="596" spans="1:24">
      <c r="A596" s="34"/>
      <c r="W596" s="23"/>
      <c r="X596" s="23"/>
    </row>
    <row r="597" spans="1:24">
      <c r="A597" s="34"/>
      <c r="W597" s="23"/>
      <c r="X597" s="23"/>
    </row>
    <row r="598" spans="1:24">
      <c r="A598" s="34"/>
      <c r="W598" s="23"/>
      <c r="X598" s="23"/>
    </row>
    <row r="599" spans="1:24">
      <c r="A599" s="34"/>
      <c r="W599" s="23"/>
      <c r="X599" s="23"/>
    </row>
    <row r="600" spans="1:24">
      <c r="A600" s="34"/>
      <c r="W600" s="23"/>
      <c r="X600" s="23"/>
    </row>
    <row r="601" spans="1:24">
      <c r="A601" s="34"/>
      <c r="W601" s="23"/>
      <c r="X601" s="23"/>
    </row>
    <row r="602" spans="1:24">
      <c r="A602" s="34"/>
      <c r="W602" s="23"/>
      <c r="X602" s="23"/>
    </row>
    <row r="603" spans="1:24">
      <c r="A603" s="34"/>
      <c r="W603" s="23"/>
      <c r="X603" s="23"/>
    </row>
    <row r="604" spans="1:24">
      <c r="A604" s="34"/>
      <c r="W604" s="23"/>
      <c r="X604" s="23"/>
    </row>
    <row r="605" spans="1:24">
      <c r="A605" s="34"/>
      <c r="W605" s="23"/>
      <c r="X605" s="23"/>
    </row>
    <row r="606" spans="1:24">
      <c r="A606" s="34"/>
      <c r="W606" s="23"/>
      <c r="X606" s="23"/>
    </row>
    <row r="607" spans="1:24">
      <c r="A607" s="34"/>
      <c r="W607" s="23"/>
      <c r="X607" s="23"/>
    </row>
    <row r="608" spans="1:24">
      <c r="A608" s="34"/>
      <c r="W608" s="23"/>
      <c r="X608" s="23"/>
    </row>
    <row r="609" spans="1:24">
      <c r="A609" s="34"/>
      <c r="W609" s="23"/>
      <c r="X609" s="23"/>
    </row>
    <row r="610" spans="1:24">
      <c r="A610" s="34"/>
      <c r="W610" s="23"/>
      <c r="X610" s="23"/>
    </row>
    <row r="611" spans="1:24">
      <c r="A611" s="34"/>
      <c r="W611" s="23"/>
      <c r="X611" s="23"/>
    </row>
    <row r="612" spans="1:24">
      <c r="A612" s="34"/>
      <c r="W612" s="23"/>
      <c r="X612" s="23"/>
    </row>
    <row r="613" spans="1:24">
      <c r="A613" s="34"/>
      <c r="W613" s="23"/>
      <c r="X613" s="23"/>
    </row>
    <row r="614" spans="1:24">
      <c r="A614" s="34"/>
      <c r="W614" s="23"/>
      <c r="X614" s="23"/>
    </row>
    <row r="615" spans="1:24">
      <c r="A615" s="34"/>
      <c r="W615" s="23"/>
      <c r="X615" s="23"/>
    </row>
    <row r="616" spans="1:24">
      <c r="A616" s="34"/>
      <c r="W616" s="23"/>
      <c r="X616" s="23"/>
    </row>
    <row r="617" spans="1:24">
      <c r="A617" s="34"/>
      <c r="W617" s="23"/>
      <c r="X617" s="23"/>
    </row>
    <row r="618" spans="1:24">
      <c r="A618" s="34"/>
      <c r="W618" s="23"/>
      <c r="X618" s="23"/>
    </row>
    <row r="619" spans="1:24">
      <c r="A619" s="34"/>
      <c r="W619" s="23"/>
      <c r="X619" s="23"/>
    </row>
    <row r="620" spans="1:24">
      <c r="A620" s="34"/>
      <c r="W620" s="23"/>
      <c r="X620" s="23"/>
    </row>
    <row r="621" spans="1:24">
      <c r="A621" s="34"/>
      <c r="W621" s="23"/>
      <c r="X621" s="23"/>
    </row>
    <row r="622" spans="1:24">
      <c r="A622" s="34"/>
      <c r="W622" s="23"/>
      <c r="X622" s="23"/>
    </row>
    <row r="623" spans="1:24">
      <c r="A623" s="34"/>
      <c r="W623" s="23"/>
      <c r="X623" s="23"/>
    </row>
    <row r="624" spans="1:24">
      <c r="A624" s="34"/>
      <c r="W624" s="23"/>
      <c r="X624" s="23"/>
    </row>
    <row r="625" spans="1:24">
      <c r="A625" s="34"/>
      <c r="W625" s="23"/>
      <c r="X625" s="23"/>
    </row>
    <row r="626" spans="1:24">
      <c r="A626" s="34"/>
      <c r="W626" s="23"/>
      <c r="X626" s="23"/>
    </row>
    <row r="627" spans="1:24">
      <c r="A627" s="34"/>
      <c r="W627" s="23"/>
      <c r="X627" s="23"/>
    </row>
    <row r="628" spans="1:24">
      <c r="A628" s="34"/>
      <c r="W628" s="23"/>
      <c r="X628" s="23"/>
    </row>
    <row r="629" spans="1:24">
      <c r="A629" s="34"/>
      <c r="W629" s="23"/>
      <c r="X629" s="23"/>
    </row>
    <row r="630" spans="1:24">
      <c r="A630" s="34"/>
      <c r="W630" s="23"/>
      <c r="X630" s="23"/>
    </row>
    <row r="631" spans="1:24">
      <c r="A631" s="34"/>
      <c r="W631" s="23"/>
      <c r="X631" s="23"/>
    </row>
    <row r="632" spans="1:24">
      <c r="A632" s="34"/>
      <c r="W632" s="23"/>
      <c r="X632" s="23"/>
    </row>
    <row r="633" spans="1:24">
      <c r="A633" s="34"/>
      <c r="W633" s="23"/>
      <c r="X633" s="23"/>
    </row>
    <row r="634" spans="1:24">
      <c r="A634" s="34"/>
      <c r="W634" s="23"/>
      <c r="X634" s="23"/>
    </row>
    <row r="635" spans="1:24">
      <c r="A635" s="34"/>
      <c r="W635" s="23"/>
      <c r="X635" s="23"/>
    </row>
    <row r="636" spans="1:24">
      <c r="A636" s="34"/>
      <c r="W636" s="23"/>
      <c r="X636" s="23"/>
    </row>
    <row r="637" spans="1:24">
      <c r="A637" s="34"/>
      <c r="W637" s="23"/>
      <c r="X637" s="23"/>
    </row>
    <row r="638" spans="1:24">
      <c r="A638" s="34"/>
      <c r="W638" s="23"/>
      <c r="X638" s="23"/>
    </row>
    <row r="639" spans="1:24">
      <c r="A639" s="34"/>
      <c r="W639" s="23"/>
      <c r="X639" s="23"/>
    </row>
    <row r="640" spans="1:24">
      <c r="A640" s="34"/>
      <c r="W640" s="23"/>
      <c r="X640" s="23"/>
    </row>
    <row r="641" spans="1:24">
      <c r="A641" s="34"/>
      <c r="W641" s="23"/>
      <c r="X641" s="23"/>
    </row>
    <row r="642" spans="1:24">
      <c r="A642" s="34"/>
      <c r="W642" s="23"/>
      <c r="X642" s="23"/>
    </row>
    <row r="643" spans="1:24">
      <c r="A643" s="34"/>
      <c r="W643" s="23"/>
      <c r="X643" s="23"/>
    </row>
    <row r="644" spans="1:24">
      <c r="A644" s="34"/>
      <c r="W644" s="23"/>
      <c r="X644" s="23"/>
    </row>
    <row r="645" spans="1:24">
      <c r="W645" s="23"/>
      <c r="X645" s="23"/>
    </row>
    <row r="646" spans="1:24">
      <c r="W646" s="23"/>
      <c r="X646" s="23"/>
    </row>
    <row r="647" spans="1:24">
      <c r="W647" s="23"/>
      <c r="X647" s="23"/>
    </row>
    <row r="648" spans="1:24">
      <c r="W648" s="23"/>
      <c r="X648" s="23"/>
    </row>
    <row r="649" spans="1:24">
      <c r="W649" s="23"/>
      <c r="X649" s="23"/>
    </row>
    <row r="650" spans="1:24">
      <c r="W650" s="23"/>
      <c r="X650" s="23"/>
    </row>
    <row r="651" spans="1:24">
      <c r="W651" s="23"/>
      <c r="X651" s="23"/>
    </row>
    <row r="652" spans="1:24">
      <c r="W652" s="23"/>
      <c r="X652" s="23"/>
    </row>
    <row r="653" spans="1:24">
      <c r="W653" s="23"/>
      <c r="X653" s="23"/>
    </row>
    <row r="654" spans="1:24">
      <c r="W654" s="23"/>
      <c r="X654" s="23"/>
    </row>
    <row r="655" spans="1:24">
      <c r="W655" s="23"/>
      <c r="X655" s="23"/>
    </row>
    <row r="656" spans="1:24">
      <c r="W656" s="23"/>
      <c r="X656" s="23"/>
    </row>
    <row r="657" spans="23:24">
      <c r="W657" s="23"/>
      <c r="X657" s="23"/>
    </row>
    <row r="658" spans="23:24">
      <c r="W658" s="23"/>
      <c r="X658" s="23"/>
    </row>
    <row r="659" spans="23:24">
      <c r="W659" s="23"/>
      <c r="X659" s="23"/>
    </row>
    <row r="660" spans="23:24">
      <c r="W660" s="23"/>
      <c r="X660" s="23"/>
    </row>
    <row r="661" spans="23:24">
      <c r="W661" s="23"/>
      <c r="X661" s="23"/>
    </row>
    <row r="662" spans="23:24">
      <c r="W662" s="23"/>
      <c r="X662" s="23"/>
    </row>
    <row r="663" spans="23:24">
      <c r="W663" s="23"/>
      <c r="X663" s="23"/>
    </row>
    <row r="664" spans="23:24">
      <c r="W664" s="23"/>
      <c r="X664" s="23"/>
    </row>
    <row r="665" spans="23:24">
      <c r="W665" s="23"/>
      <c r="X665" s="23"/>
    </row>
    <row r="666" spans="23:24">
      <c r="W666" s="23"/>
      <c r="X666" s="23"/>
    </row>
    <row r="667" spans="23:24">
      <c r="W667" s="23"/>
      <c r="X667" s="23"/>
    </row>
    <row r="668" spans="23:24">
      <c r="W668" s="23"/>
      <c r="X668" s="23"/>
    </row>
    <row r="669" spans="23:24">
      <c r="W669" s="23"/>
      <c r="X669" s="23"/>
    </row>
    <row r="670" spans="23:24">
      <c r="W670" s="23"/>
      <c r="X670" s="23"/>
    </row>
    <row r="671" spans="23:24">
      <c r="W671" s="23"/>
      <c r="X671" s="23"/>
    </row>
    <row r="672" spans="23:24">
      <c r="W672" s="23"/>
      <c r="X672" s="23"/>
    </row>
    <row r="673" spans="23:24">
      <c r="W673" s="23"/>
      <c r="X673" s="23"/>
    </row>
    <row r="674" spans="23:24">
      <c r="W674" s="23"/>
      <c r="X674" s="23"/>
    </row>
    <row r="675" spans="23:24">
      <c r="W675" s="23"/>
      <c r="X675" s="23"/>
    </row>
    <row r="676" spans="23:24">
      <c r="W676" s="23"/>
      <c r="X676" s="23"/>
    </row>
    <row r="677" spans="23:24">
      <c r="W677" s="23"/>
      <c r="X677" s="23"/>
    </row>
    <row r="678" spans="23:24">
      <c r="W678" s="23"/>
      <c r="X678" s="23"/>
    </row>
    <row r="679" spans="23:24">
      <c r="W679" s="23"/>
      <c r="X679" s="23"/>
    </row>
    <row r="680" spans="23:24">
      <c r="W680" s="23"/>
      <c r="X680" s="23"/>
    </row>
    <row r="681" spans="23:24">
      <c r="W681" s="23"/>
      <c r="X681" s="23"/>
    </row>
    <row r="682" spans="23:24">
      <c r="W682" s="23"/>
      <c r="X682" s="23"/>
    </row>
    <row r="683" spans="23:24">
      <c r="W683" s="23"/>
      <c r="X683" s="23"/>
    </row>
    <row r="684" spans="23:24">
      <c r="W684" s="23"/>
      <c r="X684" s="23"/>
    </row>
    <row r="685" spans="23:24">
      <c r="W685" s="23"/>
      <c r="X685" s="23"/>
    </row>
    <row r="686" spans="23:24">
      <c r="W686" s="23"/>
      <c r="X686" s="23"/>
    </row>
    <row r="687" spans="23:24">
      <c r="W687" s="23"/>
      <c r="X687" s="23"/>
    </row>
    <row r="688" spans="23:24">
      <c r="W688" s="23"/>
      <c r="X688" s="23"/>
    </row>
    <row r="689" spans="23:24">
      <c r="W689" s="23"/>
      <c r="X689" s="23"/>
    </row>
    <row r="690" spans="23:24">
      <c r="W690" s="23"/>
      <c r="X690" s="23"/>
    </row>
    <row r="691" spans="23:24">
      <c r="W691" s="23"/>
      <c r="X691" s="23"/>
    </row>
    <row r="692" spans="23:24">
      <c r="W692" s="23"/>
      <c r="X692" s="23"/>
    </row>
    <row r="693" spans="23:24">
      <c r="W693" s="23"/>
      <c r="X693" s="23"/>
    </row>
    <row r="694" spans="23:24">
      <c r="W694" s="23"/>
      <c r="X694" s="23"/>
    </row>
    <row r="695" spans="23:24">
      <c r="W695" s="23"/>
      <c r="X695" s="23"/>
    </row>
    <row r="696" spans="23:24">
      <c r="W696" s="23"/>
      <c r="X696" s="23"/>
    </row>
    <row r="697" spans="23:24">
      <c r="W697" s="23"/>
      <c r="X697" s="23"/>
    </row>
    <row r="698" spans="23:24">
      <c r="W698" s="23"/>
      <c r="X698" s="23"/>
    </row>
    <row r="699" spans="23:24">
      <c r="W699" s="23"/>
      <c r="X699" s="23"/>
    </row>
    <row r="700" spans="23:24">
      <c r="W700" s="23"/>
      <c r="X700" s="23"/>
    </row>
    <row r="701" spans="23:24">
      <c r="W701" s="23"/>
      <c r="X701" s="23"/>
    </row>
    <row r="702" spans="23:24">
      <c r="W702" s="23"/>
      <c r="X702" s="23"/>
    </row>
    <row r="703" spans="23:24">
      <c r="W703" s="23"/>
      <c r="X703" s="23"/>
    </row>
    <row r="704" spans="23:24">
      <c r="W704" s="23"/>
      <c r="X704" s="23"/>
    </row>
    <row r="705" spans="23:24">
      <c r="W705" s="23"/>
      <c r="X705" s="23"/>
    </row>
    <row r="706" spans="23:24">
      <c r="W706" s="23"/>
      <c r="X706" s="23"/>
    </row>
    <row r="707" spans="23:24">
      <c r="W707" s="23"/>
      <c r="X707" s="23"/>
    </row>
    <row r="708" spans="23:24">
      <c r="W708" s="23"/>
      <c r="X708" s="23"/>
    </row>
    <row r="709" spans="23:24">
      <c r="W709" s="23"/>
      <c r="X709" s="23"/>
    </row>
    <row r="710" spans="23:24">
      <c r="W710" s="23"/>
      <c r="X710" s="23"/>
    </row>
    <row r="711" spans="23:24">
      <c r="W711" s="23"/>
      <c r="X711" s="23"/>
    </row>
    <row r="712" spans="23:24">
      <c r="W712" s="23"/>
      <c r="X712" s="23"/>
    </row>
    <row r="713" spans="23:24">
      <c r="W713" s="23"/>
      <c r="X713" s="23"/>
    </row>
    <row r="714" spans="23:24">
      <c r="W714" s="23"/>
      <c r="X714" s="23"/>
    </row>
    <row r="715" spans="23:24">
      <c r="W715" s="23"/>
      <c r="X715" s="23"/>
    </row>
    <row r="716" spans="23:24">
      <c r="W716" s="23"/>
      <c r="X716" s="23"/>
    </row>
    <row r="717" spans="23:24">
      <c r="W717" s="23"/>
      <c r="X717" s="23"/>
    </row>
    <row r="718" spans="23:24">
      <c r="W718" s="23"/>
      <c r="X718" s="23"/>
    </row>
    <row r="719" spans="23:24">
      <c r="W719" s="23"/>
      <c r="X719" s="23"/>
    </row>
    <row r="720" spans="23:24">
      <c r="W720" s="23"/>
      <c r="X720" s="23"/>
    </row>
    <row r="721" spans="23:24">
      <c r="W721" s="23"/>
      <c r="X721" s="23"/>
    </row>
    <row r="722" spans="23:24">
      <c r="W722" s="23"/>
      <c r="X722" s="23"/>
    </row>
    <row r="723" spans="23:24">
      <c r="W723" s="23"/>
      <c r="X723" s="23"/>
    </row>
    <row r="724" spans="23:24">
      <c r="W724" s="23"/>
      <c r="X724" s="23"/>
    </row>
    <row r="725" spans="23:24">
      <c r="W725" s="23"/>
      <c r="X725" s="23"/>
    </row>
    <row r="726" spans="23:24">
      <c r="W726" s="23"/>
      <c r="X726" s="23"/>
    </row>
    <row r="727" spans="23:24">
      <c r="W727" s="23"/>
      <c r="X727" s="23"/>
    </row>
    <row r="728" spans="23:24">
      <c r="W728" s="23"/>
      <c r="X728" s="23"/>
    </row>
    <row r="729" spans="23:24">
      <c r="W729" s="23"/>
      <c r="X729" s="23"/>
    </row>
    <row r="730" spans="23:24">
      <c r="W730" s="23"/>
      <c r="X730" s="23"/>
    </row>
    <row r="731" spans="23:24">
      <c r="W731" s="23"/>
      <c r="X731" s="23"/>
    </row>
    <row r="732" spans="23:24">
      <c r="W732" s="23"/>
      <c r="X732" s="23"/>
    </row>
    <row r="733" spans="23:24">
      <c r="W733" s="23"/>
      <c r="X733" s="23"/>
    </row>
    <row r="734" spans="23:24">
      <c r="W734" s="23"/>
      <c r="X734" s="23"/>
    </row>
    <row r="735" spans="23:24">
      <c r="W735" s="23"/>
      <c r="X735" s="23"/>
    </row>
    <row r="736" spans="23:24">
      <c r="W736" s="23"/>
      <c r="X736" s="23"/>
    </row>
    <row r="737" spans="23:24">
      <c r="W737" s="23"/>
      <c r="X737" s="23"/>
    </row>
    <row r="738" spans="23:24">
      <c r="W738" s="23"/>
      <c r="X738" s="23"/>
    </row>
    <row r="739" spans="23:24">
      <c r="W739" s="23"/>
      <c r="X739" s="23"/>
    </row>
    <row r="740" spans="23:24">
      <c r="W740" s="23"/>
      <c r="X740" s="23"/>
    </row>
    <row r="741" spans="23:24">
      <c r="W741" s="23"/>
      <c r="X741" s="23"/>
    </row>
    <row r="742" spans="23:24">
      <c r="W742" s="23"/>
      <c r="X742" s="23"/>
    </row>
    <row r="743" spans="23:24">
      <c r="W743" s="23"/>
      <c r="X743" s="23"/>
    </row>
    <row r="744" spans="23:24">
      <c r="W744" s="23"/>
      <c r="X744" s="23"/>
    </row>
    <row r="745" spans="23:24">
      <c r="W745" s="23"/>
      <c r="X745" s="23"/>
    </row>
    <row r="746" spans="23:24">
      <c r="W746" s="23"/>
      <c r="X746" s="23"/>
    </row>
    <row r="747" spans="23:24">
      <c r="W747" s="23"/>
      <c r="X747" s="23"/>
    </row>
    <row r="748" spans="23:24">
      <c r="W748" s="23"/>
      <c r="X748" s="23"/>
    </row>
    <row r="749" spans="23:24">
      <c r="W749" s="23"/>
      <c r="X749" s="23"/>
    </row>
    <row r="750" spans="23:24">
      <c r="W750" s="23"/>
      <c r="X750" s="23"/>
    </row>
    <row r="751" spans="23:24">
      <c r="W751" s="23"/>
      <c r="X751" s="23"/>
    </row>
    <row r="752" spans="23:24">
      <c r="W752" s="23"/>
      <c r="X752" s="23"/>
    </row>
    <row r="753" spans="23:24">
      <c r="W753" s="23"/>
      <c r="X753" s="23"/>
    </row>
    <row r="754" spans="23:24">
      <c r="W754" s="23"/>
      <c r="X754" s="23"/>
    </row>
    <row r="755" spans="23:24">
      <c r="W755" s="23"/>
      <c r="X755" s="23"/>
    </row>
    <row r="756" spans="23:24">
      <c r="W756" s="23"/>
      <c r="X756" s="23"/>
    </row>
    <row r="757" spans="23:24">
      <c r="W757" s="23"/>
      <c r="X757" s="23"/>
    </row>
    <row r="758" spans="23:24">
      <c r="W758" s="23"/>
      <c r="X758" s="23"/>
    </row>
    <row r="759" spans="23:24">
      <c r="W759" s="23"/>
      <c r="X759" s="23"/>
    </row>
    <row r="760" spans="23:24">
      <c r="W760" s="23"/>
      <c r="X760" s="23"/>
    </row>
    <row r="761" spans="23:24">
      <c r="W761" s="23"/>
      <c r="X761" s="23"/>
    </row>
    <row r="762" spans="23:24">
      <c r="W762" s="23"/>
      <c r="X762" s="23"/>
    </row>
    <row r="763" spans="23:24">
      <c r="W763" s="23"/>
      <c r="X763" s="23"/>
    </row>
    <row r="764" spans="23:24">
      <c r="W764" s="23"/>
      <c r="X764" s="23"/>
    </row>
    <row r="765" spans="23:24">
      <c r="W765" s="23"/>
      <c r="X765" s="23"/>
    </row>
    <row r="766" spans="23:24">
      <c r="W766" s="23"/>
      <c r="X766" s="23"/>
    </row>
    <row r="767" spans="23:24">
      <c r="W767" s="23"/>
      <c r="X767" s="23"/>
    </row>
    <row r="768" spans="23:24">
      <c r="W768" s="23"/>
      <c r="X768" s="23"/>
    </row>
    <row r="769" spans="23:24">
      <c r="W769" s="23"/>
      <c r="X769" s="23"/>
    </row>
    <row r="770" spans="23:24">
      <c r="W770" s="23"/>
      <c r="X770" s="23"/>
    </row>
    <row r="771" spans="23:24">
      <c r="W771" s="23"/>
      <c r="X771" s="23"/>
    </row>
    <row r="772" spans="23:24">
      <c r="W772" s="23"/>
      <c r="X772" s="23"/>
    </row>
    <row r="773" spans="23:24">
      <c r="W773" s="23"/>
      <c r="X773" s="23"/>
    </row>
    <row r="774" spans="23:24">
      <c r="W774" s="23"/>
      <c r="X774" s="23"/>
    </row>
    <row r="775" spans="23:24">
      <c r="W775" s="23"/>
      <c r="X775" s="23"/>
    </row>
    <row r="776" spans="23:24">
      <c r="W776" s="23"/>
      <c r="X776" s="23"/>
    </row>
    <row r="777" spans="23:24">
      <c r="W777" s="23"/>
      <c r="X777" s="23"/>
    </row>
    <row r="778" spans="23:24">
      <c r="W778" s="23"/>
      <c r="X778" s="23"/>
    </row>
    <row r="779" spans="23:24">
      <c r="W779" s="23"/>
      <c r="X779" s="23"/>
    </row>
    <row r="780" spans="23:24">
      <c r="W780" s="23"/>
      <c r="X780" s="23"/>
    </row>
    <row r="781" spans="23:24">
      <c r="W781" s="23"/>
      <c r="X781" s="23"/>
    </row>
    <row r="782" spans="23:24">
      <c r="W782" s="23"/>
      <c r="X782" s="23"/>
    </row>
    <row r="783" spans="23:24">
      <c r="W783" s="23"/>
      <c r="X783" s="23"/>
    </row>
    <row r="784" spans="23:24">
      <c r="W784" s="23"/>
      <c r="X784" s="23"/>
    </row>
    <row r="785" spans="23:24">
      <c r="W785" s="23"/>
      <c r="X785" s="23"/>
    </row>
    <row r="786" spans="23:24">
      <c r="W786" s="23"/>
      <c r="X786" s="23"/>
    </row>
    <row r="787" spans="23:24">
      <c r="W787" s="23"/>
      <c r="X787" s="23"/>
    </row>
    <row r="788" spans="23:24">
      <c r="W788" s="23"/>
      <c r="X788" s="23"/>
    </row>
    <row r="789" spans="23:24">
      <c r="W789" s="23"/>
      <c r="X789" s="23"/>
    </row>
    <row r="790" spans="23:24">
      <c r="W790" s="23"/>
      <c r="X790" s="23"/>
    </row>
    <row r="791" spans="23:24">
      <c r="W791" s="23"/>
      <c r="X791" s="23"/>
    </row>
    <row r="792" spans="23:24">
      <c r="W792" s="23"/>
      <c r="X792" s="23"/>
    </row>
    <row r="793" spans="23:24">
      <c r="W793" s="23"/>
      <c r="X793" s="23"/>
    </row>
    <row r="794" spans="23:24">
      <c r="W794" s="23"/>
      <c r="X794" s="23"/>
    </row>
    <row r="795" spans="23:24">
      <c r="W795" s="23"/>
      <c r="X795" s="23"/>
    </row>
    <row r="796" spans="23:24">
      <c r="W796" s="23"/>
      <c r="X796" s="23"/>
    </row>
    <row r="797" spans="23:24">
      <c r="W797" s="23"/>
      <c r="X797" s="23"/>
    </row>
    <row r="798" spans="23:24">
      <c r="W798" s="23"/>
      <c r="X798" s="23"/>
    </row>
    <row r="799" spans="23:24">
      <c r="W799" s="23"/>
      <c r="X799" s="23"/>
    </row>
    <row r="800" spans="23:24">
      <c r="W800" s="23"/>
      <c r="X800" s="23"/>
    </row>
    <row r="801" spans="23:24">
      <c r="W801" s="23"/>
      <c r="X801" s="23"/>
    </row>
    <row r="802" spans="23:24">
      <c r="W802" s="23"/>
      <c r="X802" s="23"/>
    </row>
    <row r="803" spans="23:24">
      <c r="W803" s="23"/>
      <c r="X803" s="23"/>
    </row>
    <row r="804" spans="23:24">
      <c r="W804" s="23"/>
      <c r="X804" s="23"/>
    </row>
    <row r="805" spans="23:24">
      <c r="W805" s="23"/>
      <c r="X805" s="23"/>
    </row>
    <row r="806" spans="23:24">
      <c r="W806" s="23"/>
      <c r="X806" s="23"/>
    </row>
    <row r="807" spans="23:24">
      <c r="W807" s="23"/>
      <c r="X807" s="23"/>
    </row>
    <row r="808" spans="23:24">
      <c r="W808" s="23"/>
      <c r="X808" s="23"/>
    </row>
    <row r="809" spans="23:24">
      <c r="W809" s="23"/>
      <c r="X809" s="23"/>
    </row>
    <row r="810" spans="23:24">
      <c r="W810" s="23"/>
      <c r="X810" s="23"/>
    </row>
    <row r="811" spans="23:24">
      <c r="W811" s="23"/>
      <c r="X811" s="23"/>
    </row>
    <row r="812" spans="23:24">
      <c r="W812" s="23"/>
      <c r="X812" s="23"/>
    </row>
    <row r="813" spans="23:24">
      <c r="W813" s="23"/>
      <c r="X813" s="23"/>
    </row>
    <row r="814" spans="23:24">
      <c r="W814" s="23"/>
      <c r="X814" s="23"/>
    </row>
    <row r="815" spans="23:24">
      <c r="W815" s="23"/>
      <c r="X815" s="23"/>
    </row>
    <row r="816" spans="23:24">
      <c r="W816" s="23"/>
      <c r="X816" s="23"/>
    </row>
    <row r="817" spans="23:24">
      <c r="W817" s="23"/>
      <c r="X817" s="23"/>
    </row>
    <row r="818" spans="23:24">
      <c r="W818" s="23"/>
      <c r="X818" s="23"/>
    </row>
    <row r="819" spans="23:24">
      <c r="W819" s="23"/>
      <c r="X819" s="23"/>
    </row>
    <row r="820" spans="23:24">
      <c r="W820" s="23"/>
      <c r="X820" s="23"/>
    </row>
    <row r="821" spans="23:24">
      <c r="W821" s="23"/>
      <c r="X821" s="23"/>
    </row>
    <row r="822" spans="23:24">
      <c r="W822" s="23"/>
      <c r="X822" s="23"/>
    </row>
    <row r="823" spans="23:24">
      <c r="W823" s="23"/>
      <c r="X823" s="23"/>
    </row>
    <row r="824" spans="23:24">
      <c r="W824" s="23"/>
      <c r="X824" s="23"/>
    </row>
    <row r="825" spans="23:24">
      <c r="W825" s="23"/>
      <c r="X825" s="23"/>
    </row>
    <row r="826" spans="23:24">
      <c r="W826" s="23"/>
      <c r="X826" s="23"/>
    </row>
    <row r="827" spans="23:24">
      <c r="W827" s="23"/>
      <c r="X827" s="23"/>
    </row>
    <row r="828" spans="23:24">
      <c r="W828" s="23"/>
      <c r="X828" s="23"/>
    </row>
    <row r="829" spans="23:24">
      <c r="W829" s="23"/>
      <c r="X829" s="23"/>
    </row>
    <row r="830" spans="23:24">
      <c r="W830" s="23"/>
      <c r="X830" s="23"/>
    </row>
    <row r="831" spans="23:24">
      <c r="W831" s="23"/>
      <c r="X831" s="23"/>
    </row>
    <row r="832" spans="23:24">
      <c r="W832" s="23"/>
      <c r="X832" s="23"/>
    </row>
    <row r="833" spans="23:24">
      <c r="W833" s="23"/>
      <c r="X833" s="23"/>
    </row>
    <row r="834" spans="23:24">
      <c r="W834" s="23"/>
      <c r="X834" s="23"/>
    </row>
    <row r="835" spans="23:24">
      <c r="W835" s="23"/>
      <c r="X835" s="23"/>
    </row>
    <row r="836" spans="23:24">
      <c r="W836" s="23"/>
      <c r="X836" s="23"/>
    </row>
    <row r="837" spans="23:24">
      <c r="W837" s="23"/>
      <c r="X837" s="23"/>
    </row>
    <row r="838" spans="23:24">
      <c r="W838" s="23"/>
      <c r="X838" s="23"/>
    </row>
    <row r="839" spans="23:24">
      <c r="W839" s="23"/>
      <c r="X839" s="23"/>
    </row>
    <row r="840" spans="23:24">
      <c r="W840" s="23"/>
      <c r="X840" s="23"/>
    </row>
    <row r="841" spans="23:24">
      <c r="W841" s="23"/>
      <c r="X841" s="23"/>
    </row>
    <row r="842" spans="23:24">
      <c r="W842" s="23"/>
      <c r="X842" s="23"/>
    </row>
    <row r="843" spans="23:24">
      <c r="W843" s="23"/>
      <c r="X843" s="23"/>
    </row>
    <row r="844" spans="23:24">
      <c r="W844" s="23"/>
      <c r="X844" s="23"/>
    </row>
    <row r="845" spans="23:24">
      <c r="W845" s="23"/>
      <c r="X845" s="23"/>
    </row>
    <row r="846" spans="23:24">
      <c r="W846" s="23"/>
      <c r="X846" s="23"/>
    </row>
    <row r="847" spans="23:24">
      <c r="W847" s="23"/>
      <c r="X847" s="23"/>
    </row>
    <row r="848" spans="23:24">
      <c r="W848" s="23"/>
      <c r="X848" s="23"/>
    </row>
    <row r="849" spans="23:24">
      <c r="W849" s="23"/>
      <c r="X849" s="23"/>
    </row>
    <row r="850" spans="23:24">
      <c r="W850" s="23"/>
      <c r="X850" s="23"/>
    </row>
    <row r="851" spans="23:24">
      <c r="W851" s="23"/>
      <c r="X851" s="23"/>
    </row>
    <row r="852" spans="23:24">
      <c r="W852" s="23"/>
      <c r="X852" s="23"/>
    </row>
    <row r="853" spans="23:24">
      <c r="W853" s="23"/>
      <c r="X853" s="23"/>
    </row>
    <row r="854" spans="23:24">
      <c r="W854" s="23"/>
      <c r="X854" s="23"/>
    </row>
    <row r="855" spans="23:24">
      <c r="W855" s="23"/>
      <c r="X855" s="23"/>
    </row>
    <row r="856" spans="23:24">
      <c r="W856" s="23"/>
      <c r="X856" s="23"/>
    </row>
    <row r="857" spans="23:24">
      <c r="W857" s="23"/>
      <c r="X857" s="23"/>
    </row>
    <row r="858" spans="23:24">
      <c r="W858" s="23"/>
      <c r="X858" s="23"/>
    </row>
    <row r="859" spans="23:24">
      <c r="W859" s="23"/>
      <c r="X859" s="23"/>
    </row>
    <row r="860" spans="23:24">
      <c r="W860" s="23"/>
      <c r="X860" s="23"/>
    </row>
    <row r="861" spans="23:24">
      <c r="W861" s="23"/>
      <c r="X861" s="23"/>
    </row>
    <row r="862" spans="23:24">
      <c r="W862" s="23"/>
      <c r="X862" s="23"/>
    </row>
    <row r="863" spans="23:24">
      <c r="W863" s="23"/>
      <c r="X863" s="23"/>
    </row>
    <row r="864" spans="23:24">
      <c r="W864" s="23"/>
      <c r="X864" s="23"/>
    </row>
    <row r="865" spans="23:24">
      <c r="W865" s="23"/>
      <c r="X865" s="23"/>
    </row>
    <row r="866" spans="23:24">
      <c r="W866" s="23"/>
      <c r="X866" s="23"/>
    </row>
    <row r="867" spans="23:24">
      <c r="W867" s="23"/>
      <c r="X867" s="23"/>
    </row>
    <row r="868" spans="23:24">
      <c r="W868" s="23"/>
      <c r="X868" s="23"/>
    </row>
    <row r="869" spans="23:24">
      <c r="W869" s="23"/>
      <c r="X869" s="23"/>
    </row>
    <row r="870" spans="23:24">
      <c r="W870" s="23"/>
      <c r="X870" s="23"/>
    </row>
    <row r="871" spans="23:24">
      <c r="W871" s="23"/>
      <c r="X871" s="23"/>
    </row>
    <row r="872" spans="23:24">
      <c r="W872" s="23"/>
      <c r="X872" s="23"/>
    </row>
    <row r="873" spans="23:24">
      <c r="W873" s="23"/>
      <c r="X873" s="23"/>
    </row>
    <row r="874" spans="23:24">
      <c r="W874" s="23"/>
      <c r="X874" s="23"/>
    </row>
    <row r="875" spans="23:24">
      <c r="W875" s="23"/>
      <c r="X875" s="23"/>
    </row>
    <row r="876" spans="23:24">
      <c r="W876" s="23"/>
      <c r="X876" s="23"/>
    </row>
    <row r="877" spans="23:24">
      <c r="W877" s="23"/>
      <c r="X877" s="23"/>
    </row>
    <row r="878" spans="23:24">
      <c r="W878" s="23"/>
      <c r="X878" s="23"/>
    </row>
    <row r="879" spans="23:24">
      <c r="W879" s="23"/>
      <c r="X879" s="23"/>
    </row>
    <row r="880" spans="23:24">
      <c r="W880" s="23"/>
      <c r="X880" s="23"/>
    </row>
    <row r="881" spans="23:24">
      <c r="W881" s="23"/>
      <c r="X881" s="23"/>
    </row>
    <row r="882" spans="23:24">
      <c r="W882" s="23"/>
      <c r="X882" s="23"/>
    </row>
    <row r="883" spans="23:24">
      <c r="W883" s="23"/>
      <c r="X883" s="23"/>
    </row>
    <row r="884" spans="23:24">
      <c r="W884" s="23"/>
      <c r="X884" s="23"/>
    </row>
    <row r="885" spans="23:24">
      <c r="W885" s="23"/>
      <c r="X885" s="23"/>
    </row>
    <row r="886" spans="23:24">
      <c r="W886" s="23"/>
      <c r="X886" s="23"/>
    </row>
    <row r="887" spans="23:24">
      <c r="W887" s="23"/>
      <c r="X887" s="23"/>
    </row>
    <row r="888" spans="23:24">
      <c r="W888" s="23"/>
      <c r="X888" s="23"/>
    </row>
    <row r="889" spans="23:24">
      <c r="W889" s="23"/>
      <c r="X889" s="23"/>
    </row>
    <row r="890" spans="23:24">
      <c r="W890" s="23"/>
      <c r="X890" s="23"/>
    </row>
    <row r="891" spans="23:24">
      <c r="W891" s="23"/>
      <c r="X891" s="23"/>
    </row>
    <row r="892" spans="23:24">
      <c r="W892" s="23"/>
      <c r="X892" s="23"/>
    </row>
    <row r="893" spans="23:24">
      <c r="W893" s="23"/>
      <c r="X893" s="23"/>
    </row>
    <row r="894" spans="23:24">
      <c r="W894" s="23"/>
      <c r="X894" s="23"/>
    </row>
    <row r="895" spans="23:24">
      <c r="W895" s="23"/>
      <c r="X895" s="23"/>
    </row>
    <row r="896" spans="23:24">
      <c r="W896" s="23"/>
      <c r="X896" s="23"/>
    </row>
    <row r="897" spans="23:24">
      <c r="W897" s="23"/>
      <c r="X897" s="23"/>
    </row>
    <row r="898" spans="23:24">
      <c r="W898" s="23"/>
      <c r="X898" s="23"/>
    </row>
    <row r="899" spans="23:24">
      <c r="W899" s="23"/>
      <c r="X899" s="23"/>
    </row>
    <row r="900" spans="23:24">
      <c r="W900" s="23"/>
      <c r="X900" s="23"/>
    </row>
    <row r="901" spans="23:24">
      <c r="W901" s="23"/>
      <c r="X901" s="23"/>
    </row>
    <row r="902" spans="23:24">
      <c r="W902" s="23"/>
      <c r="X902" s="23"/>
    </row>
    <row r="903" spans="23:24">
      <c r="W903" s="23"/>
      <c r="X903" s="23"/>
    </row>
    <row r="904" spans="23:24">
      <c r="W904" s="23"/>
      <c r="X904" s="23"/>
    </row>
    <row r="905" spans="23:24">
      <c r="W905" s="23"/>
      <c r="X905" s="23"/>
    </row>
    <row r="906" spans="23:24">
      <c r="W906" s="23"/>
      <c r="X906" s="23"/>
    </row>
    <row r="907" spans="23:24">
      <c r="W907" s="23"/>
      <c r="X907" s="23"/>
    </row>
    <row r="908" spans="23:24">
      <c r="W908" s="23"/>
      <c r="X908" s="23"/>
    </row>
    <row r="909" spans="23:24">
      <c r="W909" s="23"/>
      <c r="X909" s="23"/>
    </row>
    <row r="910" spans="23:24">
      <c r="W910" s="23"/>
      <c r="X910" s="23"/>
    </row>
    <row r="911" spans="23:24">
      <c r="W911" s="23"/>
      <c r="X911" s="23"/>
    </row>
    <row r="912" spans="23:24">
      <c r="W912" s="23"/>
      <c r="X912" s="23"/>
    </row>
    <row r="913" spans="23:24">
      <c r="W913" s="23"/>
      <c r="X913" s="23"/>
    </row>
    <row r="914" spans="23:24">
      <c r="W914" s="23"/>
      <c r="X914" s="23"/>
    </row>
    <row r="915" spans="23:24">
      <c r="W915" s="23"/>
      <c r="X915" s="23"/>
    </row>
    <row r="916" spans="23:24">
      <c r="W916" s="23"/>
      <c r="X916" s="23"/>
    </row>
    <row r="917" spans="23:24">
      <c r="W917" s="23"/>
      <c r="X917" s="23"/>
    </row>
    <row r="918" spans="23:24">
      <c r="W918" s="23"/>
      <c r="X918" s="23"/>
    </row>
    <row r="919" spans="23:24">
      <c r="W919" s="23"/>
      <c r="X919" s="23"/>
    </row>
    <row r="920" spans="23:24">
      <c r="W920" s="23"/>
      <c r="X920" s="23"/>
    </row>
    <row r="921" spans="23:24">
      <c r="W921" s="23"/>
      <c r="X921" s="23"/>
    </row>
    <row r="922" spans="23:24">
      <c r="W922" s="23"/>
      <c r="X922" s="23"/>
    </row>
    <row r="923" spans="23:24">
      <c r="W923" s="23"/>
      <c r="X923" s="23"/>
    </row>
    <row r="924" spans="23:24">
      <c r="W924" s="23"/>
      <c r="X924" s="23"/>
    </row>
    <row r="925" spans="23:24">
      <c r="W925" s="23"/>
      <c r="X925" s="23"/>
    </row>
    <row r="926" spans="23:24">
      <c r="W926" s="23"/>
      <c r="X926" s="23"/>
    </row>
    <row r="927" spans="23:24">
      <c r="W927" s="23"/>
      <c r="X927" s="23"/>
    </row>
    <row r="928" spans="23:24">
      <c r="W928" s="23"/>
      <c r="X928" s="23"/>
    </row>
    <row r="929" spans="23:24">
      <c r="W929" s="23"/>
      <c r="X929" s="23"/>
    </row>
    <row r="930" spans="23:24">
      <c r="W930" s="23"/>
      <c r="X930" s="23"/>
    </row>
    <row r="931" spans="23:24">
      <c r="W931" s="23"/>
      <c r="X931" s="23"/>
    </row>
    <row r="932" spans="23:24">
      <c r="W932" s="23"/>
      <c r="X932" s="23"/>
    </row>
    <row r="933" spans="23:24">
      <c r="W933" s="23"/>
      <c r="X933" s="23"/>
    </row>
    <row r="934" spans="23:24">
      <c r="W934" s="23"/>
      <c r="X934" s="23"/>
    </row>
    <row r="935" spans="23:24">
      <c r="W935" s="23"/>
      <c r="X935" s="23"/>
    </row>
    <row r="936" spans="23:24">
      <c r="W936" s="23"/>
      <c r="X936" s="23"/>
    </row>
    <row r="937" spans="23:24">
      <c r="W937" s="23"/>
      <c r="X937" s="23"/>
    </row>
    <row r="938" spans="23:24">
      <c r="W938" s="23"/>
      <c r="X938" s="23"/>
    </row>
    <row r="939" spans="23:24">
      <c r="W939" s="23"/>
      <c r="X939" s="23"/>
    </row>
    <row r="940" spans="23:24">
      <c r="W940" s="23"/>
      <c r="X940" s="23"/>
    </row>
    <row r="941" spans="23:24">
      <c r="W941" s="23"/>
      <c r="X941" s="23"/>
    </row>
    <row r="942" spans="23:24">
      <c r="W942" s="23"/>
      <c r="X942" s="23"/>
    </row>
    <row r="943" spans="23:24">
      <c r="W943" s="23"/>
      <c r="X943" s="23"/>
    </row>
    <row r="944" spans="23:24">
      <c r="W944" s="23"/>
      <c r="X944" s="23"/>
    </row>
    <row r="945" spans="23:24">
      <c r="W945" s="23"/>
      <c r="X945" s="23"/>
    </row>
    <row r="946" spans="23:24">
      <c r="W946" s="23"/>
      <c r="X946" s="23"/>
    </row>
    <row r="947" spans="23:24">
      <c r="W947" s="23"/>
      <c r="X947" s="23"/>
    </row>
    <row r="948" spans="23:24">
      <c r="W948" s="23"/>
      <c r="X948" s="23"/>
    </row>
    <row r="949" spans="23:24">
      <c r="W949" s="23"/>
      <c r="X949" s="23"/>
    </row>
    <row r="950" spans="23:24">
      <c r="W950" s="23"/>
      <c r="X950" s="23"/>
    </row>
    <row r="951" spans="23:24">
      <c r="W951" s="23"/>
      <c r="X951" s="23"/>
    </row>
    <row r="952" spans="23:24">
      <c r="W952" s="23"/>
      <c r="X952" s="23"/>
    </row>
    <row r="953" spans="23:24">
      <c r="W953" s="23"/>
      <c r="X953" s="23"/>
    </row>
    <row r="954" spans="23:24">
      <c r="W954" s="23"/>
      <c r="X954" s="23"/>
    </row>
    <row r="955" spans="23:24">
      <c r="W955" s="23"/>
      <c r="X955" s="23"/>
    </row>
    <row r="956" spans="23:24">
      <c r="W956" s="23"/>
      <c r="X956" s="23"/>
    </row>
    <row r="957" spans="23:24">
      <c r="W957" s="23"/>
      <c r="X957" s="23"/>
    </row>
    <row r="958" spans="23:24">
      <c r="W958" s="23"/>
      <c r="X958" s="23"/>
    </row>
    <row r="959" spans="23:24">
      <c r="W959" s="23"/>
      <c r="X959" s="23"/>
    </row>
    <row r="960" spans="23:24">
      <c r="W960" s="23"/>
      <c r="X960" s="23"/>
    </row>
    <row r="961" spans="23:24">
      <c r="W961" s="23"/>
      <c r="X961" s="23"/>
    </row>
    <row r="962" spans="23:24">
      <c r="W962" s="23"/>
      <c r="X962" s="23"/>
    </row>
    <row r="963" spans="23:24">
      <c r="W963" s="23"/>
      <c r="X963" s="23"/>
    </row>
    <row r="964" spans="23:24">
      <c r="W964" s="23"/>
      <c r="X964" s="23"/>
    </row>
    <row r="965" spans="23:24">
      <c r="W965" s="23"/>
      <c r="X965" s="23"/>
    </row>
    <row r="966" spans="23:24">
      <c r="W966" s="23"/>
      <c r="X966" s="23"/>
    </row>
    <row r="967" spans="23:24">
      <c r="W967" s="23"/>
      <c r="X967" s="23"/>
    </row>
    <row r="968" spans="23:24">
      <c r="W968" s="23"/>
      <c r="X968" s="23"/>
    </row>
    <row r="969" spans="23:24">
      <c r="W969" s="23"/>
      <c r="X969" s="23"/>
    </row>
    <row r="970" spans="23:24">
      <c r="W970" s="23"/>
      <c r="X970" s="23"/>
    </row>
    <row r="971" spans="23:24">
      <c r="W971" s="23"/>
      <c r="X971" s="23"/>
    </row>
    <row r="972" spans="23:24">
      <c r="W972" s="23"/>
      <c r="X972" s="23"/>
    </row>
    <row r="973" spans="23:24">
      <c r="W973" s="23"/>
      <c r="X973" s="23"/>
    </row>
    <row r="974" spans="23:24">
      <c r="W974" s="23"/>
      <c r="X974" s="23"/>
    </row>
    <row r="975" spans="23:24">
      <c r="W975" s="23"/>
      <c r="X975" s="23"/>
    </row>
    <row r="976" spans="23:24">
      <c r="W976" s="23"/>
      <c r="X976" s="23"/>
    </row>
    <row r="977" spans="23:24">
      <c r="W977" s="23"/>
      <c r="X977" s="23"/>
    </row>
    <row r="978" spans="23:24">
      <c r="W978" s="23"/>
      <c r="X978" s="23"/>
    </row>
    <row r="979" spans="23:24">
      <c r="W979" s="23"/>
      <c r="X979" s="23"/>
    </row>
    <row r="980" spans="23:24">
      <c r="W980" s="23"/>
      <c r="X980" s="23"/>
    </row>
    <row r="981" spans="23:24">
      <c r="W981" s="23"/>
      <c r="X981" s="23"/>
    </row>
    <row r="982" spans="23:24">
      <c r="W982" s="23"/>
      <c r="X982" s="23"/>
    </row>
    <row r="983" spans="23:24">
      <c r="W983" s="23"/>
      <c r="X983" s="23"/>
    </row>
    <row r="984" spans="23:24">
      <c r="W984" s="23"/>
      <c r="X984" s="23"/>
    </row>
    <row r="985" spans="23:24">
      <c r="W985" s="23"/>
      <c r="X985" s="23"/>
    </row>
    <row r="986" spans="23:24">
      <c r="W986" s="23"/>
      <c r="X986" s="23"/>
    </row>
    <row r="987" spans="23:24">
      <c r="W987" s="23"/>
      <c r="X987" s="23"/>
    </row>
    <row r="988" spans="23:24">
      <c r="W988" s="23"/>
      <c r="X988" s="23"/>
    </row>
    <row r="989" spans="23:24">
      <c r="W989" s="23"/>
      <c r="X989" s="23"/>
    </row>
    <row r="990" spans="23:24">
      <c r="W990" s="23"/>
      <c r="X990" s="23"/>
    </row>
    <row r="991" spans="23:24">
      <c r="W991" s="23"/>
      <c r="X991" s="23"/>
    </row>
    <row r="992" spans="23:24">
      <c r="W992" s="23"/>
      <c r="X992" s="23"/>
    </row>
    <row r="993" spans="23:24">
      <c r="W993" s="23"/>
      <c r="X993" s="23"/>
    </row>
    <row r="994" spans="23:24">
      <c r="W994" s="23"/>
      <c r="X994" s="23"/>
    </row>
    <row r="995" spans="23:24">
      <c r="W995" s="23"/>
      <c r="X995" s="23"/>
    </row>
    <row r="996" spans="23:24">
      <c r="W996" s="23"/>
      <c r="X996" s="23"/>
    </row>
    <row r="997" spans="23:24">
      <c r="W997" s="23"/>
      <c r="X997" s="23"/>
    </row>
    <row r="998" spans="23:24">
      <c r="W998" s="23"/>
      <c r="X998" s="23"/>
    </row>
    <row r="999" spans="23:24">
      <c r="W999" s="23"/>
      <c r="X999" s="23"/>
    </row>
    <row r="1000" spans="23:24">
      <c r="W1000" s="23"/>
      <c r="X1000" s="23"/>
    </row>
    <row r="1001" spans="23:24">
      <c r="W1001" s="23"/>
      <c r="X1001" s="23"/>
    </row>
    <row r="1002" spans="23:24">
      <c r="W1002" s="23"/>
      <c r="X1002" s="23"/>
    </row>
    <row r="1003" spans="23:24">
      <c r="W1003" s="23"/>
      <c r="X1003" s="23"/>
    </row>
    <row r="1004" spans="23:24">
      <c r="W1004" s="23"/>
      <c r="X1004" s="23"/>
    </row>
    <row r="1005" spans="23:24">
      <c r="W1005" s="23"/>
      <c r="X1005" s="23"/>
    </row>
    <row r="1006" spans="23:24">
      <c r="W1006" s="23"/>
      <c r="X1006" s="23"/>
    </row>
    <row r="1007" spans="23:24">
      <c r="W1007" s="23"/>
      <c r="X1007" s="23"/>
    </row>
    <row r="1008" spans="23:24">
      <c r="W1008" s="23"/>
      <c r="X1008" s="23"/>
    </row>
    <row r="1009" spans="23:24">
      <c r="W1009" s="23"/>
      <c r="X1009" s="23"/>
    </row>
    <row r="1010" spans="23:24">
      <c r="W1010" s="23"/>
      <c r="X1010" s="23"/>
    </row>
    <row r="1011" spans="23:24">
      <c r="W1011" s="23"/>
      <c r="X1011" s="23"/>
    </row>
    <row r="1012" spans="23:24">
      <c r="W1012" s="23"/>
      <c r="X1012" s="23"/>
    </row>
    <row r="1013" spans="23:24">
      <c r="W1013" s="23"/>
      <c r="X1013" s="23"/>
    </row>
    <row r="1014" spans="23:24">
      <c r="W1014" s="23"/>
      <c r="X1014" s="23"/>
    </row>
    <row r="1015" spans="23:24">
      <c r="W1015" s="23"/>
      <c r="X1015" s="23"/>
    </row>
    <row r="1016" spans="23:24">
      <c r="W1016" s="23"/>
      <c r="X1016" s="23"/>
    </row>
    <row r="1017" spans="23:24">
      <c r="W1017" s="23"/>
      <c r="X1017" s="23"/>
    </row>
    <row r="1018" spans="23:24">
      <c r="W1018" s="23"/>
      <c r="X1018" s="23"/>
    </row>
    <row r="1019" spans="23:24">
      <c r="W1019" s="23"/>
      <c r="X1019" s="23"/>
    </row>
    <row r="1020" spans="23:24">
      <c r="W1020" s="23"/>
      <c r="X1020" s="23"/>
    </row>
    <row r="1021" spans="23:24">
      <c r="W1021" s="23"/>
      <c r="X1021" s="23"/>
    </row>
    <row r="1022" spans="23:24">
      <c r="W1022" s="23"/>
      <c r="X1022" s="23"/>
    </row>
    <row r="1023" spans="23:24">
      <c r="W1023" s="23"/>
      <c r="X1023" s="23"/>
    </row>
    <row r="1024" spans="23:24">
      <c r="W1024" s="23"/>
      <c r="X1024" s="23"/>
    </row>
    <row r="1025" spans="23:24">
      <c r="W1025" s="23"/>
      <c r="X1025" s="23"/>
    </row>
    <row r="1026" spans="23:24">
      <c r="W1026" s="23"/>
      <c r="X1026" s="23"/>
    </row>
    <row r="1027" spans="23:24">
      <c r="W1027" s="23"/>
      <c r="X1027" s="23"/>
    </row>
    <row r="1028" spans="23:24">
      <c r="W1028" s="23"/>
      <c r="X1028" s="23"/>
    </row>
    <row r="1029" spans="23:24">
      <c r="W1029" s="23"/>
      <c r="X1029" s="23"/>
    </row>
    <row r="1030" spans="23:24">
      <c r="W1030" s="23"/>
      <c r="X1030" s="23"/>
    </row>
    <row r="1031" spans="23:24">
      <c r="W1031" s="23"/>
      <c r="X1031" s="23"/>
    </row>
    <row r="1032" spans="23:24">
      <c r="W1032" s="23"/>
      <c r="X1032" s="23"/>
    </row>
    <row r="1033" spans="23:24">
      <c r="W1033" s="23"/>
      <c r="X1033" s="23"/>
    </row>
    <row r="1034" spans="23:24">
      <c r="W1034" s="23"/>
      <c r="X1034" s="23"/>
    </row>
    <row r="1035" spans="23:24">
      <c r="W1035" s="23"/>
      <c r="X1035" s="23"/>
    </row>
    <row r="1036" spans="23:24">
      <c r="W1036" s="23"/>
      <c r="X1036" s="23"/>
    </row>
    <row r="1037" spans="23:24">
      <c r="W1037" s="23"/>
      <c r="X1037" s="23"/>
    </row>
    <row r="1038" spans="23:24">
      <c r="W1038" s="23"/>
      <c r="X1038" s="23"/>
    </row>
    <row r="1039" spans="23:24">
      <c r="W1039" s="23"/>
      <c r="X1039" s="23"/>
    </row>
    <row r="1040" spans="23:24">
      <c r="W1040" s="23"/>
      <c r="X1040" s="23"/>
    </row>
    <row r="1041" spans="23:24">
      <c r="W1041" s="23"/>
      <c r="X1041" s="23"/>
    </row>
    <row r="1042" spans="23:24">
      <c r="W1042" s="23"/>
      <c r="X1042" s="23"/>
    </row>
    <row r="1043" spans="23:24">
      <c r="W1043" s="23"/>
      <c r="X1043" s="23"/>
    </row>
    <row r="1044" spans="23:24">
      <c r="W1044" s="23"/>
      <c r="X1044" s="23"/>
    </row>
    <row r="1045" spans="23:24">
      <c r="W1045" s="23"/>
      <c r="X1045" s="23"/>
    </row>
    <row r="1046" spans="23:24">
      <c r="W1046" s="23"/>
      <c r="X1046" s="23"/>
    </row>
    <row r="1047" spans="23:24">
      <c r="W1047" s="23"/>
      <c r="X1047" s="23"/>
    </row>
    <row r="1048" spans="23:24">
      <c r="W1048" s="23"/>
      <c r="X1048" s="23"/>
    </row>
    <row r="1049" spans="23:24">
      <c r="W1049" s="23"/>
      <c r="X1049" s="23"/>
    </row>
    <row r="1050" spans="23:24">
      <c r="W1050" s="23"/>
      <c r="X1050" s="23"/>
    </row>
    <row r="1051" spans="23:24">
      <c r="W1051" s="23"/>
      <c r="X1051" s="23"/>
    </row>
    <row r="1052" spans="23:24">
      <c r="W1052" s="23"/>
      <c r="X1052" s="23"/>
    </row>
    <row r="1053" spans="23:24">
      <c r="W1053" s="23"/>
      <c r="X1053" s="23"/>
    </row>
    <row r="1054" spans="23:24">
      <c r="W1054" s="23"/>
      <c r="X1054" s="23"/>
    </row>
    <row r="1055" spans="23:24">
      <c r="W1055" s="23"/>
      <c r="X1055" s="23"/>
    </row>
    <row r="1056" spans="23:24">
      <c r="W1056" s="23"/>
      <c r="X1056" s="23"/>
    </row>
    <row r="1057" spans="23:24">
      <c r="W1057" s="23"/>
      <c r="X1057" s="23"/>
    </row>
    <row r="1058" spans="23:24">
      <c r="W1058" s="23"/>
      <c r="X1058" s="23"/>
    </row>
    <row r="1059" spans="23:24">
      <c r="W1059" s="23"/>
      <c r="X1059" s="23"/>
    </row>
    <row r="1060" spans="23:24">
      <c r="W1060" s="23"/>
      <c r="X1060" s="23"/>
    </row>
    <row r="1061" spans="23:24">
      <c r="W1061" s="23"/>
      <c r="X1061" s="23"/>
    </row>
    <row r="1062" spans="23:24">
      <c r="W1062" s="23"/>
      <c r="X1062" s="23"/>
    </row>
    <row r="1063" spans="23:24">
      <c r="W1063" s="23"/>
      <c r="X1063" s="23"/>
    </row>
    <row r="1064" spans="23:24">
      <c r="W1064" s="23"/>
      <c r="X1064" s="23"/>
    </row>
    <row r="1065" spans="23:24">
      <c r="W1065" s="23"/>
      <c r="X1065" s="23"/>
    </row>
    <row r="1066" spans="23:24">
      <c r="W1066" s="23"/>
      <c r="X1066" s="23"/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N37"/>
  <sheetViews>
    <sheetView topLeftCell="A17" workbookViewId="0">
      <selection activeCell="C36" sqref="C36"/>
    </sheetView>
  </sheetViews>
  <sheetFormatPr defaultRowHeight="12.75"/>
  <sheetData>
    <row r="4" spans="1:14" ht="20.25">
      <c r="B4" s="10" t="s">
        <v>88</v>
      </c>
    </row>
    <row r="10" spans="1:14">
      <c r="A10" s="17"/>
      <c r="B10" s="17"/>
      <c r="C10" s="18" t="s">
        <v>89</v>
      </c>
      <c r="D10" s="18" t="s">
        <v>90</v>
      </c>
      <c r="E10" s="18" t="s">
        <v>91</v>
      </c>
      <c r="F10" s="18" t="s">
        <v>92</v>
      </c>
      <c r="G10" s="18" t="s">
        <v>93</v>
      </c>
      <c r="H10" s="18" t="s">
        <v>94</v>
      </c>
      <c r="I10" s="18" t="s">
        <v>95</v>
      </c>
      <c r="J10" s="18" t="s">
        <v>96</v>
      </c>
      <c r="K10" s="18" t="s">
        <v>97</v>
      </c>
      <c r="L10" s="18" t="s">
        <v>98</v>
      </c>
      <c r="M10" s="18" t="s">
        <v>99</v>
      </c>
      <c r="N10" s="18" t="s">
        <v>100</v>
      </c>
    </row>
    <row r="11" spans="1:14">
      <c r="A11" s="8" t="s">
        <v>62</v>
      </c>
    </row>
    <row r="12" spans="1:14">
      <c r="A12" s="13">
        <v>1</v>
      </c>
      <c r="C12" s="74">
        <v>0.92009140360859498</v>
      </c>
      <c r="D12" s="74">
        <v>0.92009140360859498</v>
      </c>
      <c r="E12" s="74">
        <v>0.88009140360859495</v>
      </c>
      <c r="F12" s="74">
        <v>0.93009140360859499</v>
      </c>
      <c r="G12" s="74">
        <v>0.99487413888798193</v>
      </c>
      <c r="H12" s="74">
        <v>1.1566015393724096</v>
      </c>
      <c r="I12" s="74">
        <v>1.1151212088270464</v>
      </c>
      <c r="J12" s="74">
        <v>1.091611616602268</v>
      </c>
      <c r="K12" s="74">
        <v>0.99664578191253639</v>
      </c>
      <c r="L12" s="74">
        <v>0.94950000000000001</v>
      </c>
      <c r="M12" s="74">
        <v>0.92949999999999999</v>
      </c>
      <c r="N12" s="74">
        <v>0.92949999999999999</v>
      </c>
    </row>
    <row r="13" spans="1:14">
      <c r="A13" s="13">
        <v>2</v>
      </c>
      <c r="C13" s="74">
        <v>0.90216545967600503</v>
      </c>
      <c r="D13" s="74">
        <v>0.90216545967600503</v>
      </c>
      <c r="E13" s="74">
        <v>0.83216545967600497</v>
      </c>
      <c r="F13" s="74">
        <v>0.88216545967600501</v>
      </c>
      <c r="G13" s="74">
        <v>0.89614417708707417</v>
      </c>
      <c r="H13" s="74">
        <v>0.95825932504440481</v>
      </c>
      <c r="I13" s="74">
        <v>1.0185889770627239</v>
      </c>
      <c r="J13" s="74">
        <v>0.98541692633678146</v>
      </c>
      <c r="K13" s="74">
        <v>0.87437503955445783</v>
      </c>
      <c r="L13" s="74">
        <v>0.9012</v>
      </c>
      <c r="M13" s="74">
        <v>0.88119999999999998</v>
      </c>
      <c r="N13" s="74">
        <v>0.88119999999999998</v>
      </c>
    </row>
    <row r="14" spans="1:14">
      <c r="A14" s="13">
        <v>3</v>
      </c>
      <c r="C14" s="74">
        <v>0.82669983553583493</v>
      </c>
      <c r="D14" s="74">
        <v>0.82669983553583493</v>
      </c>
      <c r="E14" s="74">
        <v>0.7966998355358349</v>
      </c>
      <c r="F14" s="74">
        <v>0.84669983553583494</v>
      </c>
      <c r="G14" s="74">
        <v>0.84808514806229396</v>
      </c>
      <c r="H14" s="74">
        <v>0.80550621669626976</v>
      </c>
      <c r="I14" s="74">
        <v>0.97054027611696914</v>
      </c>
      <c r="J14" s="74">
        <v>0.88495575221238931</v>
      </c>
      <c r="K14" s="74">
        <v>0.81994810455034439</v>
      </c>
      <c r="L14" s="74">
        <v>0.86570000000000003</v>
      </c>
      <c r="M14" s="74">
        <v>0.84570000000000001</v>
      </c>
      <c r="N14" s="74">
        <v>0.84570000000000001</v>
      </c>
    </row>
    <row r="15" spans="1:14">
      <c r="A15" s="13">
        <v>4</v>
      </c>
      <c r="C15" s="74">
        <v>0.82620000000000005</v>
      </c>
      <c r="D15" s="74">
        <v>0.82620000000000005</v>
      </c>
      <c r="E15" s="74">
        <v>0.79719995084774298</v>
      </c>
      <c r="F15" s="74">
        <v>0.84719995084774302</v>
      </c>
      <c r="G15" s="74">
        <v>0.82222730092396068</v>
      </c>
      <c r="H15" s="74">
        <v>0.74777975133214913</v>
      </c>
      <c r="I15" s="74">
        <v>0.87400804435264667</v>
      </c>
      <c r="J15" s="74">
        <v>0.83260625701109281</v>
      </c>
      <c r="K15" s="74">
        <v>0.83209923422568155</v>
      </c>
      <c r="L15" s="74">
        <v>0.86619999999999997</v>
      </c>
      <c r="M15" s="74">
        <v>0.84619999999999995</v>
      </c>
      <c r="N15" s="74">
        <v>0.84619999999999995</v>
      </c>
    </row>
    <row r="16" spans="1:14">
      <c r="A16" s="13">
        <v>5</v>
      </c>
      <c r="C16" s="74">
        <v>0.84650000000000003</v>
      </c>
      <c r="D16" s="74">
        <v>0.84650000000000003</v>
      </c>
      <c r="E16" s="74">
        <v>0.85749044781089889</v>
      </c>
      <c r="F16" s="74">
        <v>0.90749044781089894</v>
      </c>
      <c r="G16" s="74">
        <v>0.89013679845897664</v>
      </c>
      <c r="H16" s="74">
        <v>0.81113084665482538</v>
      </c>
      <c r="I16" s="74">
        <v>0.8296553973257963</v>
      </c>
      <c r="J16" s="74">
        <v>0.86426523744235273</v>
      </c>
      <c r="K16" s="74">
        <v>0.89842415037022905</v>
      </c>
      <c r="L16" s="74">
        <v>0.92649999999999999</v>
      </c>
      <c r="M16" s="74">
        <v>0.90649999999999997</v>
      </c>
      <c r="N16" s="74">
        <v>0.90649999999999997</v>
      </c>
    </row>
    <row r="17" spans="1:14">
      <c r="A17" s="13">
        <v>6</v>
      </c>
      <c r="C17" s="74">
        <v>0.90339999999999998</v>
      </c>
      <c r="D17" s="74">
        <v>0.90339999999999998</v>
      </c>
      <c r="E17" s="74">
        <v>0.99535202187631988</v>
      </c>
      <c r="F17" s="74">
        <v>1.0453520218763199</v>
      </c>
      <c r="G17" s="74">
        <v>1.079238630056482</v>
      </c>
      <c r="H17" s="74">
        <v>0.98963883955002951</v>
      </c>
      <c r="I17" s="74">
        <v>0.91466463746059334</v>
      </c>
      <c r="J17" s="74">
        <v>0.960239311978063</v>
      </c>
      <c r="K17" s="74">
        <v>1.0396810328460215</v>
      </c>
      <c r="L17" s="74">
        <v>1.0644</v>
      </c>
      <c r="M17" s="74">
        <v>1.0444</v>
      </c>
      <c r="N17" s="74">
        <v>1.0444</v>
      </c>
    </row>
    <row r="18" spans="1:14">
      <c r="A18" s="13">
        <v>7</v>
      </c>
      <c r="C18" s="74">
        <v>1.73</v>
      </c>
      <c r="D18" s="74">
        <v>1.73</v>
      </c>
      <c r="E18" s="74">
        <v>1.7959999999999998</v>
      </c>
      <c r="F18" s="74">
        <v>1.4909756812084298</v>
      </c>
      <c r="G18" s="74">
        <v>1.2913252146658396</v>
      </c>
      <c r="H18" s="74">
        <v>1.134695085849615</v>
      </c>
      <c r="I18" s="74">
        <v>1.0157625828894443</v>
      </c>
      <c r="J18" s="74">
        <v>1.1172877975819515</v>
      </c>
      <c r="K18" s="74">
        <v>1.4138345674324397</v>
      </c>
      <c r="L18" s="74">
        <v>1.3759999999999999</v>
      </c>
      <c r="M18" s="74">
        <v>1.496</v>
      </c>
      <c r="N18" s="74">
        <v>1.496</v>
      </c>
    </row>
    <row r="19" spans="1:14">
      <c r="A19" s="13">
        <v>8</v>
      </c>
      <c r="C19" s="74">
        <v>1.1458848137090256</v>
      </c>
      <c r="D19" s="74">
        <v>1.1458848137090256</v>
      </c>
      <c r="E19" s="74">
        <v>1.1358999999999999</v>
      </c>
      <c r="F19" s="74">
        <v>1.1232726508202047</v>
      </c>
      <c r="G19" s="74">
        <v>0.95286212503963064</v>
      </c>
      <c r="H19" s="74">
        <v>0.65105901103049102</v>
      </c>
      <c r="I19" s="74">
        <v>0.58625176867694417</v>
      </c>
      <c r="J19" s="74">
        <v>0.66493857390129607</v>
      </c>
      <c r="K19" s="74">
        <v>0.77710435244355791</v>
      </c>
      <c r="L19" s="74">
        <v>1.0615000000000001</v>
      </c>
      <c r="M19" s="74">
        <v>1.0714999999999999</v>
      </c>
      <c r="N19" s="74">
        <v>1.0874999999999999</v>
      </c>
    </row>
    <row r="20" spans="1:14">
      <c r="A20" s="13">
        <v>9</v>
      </c>
      <c r="C20" s="74">
        <v>1.1998117566192825</v>
      </c>
      <c r="D20" s="74">
        <v>1.1998117566192825</v>
      </c>
      <c r="E20" s="74">
        <v>1.1898</v>
      </c>
      <c r="F20" s="74">
        <v>1.1413154461256174</v>
      </c>
      <c r="G20" s="74">
        <v>1.0425355656238169</v>
      </c>
      <c r="H20" s="74">
        <v>0.7656754603028143</v>
      </c>
      <c r="I20" s="74">
        <v>0.64707720807596325</v>
      </c>
      <c r="J20" s="74">
        <v>0.72465065225651215</v>
      </c>
      <c r="K20" s="74">
        <v>0.75981909069269282</v>
      </c>
      <c r="L20" s="74">
        <v>1.1326000000000001</v>
      </c>
      <c r="M20" s="74">
        <v>1.1426000000000001</v>
      </c>
      <c r="N20" s="74">
        <v>1.1637999999999999</v>
      </c>
    </row>
    <row r="21" spans="1:14">
      <c r="A21" s="13">
        <v>10</v>
      </c>
      <c r="C21" s="74">
        <v>1.1961600115620716</v>
      </c>
      <c r="D21" s="74">
        <v>1.1961600115620716</v>
      </c>
      <c r="E21" s="74">
        <v>1.1861999999999999</v>
      </c>
      <c r="F21" s="74">
        <v>1.0937861200445436</v>
      </c>
      <c r="G21" s="74">
        <v>1.0610266218026732</v>
      </c>
      <c r="H21" s="74">
        <v>0.85640229836849369</v>
      </c>
      <c r="I21" s="74">
        <v>0.77472880286852364</v>
      </c>
      <c r="J21" s="74">
        <v>0.92931988010301025</v>
      </c>
      <c r="K21" s="74">
        <v>0.94849211726145832</v>
      </c>
      <c r="L21" s="74">
        <v>1.1291</v>
      </c>
      <c r="M21" s="74">
        <v>1.1352</v>
      </c>
      <c r="N21" s="74">
        <v>1.1578999999999999</v>
      </c>
    </row>
    <row r="22" spans="1:14">
      <c r="A22" s="13">
        <v>11</v>
      </c>
      <c r="C22" s="74">
        <v>1.1752854504703492</v>
      </c>
      <c r="D22" s="74">
        <v>1.1752854504703492</v>
      </c>
      <c r="E22" s="74">
        <v>1.1653</v>
      </c>
      <c r="F22" s="74">
        <v>1.1163355903593366</v>
      </c>
      <c r="G22" s="74">
        <v>1.1254998619307197</v>
      </c>
      <c r="H22" s="74">
        <v>0.98511093402675809</v>
      </c>
      <c r="I22" s="74">
        <v>0.88155973155887868</v>
      </c>
      <c r="J22" s="74">
        <v>1.0488791320133406</v>
      </c>
      <c r="K22" s="74">
        <v>1.012945635654515</v>
      </c>
      <c r="L22" s="74">
        <v>1.1227</v>
      </c>
      <c r="M22" s="74">
        <v>1.1133</v>
      </c>
      <c r="N22" s="74">
        <v>1.1327</v>
      </c>
    </row>
    <row r="23" spans="1:14">
      <c r="A23" s="13">
        <v>12</v>
      </c>
      <c r="C23" s="74">
        <v>0.88039999999999996</v>
      </c>
      <c r="D23" s="74">
        <v>0.88039999999999996</v>
      </c>
      <c r="E23" s="74">
        <v>0.89039999999999997</v>
      </c>
      <c r="F23" s="74">
        <v>1.1185245467924647</v>
      </c>
      <c r="G23" s="74">
        <v>1.1169907033351396</v>
      </c>
      <c r="H23" s="74">
        <v>1.0624166422010652</v>
      </c>
      <c r="I23" s="74">
        <v>1.0539439364924221</v>
      </c>
      <c r="J23" s="74">
        <v>1.0933254527800058</v>
      </c>
      <c r="K23" s="74">
        <v>1.0793034625455484</v>
      </c>
      <c r="L23" s="74">
        <v>0.94740000000000002</v>
      </c>
      <c r="M23" s="74">
        <v>0.93740000000000001</v>
      </c>
      <c r="N23" s="74">
        <v>0.9204</v>
      </c>
    </row>
    <row r="24" spans="1:14">
      <c r="A24" s="13">
        <v>13</v>
      </c>
      <c r="C24" s="74">
        <v>0.8548</v>
      </c>
      <c r="D24" s="74">
        <v>0.8548</v>
      </c>
      <c r="E24" s="74">
        <v>0.86480000000000001</v>
      </c>
      <c r="F24" s="74">
        <v>1.0164322625621052</v>
      </c>
      <c r="G24" s="74">
        <v>1.0525174632070931</v>
      </c>
      <c r="H24" s="74">
        <v>1.1040221448643206</v>
      </c>
      <c r="I24" s="74">
        <v>1.1615931446365755</v>
      </c>
      <c r="J24" s="74">
        <v>1.0846793599864903</v>
      </c>
      <c r="K24" s="74">
        <v>1.0205628696464217</v>
      </c>
      <c r="L24" s="74">
        <v>0.88990000000000002</v>
      </c>
      <c r="M24" s="74">
        <v>0.88290000000000002</v>
      </c>
      <c r="N24" s="74">
        <v>0.87490000000000001</v>
      </c>
    </row>
    <row r="25" spans="1:14">
      <c r="A25" s="13">
        <v>14</v>
      </c>
      <c r="C25" s="74">
        <v>0.82720000000000005</v>
      </c>
      <c r="D25" s="74">
        <v>0.82720000000000005</v>
      </c>
      <c r="E25" s="74">
        <v>0.83720000000000006</v>
      </c>
      <c r="F25" s="74">
        <v>1.0175267407786688</v>
      </c>
      <c r="G25" s="74">
        <v>1.0575902308313812</v>
      </c>
      <c r="H25" s="74">
        <v>1.2209201862181771</v>
      </c>
      <c r="I25" s="74">
        <v>1.2006887185402797</v>
      </c>
      <c r="J25" s="74">
        <v>1.1907290919069531</v>
      </c>
      <c r="K25" s="74">
        <v>1.1047918993646206</v>
      </c>
      <c r="L25" s="74">
        <v>0.86519999999999997</v>
      </c>
      <c r="M25" s="74">
        <v>0.85919999999999996</v>
      </c>
      <c r="N25" s="74">
        <v>0.83720000000000006</v>
      </c>
    </row>
    <row r="26" spans="1:14">
      <c r="A26" s="13">
        <v>15</v>
      </c>
      <c r="C26" s="74">
        <v>0.78510000000000002</v>
      </c>
      <c r="D26" s="74">
        <v>0.78510000000000002</v>
      </c>
      <c r="E26" s="74">
        <v>0.79510000000000003</v>
      </c>
      <c r="F26" s="74">
        <v>0.95436890957577869</v>
      </c>
      <c r="G26" s="74">
        <v>1.0258445237632567</v>
      </c>
      <c r="H26" s="74">
        <v>1.2303149771421382</v>
      </c>
      <c r="I26" s="74">
        <v>1.2506946851612968</v>
      </c>
      <c r="J26" s="74">
        <v>1.26057331025457</v>
      </c>
      <c r="K26" s="74">
        <v>1.087360152344681</v>
      </c>
      <c r="L26" s="74">
        <v>0.84509999999999996</v>
      </c>
      <c r="M26" s="74">
        <v>0.83909999999999996</v>
      </c>
      <c r="N26" s="74">
        <v>0.79510000000000003</v>
      </c>
    </row>
    <row r="27" spans="1:14">
      <c r="A27" s="13">
        <v>16</v>
      </c>
      <c r="C27" s="74">
        <v>0.76929999999999998</v>
      </c>
      <c r="D27" s="74">
        <v>0.76929999999999998</v>
      </c>
      <c r="E27" s="74">
        <v>0.77929999999999999</v>
      </c>
      <c r="F27" s="74">
        <v>0.89196755596374933</v>
      </c>
      <c r="G27" s="74">
        <v>0.98591693343015174</v>
      </c>
      <c r="H27" s="74">
        <v>1.2323281466258438</v>
      </c>
      <c r="I27" s="74">
        <v>1.3273401940004199</v>
      </c>
      <c r="J27" s="74">
        <v>1.2430109342677418</v>
      </c>
      <c r="K27" s="74">
        <v>1.0533755699192509</v>
      </c>
      <c r="L27" s="74">
        <v>0.83930000000000005</v>
      </c>
      <c r="M27" s="74">
        <v>0.82530000000000003</v>
      </c>
      <c r="N27" s="74">
        <v>0.78129999999999999</v>
      </c>
    </row>
    <row r="28" spans="1:14">
      <c r="A28" s="13">
        <v>17</v>
      </c>
      <c r="C28" s="74">
        <v>0.83960000000000001</v>
      </c>
      <c r="D28" s="74">
        <v>0.83960000000000001</v>
      </c>
      <c r="E28" s="74">
        <v>0.84960000000000002</v>
      </c>
      <c r="F28" s="74">
        <v>0.87001361056090987</v>
      </c>
      <c r="G28" s="74">
        <v>0.9993352219847198</v>
      </c>
      <c r="H28" s="74">
        <v>1.2523256301639896</v>
      </c>
      <c r="I28" s="74">
        <v>1.3538888162792144</v>
      </c>
      <c r="J28" s="74">
        <v>1.2150462278887151</v>
      </c>
      <c r="K28" s="74">
        <v>1.1345284089868721</v>
      </c>
      <c r="L28" s="74">
        <v>0.88959999999999995</v>
      </c>
      <c r="M28" s="74">
        <v>0.88660000000000005</v>
      </c>
      <c r="N28" s="74">
        <v>0.87960000000000005</v>
      </c>
    </row>
    <row r="29" spans="1:14">
      <c r="A29" s="13">
        <v>18</v>
      </c>
      <c r="C29" s="74">
        <v>1.1682669241080017</v>
      </c>
      <c r="D29" s="74">
        <v>1.1682669241080017</v>
      </c>
      <c r="E29" s="74">
        <v>1.1583000000000001</v>
      </c>
      <c r="F29" s="74">
        <v>0.8586986372337867</v>
      </c>
      <c r="G29" s="74">
        <v>0.96038945764341233</v>
      </c>
      <c r="H29" s="74">
        <v>1.2151491003648869</v>
      </c>
      <c r="I29" s="74">
        <v>1.3203393586734773</v>
      </c>
      <c r="J29" s="74">
        <v>1.125207919956094</v>
      </c>
      <c r="K29" s="74">
        <v>1.1066962078625975</v>
      </c>
      <c r="L29" s="74">
        <v>1.2000999999999999</v>
      </c>
      <c r="M29" s="74">
        <v>1.2171000000000001</v>
      </c>
      <c r="N29" s="74">
        <v>1.2396592528631896</v>
      </c>
    </row>
    <row r="30" spans="1:14">
      <c r="A30" s="13">
        <v>19</v>
      </c>
      <c r="C30" s="74">
        <v>1.2818992289435116</v>
      </c>
      <c r="D30" s="74">
        <v>1.2818992289435116</v>
      </c>
      <c r="E30" s="74">
        <v>1.2719</v>
      </c>
      <c r="F30" s="74">
        <v>0.85409539061706241</v>
      </c>
      <c r="G30" s="74">
        <v>0.832097528048518</v>
      </c>
      <c r="H30" s="74">
        <v>1.0375875519020257</v>
      </c>
      <c r="I30" s="74">
        <v>1.1027679439023967</v>
      </c>
      <c r="J30" s="74">
        <v>0.91716131211212903</v>
      </c>
      <c r="K30" s="74">
        <v>0.90645084503689632</v>
      </c>
      <c r="L30" s="74">
        <v>1.2095</v>
      </c>
      <c r="M30" s="74">
        <v>1.2269000000000001</v>
      </c>
      <c r="N30" s="74">
        <v>1.2314000000000001</v>
      </c>
    </row>
    <row r="31" spans="1:14">
      <c r="A31" s="13">
        <v>20</v>
      </c>
      <c r="C31" s="74">
        <v>1.2270000000000001</v>
      </c>
      <c r="D31" s="74">
        <v>1.2270000000000001</v>
      </c>
      <c r="E31" s="74">
        <v>1.2170000000000001</v>
      </c>
      <c r="F31" s="74">
        <v>0.93680897230708571</v>
      </c>
      <c r="G31" s="74">
        <v>0.82997023839962336</v>
      </c>
      <c r="H31" s="74">
        <v>0.82969424988466234</v>
      </c>
      <c r="I31" s="74">
        <v>0.81600645531569072</v>
      </c>
      <c r="J31" s="74">
        <v>0.83502343057373252</v>
      </c>
      <c r="K31" s="74">
        <v>1.184626371010566</v>
      </c>
      <c r="L31" s="74">
        <v>1.1567000000000001</v>
      </c>
      <c r="M31" s="74">
        <v>1.1767000000000001</v>
      </c>
      <c r="N31" s="74">
        <v>1.1889963083145296</v>
      </c>
    </row>
    <row r="32" spans="1:14">
      <c r="A32" s="13">
        <v>21</v>
      </c>
      <c r="C32" s="74">
        <v>1.1550523732727651</v>
      </c>
      <c r="D32" s="74">
        <v>1.1550523732727651</v>
      </c>
      <c r="E32" s="74">
        <v>1.1451</v>
      </c>
      <c r="F32" s="74">
        <v>1.1543365178491491</v>
      </c>
      <c r="G32" s="74">
        <v>1.0876995612465097</v>
      </c>
      <c r="H32" s="74">
        <v>0.90163150610241982</v>
      </c>
      <c r="I32" s="74">
        <v>0.90256223753970599</v>
      </c>
      <c r="J32" s="74">
        <v>1.0506353696120232</v>
      </c>
      <c r="K32" s="74">
        <v>1.1944408840385996</v>
      </c>
      <c r="L32" s="74">
        <v>1.0689</v>
      </c>
      <c r="M32" s="74">
        <v>1.0889</v>
      </c>
      <c r="N32" s="74">
        <v>1.1550523732727651</v>
      </c>
    </row>
    <row r="33" spans="1:14">
      <c r="A33" s="13">
        <v>22</v>
      </c>
      <c r="C33" s="74">
        <v>0.82150000000000001</v>
      </c>
      <c r="D33" s="74">
        <v>0.82150000000000001</v>
      </c>
      <c r="E33" s="74">
        <v>0.83150000000000002</v>
      </c>
      <c r="F33" s="74">
        <v>0.98358182079729883</v>
      </c>
      <c r="G33" s="74">
        <v>1.0374627979995292</v>
      </c>
      <c r="H33" s="74">
        <v>0.91867634106446339</v>
      </c>
      <c r="I33" s="74">
        <v>0.95638684161178289</v>
      </c>
      <c r="J33" s="74">
        <v>0.89338455692996166</v>
      </c>
      <c r="K33" s="74">
        <v>0.90908757988024858</v>
      </c>
      <c r="L33" s="74">
        <v>0.88670000000000004</v>
      </c>
      <c r="M33" s="74">
        <v>0.86619999999999997</v>
      </c>
      <c r="N33" s="74">
        <v>0.85150000000000003</v>
      </c>
    </row>
    <row r="34" spans="1:14">
      <c r="A34" s="13">
        <v>23</v>
      </c>
      <c r="C34" s="74">
        <v>0.67249999999999999</v>
      </c>
      <c r="D34" s="74">
        <v>0.67249999999999999</v>
      </c>
      <c r="E34" s="74">
        <v>0.6825</v>
      </c>
      <c r="F34" s="74">
        <v>0.86893522761223685</v>
      </c>
      <c r="G34" s="74">
        <v>0.83226116571381781</v>
      </c>
      <c r="H34" s="74">
        <v>0.73668581973744907</v>
      </c>
      <c r="I34" s="74">
        <v>0.6641701566664201</v>
      </c>
      <c r="J34" s="74">
        <v>0.72343479545742373</v>
      </c>
      <c r="K34" s="74">
        <v>0.72041455331148319</v>
      </c>
      <c r="L34" s="74">
        <v>0.75600000000000001</v>
      </c>
      <c r="M34" s="74">
        <v>0.73050000000000004</v>
      </c>
      <c r="N34" s="74">
        <v>0.70250000000000001</v>
      </c>
    </row>
    <row r="35" spans="1:14">
      <c r="A35" s="13">
        <v>24</v>
      </c>
      <c r="C35" s="74">
        <v>1.0449999999999999</v>
      </c>
      <c r="D35" s="74">
        <v>1.0449999999999999</v>
      </c>
      <c r="E35" s="74">
        <v>1.0449999999999999</v>
      </c>
      <c r="F35" s="74">
        <v>1.0496274949890501</v>
      </c>
      <c r="G35" s="74">
        <v>1.1779685918573899</v>
      </c>
      <c r="H35" s="74">
        <v>1.3963883955002958</v>
      </c>
      <c r="I35" s="74">
        <v>1.2616588759647784</v>
      </c>
      <c r="J35" s="74">
        <v>1.2636171008350987</v>
      </c>
      <c r="K35" s="74">
        <v>1.1249920891082836</v>
      </c>
      <c r="L35" s="74">
        <v>1.0505</v>
      </c>
      <c r="M35" s="74">
        <v>1.0505</v>
      </c>
      <c r="N35" s="74">
        <v>1.0505</v>
      </c>
    </row>
    <row r="36" spans="1:14">
      <c r="A36" s="13" t="s">
        <v>101</v>
      </c>
      <c r="C36">
        <v>0.8</v>
      </c>
      <c r="D36">
        <v>0.8</v>
      </c>
      <c r="E36">
        <v>0.8</v>
      </c>
      <c r="F36">
        <v>0.8</v>
      </c>
      <c r="G36">
        <v>0.8</v>
      </c>
      <c r="H36">
        <v>0.8</v>
      </c>
      <c r="I36">
        <v>0.8</v>
      </c>
      <c r="J36">
        <v>0.8</v>
      </c>
      <c r="K36">
        <v>0.8</v>
      </c>
      <c r="L36">
        <v>0.8</v>
      </c>
      <c r="M36">
        <v>0.8</v>
      </c>
      <c r="N36">
        <v>0.8</v>
      </c>
    </row>
    <row r="37" spans="1:14">
      <c r="A37" s="13" t="s">
        <v>102</v>
      </c>
      <c r="C37">
        <v>0.6</v>
      </c>
      <c r="D37">
        <v>0.6</v>
      </c>
      <c r="E37">
        <v>0.6</v>
      </c>
      <c r="F37">
        <v>0.6</v>
      </c>
      <c r="G37">
        <v>0.6</v>
      </c>
      <c r="H37">
        <v>0.6</v>
      </c>
      <c r="I37">
        <v>0.6</v>
      </c>
      <c r="J37">
        <v>0.6</v>
      </c>
      <c r="K37">
        <v>0.6</v>
      </c>
      <c r="L37">
        <v>0.6</v>
      </c>
      <c r="M37">
        <v>0.6</v>
      </c>
      <c r="N37">
        <v>0.6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Z316"/>
  <sheetViews>
    <sheetView workbookViewId="0">
      <selection activeCell="G23" sqref="G23"/>
    </sheetView>
  </sheetViews>
  <sheetFormatPr defaultRowHeight="12.75"/>
  <cols>
    <col min="1" max="1" width="10.7109375" customWidth="1"/>
    <col min="4" max="4" width="11" customWidth="1"/>
    <col min="7" max="7" width="36.5703125" customWidth="1"/>
  </cols>
  <sheetData>
    <row r="4" spans="1:8" ht="20.25">
      <c r="D4" s="11"/>
    </row>
    <row r="5" spans="1:8" ht="18.75">
      <c r="B5" s="12" t="s">
        <v>103</v>
      </c>
    </row>
    <row r="7" spans="1:8">
      <c r="B7" t="s">
        <v>104</v>
      </c>
    </row>
    <row r="8" spans="1:8">
      <c r="B8" s="8">
        <v>1</v>
      </c>
      <c r="D8" s="105" t="s">
        <v>105</v>
      </c>
      <c r="E8" s="71">
        <v>0</v>
      </c>
    </row>
    <row r="9" spans="1:8">
      <c r="E9" s="112">
        <v>0.02</v>
      </c>
    </row>
    <row r="10" spans="1:8">
      <c r="B10" s="8" t="s">
        <v>106</v>
      </c>
      <c r="C10" s="8"/>
    </row>
    <row r="12" spans="1:8">
      <c r="A12" s="34">
        <v>36161</v>
      </c>
      <c r="B12" s="23">
        <f>C12*(1+E$8)</f>
        <v>2.6080000000000001</v>
      </c>
      <c r="C12">
        <v>2.6080000000000001</v>
      </c>
      <c r="E12">
        <f>AVERAGE(B12:B239)</f>
        <v>3.0271359649122798</v>
      </c>
    </row>
    <row r="13" spans="1:8">
      <c r="A13" s="34">
        <v>36192</v>
      </c>
      <c r="B13" s="23">
        <f t="shared" ref="B13:B76" si="0">C13*(1+E$8)</f>
        <v>2.5099999999999998</v>
      </c>
      <c r="C13">
        <v>2.5099999999999998</v>
      </c>
      <c r="E13">
        <f>AVERAGE(B12:B143)</f>
        <v>2.5462651515151506</v>
      </c>
    </row>
    <row r="14" spans="1:8">
      <c r="A14" s="34">
        <v>36220</v>
      </c>
      <c r="B14" s="23">
        <f t="shared" si="0"/>
        <v>2.41</v>
      </c>
      <c r="C14">
        <v>2.41</v>
      </c>
    </row>
    <row r="15" spans="1:8">
      <c r="A15" s="34">
        <v>36251</v>
      </c>
      <c r="B15" s="23">
        <f t="shared" si="0"/>
        <v>2.31</v>
      </c>
      <c r="C15">
        <v>2.31</v>
      </c>
      <c r="E15">
        <f>E13*7.5</f>
        <v>19.09698863636363</v>
      </c>
      <c r="G15" s="131">
        <f>PwrPrice1!G6</f>
        <v>0</v>
      </c>
      <c r="H15" s="131">
        <f>PwrPrice1!H6</f>
        <v>0</v>
      </c>
    </row>
    <row r="16" spans="1:8">
      <c r="A16" s="34">
        <v>36281</v>
      </c>
      <c r="B16" s="23">
        <f t="shared" si="0"/>
        <v>2.2799999999999998</v>
      </c>
      <c r="C16">
        <v>2.2799999999999998</v>
      </c>
    </row>
    <row r="17" spans="1:26">
      <c r="A17" s="34">
        <v>36312</v>
      </c>
      <c r="B17" s="23">
        <f t="shared" si="0"/>
        <v>2.2850000000000001</v>
      </c>
      <c r="C17">
        <v>2.2850000000000001</v>
      </c>
      <c r="G17" s="131">
        <f>(G15*16+H15*8)/24</f>
        <v>0</v>
      </c>
      <c r="H17" s="112">
        <v>7.0000000000000007E-2</v>
      </c>
    </row>
    <row r="18" spans="1:26">
      <c r="A18" s="34">
        <v>36342</v>
      </c>
      <c r="B18" s="23">
        <f t="shared" si="0"/>
        <v>2.2840000000000003</v>
      </c>
      <c r="C18">
        <v>2.2840000000000003</v>
      </c>
      <c r="G18">
        <v>1</v>
      </c>
      <c r="H18">
        <f>1+G18</f>
        <v>2</v>
      </c>
      <c r="I18">
        <f t="shared" ref="I18:Z18" si="1">1+H18</f>
        <v>3</v>
      </c>
      <c r="J18">
        <f t="shared" si="1"/>
        <v>4</v>
      </c>
      <c r="K18">
        <f t="shared" si="1"/>
        <v>5</v>
      </c>
      <c r="L18">
        <f t="shared" si="1"/>
        <v>6</v>
      </c>
      <c r="M18">
        <f t="shared" si="1"/>
        <v>7</v>
      </c>
      <c r="N18">
        <f t="shared" si="1"/>
        <v>8</v>
      </c>
      <c r="O18">
        <f t="shared" si="1"/>
        <v>9</v>
      </c>
      <c r="P18">
        <f t="shared" si="1"/>
        <v>10</v>
      </c>
      <c r="Q18">
        <f t="shared" si="1"/>
        <v>11</v>
      </c>
      <c r="R18">
        <f t="shared" si="1"/>
        <v>12</v>
      </c>
      <c r="S18">
        <f t="shared" si="1"/>
        <v>13</v>
      </c>
      <c r="T18">
        <f t="shared" si="1"/>
        <v>14</v>
      </c>
      <c r="U18">
        <f t="shared" si="1"/>
        <v>15</v>
      </c>
      <c r="V18">
        <f t="shared" si="1"/>
        <v>16</v>
      </c>
      <c r="W18">
        <f t="shared" si="1"/>
        <v>17</v>
      </c>
      <c r="X18">
        <f t="shared" si="1"/>
        <v>18</v>
      </c>
      <c r="Y18">
        <f t="shared" si="1"/>
        <v>19</v>
      </c>
      <c r="Z18">
        <f t="shared" si="1"/>
        <v>20</v>
      </c>
    </row>
    <row r="19" spans="1:26">
      <c r="A19" s="34">
        <v>36373</v>
      </c>
      <c r="B19" s="23">
        <f t="shared" si="0"/>
        <v>2.282</v>
      </c>
      <c r="C19">
        <v>2.282</v>
      </c>
      <c r="G19">
        <v>30</v>
      </c>
      <c r="H19">
        <f>G19</f>
        <v>30</v>
      </c>
      <c r="I19">
        <f t="shared" ref="I19:Z19" si="2">H19</f>
        <v>30</v>
      </c>
      <c r="J19">
        <f t="shared" si="2"/>
        <v>30</v>
      </c>
      <c r="K19">
        <f t="shared" si="2"/>
        <v>30</v>
      </c>
      <c r="L19">
        <f t="shared" si="2"/>
        <v>30</v>
      </c>
      <c r="M19">
        <f t="shared" si="2"/>
        <v>30</v>
      </c>
      <c r="N19">
        <f t="shared" si="2"/>
        <v>30</v>
      </c>
      <c r="O19">
        <f t="shared" si="2"/>
        <v>30</v>
      </c>
      <c r="P19">
        <f t="shared" si="2"/>
        <v>30</v>
      </c>
      <c r="Q19">
        <f t="shared" si="2"/>
        <v>30</v>
      </c>
      <c r="R19">
        <f t="shared" si="2"/>
        <v>30</v>
      </c>
      <c r="S19">
        <f t="shared" si="2"/>
        <v>30</v>
      </c>
      <c r="T19">
        <f t="shared" si="2"/>
        <v>30</v>
      </c>
      <c r="U19">
        <f t="shared" si="2"/>
        <v>30</v>
      </c>
      <c r="V19">
        <f t="shared" si="2"/>
        <v>30</v>
      </c>
      <c r="W19">
        <f t="shared" si="2"/>
        <v>30</v>
      </c>
      <c r="X19">
        <f t="shared" si="2"/>
        <v>30</v>
      </c>
      <c r="Y19">
        <f t="shared" si="2"/>
        <v>30</v>
      </c>
      <c r="Z19">
        <f t="shared" si="2"/>
        <v>30</v>
      </c>
    </row>
    <row r="20" spans="1:26">
      <c r="A20" s="34">
        <v>36404</v>
      </c>
      <c r="B20" s="23">
        <f t="shared" si="0"/>
        <v>2.2970000000000002</v>
      </c>
      <c r="C20">
        <v>2.2970000000000002</v>
      </c>
      <c r="G20" s="132">
        <f>NPV(H17,G19:BM19)</f>
        <v>317.82042736548459</v>
      </c>
    </row>
    <row r="21" spans="1:26">
      <c r="A21" s="34">
        <v>36434</v>
      </c>
      <c r="B21" s="23">
        <f t="shared" si="0"/>
        <v>2.3250000000000002</v>
      </c>
      <c r="C21">
        <v>2.3250000000000002</v>
      </c>
    </row>
    <row r="22" spans="1:26">
      <c r="A22" s="34">
        <v>36465</v>
      </c>
      <c r="B22" s="23">
        <f t="shared" si="0"/>
        <v>2.4670000000000001</v>
      </c>
      <c r="C22">
        <v>2.4670000000000001</v>
      </c>
    </row>
    <row r="23" spans="1:26">
      <c r="A23" s="34">
        <v>36495</v>
      </c>
      <c r="B23" s="23">
        <f t="shared" si="0"/>
        <v>2.5960000000000001</v>
      </c>
      <c r="C23">
        <v>2.5960000000000001</v>
      </c>
      <c r="G23" s="109">
        <f>G19*1000000/365/24/1000</f>
        <v>3.4246575342465753</v>
      </c>
    </row>
    <row r="24" spans="1:26">
      <c r="A24" s="34">
        <v>36526</v>
      </c>
      <c r="B24" s="23">
        <f t="shared" si="0"/>
        <v>2.63</v>
      </c>
      <c r="C24">
        <v>2.63</v>
      </c>
    </row>
    <row r="25" spans="1:26">
      <c r="A25" s="34">
        <v>36557</v>
      </c>
      <c r="B25" s="23">
        <f t="shared" si="0"/>
        <v>2.5299999999999998</v>
      </c>
      <c r="C25">
        <v>2.5299999999999998</v>
      </c>
    </row>
    <row r="26" spans="1:26">
      <c r="A26" s="34">
        <v>36586</v>
      </c>
      <c r="B26" s="23">
        <f t="shared" si="0"/>
        <v>2.41</v>
      </c>
      <c r="C26">
        <v>2.41</v>
      </c>
    </row>
    <row r="27" spans="1:26">
      <c r="A27" s="34">
        <v>36617</v>
      </c>
      <c r="B27" s="23">
        <f t="shared" si="0"/>
        <v>2.2999999999999998</v>
      </c>
      <c r="C27">
        <v>2.2999999999999998</v>
      </c>
    </row>
    <row r="28" spans="1:26">
      <c r="A28" s="34">
        <v>36647</v>
      </c>
      <c r="B28" s="23">
        <f t="shared" si="0"/>
        <v>2.2770000000000001</v>
      </c>
      <c r="C28">
        <v>2.2770000000000001</v>
      </c>
    </row>
    <row r="29" spans="1:26">
      <c r="A29" s="34">
        <v>36678</v>
      </c>
      <c r="B29" s="23">
        <f t="shared" si="0"/>
        <v>2.2770000000000001</v>
      </c>
      <c r="C29">
        <v>2.2770000000000001</v>
      </c>
    </row>
    <row r="30" spans="1:26">
      <c r="A30" s="34">
        <v>36708</v>
      </c>
      <c r="B30" s="23">
        <f t="shared" si="0"/>
        <v>2.2810000000000001</v>
      </c>
      <c r="C30">
        <v>2.2810000000000001</v>
      </c>
    </row>
    <row r="31" spans="1:26">
      <c r="A31" s="34">
        <v>36739</v>
      </c>
      <c r="B31" s="23">
        <f t="shared" si="0"/>
        <v>2.294</v>
      </c>
      <c r="C31">
        <v>2.294</v>
      </c>
    </row>
    <row r="32" spans="1:26">
      <c r="A32" s="34">
        <v>36770</v>
      </c>
      <c r="B32" s="23">
        <f t="shared" si="0"/>
        <v>2.2989999999999999</v>
      </c>
      <c r="C32">
        <v>2.2989999999999999</v>
      </c>
    </row>
    <row r="33" spans="1:3">
      <c r="A33" s="34">
        <v>36800</v>
      </c>
      <c r="B33" s="23">
        <f t="shared" si="0"/>
        <v>2.3240000000000003</v>
      </c>
      <c r="C33">
        <v>2.3240000000000003</v>
      </c>
    </row>
    <row r="34" spans="1:3">
      <c r="A34" s="34">
        <v>36831</v>
      </c>
      <c r="B34" s="23">
        <f t="shared" si="0"/>
        <v>2.452</v>
      </c>
      <c r="C34">
        <v>2.452</v>
      </c>
    </row>
    <row r="35" spans="1:3">
      <c r="A35" s="34">
        <v>36861</v>
      </c>
      <c r="B35" s="23">
        <f t="shared" si="0"/>
        <v>2.589</v>
      </c>
      <c r="C35">
        <v>2.589</v>
      </c>
    </row>
    <row r="36" spans="1:3">
      <c r="A36" s="34">
        <v>36892</v>
      </c>
      <c r="B36" s="23">
        <f t="shared" si="0"/>
        <v>2.609</v>
      </c>
      <c r="C36">
        <v>2.609</v>
      </c>
    </row>
    <row r="37" spans="1:3">
      <c r="A37" s="34">
        <v>36923</v>
      </c>
      <c r="B37" s="23">
        <f t="shared" si="0"/>
        <v>2.496</v>
      </c>
      <c r="C37">
        <v>2.496</v>
      </c>
    </row>
    <row r="38" spans="1:3">
      <c r="A38" s="34">
        <v>36951</v>
      </c>
      <c r="B38" s="23">
        <f t="shared" si="0"/>
        <v>2.4020000000000001</v>
      </c>
      <c r="C38">
        <v>2.4020000000000001</v>
      </c>
    </row>
    <row r="39" spans="1:3">
      <c r="A39" s="34">
        <v>36982</v>
      </c>
      <c r="B39" s="23">
        <f t="shared" si="0"/>
        <v>2.3010000000000002</v>
      </c>
      <c r="C39">
        <v>2.3010000000000002</v>
      </c>
    </row>
    <row r="40" spans="1:3">
      <c r="A40" s="34">
        <v>37012</v>
      </c>
      <c r="B40" s="23">
        <f t="shared" si="0"/>
        <v>2.2880000000000003</v>
      </c>
      <c r="C40">
        <v>2.2880000000000003</v>
      </c>
    </row>
    <row r="41" spans="1:3">
      <c r="A41" s="34">
        <v>37043</v>
      </c>
      <c r="B41" s="23">
        <f t="shared" si="0"/>
        <v>2.2880000000000003</v>
      </c>
      <c r="C41">
        <v>2.2880000000000003</v>
      </c>
    </row>
    <row r="42" spans="1:3">
      <c r="A42" s="34">
        <v>37073</v>
      </c>
      <c r="B42" s="23">
        <f t="shared" si="0"/>
        <v>2.2880000000000003</v>
      </c>
      <c r="C42">
        <v>2.2880000000000003</v>
      </c>
    </row>
    <row r="43" spans="1:3">
      <c r="A43" s="34">
        <v>37104</v>
      </c>
      <c r="B43" s="23">
        <f t="shared" si="0"/>
        <v>2.294</v>
      </c>
      <c r="C43">
        <v>2.294</v>
      </c>
    </row>
    <row r="44" spans="1:3">
      <c r="A44" s="34">
        <v>37135</v>
      </c>
      <c r="B44" s="23">
        <f t="shared" si="0"/>
        <v>2.2989999999999999</v>
      </c>
      <c r="C44">
        <v>2.2989999999999999</v>
      </c>
    </row>
    <row r="45" spans="1:3">
      <c r="A45" s="34">
        <v>37165</v>
      </c>
      <c r="B45" s="23">
        <f t="shared" si="0"/>
        <v>2.3240000000000003</v>
      </c>
      <c r="C45">
        <v>2.3240000000000003</v>
      </c>
    </row>
    <row r="46" spans="1:3">
      <c r="A46" s="34">
        <v>37196</v>
      </c>
      <c r="B46" s="23">
        <f t="shared" si="0"/>
        <v>2.452</v>
      </c>
      <c r="C46">
        <v>2.452</v>
      </c>
    </row>
    <row r="47" spans="1:3">
      <c r="A47" s="34">
        <v>37226</v>
      </c>
      <c r="B47" s="23">
        <f t="shared" si="0"/>
        <v>2.589</v>
      </c>
      <c r="C47">
        <v>2.589</v>
      </c>
    </row>
    <row r="48" spans="1:3">
      <c r="A48" s="34">
        <v>37257</v>
      </c>
      <c r="B48" s="23">
        <f t="shared" si="0"/>
        <v>2.629</v>
      </c>
      <c r="C48">
        <v>2.629</v>
      </c>
    </row>
    <row r="49" spans="1:3">
      <c r="A49" s="34">
        <v>37288</v>
      </c>
      <c r="B49" s="23">
        <f t="shared" si="0"/>
        <v>2.516</v>
      </c>
      <c r="C49">
        <v>2.516</v>
      </c>
    </row>
    <row r="50" spans="1:3">
      <c r="A50" s="34">
        <v>37316</v>
      </c>
      <c r="B50" s="23">
        <f t="shared" si="0"/>
        <v>2.4220000000000002</v>
      </c>
      <c r="C50">
        <v>2.4220000000000002</v>
      </c>
    </row>
    <row r="51" spans="1:3">
      <c r="A51" s="34">
        <v>37347</v>
      </c>
      <c r="B51" s="23">
        <f t="shared" si="0"/>
        <v>2.3210000000000002</v>
      </c>
      <c r="C51">
        <v>2.3210000000000002</v>
      </c>
    </row>
    <row r="52" spans="1:3">
      <c r="A52" s="34">
        <v>37377</v>
      </c>
      <c r="B52" s="23">
        <f t="shared" si="0"/>
        <v>2.3080000000000003</v>
      </c>
      <c r="C52">
        <v>2.3080000000000003</v>
      </c>
    </row>
    <row r="53" spans="1:3">
      <c r="A53" s="34">
        <v>37408</v>
      </c>
      <c r="B53" s="23">
        <f t="shared" si="0"/>
        <v>2.3080000000000003</v>
      </c>
      <c r="C53">
        <v>2.3080000000000003</v>
      </c>
    </row>
    <row r="54" spans="1:3">
      <c r="A54" s="34">
        <v>37438</v>
      </c>
      <c r="B54" s="23">
        <f t="shared" si="0"/>
        <v>2.3080000000000003</v>
      </c>
      <c r="C54">
        <v>2.3080000000000003</v>
      </c>
    </row>
    <row r="55" spans="1:3">
      <c r="A55" s="34">
        <v>37469</v>
      </c>
      <c r="B55" s="23">
        <f t="shared" si="0"/>
        <v>2.3140000000000001</v>
      </c>
      <c r="C55">
        <v>2.3140000000000001</v>
      </c>
    </row>
    <row r="56" spans="1:3">
      <c r="A56" s="34">
        <v>37500</v>
      </c>
      <c r="B56" s="23">
        <f t="shared" si="0"/>
        <v>2.319</v>
      </c>
      <c r="C56">
        <v>2.319</v>
      </c>
    </row>
    <row r="57" spans="1:3">
      <c r="A57" s="34">
        <v>37530</v>
      </c>
      <c r="B57" s="23">
        <f t="shared" si="0"/>
        <v>2.3440000000000003</v>
      </c>
      <c r="C57">
        <v>2.3440000000000003</v>
      </c>
    </row>
    <row r="58" spans="1:3">
      <c r="A58" s="34">
        <v>37561</v>
      </c>
      <c r="B58" s="23">
        <f t="shared" si="0"/>
        <v>2.472</v>
      </c>
      <c r="C58">
        <v>2.472</v>
      </c>
    </row>
    <row r="59" spans="1:3">
      <c r="A59" s="34">
        <v>37591</v>
      </c>
      <c r="B59" s="23">
        <f t="shared" si="0"/>
        <v>2.609</v>
      </c>
      <c r="C59">
        <v>2.609</v>
      </c>
    </row>
    <row r="60" spans="1:3">
      <c r="A60" s="34">
        <v>37622</v>
      </c>
      <c r="B60" s="23">
        <f t="shared" si="0"/>
        <v>2.6590000000000003</v>
      </c>
      <c r="C60">
        <v>2.6590000000000003</v>
      </c>
    </row>
    <row r="61" spans="1:3">
      <c r="A61" s="34">
        <v>37653</v>
      </c>
      <c r="B61" s="23">
        <f t="shared" si="0"/>
        <v>2.5460000000000003</v>
      </c>
      <c r="C61">
        <v>2.5460000000000003</v>
      </c>
    </row>
    <row r="62" spans="1:3">
      <c r="A62" s="34">
        <v>37681</v>
      </c>
      <c r="B62" s="23">
        <f t="shared" si="0"/>
        <v>2.452</v>
      </c>
      <c r="C62">
        <v>2.452</v>
      </c>
    </row>
    <row r="63" spans="1:3">
      <c r="A63" s="34">
        <v>37712</v>
      </c>
      <c r="B63" s="23">
        <f t="shared" si="0"/>
        <v>2.351</v>
      </c>
      <c r="C63">
        <v>2.351</v>
      </c>
    </row>
    <row r="64" spans="1:3">
      <c r="A64" s="34">
        <v>37742</v>
      </c>
      <c r="B64" s="23">
        <f t="shared" si="0"/>
        <v>2.3380000000000001</v>
      </c>
      <c r="C64">
        <v>2.3380000000000001</v>
      </c>
    </row>
    <row r="65" spans="1:3">
      <c r="A65" s="34">
        <v>37773</v>
      </c>
      <c r="B65" s="23">
        <f t="shared" si="0"/>
        <v>2.3380000000000001</v>
      </c>
      <c r="C65">
        <v>2.3380000000000001</v>
      </c>
    </row>
    <row r="66" spans="1:3">
      <c r="A66" s="34">
        <v>37803</v>
      </c>
      <c r="B66" s="23">
        <f t="shared" si="0"/>
        <v>2.3380000000000001</v>
      </c>
      <c r="C66">
        <v>2.3380000000000001</v>
      </c>
    </row>
    <row r="67" spans="1:3">
      <c r="A67" s="34">
        <v>37834</v>
      </c>
      <c r="B67" s="23">
        <f t="shared" si="0"/>
        <v>2.3440000000000003</v>
      </c>
      <c r="C67">
        <v>2.3440000000000003</v>
      </c>
    </row>
    <row r="68" spans="1:3">
      <c r="A68" s="34">
        <v>37865</v>
      </c>
      <c r="B68" s="23">
        <f t="shared" si="0"/>
        <v>2.3490000000000002</v>
      </c>
      <c r="C68">
        <v>2.3490000000000002</v>
      </c>
    </row>
    <row r="69" spans="1:3">
      <c r="A69" s="34">
        <v>37895</v>
      </c>
      <c r="B69" s="23">
        <f t="shared" si="0"/>
        <v>2.3740000000000001</v>
      </c>
      <c r="C69">
        <v>2.3740000000000001</v>
      </c>
    </row>
    <row r="70" spans="1:3">
      <c r="A70" s="34">
        <v>37926</v>
      </c>
      <c r="B70" s="23">
        <f t="shared" si="0"/>
        <v>2.5020000000000002</v>
      </c>
      <c r="C70">
        <v>2.5020000000000002</v>
      </c>
    </row>
    <row r="71" spans="1:3">
      <c r="A71" s="34">
        <v>37956</v>
      </c>
      <c r="B71" s="23">
        <f t="shared" si="0"/>
        <v>2.6390000000000002</v>
      </c>
      <c r="C71">
        <v>2.6390000000000002</v>
      </c>
    </row>
    <row r="72" spans="1:3">
      <c r="A72" s="34">
        <v>37987</v>
      </c>
      <c r="B72" s="23">
        <f t="shared" si="0"/>
        <v>2.6990000000000003</v>
      </c>
      <c r="C72">
        <v>2.6990000000000003</v>
      </c>
    </row>
    <row r="73" spans="1:3">
      <c r="A73" s="34">
        <v>38018</v>
      </c>
      <c r="B73" s="23">
        <f t="shared" si="0"/>
        <v>2.5860000000000003</v>
      </c>
      <c r="C73">
        <v>2.5860000000000003</v>
      </c>
    </row>
    <row r="74" spans="1:3">
      <c r="A74" s="34">
        <v>38047</v>
      </c>
      <c r="B74" s="23">
        <f t="shared" si="0"/>
        <v>2.492</v>
      </c>
      <c r="C74">
        <v>2.492</v>
      </c>
    </row>
    <row r="75" spans="1:3">
      <c r="A75" s="34">
        <v>38078</v>
      </c>
      <c r="B75" s="23">
        <f t="shared" si="0"/>
        <v>2.391</v>
      </c>
      <c r="C75">
        <v>2.391</v>
      </c>
    </row>
    <row r="76" spans="1:3">
      <c r="A76" s="34">
        <v>38108</v>
      </c>
      <c r="B76" s="23">
        <f t="shared" si="0"/>
        <v>2.3780000000000001</v>
      </c>
      <c r="C76">
        <v>2.3780000000000001</v>
      </c>
    </row>
    <row r="77" spans="1:3">
      <c r="A77" s="34">
        <v>38139</v>
      </c>
      <c r="B77" s="23">
        <f t="shared" ref="B77:B140" si="3">C77*(1+E$8)</f>
        <v>2.3780000000000001</v>
      </c>
      <c r="C77">
        <v>2.3780000000000001</v>
      </c>
    </row>
    <row r="78" spans="1:3">
      <c r="A78" s="34">
        <v>38169</v>
      </c>
      <c r="B78" s="23">
        <f t="shared" si="3"/>
        <v>2.3780000000000001</v>
      </c>
      <c r="C78">
        <v>2.3780000000000001</v>
      </c>
    </row>
    <row r="79" spans="1:3">
      <c r="A79" s="34">
        <v>38200</v>
      </c>
      <c r="B79" s="23">
        <f t="shared" si="3"/>
        <v>2.3839999999999999</v>
      </c>
      <c r="C79">
        <v>2.3839999999999999</v>
      </c>
    </row>
    <row r="80" spans="1:3">
      <c r="A80" s="34">
        <v>38231</v>
      </c>
      <c r="B80" s="23">
        <f t="shared" si="3"/>
        <v>2.3890000000000002</v>
      </c>
      <c r="C80">
        <v>2.3890000000000002</v>
      </c>
    </row>
    <row r="81" spans="1:3">
      <c r="A81" s="34">
        <v>38261</v>
      </c>
      <c r="B81" s="23">
        <f t="shared" si="3"/>
        <v>2.4140000000000001</v>
      </c>
      <c r="C81">
        <v>2.4140000000000001</v>
      </c>
    </row>
    <row r="82" spans="1:3">
      <c r="A82" s="34">
        <v>38292</v>
      </c>
      <c r="B82" s="23">
        <f t="shared" si="3"/>
        <v>2.5420000000000003</v>
      </c>
      <c r="C82">
        <v>2.5420000000000003</v>
      </c>
    </row>
    <row r="83" spans="1:3">
      <c r="A83" s="34">
        <v>38322</v>
      </c>
      <c r="B83" s="23">
        <f t="shared" si="3"/>
        <v>2.6790000000000003</v>
      </c>
      <c r="C83">
        <v>2.6790000000000003</v>
      </c>
    </row>
    <row r="84" spans="1:3">
      <c r="A84" s="34">
        <v>38353</v>
      </c>
      <c r="B84" s="23">
        <f t="shared" si="3"/>
        <v>2.7490000000000001</v>
      </c>
      <c r="C84">
        <v>2.7490000000000001</v>
      </c>
    </row>
    <row r="85" spans="1:3">
      <c r="A85" s="34">
        <v>38384</v>
      </c>
      <c r="B85" s="23">
        <f t="shared" si="3"/>
        <v>2.6360000000000001</v>
      </c>
      <c r="C85">
        <v>2.6360000000000001</v>
      </c>
    </row>
    <row r="86" spans="1:3">
      <c r="A86" s="34">
        <v>38412</v>
      </c>
      <c r="B86" s="23">
        <f t="shared" si="3"/>
        <v>2.5420000000000003</v>
      </c>
      <c r="C86">
        <v>2.5420000000000003</v>
      </c>
    </row>
    <row r="87" spans="1:3">
      <c r="A87" s="34">
        <v>38443</v>
      </c>
      <c r="B87" s="23">
        <f t="shared" si="3"/>
        <v>2.4410000000000003</v>
      </c>
      <c r="C87">
        <v>2.4410000000000003</v>
      </c>
    </row>
    <row r="88" spans="1:3">
      <c r="A88" s="34">
        <v>38473</v>
      </c>
      <c r="B88" s="23">
        <f t="shared" si="3"/>
        <v>2.4279999999999999</v>
      </c>
      <c r="C88">
        <v>2.4279999999999999</v>
      </c>
    </row>
    <row r="89" spans="1:3">
      <c r="A89" s="34">
        <v>38504</v>
      </c>
      <c r="B89" s="23">
        <f t="shared" si="3"/>
        <v>2.4279999999999999</v>
      </c>
      <c r="C89">
        <v>2.4279999999999999</v>
      </c>
    </row>
    <row r="90" spans="1:3">
      <c r="A90" s="34">
        <v>38534</v>
      </c>
      <c r="B90" s="23">
        <f t="shared" si="3"/>
        <v>2.4279999999999999</v>
      </c>
      <c r="C90">
        <v>2.4279999999999999</v>
      </c>
    </row>
    <row r="91" spans="1:3">
      <c r="A91" s="34">
        <v>38565</v>
      </c>
      <c r="B91" s="23">
        <f t="shared" si="3"/>
        <v>2.4340000000000002</v>
      </c>
      <c r="C91">
        <v>2.4340000000000002</v>
      </c>
    </row>
    <row r="92" spans="1:3">
      <c r="A92" s="34">
        <v>38596</v>
      </c>
      <c r="B92" s="23">
        <f t="shared" si="3"/>
        <v>2.4390000000000001</v>
      </c>
      <c r="C92">
        <v>2.4390000000000001</v>
      </c>
    </row>
    <row r="93" spans="1:3">
      <c r="A93" s="34">
        <v>38626</v>
      </c>
      <c r="B93" s="23">
        <f t="shared" si="3"/>
        <v>2.464</v>
      </c>
      <c r="C93">
        <v>2.464</v>
      </c>
    </row>
    <row r="94" spans="1:3">
      <c r="A94" s="34">
        <v>38657</v>
      </c>
      <c r="B94" s="23">
        <f t="shared" si="3"/>
        <v>2.5920000000000001</v>
      </c>
      <c r="C94">
        <v>2.5920000000000001</v>
      </c>
    </row>
    <row r="95" spans="1:3">
      <c r="A95" s="34">
        <v>38687</v>
      </c>
      <c r="B95" s="23">
        <f t="shared" si="3"/>
        <v>2.7290000000000001</v>
      </c>
      <c r="C95">
        <v>2.7290000000000001</v>
      </c>
    </row>
    <row r="96" spans="1:3">
      <c r="A96" s="34">
        <v>38718</v>
      </c>
      <c r="B96" s="23">
        <f t="shared" si="3"/>
        <v>2.819</v>
      </c>
      <c r="C96">
        <v>2.819</v>
      </c>
    </row>
    <row r="97" spans="1:3">
      <c r="A97" s="34">
        <v>38749</v>
      </c>
      <c r="B97" s="23">
        <f t="shared" si="3"/>
        <v>2.706</v>
      </c>
      <c r="C97">
        <v>2.706</v>
      </c>
    </row>
    <row r="98" spans="1:3">
      <c r="A98" s="34">
        <v>38777</v>
      </c>
      <c r="B98" s="23">
        <f t="shared" si="3"/>
        <v>2.6120000000000001</v>
      </c>
      <c r="C98">
        <v>2.6120000000000001</v>
      </c>
    </row>
    <row r="99" spans="1:3">
      <c r="A99" s="34">
        <v>38808</v>
      </c>
      <c r="B99" s="23">
        <f t="shared" si="3"/>
        <v>2.5110000000000001</v>
      </c>
      <c r="C99">
        <v>2.5110000000000001</v>
      </c>
    </row>
    <row r="100" spans="1:3">
      <c r="A100" s="34">
        <v>38838</v>
      </c>
      <c r="B100" s="23">
        <f t="shared" si="3"/>
        <v>2.4980000000000002</v>
      </c>
      <c r="C100">
        <v>2.4980000000000002</v>
      </c>
    </row>
    <row r="101" spans="1:3">
      <c r="A101" s="34">
        <v>38869</v>
      </c>
      <c r="B101" s="23">
        <f t="shared" si="3"/>
        <v>2.4980000000000002</v>
      </c>
      <c r="C101">
        <v>2.4980000000000002</v>
      </c>
    </row>
    <row r="102" spans="1:3">
      <c r="A102" s="34">
        <v>38899</v>
      </c>
      <c r="B102" s="23">
        <f t="shared" si="3"/>
        <v>2.4980000000000002</v>
      </c>
      <c r="C102">
        <v>2.4980000000000002</v>
      </c>
    </row>
    <row r="103" spans="1:3">
      <c r="A103" s="34">
        <v>38930</v>
      </c>
      <c r="B103" s="23">
        <f t="shared" si="3"/>
        <v>2.504</v>
      </c>
      <c r="C103">
        <v>2.504</v>
      </c>
    </row>
    <row r="104" spans="1:3">
      <c r="A104" s="34">
        <v>38961</v>
      </c>
      <c r="B104" s="23">
        <f t="shared" si="3"/>
        <v>2.5089999999999999</v>
      </c>
      <c r="C104">
        <v>2.5089999999999999</v>
      </c>
    </row>
    <row r="105" spans="1:3">
      <c r="A105" s="34">
        <v>38991</v>
      </c>
      <c r="B105" s="23">
        <f t="shared" si="3"/>
        <v>2.5340000000000003</v>
      </c>
      <c r="C105">
        <v>2.5340000000000003</v>
      </c>
    </row>
    <row r="106" spans="1:3">
      <c r="A106" s="34">
        <v>39022</v>
      </c>
      <c r="B106" s="23">
        <f t="shared" si="3"/>
        <v>2.6619999999999999</v>
      </c>
      <c r="C106">
        <v>2.6619999999999999</v>
      </c>
    </row>
    <row r="107" spans="1:3">
      <c r="A107" s="34">
        <v>39052</v>
      </c>
      <c r="B107" s="23">
        <f t="shared" si="3"/>
        <v>2.7989999999999999</v>
      </c>
      <c r="C107">
        <v>2.7989999999999999</v>
      </c>
    </row>
    <row r="108" spans="1:3">
      <c r="A108" s="34">
        <v>39083</v>
      </c>
      <c r="B108" s="23">
        <f t="shared" si="3"/>
        <v>2.9090000000000003</v>
      </c>
      <c r="C108">
        <v>2.9090000000000003</v>
      </c>
    </row>
    <row r="109" spans="1:3">
      <c r="A109" s="34">
        <v>39114</v>
      </c>
      <c r="B109" s="23">
        <f t="shared" si="3"/>
        <v>2.7960000000000003</v>
      </c>
      <c r="C109">
        <v>2.7960000000000003</v>
      </c>
    </row>
    <row r="110" spans="1:3">
      <c r="A110" s="34">
        <v>39142</v>
      </c>
      <c r="B110" s="23">
        <f t="shared" si="3"/>
        <v>2.702</v>
      </c>
      <c r="C110">
        <v>2.702</v>
      </c>
    </row>
    <row r="111" spans="1:3">
      <c r="A111" s="34">
        <v>39173</v>
      </c>
      <c r="B111" s="23">
        <f t="shared" si="3"/>
        <v>2.601</v>
      </c>
      <c r="C111">
        <v>2.601</v>
      </c>
    </row>
    <row r="112" spans="1:3">
      <c r="A112" s="34">
        <v>39203</v>
      </c>
      <c r="B112" s="23">
        <f t="shared" si="3"/>
        <v>2.5880000000000001</v>
      </c>
      <c r="C112">
        <v>2.5880000000000001</v>
      </c>
    </row>
    <row r="113" spans="1:3">
      <c r="A113" s="34">
        <v>39234</v>
      </c>
      <c r="B113" s="23">
        <f t="shared" si="3"/>
        <v>2.5880000000000001</v>
      </c>
      <c r="C113">
        <v>2.5880000000000001</v>
      </c>
    </row>
    <row r="114" spans="1:3">
      <c r="A114" s="34">
        <v>39264</v>
      </c>
      <c r="B114" s="23">
        <f t="shared" si="3"/>
        <v>2.5880000000000001</v>
      </c>
      <c r="C114">
        <v>2.5880000000000001</v>
      </c>
    </row>
    <row r="115" spans="1:3">
      <c r="A115" s="34">
        <v>39295</v>
      </c>
      <c r="B115" s="23">
        <f t="shared" si="3"/>
        <v>2.5940000000000003</v>
      </c>
      <c r="C115">
        <v>2.5940000000000003</v>
      </c>
    </row>
    <row r="116" spans="1:3">
      <c r="A116" s="34">
        <v>39326</v>
      </c>
      <c r="B116" s="23">
        <f t="shared" si="3"/>
        <v>2.5990000000000002</v>
      </c>
      <c r="C116">
        <v>2.5990000000000002</v>
      </c>
    </row>
    <row r="117" spans="1:3">
      <c r="A117" s="34">
        <v>39356</v>
      </c>
      <c r="B117" s="23">
        <f t="shared" si="3"/>
        <v>2.6240000000000001</v>
      </c>
      <c r="C117">
        <v>2.6240000000000001</v>
      </c>
    </row>
    <row r="118" spans="1:3">
      <c r="A118" s="34">
        <v>39387</v>
      </c>
      <c r="B118" s="23">
        <f t="shared" si="3"/>
        <v>2.7520000000000002</v>
      </c>
      <c r="C118">
        <v>2.7520000000000002</v>
      </c>
    </row>
    <row r="119" spans="1:3">
      <c r="A119" s="34">
        <v>39417</v>
      </c>
      <c r="B119" s="23">
        <f t="shared" si="3"/>
        <v>2.8890000000000002</v>
      </c>
      <c r="C119">
        <v>2.8890000000000002</v>
      </c>
    </row>
    <row r="120" spans="1:3">
      <c r="A120" s="34">
        <v>39448</v>
      </c>
      <c r="B120" s="23">
        <f t="shared" si="3"/>
        <v>3.0190000000000001</v>
      </c>
      <c r="C120">
        <v>3.0190000000000001</v>
      </c>
    </row>
    <row r="121" spans="1:3">
      <c r="A121" s="34">
        <v>39479</v>
      </c>
      <c r="B121" s="23">
        <f t="shared" si="3"/>
        <v>2.9060000000000001</v>
      </c>
      <c r="C121">
        <v>2.9060000000000001</v>
      </c>
    </row>
    <row r="122" spans="1:3">
      <c r="A122" s="34">
        <v>39508</v>
      </c>
      <c r="B122" s="23">
        <f t="shared" si="3"/>
        <v>2.8120000000000003</v>
      </c>
      <c r="C122">
        <v>2.8120000000000003</v>
      </c>
    </row>
    <row r="123" spans="1:3">
      <c r="A123" s="34">
        <v>39539</v>
      </c>
      <c r="B123" s="23">
        <f t="shared" si="3"/>
        <v>2.7110000000000003</v>
      </c>
      <c r="C123">
        <v>2.7110000000000003</v>
      </c>
    </row>
    <row r="124" spans="1:3">
      <c r="A124" s="34">
        <v>39569</v>
      </c>
      <c r="B124" s="23">
        <f t="shared" si="3"/>
        <v>2.698</v>
      </c>
      <c r="C124">
        <v>2.698</v>
      </c>
    </row>
    <row r="125" spans="1:3">
      <c r="A125" s="34">
        <v>39600</v>
      </c>
      <c r="B125" s="23">
        <f t="shared" si="3"/>
        <v>2.698</v>
      </c>
      <c r="C125">
        <v>2.698</v>
      </c>
    </row>
    <row r="126" spans="1:3">
      <c r="A126" s="34">
        <v>39630</v>
      </c>
      <c r="B126" s="23">
        <f t="shared" si="3"/>
        <v>2.698</v>
      </c>
      <c r="C126">
        <v>2.698</v>
      </c>
    </row>
    <row r="127" spans="1:3">
      <c r="A127" s="34">
        <v>39661</v>
      </c>
      <c r="B127" s="23">
        <f t="shared" si="3"/>
        <v>2.7040000000000002</v>
      </c>
      <c r="C127">
        <v>2.7040000000000002</v>
      </c>
    </row>
    <row r="128" spans="1:3">
      <c r="A128" s="34">
        <v>39692</v>
      </c>
      <c r="B128" s="23">
        <f t="shared" si="3"/>
        <v>2.7090000000000001</v>
      </c>
      <c r="C128">
        <v>2.7090000000000001</v>
      </c>
    </row>
    <row r="129" spans="1:3">
      <c r="A129" s="34">
        <v>39722</v>
      </c>
      <c r="B129" s="23">
        <f t="shared" si="3"/>
        <v>2.734</v>
      </c>
      <c r="C129">
        <v>2.734</v>
      </c>
    </row>
    <row r="130" spans="1:3">
      <c r="A130" s="34">
        <v>39753</v>
      </c>
      <c r="B130" s="23">
        <f t="shared" si="3"/>
        <v>2.8620000000000001</v>
      </c>
      <c r="C130">
        <v>2.8620000000000001</v>
      </c>
    </row>
    <row r="131" spans="1:3">
      <c r="A131" s="34">
        <v>39783</v>
      </c>
      <c r="B131" s="23">
        <f t="shared" si="3"/>
        <v>2.9990000000000001</v>
      </c>
      <c r="C131">
        <v>2.9990000000000001</v>
      </c>
    </row>
    <row r="132" spans="1:3">
      <c r="A132" s="34">
        <v>39814</v>
      </c>
      <c r="B132" s="23">
        <f t="shared" si="3"/>
        <v>3.149</v>
      </c>
      <c r="C132">
        <v>3.149</v>
      </c>
    </row>
    <row r="133" spans="1:3">
      <c r="A133" s="34">
        <v>39845</v>
      </c>
      <c r="B133" s="23">
        <f t="shared" si="3"/>
        <v>3.036</v>
      </c>
      <c r="C133">
        <v>3.036</v>
      </c>
    </row>
    <row r="134" spans="1:3">
      <c r="A134" s="34">
        <v>39873</v>
      </c>
      <c r="B134" s="23">
        <f t="shared" si="3"/>
        <v>2.9420000000000002</v>
      </c>
      <c r="C134">
        <v>2.9420000000000002</v>
      </c>
    </row>
    <row r="135" spans="1:3">
      <c r="A135" s="34">
        <v>39904</v>
      </c>
      <c r="B135" s="23">
        <f t="shared" si="3"/>
        <v>2.8410000000000002</v>
      </c>
      <c r="C135">
        <v>2.8410000000000002</v>
      </c>
    </row>
    <row r="136" spans="1:3">
      <c r="A136" s="34">
        <v>39934</v>
      </c>
      <c r="B136" s="23">
        <f t="shared" si="3"/>
        <v>2.8280000000000003</v>
      </c>
      <c r="C136">
        <v>2.8280000000000003</v>
      </c>
    </row>
    <row r="137" spans="1:3">
      <c r="A137" s="34">
        <v>39965</v>
      </c>
      <c r="B137" s="23">
        <f t="shared" si="3"/>
        <v>2.8280000000000003</v>
      </c>
      <c r="C137">
        <v>2.8280000000000003</v>
      </c>
    </row>
    <row r="138" spans="1:3">
      <c r="A138" s="34">
        <v>39995</v>
      </c>
      <c r="B138" s="23">
        <f t="shared" si="3"/>
        <v>2.8280000000000003</v>
      </c>
      <c r="C138">
        <v>2.8280000000000003</v>
      </c>
    </row>
    <row r="139" spans="1:3">
      <c r="A139" s="34">
        <v>40026</v>
      </c>
      <c r="B139" s="23">
        <f t="shared" si="3"/>
        <v>2.8340000000000001</v>
      </c>
      <c r="C139">
        <v>2.8340000000000001</v>
      </c>
    </row>
    <row r="140" spans="1:3">
      <c r="A140" s="34">
        <v>40057</v>
      </c>
      <c r="B140" s="23">
        <f t="shared" si="3"/>
        <v>2.839</v>
      </c>
      <c r="C140">
        <v>2.839</v>
      </c>
    </row>
    <row r="141" spans="1:3">
      <c r="A141" s="34">
        <v>40087</v>
      </c>
      <c r="B141" s="23">
        <f t="shared" ref="B141:B204" si="4">C141*(1+E$8)</f>
        <v>2.8640000000000003</v>
      </c>
      <c r="C141">
        <v>2.8640000000000003</v>
      </c>
    </row>
    <row r="142" spans="1:3">
      <c r="A142" s="34">
        <v>40118</v>
      </c>
      <c r="B142" s="23">
        <f t="shared" si="4"/>
        <v>2.992</v>
      </c>
      <c r="C142">
        <v>2.992</v>
      </c>
    </row>
    <row r="143" spans="1:3">
      <c r="A143" s="34">
        <v>40148</v>
      </c>
      <c r="B143" s="23">
        <f t="shared" si="4"/>
        <v>3.129</v>
      </c>
      <c r="C143">
        <v>3.129</v>
      </c>
    </row>
    <row r="144" spans="1:3">
      <c r="A144" s="34">
        <v>40179</v>
      </c>
      <c r="B144" s="23">
        <f t="shared" si="4"/>
        <v>3.2989999999999999</v>
      </c>
      <c r="C144">
        <v>3.2989999999999999</v>
      </c>
    </row>
    <row r="145" spans="1:3">
      <c r="A145" s="34">
        <v>40210</v>
      </c>
      <c r="B145" s="23">
        <f t="shared" si="4"/>
        <v>3.1859999999999999</v>
      </c>
      <c r="C145">
        <v>3.1859999999999999</v>
      </c>
    </row>
    <row r="146" spans="1:3">
      <c r="A146" s="34">
        <v>40238</v>
      </c>
      <c r="B146" s="23">
        <f t="shared" si="4"/>
        <v>3.0920000000000001</v>
      </c>
      <c r="C146">
        <v>3.0920000000000001</v>
      </c>
    </row>
    <row r="147" spans="1:3">
      <c r="A147" s="34">
        <v>40269</v>
      </c>
      <c r="B147" s="23">
        <f t="shared" si="4"/>
        <v>2.9910000000000001</v>
      </c>
      <c r="C147">
        <v>2.9910000000000001</v>
      </c>
    </row>
    <row r="148" spans="1:3">
      <c r="A148" s="34">
        <v>40299</v>
      </c>
      <c r="B148" s="23">
        <f t="shared" si="4"/>
        <v>2.9780000000000002</v>
      </c>
      <c r="C148">
        <v>2.9780000000000002</v>
      </c>
    </row>
    <row r="149" spans="1:3">
      <c r="A149" s="34">
        <v>40330</v>
      </c>
      <c r="B149" s="23">
        <f t="shared" si="4"/>
        <v>2.9780000000000002</v>
      </c>
      <c r="C149">
        <v>2.9780000000000002</v>
      </c>
    </row>
    <row r="150" spans="1:3">
      <c r="A150" s="34">
        <v>40360</v>
      </c>
      <c r="B150" s="23">
        <f t="shared" si="4"/>
        <v>2.9780000000000002</v>
      </c>
      <c r="C150">
        <v>2.9780000000000002</v>
      </c>
    </row>
    <row r="151" spans="1:3">
      <c r="A151" s="34">
        <v>40391</v>
      </c>
      <c r="B151" s="23">
        <f t="shared" si="4"/>
        <v>2.984</v>
      </c>
      <c r="C151">
        <v>2.984</v>
      </c>
    </row>
    <row r="152" spans="1:3">
      <c r="A152" s="34">
        <v>40422</v>
      </c>
      <c r="B152" s="23">
        <f t="shared" si="4"/>
        <v>2.9890000000000003</v>
      </c>
      <c r="C152">
        <v>2.9890000000000003</v>
      </c>
    </row>
    <row r="153" spans="1:3">
      <c r="A153" s="34">
        <v>40452</v>
      </c>
      <c r="B153" s="23">
        <f t="shared" si="4"/>
        <v>3.0140000000000002</v>
      </c>
      <c r="C153">
        <v>3.0140000000000002</v>
      </c>
    </row>
    <row r="154" spans="1:3">
      <c r="A154" s="34">
        <v>40483</v>
      </c>
      <c r="B154" s="23">
        <f t="shared" si="4"/>
        <v>3.1420000000000003</v>
      </c>
      <c r="C154">
        <v>3.1420000000000003</v>
      </c>
    </row>
    <row r="155" spans="1:3">
      <c r="A155" s="34">
        <v>40513</v>
      </c>
      <c r="B155" s="23">
        <f t="shared" si="4"/>
        <v>3.2789999999999999</v>
      </c>
      <c r="C155">
        <v>3.2789999999999999</v>
      </c>
    </row>
    <row r="156" spans="1:3">
      <c r="A156" s="34">
        <v>40544</v>
      </c>
      <c r="B156" s="23">
        <f t="shared" si="4"/>
        <v>3.464</v>
      </c>
      <c r="C156">
        <v>3.464</v>
      </c>
    </row>
    <row r="157" spans="1:3">
      <c r="A157" s="34">
        <v>40575</v>
      </c>
      <c r="B157" s="23">
        <f t="shared" si="4"/>
        <v>3.351</v>
      </c>
      <c r="C157">
        <v>3.351</v>
      </c>
    </row>
    <row r="158" spans="1:3">
      <c r="A158" s="34">
        <v>40603</v>
      </c>
      <c r="B158" s="23">
        <f t="shared" si="4"/>
        <v>3.2570000000000001</v>
      </c>
      <c r="C158">
        <v>3.2570000000000001</v>
      </c>
    </row>
    <row r="159" spans="1:3">
      <c r="A159" s="34">
        <v>40634</v>
      </c>
      <c r="B159" s="23">
        <f t="shared" si="4"/>
        <v>3.1560000000000001</v>
      </c>
      <c r="C159">
        <v>3.1560000000000001</v>
      </c>
    </row>
    <row r="160" spans="1:3">
      <c r="A160" s="34">
        <v>40664</v>
      </c>
      <c r="B160" s="23">
        <f t="shared" si="4"/>
        <v>3.1430000000000002</v>
      </c>
      <c r="C160">
        <v>3.1430000000000002</v>
      </c>
    </row>
    <row r="161" spans="1:3">
      <c r="A161" s="34">
        <v>40695</v>
      </c>
      <c r="B161" s="23">
        <f t="shared" si="4"/>
        <v>3.1430000000000002</v>
      </c>
      <c r="C161">
        <v>3.1430000000000002</v>
      </c>
    </row>
    <row r="162" spans="1:3">
      <c r="A162" s="34">
        <v>40725</v>
      </c>
      <c r="B162" s="23">
        <f t="shared" si="4"/>
        <v>3.1430000000000002</v>
      </c>
      <c r="C162">
        <v>3.1430000000000002</v>
      </c>
    </row>
    <row r="163" spans="1:3">
      <c r="A163" s="34">
        <v>40756</v>
      </c>
      <c r="B163" s="23">
        <f t="shared" si="4"/>
        <v>3.149</v>
      </c>
      <c r="C163">
        <v>3.149</v>
      </c>
    </row>
    <row r="164" spans="1:3">
      <c r="A164" s="34">
        <v>40787</v>
      </c>
      <c r="B164" s="23">
        <f t="shared" si="4"/>
        <v>3.1539999999999999</v>
      </c>
      <c r="C164">
        <v>3.1539999999999999</v>
      </c>
    </row>
    <row r="165" spans="1:3">
      <c r="A165" s="34">
        <v>40817</v>
      </c>
      <c r="B165" s="23">
        <f t="shared" si="4"/>
        <v>3.1790000000000003</v>
      </c>
      <c r="C165">
        <v>3.1790000000000003</v>
      </c>
    </row>
    <row r="166" spans="1:3">
      <c r="A166" s="34">
        <v>40848</v>
      </c>
      <c r="B166" s="23">
        <f t="shared" si="4"/>
        <v>3.3069999999999999</v>
      </c>
      <c r="C166">
        <v>3.3069999999999999</v>
      </c>
    </row>
    <row r="167" spans="1:3">
      <c r="A167" s="34">
        <v>40878</v>
      </c>
      <c r="B167" s="23">
        <f t="shared" si="4"/>
        <v>3.444</v>
      </c>
      <c r="C167">
        <v>3.444</v>
      </c>
    </row>
    <row r="168" spans="1:3">
      <c r="A168" s="34">
        <v>40909</v>
      </c>
      <c r="B168" s="23">
        <f t="shared" si="4"/>
        <v>3.6340000000000003</v>
      </c>
      <c r="C168">
        <v>3.6340000000000003</v>
      </c>
    </row>
    <row r="169" spans="1:3">
      <c r="A169" s="34">
        <v>40940</v>
      </c>
      <c r="B169" s="23">
        <f t="shared" si="4"/>
        <v>3.5210000000000004</v>
      </c>
      <c r="C169">
        <v>3.5210000000000004</v>
      </c>
    </row>
    <row r="170" spans="1:3">
      <c r="A170" s="34">
        <v>40969</v>
      </c>
      <c r="B170" s="23">
        <f t="shared" si="4"/>
        <v>3.427</v>
      </c>
      <c r="C170">
        <v>3.427</v>
      </c>
    </row>
    <row r="171" spans="1:3">
      <c r="A171" s="34">
        <v>41000</v>
      </c>
      <c r="B171" s="23">
        <f t="shared" si="4"/>
        <v>3.3260000000000001</v>
      </c>
      <c r="C171">
        <v>3.3260000000000001</v>
      </c>
    </row>
    <row r="172" spans="1:3">
      <c r="A172" s="34">
        <v>41030</v>
      </c>
      <c r="B172" s="23">
        <f t="shared" si="4"/>
        <v>3.3130000000000002</v>
      </c>
      <c r="C172">
        <v>3.3130000000000002</v>
      </c>
    </row>
    <row r="173" spans="1:3">
      <c r="A173" s="34">
        <v>41061</v>
      </c>
      <c r="B173" s="23">
        <f t="shared" si="4"/>
        <v>3.3130000000000002</v>
      </c>
      <c r="C173">
        <v>3.3130000000000002</v>
      </c>
    </row>
    <row r="174" spans="1:3">
      <c r="A174" s="34">
        <v>41091</v>
      </c>
      <c r="B174" s="23">
        <f t="shared" si="4"/>
        <v>3.3130000000000002</v>
      </c>
      <c r="C174">
        <v>3.3130000000000002</v>
      </c>
    </row>
    <row r="175" spans="1:3">
      <c r="A175" s="34">
        <v>41122</v>
      </c>
      <c r="B175" s="23">
        <f t="shared" si="4"/>
        <v>3.319</v>
      </c>
      <c r="C175">
        <v>3.319</v>
      </c>
    </row>
    <row r="176" spans="1:3">
      <c r="A176" s="34">
        <v>41153</v>
      </c>
      <c r="B176" s="23">
        <f t="shared" si="4"/>
        <v>3.3240000000000003</v>
      </c>
      <c r="C176">
        <v>3.3240000000000003</v>
      </c>
    </row>
    <row r="177" spans="1:3">
      <c r="A177" s="34">
        <v>41183</v>
      </c>
      <c r="B177" s="23">
        <f t="shared" si="4"/>
        <v>3.3490000000000002</v>
      </c>
      <c r="C177">
        <v>3.3490000000000002</v>
      </c>
    </row>
    <row r="178" spans="1:3">
      <c r="A178" s="34">
        <v>41214</v>
      </c>
      <c r="B178" s="23">
        <f t="shared" si="4"/>
        <v>3.4770000000000003</v>
      </c>
      <c r="C178">
        <v>3.4770000000000003</v>
      </c>
    </row>
    <row r="179" spans="1:3">
      <c r="A179" s="34">
        <v>41244</v>
      </c>
      <c r="B179" s="23">
        <f t="shared" si="4"/>
        <v>3.6140000000000003</v>
      </c>
      <c r="C179">
        <v>3.6140000000000003</v>
      </c>
    </row>
    <row r="180" spans="1:3">
      <c r="A180" s="34">
        <v>41275</v>
      </c>
      <c r="B180" s="23">
        <f t="shared" si="4"/>
        <v>3.8090000000000002</v>
      </c>
      <c r="C180">
        <v>3.8090000000000002</v>
      </c>
    </row>
    <row r="181" spans="1:3">
      <c r="A181" s="34">
        <v>41306</v>
      </c>
      <c r="B181" s="23">
        <f t="shared" si="4"/>
        <v>3.6960000000000002</v>
      </c>
      <c r="C181">
        <v>3.6960000000000002</v>
      </c>
    </row>
    <row r="182" spans="1:3">
      <c r="A182" s="34">
        <v>41334</v>
      </c>
      <c r="B182" s="23">
        <f t="shared" si="4"/>
        <v>3.6020000000000003</v>
      </c>
      <c r="C182">
        <v>3.6020000000000003</v>
      </c>
    </row>
    <row r="183" spans="1:3">
      <c r="A183" s="34">
        <v>41365</v>
      </c>
      <c r="B183" s="23">
        <f t="shared" si="4"/>
        <v>3.5010000000000003</v>
      </c>
      <c r="C183">
        <v>3.5010000000000003</v>
      </c>
    </row>
    <row r="184" spans="1:3">
      <c r="A184" s="34">
        <v>41395</v>
      </c>
      <c r="B184" s="23">
        <f t="shared" si="4"/>
        <v>3.488</v>
      </c>
      <c r="C184">
        <v>3.488</v>
      </c>
    </row>
    <row r="185" spans="1:3">
      <c r="A185" s="34">
        <v>41426</v>
      </c>
      <c r="B185" s="23">
        <f t="shared" si="4"/>
        <v>3.488</v>
      </c>
      <c r="C185">
        <v>3.488</v>
      </c>
    </row>
    <row r="186" spans="1:3">
      <c r="A186" s="34">
        <v>41456</v>
      </c>
      <c r="B186" s="23">
        <f t="shared" si="4"/>
        <v>3.488</v>
      </c>
      <c r="C186">
        <v>3.488</v>
      </c>
    </row>
    <row r="187" spans="1:3">
      <c r="A187" s="34">
        <v>41487</v>
      </c>
      <c r="B187" s="23">
        <f t="shared" si="4"/>
        <v>3.4940000000000002</v>
      </c>
      <c r="C187">
        <v>3.4940000000000002</v>
      </c>
    </row>
    <row r="188" spans="1:3">
      <c r="A188" s="34">
        <v>41518</v>
      </c>
      <c r="B188" s="23">
        <f t="shared" si="4"/>
        <v>3.4990000000000001</v>
      </c>
      <c r="C188">
        <v>3.4990000000000001</v>
      </c>
    </row>
    <row r="189" spans="1:3">
      <c r="A189" s="34">
        <v>41548</v>
      </c>
      <c r="B189" s="23">
        <f t="shared" si="4"/>
        <v>3.524</v>
      </c>
      <c r="C189">
        <v>3.524</v>
      </c>
    </row>
    <row r="190" spans="1:3">
      <c r="A190" s="34">
        <v>41579</v>
      </c>
      <c r="B190" s="23">
        <f t="shared" si="4"/>
        <v>3.6520000000000001</v>
      </c>
      <c r="C190">
        <v>3.6520000000000001</v>
      </c>
    </row>
    <row r="191" spans="1:3">
      <c r="A191" s="34">
        <v>41609</v>
      </c>
      <c r="B191" s="23">
        <f t="shared" si="4"/>
        <v>3.7890000000000001</v>
      </c>
      <c r="C191">
        <v>3.7890000000000001</v>
      </c>
    </row>
    <row r="192" spans="1:3">
      <c r="A192" s="34">
        <v>41640</v>
      </c>
      <c r="B192" s="23">
        <f t="shared" si="4"/>
        <v>3.9890000000000003</v>
      </c>
      <c r="C192">
        <v>3.9890000000000003</v>
      </c>
    </row>
    <row r="193" spans="1:3">
      <c r="A193" s="34">
        <v>41671</v>
      </c>
      <c r="B193" s="23">
        <f t="shared" si="4"/>
        <v>3.8760000000000003</v>
      </c>
      <c r="C193">
        <v>3.8760000000000003</v>
      </c>
    </row>
    <row r="194" spans="1:3">
      <c r="A194" s="34">
        <v>41699</v>
      </c>
      <c r="B194" s="23">
        <f t="shared" si="4"/>
        <v>3.782</v>
      </c>
      <c r="C194">
        <v>3.782</v>
      </c>
    </row>
    <row r="195" spans="1:3">
      <c r="A195" s="34">
        <v>41730</v>
      </c>
      <c r="B195" s="23">
        <f t="shared" si="4"/>
        <v>3.681</v>
      </c>
      <c r="C195">
        <v>3.681</v>
      </c>
    </row>
    <row r="196" spans="1:3">
      <c r="A196" s="34">
        <v>41760</v>
      </c>
      <c r="B196" s="23">
        <f t="shared" si="4"/>
        <v>3.6680000000000001</v>
      </c>
      <c r="C196">
        <v>3.6680000000000001</v>
      </c>
    </row>
    <row r="197" spans="1:3">
      <c r="A197" s="34">
        <v>41791</v>
      </c>
      <c r="B197" s="23">
        <f t="shared" si="4"/>
        <v>3.6680000000000001</v>
      </c>
      <c r="C197">
        <v>3.6680000000000001</v>
      </c>
    </row>
    <row r="198" spans="1:3">
      <c r="A198" s="34">
        <v>41821</v>
      </c>
      <c r="B198" s="23">
        <f t="shared" si="4"/>
        <v>3.6680000000000001</v>
      </c>
      <c r="C198">
        <v>3.6680000000000001</v>
      </c>
    </row>
    <row r="199" spans="1:3">
      <c r="A199" s="34">
        <v>41852</v>
      </c>
      <c r="B199" s="23">
        <f t="shared" si="4"/>
        <v>3.6739999999999999</v>
      </c>
      <c r="C199">
        <v>3.6739999999999999</v>
      </c>
    </row>
    <row r="200" spans="1:3">
      <c r="A200" s="34">
        <v>41883</v>
      </c>
      <c r="B200" s="23">
        <f t="shared" si="4"/>
        <v>3.6790000000000003</v>
      </c>
      <c r="C200">
        <v>3.6790000000000003</v>
      </c>
    </row>
    <row r="201" spans="1:3">
      <c r="A201" s="34">
        <v>41913</v>
      </c>
      <c r="B201" s="23">
        <f t="shared" si="4"/>
        <v>3.7040000000000002</v>
      </c>
      <c r="C201">
        <v>3.7040000000000002</v>
      </c>
    </row>
    <row r="202" spans="1:3">
      <c r="A202" s="34">
        <v>41944</v>
      </c>
      <c r="B202" s="23">
        <f t="shared" si="4"/>
        <v>3.8320000000000003</v>
      </c>
      <c r="C202">
        <v>3.8320000000000003</v>
      </c>
    </row>
    <row r="203" spans="1:3">
      <c r="A203" s="34">
        <v>41974</v>
      </c>
      <c r="B203" s="23">
        <f t="shared" si="4"/>
        <v>3.9690000000000003</v>
      </c>
      <c r="C203">
        <v>3.9690000000000003</v>
      </c>
    </row>
    <row r="204" spans="1:3">
      <c r="A204" s="34">
        <v>42005</v>
      </c>
      <c r="B204" s="23">
        <f t="shared" si="4"/>
        <v>4.1740000000000004</v>
      </c>
      <c r="C204">
        <v>4.1740000000000004</v>
      </c>
    </row>
    <row r="205" spans="1:3">
      <c r="A205" s="34">
        <v>42036</v>
      </c>
      <c r="B205" s="23">
        <f t="shared" ref="B205:B268" si="5">C205*(1+E$8)</f>
        <v>4.0609999999999999</v>
      </c>
      <c r="C205">
        <v>4.0609999999999999</v>
      </c>
    </row>
    <row r="206" spans="1:3">
      <c r="A206" s="34">
        <v>42064</v>
      </c>
      <c r="B206" s="23">
        <f t="shared" si="5"/>
        <v>3.9670000000000001</v>
      </c>
      <c r="C206">
        <v>3.9670000000000001</v>
      </c>
    </row>
    <row r="207" spans="1:3">
      <c r="A207" s="34">
        <v>42095</v>
      </c>
      <c r="B207" s="23">
        <f t="shared" si="5"/>
        <v>3.8660000000000001</v>
      </c>
      <c r="C207">
        <v>3.8660000000000001</v>
      </c>
    </row>
    <row r="208" spans="1:3">
      <c r="A208" s="34">
        <v>42125</v>
      </c>
      <c r="B208" s="23">
        <f t="shared" si="5"/>
        <v>3.8530000000000002</v>
      </c>
      <c r="C208">
        <v>3.8530000000000002</v>
      </c>
    </row>
    <row r="209" spans="1:3">
      <c r="A209" s="34">
        <v>42156</v>
      </c>
      <c r="B209" s="23">
        <f t="shared" si="5"/>
        <v>3.8530000000000002</v>
      </c>
      <c r="C209">
        <v>3.8530000000000002</v>
      </c>
    </row>
    <row r="210" spans="1:3">
      <c r="A210" s="34">
        <v>42186</v>
      </c>
      <c r="B210" s="23">
        <f t="shared" si="5"/>
        <v>3.8530000000000002</v>
      </c>
      <c r="C210">
        <v>3.8530000000000002</v>
      </c>
    </row>
    <row r="211" spans="1:3">
      <c r="A211" s="34">
        <v>42217</v>
      </c>
      <c r="B211" s="23">
        <f t="shared" si="5"/>
        <v>3.859</v>
      </c>
      <c r="C211">
        <v>3.859</v>
      </c>
    </row>
    <row r="212" spans="1:3">
      <c r="A212" s="34">
        <v>42248</v>
      </c>
      <c r="B212" s="23">
        <f t="shared" si="5"/>
        <v>3.8640000000000003</v>
      </c>
      <c r="C212">
        <v>3.8640000000000003</v>
      </c>
    </row>
    <row r="213" spans="1:3">
      <c r="A213" s="34">
        <v>42278</v>
      </c>
      <c r="B213" s="23">
        <f t="shared" si="5"/>
        <v>3.8890000000000002</v>
      </c>
      <c r="C213">
        <v>3.8890000000000002</v>
      </c>
    </row>
    <row r="214" spans="1:3">
      <c r="A214" s="34">
        <v>42309</v>
      </c>
      <c r="B214" s="23">
        <f t="shared" si="5"/>
        <v>4.0170000000000003</v>
      </c>
      <c r="C214">
        <v>4.0170000000000003</v>
      </c>
    </row>
    <row r="215" spans="1:3">
      <c r="A215" s="34">
        <v>42339</v>
      </c>
      <c r="B215" s="23">
        <f t="shared" si="5"/>
        <v>4.1539999999999999</v>
      </c>
      <c r="C215">
        <v>4.1539999999999999</v>
      </c>
    </row>
    <row r="216" spans="1:3">
      <c r="A216" s="34">
        <v>42370</v>
      </c>
      <c r="B216" s="23">
        <f t="shared" si="5"/>
        <v>4.3639999999999999</v>
      </c>
      <c r="C216">
        <v>4.3639999999999999</v>
      </c>
    </row>
    <row r="217" spans="1:3">
      <c r="A217" s="34">
        <v>42401</v>
      </c>
      <c r="B217" s="23">
        <f t="shared" si="5"/>
        <v>4.2510000000000003</v>
      </c>
      <c r="C217">
        <v>4.2510000000000003</v>
      </c>
    </row>
    <row r="218" spans="1:3">
      <c r="A218" s="34">
        <v>42430</v>
      </c>
      <c r="B218" s="23">
        <f t="shared" si="5"/>
        <v>4.157</v>
      </c>
      <c r="C218">
        <v>4.157</v>
      </c>
    </row>
    <row r="219" spans="1:3">
      <c r="A219" s="34">
        <v>42461</v>
      </c>
      <c r="B219" s="23">
        <f t="shared" si="5"/>
        <v>4.056</v>
      </c>
      <c r="C219">
        <v>4.056</v>
      </c>
    </row>
    <row r="220" spans="1:3">
      <c r="A220" s="34">
        <v>42491</v>
      </c>
      <c r="B220" s="23">
        <f t="shared" si="5"/>
        <v>4.0430000000000001</v>
      </c>
      <c r="C220">
        <v>4.0430000000000001</v>
      </c>
    </row>
    <row r="221" spans="1:3">
      <c r="A221" s="34">
        <v>42522</v>
      </c>
      <c r="B221" s="23">
        <f t="shared" si="5"/>
        <v>4.0430000000000001</v>
      </c>
      <c r="C221">
        <v>4.0430000000000001</v>
      </c>
    </row>
    <row r="222" spans="1:3">
      <c r="A222" s="34">
        <v>42552</v>
      </c>
      <c r="B222" s="23">
        <f t="shared" si="5"/>
        <v>4.0430000000000001</v>
      </c>
      <c r="C222">
        <v>4.0430000000000001</v>
      </c>
    </row>
    <row r="223" spans="1:3">
      <c r="A223" s="34">
        <v>42583</v>
      </c>
      <c r="B223" s="23">
        <f t="shared" si="5"/>
        <v>4.0490000000000004</v>
      </c>
      <c r="C223">
        <v>4.0490000000000004</v>
      </c>
    </row>
    <row r="224" spans="1:3">
      <c r="A224" s="34">
        <v>42614</v>
      </c>
      <c r="B224" s="23">
        <f t="shared" si="5"/>
        <v>4.0540000000000003</v>
      </c>
      <c r="C224">
        <v>4.0540000000000003</v>
      </c>
    </row>
    <row r="225" spans="1:3">
      <c r="A225" s="34">
        <v>42644</v>
      </c>
      <c r="B225" s="23">
        <f t="shared" si="5"/>
        <v>4.0789999999999997</v>
      </c>
      <c r="C225">
        <v>4.0789999999999997</v>
      </c>
    </row>
    <row r="226" spans="1:3">
      <c r="A226" s="34">
        <v>42675</v>
      </c>
      <c r="B226" s="23">
        <f t="shared" si="5"/>
        <v>4.2069999999999999</v>
      </c>
      <c r="C226">
        <v>4.2069999999999999</v>
      </c>
    </row>
    <row r="227" spans="1:3">
      <c r="A227" s="34">
        <v>42705</v>
      </c>
      <c r="B227" s="23">
        <f t="shared" si="5"/>
        <v>4.3440000000000003</v>
      </c>
      <c r="C227">
        <v>4.3440000000000003</v>
      </c>
    </row>
    <row r="228" spans="1:3">
      <c r="A228" s="34">
        <v>42736</v>
      </c>
      <c r="B228" s="23">
        <f t="shared" si="5"/>
        <v>4.5590000000000002</v>
      </c>
      <c r="C228">
        <v>4.5590000000000002</v>
      </c>
    </row>
    <row r="229" spans="1:3">
      <c r="A229" s="34">
        <v>42767</v>
      </c>
      <c r="B229" s="23">
        <f t="shared" si="5"/>
        <v>4.4460000000000006</v>
      </c>
      <c r="C229">
        <v>4.4460000000000006</v>
      </c>
    </row>
    <row r="230" spans="1:3">
      <c r="A230" s="34">
        <v>42795</v>
      </c>
      <c r="B230" s="23">
        <f t="shared" si="5"/>
        <v>4.3520000000000003</v>
      </c>
      <c r="C230">
        <v>4.3520000000000003</v>
      </c>
    </row>
    <row r="231" spans="1:3">
      <c r="A231" s="34">
        <v>42826</v>
      </c>
      <c r="B231" s="23">
        <f t="shared" si="5"/>
        <v>4.2510000000000003</v>
      </c>
      <c r="C231">
        <v>4.2510000000000003</v>
      </c>
    </row>
    <row r="232" spans="1:3">
      <c r="A232" s="34">
        <v>42856</v>
      </c>
      <c r="B232" s="23">
        <f t="shared" si="5"/>
        <v>4.2380000000000004</v>
      </c>
      <c r="C232">
        <v>4.2380000000000004</v>
      </c>
    </row>
    <row r="233" spans="1:3">
      <c r="A233" s="34">
        <v>42887</v>
      </c>
      <c r="B233" s="23">
        <f t="shared" si="5"/>
        <v>4.2380000000000004</v>
      </c>
      <c r="C233">
        <v>4.2380000000000004</v>
      </c>
    </row>
    <row r="234" spans="1:3">
      <c r="A234" s="34">
        <v>42917</v>
      </c>
      <c r="B234" s="23">
        <f t="shared" si="5"/>
        <v>4.2380000000000004</v>
      </c>
      <c r="C234">
        <v>4.2380000000000004</v>
      </c>
    </row>
    <row r="235" spans="1:3">
      <c r="A235" s="34">
        <v>42948</v>
      </c>
      <c r="B235" s="23">
        <f t="shared" si="5"/>
        <v>4.2439999999999998</v>
      </c>
      <c r="C235">
        <v>4.2439999999999998</v>
      </c>
    </row>
    <row r="236" spans="1:3">
      <c r="A236" s="34">
        <v>42979</v>
      </c>
      <c r="B236" s="23">
        <f t="shared" si="5"/>
        <v>4.2490000000000006</v>
      </c>
      <c r="C236">
        <v>4.2490000000000006</v>
      </c>
    </row>
    <row r="237" spans="1:3">
      <c r="A237" s="34">
        <v>43009</v>
      </c>
      <c r="B237" s="23">
        <f t="shared" si="5"/>
        <v>4.274</v>
      </c>
      <c r="C237">
        <v>4.274</v>
      </c>
    </row>
    <row r="238" spans="1:3">
      <c r="A238" s="34">
        <v>43040</v>
      </c>
      <c r="B238" s="23">
        <f t="shared" si="5"/>
        <v>4.4020000000000001</v>
      </c>
      <c r="C238">
        <v>4.4020000000000001</v>
      </c>
    </row>
    <row r="239" spans="1:3">
      <c r="A239" s="34">
        <v>43070</v>
      </c>
      <c r="B239" s="23">
        <f t="shared" si="5"/>
        <v>4.5390000000000006</v>
      </c>
      <c r="C239">
        <v>4.5390000000000006</v>
      </c>
    </row>
    <row r="240" spans="1:3">
      <c r="A240" s="34">
        <v>43101</v>
      </c>
      <c r="B240" s="23">
        <f t="shared" si="5"/>
        <v>4.7570000000000006</v>
      </c>
      <c r="C240">
        <v>4.7570000000000006</v>
      </c>
    </row>
    <row r="241" spans="1:3">
      <c r="A241" s="34">
        <v>43132</v>
      </c>
      <c r="B241" s="23">
        <f t="shared" si="5"/>
        <v>4.6440000000000001</v>
      </c>
      <c r="C241">
        <v>4.6440000000000001</v>
      </c>
    </row>
    <row r="242" spans="1:3">
      <c r="A242" s="34">
        <v>43160</v>
      </c>
      <c r="B242" s="23">
        <f t="shared" si="5"/>
        <v>4.55</v>
      </c>
      <c r="C242">
        <v>4.55</v>
      </c>
    </row>
    <row r="243" spans="1:3">
      <c r="A243" s="34">
        <v>43191</v>
      </c>
      <c r="B243" s="23">
        <f t="shared" si="5"/>
        <v>4.4489999999999998</v>
      </c>
      <c r="C243">
        <v>4.4489999999999998</v>
      </c>
    </row>
    <row r="244" spans="1:3">
      <c r="A244" s="34">
        <v>43221</v>
      </c>
      <c r="B244" s="23">
        <f t="shared" si="5"/>
        <v>4.4359999999999999</v>
      </c>
      <c r="C244">
        <v>4.4359999999999999</v>
      </c>
    </row>
    <row r="245" spans="1:3">
      <c r="A245" s="34">
        <v>43252</v>
      </c>
      <c r="B245" s="23">
        <f t="shared" si="5"/>
        <v>4.4359999999999999</v>
      </c>
      <c r="C245">
        <v>4.4359999999999999</v>
      </c>
    </row>
    <row r="246" spans="1:3">
      <c r="A246" s="34">
        <v>43282</v>
      </c>
      <c r="B246" s="23">
        <f t="shared" si="5"/>
        <v>4.4359999999999999</v>
      </c>
      <c r="C246">
        <v>4.4359999999999999</v>
      </c>
    </row>
    <row r="247" spans="1:3">
      <c r="A247" s="34">
        <v>43313</v>
      </c>
      <c r="B247" s="23">
        <f t="shared" si="5"/>
        <v>4.4420000000000002</v>
      </c>
      <c r="C247">
        <v>4.4420000000000002</v>
      </c>
    </row>
    <row r="248" spans="1:3">
      <c r="A248" s="34">
        <v>43344</v>
      </c>
      <c r="B248" s="23">
        <f t="shared" si="5"/>
        <v>4.4470000000000001</v>
      </c>
      <c r="C248">
        <v>4.4470000000000001</v>
      </c>
    </row>
    <row r="249" spans="1:3">
      <c r="A249" s="34">
        <v>43374</v>
      </c>
      <c r="B249" s="23">
        <f t="shared" si="5"/>
        <v>4.4720000000000004</v>
      </c>
      <c r="C249">
        <v>4.4720000000000004</v>
      </c>
    </row>
    <row r="250" spans="1:3">
      <c r="A250" s="34">
        <v>43405</v>
      </c>
      <c r="B250" s="23">
        <f t="shared" si="5"/>
        <v>4.5999999999999996</v>
      </c>
      <c r="C250">
        <v>4.5999999999999996</v>
      </c>
    </row>
    <row r="251" spans="1:3">
      <c r="A251" s="34">
        <v>43435</v>
      </c>
      <c r="B251" s="23">
        <f t="shared" si="5"/>
        <v>4.7370000000000001</v>
      </c>
      <c r="C251">
        <v>4.7370000000000001</v>
      </c>
    </row>
    <row r="252" spans="1:3">
      <c r="A252" s="34">
        <v>43466</v>
      </c>
      <c r="B252" s="23">
        <f t="shared" si="5"/>
        <v>4.9569999999999999</v>
      </c>
      <c r="C252">
        <v>4.9569999999999999</v>
      </c>
    </row>
    <row r="253" spans="1:3">
      <c r="A253" s="34">
        <v>43497</v>
      </c>
      <c r="B253" s="23">
        <f t="shared" si="5"/>
        <v>4.8440000000000003</v>
      </c>
      <c r="C253">
        <v>4.8440000000000003</v>
      </c>
    </row>
    <row r="254" spans="1:3">
      <c r="A254" s="34">
        <v>43525</v>
      </c>
      <c r="B254" s="23">
        <f t="shared" si="5"/>
        <v>4.75</v>
      </c>
      <c r="C254">
        <v>4.75</v>
      </c>
    </row>
    <row r="255" spans="1:3">
      <c r="A255" s="34">
        <v>43556</v>
      </c>
      <c r="B255" s="23">
        <f t="shared" si="5"/>
        <v>4.649</v>
      </c>
      <c r="C255">
        <v>4.649</v>
      </c>
    </row>
    <row r="256" spans="1:3">
      <c r="A256" s="34">
        <v>43586</v>
      </c>
      <c r="B256" s="23">
        <f t="shared" si="5"/>
        <v>4.6360000000000001</v>
      </c>
      <c r="C256">
        <v>4.6360000000000001</v>
      </c>
    </row>
    <row r="257" spans="1:3">
      <c r="A257" s="34">
        <v>43617</v>
      </c>
      <c r="B257" s="23">
        <f t="shared" si="5"/>
        <v>4.6360000000000001</v>
      </c>
      <c r="C257">
        <v>4.6360000000000001</v>
      </c>
    </row>
    <row r="258" spans="1:3">
      <c r="A258" s="34">
        <v>43647</v>
      </c>
      <c r="B258" s="23">
        <f t="shared" si="5"/>
        <v>4.6360000000000001</v>
      </c>
      <c r="C258">
        <v>4.6360000000000001</v>
      </c>
    </row>
    <row r="259" spans="1:3">
      <c r="A259" s="34">
        <v>43678</v>
      </c>
      <c r="B259" s="23">
        <f t="shared" si="5"/>
        <v>4.6420000000000003</v>
      </c>
      <c r="C259">
        <v>4.6420000000000003</v>
      </c>
    </row>
    <row r="260" spans="1:3">
      <c r="A260" s="34">
        <v>43709</v>
      </c>
      <c r="B260" s="23">
        <f t="shared" si="5"/>
        <v>4.6470000000000002</v>
      </c>
      <c r="C260">
        <v>4.6470000000000002</v>
      </c>
    </row>
    <row r="261" spans="1:3">
      <c r="A261" s="34">
        <v>43739</v>
      </c>
      <c r="B261" s="23">
        <f t="shared" si="5"/>
        <v>4.6720000000000006</v>
      </c>
      <c r="C261">
        <v>4.6720000000000006</v>
      </c>
    </row>
    <row r="262" spans="1:3">
      <c r="A262" s="34">
        <v>43770</v>
      </c>
      <c r="B262" s="23">
        <f t="shared" si="5"/>
        <v>4.8</v>
      </c>
      <c r="C262">
        <v>4.8</v>
      </c>
    </row>
    <row r="263" spans="1:3">
      <c r="A263" s="34">
        <v>43800</v>
      </c>
      <c r="B263" s="23">
        <f t="shared" si="5"/>
        <v>4.9370000000000003</v>
      </c>
      <c r="C263">
        <v>4.9370000000000003</v>
      </c>
    </row>
    <row r="264" spans="1:3">
      <c r="A264" s="34">
        <v>43831</v>
      </c>
      <c r="B264" s="23">
        <f t="shared" si="5"/>
        <v>5.1589999999999998</v>
      </c>
      <c r="C264">
        <v>5.1589999999999998</v>
      </c>
    </row>
    <row r="265" spans="1:3">
      <c r="A265" s="34">
        <v>43862</v>
      </c>
      <c r="B265" s="23">
        <f t="shared" si="5"/>
        <v>5.0460000000000003</v>
      </c>
      <c r="C265">
        <v>5.0460000000000003</v>
      </c>
    </row>
    <row r="266" spans="1:3">
      <c r="A266" s="34">
        <v>43891</v>
      </c>
      <c r="B266" s="23">
        <f t="shared" si="5"/>
        <v>4.952</v>
      </c>
      <c r="C266">
        <v>4.952</v>
      </c>
    </row>
    <row r="267" spans="1:3">
      <c r="A267" s="34">
        <v>43922</v>
      </c>
      <c r="B267" s="23">
        <f t="shared" si="5"/>
        <v>4.851</v>
      </c>
      <c r="C267">
        <v>4.851</v>
      </c>
    </row>
    <row r="268" spans="1:3">
      <c r="A268" s="34">
        <v>43952</v>
      </c>
      <c r="B268" s="23">
        <f t="shared" si="5"/>
        <v>4.8380000000000001</v>
      </c>
      <c r="C268">
        <v>4.8380000000000001</v>
      </c>
    </row>
    <row r="269" spans="1:3">
      <c r="A269" s="34">
        <v>43983</v>
      </c>
      <c r="B269" s="23">
        <f t="shared" ref="B269:B316" si="6">C269*(1+E$8)</f>
        <v>4.8380000000000001</v>
      </c>
      <c r="C269">
        <v>4.8380000000000001</v>
      </c>
    </row>
    <row r="270" spans="1:3">
      <c r="A270" s="34">
        <v>44013</v>
      </c>
      <c r="B270" s="23">
        <f t="shared" si="6"/>
        <v>4.8380000000000001</v>
      </c>
      <c r="C270">
        <v>4.8380000000000001</v>
      </c>
    </row>
    <row r="271" spans="1:3">
      <c r="A271" s="34">
        <v>44044</v>
      </c>
      <c r="B271" s="23">
        <f t="shared" si="6"/>
        <v>4.8440000000000003</v>
      </c>
      <c r="C271">
        <v>4.8440000000000003</v>
      </c>
    </row>
    <row r="272" spans="1:3">
      <c r="A272" s="34">
        <v>44075</v>
      </c>
      <c r="B272" s="23">
        <f t="shared" si="6"/>
        <v>4.8490000000000002</v>
      </c>
      <c r="C272">
        <v>4.8490000000000002</v>
      </c>
    </row>
    <row r="273" spans="1:3">
      <c r="A273" s="34">
        <v>44105</v>
      </c>
      <c r="B273" s="23">
        <f t="shared" si="6"/>
        <v>4.8740000000000006</v>
      </c>
      <c r="C273">
        <v>4.8740000000000006</v>
      </c>
    </row>
    <row r="274" spans="1:3">
      <c r="A274" s="34">
        <v>44136</v>
      </c>
      <c r="B274" s="23">
        <f t="shared" si="6"/>
        <v>5.0019999999999998</v>
      </c>
      <c r="C274">
        <v>5.0019999999999998</v>
      </c>
    </row>
    <row r="275" spans="1:3">
      <c r="A275" s="34">
        <v>44166</v>
      </c>
      <c r="B275" s="23">
        <f t="shared" si="6"/>
        <v>5.1390000000000002</v>
      </c>
      <c r="C275">
        <v>5.1390000000000002</v>
      </c>
    </row>
    <row r="276" spans="1:3">
      <c r="A276" s="34">
        <v>44197</v>
      </c>
      <c r="B276" s="23">
        <f t="shared" si="6"/>
        <v>5.0940000000000003</v>
      </c>
      <c r="C276">
        <v>5.0940000000000003</v>
      </c>
    </row>
    <row r="277" spans="1:3">
      <c r="A277" s="34">
        <v>44228</v>
      </c>
      <c r="B277" s="23">
        <f t="shared" si="6"/>
        <v>5.0220000000000002</v>
      </c>
      <c r="C277">
        <v>5.0220000000000002</v>
      </c>
    </row>
    <row r="278" spans="1:3">
      <c r="A278" s="34">
        <v>44256</v>
      </c>
      <c r="B278" s="23">
        <f t="shared" si="6"/>
        <v>4.915</v>
      </c>
      <c r="C278">
        <v>4.915</v>
      </c>
    </row>
    <row r="279" spans="1:3">
      <c r="A279" s="34">
        <v>44287</v>
      </c>
      <c r="B279" s="23">
        <f t="shared" si="6"/>
        <v>4.8029999999999999</v>
      </c>
      <c r="C279">
        <v>4.8029999999999999</v>
      </c>
    </row>
    <row r="280" spans="1:3">
      <c r="A280" s="34">
        <v>44317</v>
      </c>
      <c r="B280" s="23">
        <f t="shared" si="6"/>
        <v>4.7930000000000001</v>
      </c>
      <c r="C280">
        <v>4.7930000000000001</v>
      </c>
    </row>
    <row r="281" spans="1:3">
      <c r="A281" s="34">
        <v>44348</v>
      </c>
      <c r="B281" s="23">
        <f t="shared" si="6"/>
        <v>4.7890000000000006</v>
      </c>
      <c r="C281">
        <v>4.7890000000000006</v>
      </c>
    </row>
    <row r="282" spans="1:3">
      <c r="A282" s="34">
        <v>44378</v>
      </c>
      <c r="B282" s="23">
        <f t="shared" si="6"/>
        <v>4.7860000000000005</v>
      </c>
      <c r="C282">
        <v>4.7860000000000005</v>
      </c>
    </row>
    <row r="283" spans="1:3">
      <c r="A283" s="34">
        <v>44409</v>
      </c>
      <c r="B283" s="23">
        <f t="shared" si="6"/>
        <v>4.8159999999999998</v>
      </c>
      <c r="C283">
        <v>4.8159999999999998</v>
      </c>
    </row>
    <row r="284" spans="1:3">
      <c r="A284" s="34">
        <v>44440</v>
      </c>
      <c r="B284" s="23">
        <f t="shared" si="6"/>
        <v>4.819</v>
      </c>
      <c r="C284">
        <v>4.819</v>
      </c>
    </row>
    <row r="285" spans="1:3">
      <c r="A285" s="34">
        <v>44470</v>
      </c>
      <c r="B285" s="23">
        <f t="shared" si="6"/>
        <v>4.8420000000000005</v>
      </c>
      <c r="C285">
        <v>4.8420000000000005</v>
      </c>
    </row>
    <row r="286" spans="1:3">
      <c r="A286" s="34">
        <v>44501</v>
      </c>
      <c r="B286" s="23">
        <f t="shared" si="6"/>
        <v>4.9510000000000005</v>
      </c>
      <c r="C286">
        <v>4.9510000000000005</v>
      </c>
    </row>
    <row r="287" spans="1:3">
      <c r="A287" s="34">
        <v>44531</v>
      </c>
      <c r="B287" s="23">
        <f t="shared" si="6"/>
        <v>5.0720000000000001</v>
      </c>
      <c r="C287">
        <v>5.0720000000000001</v>
      </c>
    </row>
    <row r="288" spans="1:3">
      <c r="A288" s="34">
        <v>44562</v>
      </c>
      <c r="B288" s="23">
        <f t="shared" si="6"/>
        <v>5.3040000000000003</v>
      </c>
      <c r="C288">
        <v>5.3040000000000003</v>
      </c>
    </row>
    <row r="289" spans="1:3">
      <c r="A289" s="34">
        <v>44593</v>
      </c>
      <c r="B289" s="23">
        <f t="shared" si="6"/>
        <v>5.2320000000000002</v>
      </c>
      <c r="C289">
        <v>5.2320000000000002</v>
      </c>
    </row>
    <row r="290" spans="1:3">
      <c r="A290" s="34">
        <v>44621</v>
      </c>
      <c r="B290" s="23">
        <f t="shared" si="6"/>
        <v>5.125</v>
      </c>
      <c r="C290">
        <v>5.125</v>
      </c>
    </row>
    <row r="291" spans="1:3">
      <c r="A291" s="34">
        <v>44652</v>
      </c>
      <c r="B291" s="23">
        <f t="shared" si="6"/>
        <v>5.0129999999999999</v>
      </c>
      <c r="C291">
        <v>5.0129999999999999</v>
      </c>
    </row>
    <row r="292" spans="1:3">
      <c r="A292" s="34">
        <v>44682</v>
      </c>
      <c r="B292" s="23">
        <f t="shared" si="6"/>
        <v>5.0030000000000001</v>
      </c>
      <c r="C292">
        <v>5.0030000000000001</v>
      </c>
    </row>
    <row r="293" spans="1:3">
      <c r="A293" s="34">
        <v>44713</v>
      </c>
      <c r="B293" s="23">
        <f t="shared" si="6"/>
        <v>4.9990000000000006</v>
      </c>
      <c r="C293">
        <v>4.9990000000000006</v>
      </c>
    </row>
    <row r="294" spans="1:3">
      <c r="A294" s="34">
        <v>44743</v>
      </c>
      <c r="B294" s="23">
        <f t="shared" si="6"/>
        <v>4.9960000000000004</v>
      </c>
      <c r="C294">
        <v>4.9960000000000004</v>
      </c>
    </row>
    <row r="295" spans="1:3">
      <c r="A295" s="34">
        <v>44774</v>
      </c>
      <c r="B295" s="23">
        <f t="shared" si="6"/>
        <v>5.0259999999999998</v>
      </c>
      <c r="C295">
        <v>5.0259999999999998</v>
      </c>
    </row>
    <row r="296" spans="1:3">
      <c r="A296" s="34">
        <v>44805</v>
      </c>
      <c r="B296" s="23">
        <f t="shared" si="6"/>
        <v>5.0289999999999999</v>
      </c>
      <c r="C296">
        <v>5.0289999999999999</v>
      </c>
    </row>
    <row r="297" spans="1:3">
      <c r="A297" s="34">
        <v>44835</v>
      </c>
      <c r="B297" s="23">
        <f t="shared" si="6"/>
        <v>5.0520000000000005</v>
      </c>
      <c r="C297">
        <v>5.0520000000000005</v>
      </c>
    </row>
    <row r="298" spans="1:3">
      <c r="A298" s="34">
        <v>44866</v>
      </c>
      <c r="B298" s="23">
        <f t="shared" si="6"/>
        <v>5.1610000000000005</v>
      </c>
      <c r="C298">
        <v>5.1610000000000005</v>
      </c>
    </row>
    <row r="299" spans="1:3">
      <c r="A299" s="34">
        <v>44896</v>
      </c>
      <c r="B299" s="23">
        <f t="shared" si="6"/>
        <v>5.282</v>
      </c>
      <c r="C299">
        <v>5.282</v>
      </c>
    </row>
    <row r="300" spans="1:3">
      <c r="A300" s="34">
        <v>44927</v>
      </c>
      <c r="B300" s="23">
        <f t="shared" si="6"/>
        <v>5.516</v>
      </c>
      <c r="C300">
        <v>5.516</v>
      </c>
    </row>
    <row r="301" spans="1:3">
      <c r="A301" s="34">
        <v>44958</v>
      </c>
      <c r="B301" s="23">
        <f t="shared" si="6"/>
        <v>5.4450000000000003</v>
      </c>
      <c r="C301">
        <v>5.4450000000000003</v>
      </c>
    </row>
    <row r="302" spans="1:3">
      <c r="A302" s="34">
        <v>44986</v>
      </c>
      <c r="B302" s="23">
        <f t="shared" si="6"/>
        <v>5.3380000000000001</v>
      </c>
      <c r="C302">
        <v>5.3380000000000001</v>
      </c>
    </row>
    <row r="303" spans="1:3">
      <c r="A303" s="34">
        <v>45017</v>
      </c>
      <c r="B303" s="23">
        <f t="shared" si="6"/>
        <v>5.226</v>
      </c>
      <c r="C303">
        <v>5.226</v>
      </c>
    </row>
    <row r="304" spans="1:3">
      <c r="A304" s="34">
        <v>45047</v>
      </c>
      <c r="B304" s="23">
        <f t="shared" si="6"/>
        <v>5.2160000000000002</v>
      </c>
      <c r="C304">
        <v>5.2160000000000002</v>
      </c>
    </row>
    <row r="305" spans="1:3">
      <c r="A305" s="34">
        <v>45078</v>
      </c>
      <c r="B305" s="23">
        <f t="shared" si="6"/>
        <v>5.2120000000000006</v>
      </c>
      <c r="C305">
        <v>5.2120000000000006</v>
      </c>
    </row>
    <row r="306" spans="1:3">
      <c r="A306" s="34">
        <v>45108</v>
      </c>
      <c r="B306" s="23">
        <f t="shared" si="6"/>
        <v>5.2090000000000005</v>
      </c>
      <c r="C306">
        <v>5.2090000000000005</v>
      </c>
    </row>
    <row r="307" spans="1:3">
      <c r="A307" s="34">
        <v>45139</v>
      </c>
      <c r="B307" s="23">
        <f t="shared" si="6"/>
        <v>5.2389999999999999</v>
      </c>
      <c r="C307">
        <v>5.2389999999999999</v>
      </c>
    </row>
    <row r="308" spans="1:3">
      <c r="A308" s="34">
        <v>45170</v>
      </c>
      <c r="B308" s="23">
        <f t="shared" si="6"/>
        <v>5.242</v>
      </c>
      <c r="C308">
        <v>5.242</v>
      </c>
    </row>
    <row r="309" spans="1:3">
      <c r="A309" s="34">
        <v>45200</v>
      </c>
      <c r="B309" s="23">
        <f t="shared" si="6"/>
        <v>5.2649999999999997</v>
      </c>
      <c r="C309">
        <v>5.2649999999999997</v>
      </c>
    </row>
    <row r="310" spans="1:3">
      <c r="A310" s="34">
        <v>45231</v>
      </c>
      <c r="B310" s="23">
        <f t="shared" si="6"/>
        <v>5.3740000000000006</v>
      </c>
      <c r="C310">
        <v>5.3740000000000006</v>
      </c>
    </row>
    <row r="311" spans="1:3">
      <c r="A311" s="34">
        <v>45261</v>
      </c>
      <c r="B311" s="23">
        <f t="shared" si="6"/>
        <v>5.4950000000000001</v>
      </c>
      <c r="C311">
        <v>5.4950000000000001</v>
      </c>
    </row>
    <row r="312" spans="1:3">
      <c r="A312" s="34">
        <v>45292</v>
      </c>
      <c r="B312" s="23">
        <f t="shared" si="6"/>
        <v>5.7309999999999999</v>
      </c>
      <c r="C312">
        <v>5.7309999999999999</v>
      </c>
    </row>
    <row r="313" spans="1:3">
      <c r="A313" s="34">
        <v>45323</v>
      </c>
      <c r="B313" s="23">
        <f t="shared" si="6"/>
        <v>5.66</v>
      </c>
      <c r="C313">
        <v>5.66</v>
      </c>
    </row>
    <row r="314" spans="1:3">
      <c r="A314" s="34">
        <v>45352</v>
      </c>
      <c r="B314" s="23">
        <f t="shared" si="6"/>
        <v>5.5529999999999999</v>
      </c>
      <c r="C314">
        <v>5.5529999999999999</v>
      </c>
    </row>
    <row r="315" spans="1:3">
      <c r="A315" s="34">
        <v>45383</v>
      </c>
      <c r="B315" s="23">
        <f t="shared" si="6"/>
        <v>5.4409999999999998</v>
      </c>
      <c r="C315">
        <v>5.4409999999999998</v>
      </c>
    </row>
    <row r="316" spans="1:3">
      <c r="A316" s="34">
        <v>45413</v>
      </c>
      <c r="B316" s="23">
        <f t="shared" si="6"/>
        <v>5.431</v>
      </c>
      <c r="C316">
        <v>5.431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"/>
  <sheetViews>
    <sheetView workbookViewId="0">
      <selection activeCell="B30" sqref="B30"/>
    </sheetView>
  </sheetViews>
  <sheetFormatPr defaultRowHeight="12.75"/>
  <cols>
    <col min="1" max="1" width="11.7109375" customWidth="1"/>
    <col min="2" max="2" width="10.5703125" customWidth="1"/>
    <col min="4" max="4" width="9.7109375" customWidth="1"/>
    <col min="5" max="5" width="8.28515625" customWidth="1"/>
    <col min="9" max="9" width="18.285156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25">
      <c r="A2" s="4"/>
      <c r="B2" s="14" t="s">
        <v>107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16" t="s">
        <v>108</v>
      </c>
      <c r="C3" s="4"/>
      <c r="D3" s="4"/>
      <c r="E3" s="4"/>
      <c r="F3" s="4"/>
      <c r="G3" s="4"/>
      <c r="H3" s="4"/>
      <c r="I3" s="4"/>
      <c r="J3" s="7">
        <v>0.5</v>
      </c>
      <c r="K3" s="4"/>
    </row>
    <row r="4" spans="1:11">
      <c r="A4" s="4"/>
      <c r="B4" s="4"/>
      <c r="C4" s="43" t="s">
        <v>109</v>
      </c>
      <c r="D4" s="7">
        <v>3</v>
      </c>
      <c r="E4" s="4"/>
      <c r="F4" s="4"/>
      <c r="G4" s="4"/>
      <c r="H4" s="4"/>
      <c r="I4" s="4"/>
      <c r="J4" s="4"/>
      <c r="K4" s="4"/>
    </row>
    <row r="5" spans="1:11">
      <c r="A5" s="4"/>
      <c r="B5" s="4"/>
      <c r="C5" s="43" t="s">
        <v>110</v>
      </c>
      <c r="D5" s="7">
        <v>4</v>
      </c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15"/>
      <c r="C7" s="4"/>
      <c r="D7" s="4"/>
      <c r="E7" s="4"/>
      <c r="F7" s="4"/>
      <c r="G7" s="4"/>
      <c r="H7" s="4"/>
      <c r="I7" s="4"/>
      <c r="J7" s="4"/>
      <c r="K7" s="4"/>
    </row>
    <row r="8" spans="1:11" ht="18">
      <c r="A8" s="4"/>
      <c r="B8" s="64" t="s">
        <v>111</v>
      </c>
      <c r="C8" s="65"/>
      <c r="D8" s="65"/>
      <c r="E8" s="4"/>
      <c r="F8" s="4"/>
      <c r="G8" s="4"/>
      <c r="H8" s="4"/>
      <c r="I8" s="4"/>
      <c r="J8" s="4"/>
      <c r="K8" s="4"/>
    </row>
    <row r="9" spans="1:11" ht="28.5" customHeight="1">
      <c r="A9" s="16" t="s">
        <v>112</v>
      </c>
      <c r="B9" s="45" t="s">
        <v>113</v>
      </c>
      <c r="C9" s="45" t="s">
        <v>114</v>
      </c>
      <c r="D9" s="45" t="s">
        <v>115</v>
      </c>
      <c r="E9" s="16"/>
      <c r="F9" s="4"/>
      <c r="G9" s="4"/>
      <c r="H9" s="4"/>
      <c r="I9" s="4"/>
      <c r="J9" s="4"/>
      <c r="K9" s="4"/>
    </row>
    <row r="10" spans="1:11">
      <c r="A10" s="42">
        <v>3</v>
      </c>
      <c r="B10" s="7">
        <v>1</v>
      </c>
      <c r="C10" s="7">
        <v>1</v>
      </c>
      <c r="D10" s="7">
        <v>1</v>
      </c>
      <c r="E10" s="4" t="s">
        <v>116</v>
      </c>
      <c r="F10" s="4"/>
      <c r="G10" s="4"/>
      <c r="H10" s="4" t="s">
        <v>117</v>
      </c>
      <c r="I10" s="4"/>
      <c r="J10" s="4"/>
      <c r="K10" s="4"/>
    </row>
    <row r="11" spans="1:11">
      <c r="A11" s="4" t="s">
        <v>118</v>
      </c>
      <c r="B11" s="7">
        <v>0.03</v>
      </c>
      <c r="C11" s="43">
        <v>0.06</v>
      </c>
      <c r="D11" s="43">
        <v>0.04</v>
      </c>
      <c r="E11" s="4"/>
      <c r="F11" s="4"/>
      <c r="G11" s="4"/>
      <c r="H11" s="4"/>
      <c r="I11" s="4"/>
      <c r="J11" s="4"/>
      <c r="K11" s="4"/>
    </row>
    <row r="12" spans="1:11">
      <c r="A12" s="4" t="s">
        <v>119</v>
      </c>
      <c r="B12" s="48">
        <v>1</v>
      </c>
      <c r="C12" s="48">
        <v>0.5</v>
      </c>
      <c r="D12" s="48">
        <v>0</v>
      </c>
      <c r="E12" s="4"/>
      <c r="F12" s="4"/>
      <c r="G12" s="4"/>
      <c r="H12" s="4"/>
      <c r="I12" s="4"/>
      <c r="J12" s="4"/>
      <c r="K12" s="4"/>
    </row>
    <row r="13" spans="1:11">
      <c r="A13" s="4"/>
      <c r="B13" s="48">
        <v>0.5</v>
      </c>
      <c r="C13" s="48">
        <v>1</v>
      </c>
      <c r="D13" s="48">
        <v>0</v>
      </c>
      <c r="E13" s="4"/>
      <c r="F13" s="4"/>
      <c r="G13" s="4"/>
      <c r="H13" s="4"/>
      <c r="I13" s="4"/>
      <c r="J13" s="4"/>
      <c r="K13" s="4"/>
    </row>
    <row r="14" spans="1:11">
      <c r="A14" s="4"/>
      <c r="B14" s="48">
        <v>0</v>
      </c>
      <c r="C14" s="48">
        <v>0</v>
      </c>
      <c r="D14" s="48">
        <v>1</v>
      </c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8">
      <c r="A22" s="4"/>
      <c r="B22" s="64" t="s">
        <v>120</v>
      </c>
      <c r="C22" s="65"/>
      <c r="D22" s="65"/>
      <c r="E22" s="4"/>
      <c r="F22" s="4"/>
      <c r="G22" s="4"/>
      <c r="H22" s="4"/>
      <c r="I22" s="4"/>
      <c r="J22" s="4"/>
      <c r="K22" s="4"/>
    </row>
    <row r="23" spans="1:11">
      <c r="A23" s="4"/>
      <c r="B23" s="15" t="s">
        <v>121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ht="25.5">
      <c r="A24" s="16" t="s">
        <v>112</v>
      </c>
      <c r="B24" s="46" t="s">
        <v>122</v>
      </c>
      <c r="C24" s="45" t="s">
        <v>123</v>
      </c>
      <c r="D24" s="45" t="s">
        <v>124</v>
      </c>
      <c r="E24" s="45" t="s">
        <v>125</v>
      </c>
      <c r="F24" s="16"/>
      <c r="G24" s="4"/>
      <c r="H24" s="4"/>
      <c r="I24" s="4"/>
      <c r="J24" s="4"/>
      <c r="K24" s="4"/>
    </row>
    <row r="25" spans="1:11">
      <c r="A25" s="42">
        <v>4</v>
      </c>
      <c r="B25" s="7">
        <v>0</v>
      </c>
      <c r="C25" s="7">
        <v>1</v>
      </c>
      <c r="D25" s="7">
        <v>1</v>
      </c>
      <c r="E25" s="7">
        <v>1</v>
      </c>
      <c r="F25" s="4" t="s">
        <v>116</v>
      </c>
      <c r="G25" s="4"/>
      <c r="H25" s="4" t="s">
        <v>117</v>
      </c>
      <c r="I25" s="4"/>
      <c r="J25" s="4"/>
      <c r="K25" s="4"/>
    </row>
    <row r="26" spans="1:11" ht="16.5" customHeight="1">
      <c r="A26" s="4" t="s">
        <v>118</v>
      </c>
      <c r="B26" s="7">
        <v>1</v>
      </c>
      <c r="C26" s="7">
        <v>1E-3</v>
      </c>
      <c r="D26" s="43">
        <v>0.2</v>
      </c>
      <c r="E26" s="7">
        <v>1E-3</v>
      </c>
      <c r="F26" s="4">
        <f>+$J$3</f>
        <v>0.5</v>
      </c>
      <c r="G26" s="4"/>
      <c r="H26" s="4"/>
      <c r="I26" s="4"/>
      <c r="J26" s="4"/>
      <c r="K26" s="4"/>
    </row>
    <row r="27" spans="1:11" ht="16.5" customHeight="1">
      <c r="A27" s="4" t="s">
        <v>126</v>
      </c>
      <c r="B27" s="44">
        <v>1</v>
      </c>
      <c r="C27" s="44">
        <v>0</v>
      </c>
      <c r="D27" s="44">
        <v>0</v>
      </c>
      <c r="E27" s="44">
        <v>0</v>
      </c>
      <c r="F27" s="4"/>
      <c r="G27" s="4"/>
      <c r="H27" s="4"/>
      <c r="I27" s="4"/>
      <c r="J27" s="4"/>
      <c r="K27" s="4"/>
    </row>
    <row r="28" spans="1:11" ht="16.5" customHeight="1">
      <c r="A28" s="4" t="s">
        <v>127</v>
      </c>
      <c r="B28" s="47">
        <v>100</v>
      </c>
      <c r="C28" s="44">
        <v>1</v>
      </c>
      <c r="D28" s="44">
        <v>0</v>
      </c>
      <c r="E28" s="44">
        <v>0.8</v>
      </c>
      <c r="F28" s="4"/>
      <c r="G28" s="4"/>
      <c r="H28" s="4"/>
      <c r="I28" s="4"/>
      <c r="J28" s="4"/>
      <c r="K28" s="4"/>
    </row>
    <row r="29" spans="1:11" ht="16.5" customHeight="1">
      <c r="A29" s="4" t="s">
        <v>128</v>
      </c>
      <c r="B29" s="47">
        <v>100</v>
      </c>
      <c r="C29" s="47">
        <v>100</v>
      </c>
      <c r="D29" s="44">
        <v>1</v>
      </c>
      <c r="E29" s="44">
        <v>0</v>
      </c>
      <c r="F29" s="4"/>
      <c r="G29" s="4"/>
      <c r="H29" s="4"/>
      <c r="I29" s="4"/>
      <c r="J29" s="4"/>
      <c r="K29" s="4"/>
    </row>
    <row r="30" spans="1:11" ht="16.5" customHeight="1">
      <c r="A30" s="4" t="s">
        <v>129</v>
      </c>
      <c r="B30" s="47">
        <v>100</v>
      </c>
      <c r="C30" s="47">
        <v>100</v>
      </c>
      <c r="D30" s="47">
        <v>100</v>
      </c>
      <c r="E30" s="44">
        <v>1</v>
      </c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77"/>
  <sheetViews>
    <sheetView workbookViewId="0">
      <selection activeCell="I13" sqref="I13"/>
    </sheetView>
  </sheetViews>
  <sheetFormatPr defaultRowHeight="12.75"/>
  <cols>
    <col min="1" max="1" width="21.7109375" customWidth="1"/>
    <col min="2" max="2" width="29" customWidth="1"/>
  </cols>
  <sheetData>
    <row r="1" spans="1:6" ht="27" customHeight="1">
      <c r="A1" s="10" t="s">
        <v>130</v>
      </c>
    </row>
    <row r="2" spans="1:6" ht="17.25" customHeight="1">
      <c r="E2" s="124" t="s">
        <v>131</v>
      </c>
      <c r="F2" s="125">
        <v>0.67447783471734879</v>
      </c>
    </row>
    <row r="3" spans="1:6" ht="14.25" customHeight="1">
      <c r="A3" s="3" t="s">
        <v>131</v>
      </c>
      <c r="B3" s="125">
        <v>0.67447783471734879</v>
      </c>
      <c r="E3" s="126" t="s">
        <v>132</v>
      </c>
      <c r="F3" s="127">
        <v>6.5585574011357197</v>
      </c>
    </row>
    <row r="4" spans="1:6" ht="14.25" customHeight="1">
      <c r="A4" s="3" t="s">
        <v>132</v>
      </c>
      <c r="B4" s="127">
        <v>6.5585574011357197</v>
      </c>
      <c r="E4" s="126" t="s">
        <v>133</v>
      </c>
      <c r="F4" s="127">
        <v>2.0364950589247122</v>
      </c>
    </row>
    <row r="5" spans="1:6">
      <c r="A5" s="3" t="s">
        <v>133</v>
      </c>
      <c r="B5" s="127">
        <v>2.0364950589247122</v>
      </c>
      <c r="E5" s="128" t="s">
        <v>134</v>
      </c>
      <c r="F5" s="129">
        <v>24.309748340581525</v>
      </c>
    </row>
    <row r="6" spans="1:6" ht="15" customHeight="1">
      <c r="A6" s="3" t="s">
        <v>134</v>
      </c>
      <c r="B6" s="129">
        <v>24.309748340581525</v>
      </c>
    </row>
    <row r="7" spans="1:6" ht="14.25" customHeight="1"/>
    <row r="8" spans="1:6" ht="12" customHeight="1"/>
    <row r="10" spans="1:6">
      <c r="A10" s="8" t="s">
        <v>63</v>
      </c>
      <c r="B10" s="8" t="s">
        <v>135</v>
      </c>
    </row>
    <row r="11" spans="1:6">
      <c r="E11" t="s">
        <v>203</v>
      </c>
    </row>
    <row r="12" spans="1:6">
      <c r="A12" s="9">
        <v>35065</v>
      </c>
      <c r="B12" s="116">
        <v>34.9</v>
      </c>
      <c r="E12">
        <v>44.2</v>
      </c>
    </row>
    <row r="13" spans="1:6">
      <c r="A13" s="9">
        <v>35066</v>
      </c>
      <c r="B13" s="116">
        <v>34.216666666666669</v>
      </c>
      <c r="E13">
        <v>44.12</v>
      </c>
    </row>
    <row r="14" spans="1:6">
      <c r="A14" s="9">
        <v>35067</v>
      </c>
      <c r="B14" s="116">
        <v>32.833333333333336</v>
      </c>
      <c r="E14">
        <v>44.03</v>
      </c>
    </row>
    <row r="15" spans="1:6">
      <c r="A15" s="9">
        <v>35068</v>
      </c>
      <c r="B15" s="116">
        <v>32.366666666666667</v>
      </c>
      <c r="E15">
        <v>43.95</v>
      </c>
    </row>
    <row r="16" spans="1:6">
      <c r="A16" s="9">
        <v>35069</v>
      </c>
      <c r="B16" s="116">
        <v>31.3</v>
      </c>
      <c r="E16">
        <v>43.86</v>
      </c>
    </row>
    <row r="17" spans="1:5">
      <c r="A17" s="9">
        <v>35070</v>
      </c>
      <c r="B17" s="116">
        <v>30.866666666666667</v>
      </c>
      <c r="E17">
        <v>43.78</v>
      </c>
    </row>
    <row r="18" spans="1:5">
      <c r="A18" s="9">
        <v>35071</v>
      </c>
      <c r="B18" s="116">
        <v>31.466666666666665</v>
      </c>
      <c r="E18">
        <v>43.7</v>
      </c>
    </row>
    <row r="19" spans="1:5">
      <c r="A19" s="9">
        <v>35072</v>
      </c>
      <c r="B19" s="116">
        <v>28.6</v>
      </c>
      <c r="E19">
        <v>43.61</v>
      </c>
    </row>
    <row r="20" spans="1:5">
      <c r="A20" s="9">
        <v>35073</v>
      </c>
      <c r="B20" s="116">
        <v>27.9</v>
      </c>
      <c r="E20">
        <v>43.53</v>
      </c>
    </row>
    <row r="21" spans="1:5">
      <c r="A21" s="9">
        <v>35074</v>
      </c>
      <c r="B21" s="116">
        <v>29.3</v>
      </c>
      <c r="E21">
        <v>43.45</v>
      </c>
    </row>
    <row r="22" spans="1:5">
      <c r="A22" s="9">
        <v>35075</v>
      </c>
      <c r="B22" s="116">
        <v>29.566666666666666</v>
      </c>
      <c r="E22">
        <v>43.36</v>
      </c>
    </row>
    <row r="23" spans="1:5">
      <c r="A23" s="9">
        <v>35076</v>
      </c>
      <c r="B23" s="116">
        <v>29.6</v>
      </c>
      <c r="E23">
        <v>43.28</v>
      </c>
    </row>
    <row r="24" spans="1:5">
      <c r="A24" s="9">
        <v>35077</v>
      </c>
      <c r="B24" s="116">
        <v>30.75</v>
      </c>
      <c r="E24">
        <v>43.19</v>
      </c>
    </row>
    <row r="25" spans="1:5">
      <c r="A25" s="9">
        <v>35078</v>
      </c>
      <c r="B25" s="116">
        <v>31.85</v>
      </c>
      <c r="E25">
        <v>43.11</v>
      </c>
    </row>
    <row r="26" spans="1:5">
      <c r="A26" s="9">
        <v>35079</v>
      </c>
      <c r="B26" s="116">
        <v>30.4</v>
      </c>
      <c r="E26">
        <v>43.03</v>
      </c>
    </row>
    <row r="27" spans="1:5">
      <c r="A27" s="9">
        <v>35080</v>
      </c>
      <c r="B27" s="116">
        <v>30.166666666666668</v>
      </c>
      <c r="E27">
        <v>42.94</v>
      </c>
    </row>
    <row r="28" spans="1:5">
      <c r="A28" s="9">
        <v>35081</v>
      </c>
      <c r="B28" s="116">
        <v>30.4</v>
      </c>
      <c r="E28">
        <v>42.95</v>
      </c>
    </row>
    <row r="29" spans="1:5">
      <c r="A29" s="9">
        <v>35082</v>
      </c>
      <c r="B29" s="116">
        <v>31.05</v>
      </c>
      <c r="E29">
        <v>43.05</v>
      </c>
    </row>
    <row r="30" spans="1:5">
      <c r="A30" s="9">
        <v>35083</v>
      </c>
      <c r="B30" s="116">
        <v>30.616666666666667</v>
      </c>
      <c r="E30">
        <v>43.14</v>
      </c>
    </row>
    <row r="31" spans="1:5">
      <c r="A31" s="9">
        <v>35084</v>
      </c>
      <c r="B31" s="116">
        <v>30.116666666666667</v>
      </c>
      <c r="E31">
        <v>43.24</v>
      </c>
    </row>
    <row r="32" spans="1:5">
      <c r="A32" s="9">
        <v>35085</v>
      </c>
      <c r="B32" s="116">
        <v>29.8</v>
      </c>
      <c r="E32">
        <v>43.34</v>
      </c>
    </row>
    <row r="33" spans="1:5">
      <c r="A33" s="9">
        <v>35086</v>
      </c>
      <c r="B33" s="116">
        <v>31.9</v>
      </c>
      <c r="E33">
        <v>43.43</v>
      </c>
    </row>
    <row r="34" spans="1:5">
      <c r="A34" s="9">
        <v>35087</v>
      </c>
      <c r="B34" s="116">
        <v>34.616666666666667</v>
      </c>
      <c r="E34">
        <v>43.53</v>
      </c>
    </row>
    <row r="35" spans="1:5">
      <c r="A35" s="9">
        <v>35088</v>
      </c>
      <c r="B35" s="116">
        <v>35.25</v>
      </c>
      <c r="E35">
        <v>43.63</v>
      </c>
    </row>
    <row r="36" spans="1:5">
      <c r="A36" s="9">
        <v>35089</v>
      </c>
      <c r="B36" s="116">
        <v>35.1</v>
      </c>
      <c r="E36">
        <v>43.72</v>
      </c>
    </row>
    <row r="37" spans="1:5">
      <c r="A37" s="9">
        <v>35090</v>
      </c>
      <c r="B37" s="116">
        <v>33.733333333333334</v>
      </c>
      <c r="E37">
        <v>43.82</v>
      </c>
    </row>
    <row r="38" spans="1:5">
      <c r="A38" s="9">
        <v>35091</v>
      </c>
      <c r="B38" s="116">
        <v>32.216666666666669</v>
      </c>
      <c r="E38">
        <v>43.92</v>
      </c>
    </row>
    <row r="39" spans="1:5">
      <c r="A39" s="9">
        <v>35092</v>
      </c>
      <c r="B39" s="116">
        <v>32.85</v>
      </c>
      <c r="E39">
        <v>44.01</v>
      </c>
    </row>
    <row r="40" spans="1:5">
      <c r="A40" s="9">
        <v>35093</v>
      </c>
      <c r="B40" s="116">
        <v>32.416666666666664</v>
      </c>
      <c r="E40">
        <v>44.11</v>
      </c>
    </row>
    <row r="41" spans="1:5">
      <c r="A41" s="9">
        <v>35094</v>
      </c>
      <c r="B41" s="116">
        <v>33.65</v>
      </c>
      <c r="E41">
        <v>44.21</v>
      </c>
    </row>
    <row r="42" spans="1:5">
      <c r="A42" s="9">
        <v>35095</v>
      </c>
      <c r="B42" s="116">
        <v>32.65</v>
      </c>
      <c r="E42">
        <v>44.3</v>
      </c>
    </row>
    <row r="43" spans="1:5">
      <c r="A43" s="9">
        <v>35096</v>
      </c>
      <c r="B43" s="116">
        <v>33.06666666666667</v>
      </c>
      <c r="E43">
        <v>44.4</v>
      </c>
    </row>
    <row r="44" spans="1:5">
      <c r="A44" s="9">
        <v>35097</v>
      </c>
      <c r="B44" s="116">
        <v>33.833333333333336</v>
      </c>
      <c r="E44">
        <v>44.5</v>
      </c>
    </row>
    <row r="45" spans="1:5">
      <c r="A45" s="9">
        <v>35098</v>
      </c>
      <c r="B45" s="116">
        <v>33.016666666666666</v>
      </c>
      <c r="E45">
        <v>44.61</v>
      </c>
    </row>
    <row r="46" spans="1:5">
      <c r="A46" s="9">
        <v>35099</v>
      </c>
      <c r="B46" s="116">
        <v>30.9</v>
      </c>
      <c r="E46">
        <v>44.71</v>
      </c>
    </row>
    <row r="47" spans="1:5">
      <c r="A47" s="9">
        <v>35100</v>
      </c>
      <c r="B47" s="116">
        <v>28.9</v>
      </c>
      <c r="E47">
        <v>44.81</v>
      </c>
    </row>
    <row r="48" spans="1:5">
      <c r="A48" s="9">
        <v>35101</v>
      </c>
      <c r="B48" s="116">
        <v>30.05</v>
      </c>
      <c r="E48">
        <v>44.92</v>
      </c>
    </row>
    <row r="49" spans="1:5">
      <c r="A49" s="9">
        <v>35102</v>
      </c>
      <c r="B49" s="116">
        <v>30.183333333333334</v>
      </c>
      <c r="E49">
        <v>45.02</v>
      </c>
    </row>
    <row r="50" spans="1:5">
      <c r="A50" s="9">
        <v>35103</v>
      </c>
      <c r="B50" s="116">
        <v>31.166666666666668</v>
      </c>
      <c r="E50">
        <v>45.12</v>
      </c>
    </row>
    <row r="51" spans="1:5">
      <c r="A51" s="9">
        <v>35104</v>
      </c>
      <c r="B51" s="116">
        <v>29.566666666666666</v>
      </c>
      <c r="E51">
        <v>45.23</v>
      </c>
    </row>
    <row r="52" spans="1:5">
      <c r="A52" s="9">
        <v>35105</v>
      </c>
      <c r="B52" s="116">
        <v>30.183333333333334</v>
      </c>
      <c r="E52">
        <v>45.33</v>
      </c>
    </row>
    <row r="53" spans="1:5">
      <c r="A53" s="9">
        <v>35106</v>
      </c>
      <c r="B53" s="116">
        <v>32.033333333333331</v>
      </c>
      <c r="E53">
        <v>45.43</v>
      </c>
    </row>
    <row r="54" spans="1:5">
      <c r="A54" s="9">
        <v>35107</v>
      </c>
      <c r="B54" s="116">
        <v>30.883333333333333</v>
      </c>
      <c r="E54">
        <v>45.54</v>
      </c>
    </row>
    <row r="55" spans="1:5">
      <c r="A55" s="9">
        <v>35108</v>
      </c>
      <c r="B55" s="116">
        <v>31.133333333333333</v>
      </c>
      <c r="E55">
        <v>45.64</v>
      </c>
    </row>
    <row r="56" spans="1:5">
      <c r="A56" s="9">
        <v>35109</v>
      </c>
      <c r="B56" s="116">
        <v>33.033333333333331</v>
      </c>
      <c r="E56">
        <v>45.74</v>
      </c>
    </row>
    <row r="57" spans="1:5">
      <c r="A57" s="9">
        <v>35110</v>
      </c>
      <c r="B57" s="116">
        <v>34.166666666666664</v>
      </c>
      <c r="E57">
        <v>45.85</v>
      </c>
    </row>
    <row r="58" spans="1:5">
      <c r="A58" s="9">
        <v>35111</v>
      </c>
      <c r="B58" s="116">
        <v>33.966666666666669</v>
      </c>
      <c r="E58">
        <v>46.03</v>
      </c>
    </row>
    <row r="59" spans="1:5">
      <c r="A59" s="9">
        <v>35112</v>
      </c>
      <c r="B59" s="116">
        <v>33.4</v>
      </c>
      <c r="E59">
        <v>46.29</v>
      </c>
    </row>
    <row r="60" spans="1:5">
      <c r="A60" s="9">
        <v>35113</v>
      </c>
      <c r="B60" s="116">
        <v>35.06666666666667</v>
      </c>
      <c r="E60">
        <v>46.56</v>
      </c>
    </row>
    <row r="61" spans="1:5">
      <c r="A61" s="9">
        <v>35114</v>
      </c>
      <c r="B61" s="116">
        <v>38.616666666666667</v>
      </c>
      <c r="E61">
        <v>46.82</v>
      </c>
    </row>
    <row r="62" spans="1:5">
      <c r="A62" s="9">
        <v>35115</v>
      </c>
      <c r="B62" s="116">
        <v>38.666666666666664</v>
      </c>
      <c r="E62">
        <v>47.08</v>
      </c>
    </row>
    <row r="63" spans="1:5">
      <c r="A63" s="9">
        <v>35116</v>
      </c>
      <c r="B63" s="116">
        <v>38.633333333333333</v>
      </c>
      <c r="E63">
        <v>47.34</v>
      </c>
    </row>
    <row r="64" spans="1:5">
      <c r="A64" s="9">
        <v>35117</v>
      </c>
      <c r="B64" s="116">
        <v>40.81666666666667</v>
      </c>
      <c r="E64">
        <v>47.6</v>
      </c>
    </row>
    <row r="65" spans="1:5">
      <c r="A65" s="9">
        <v>35118</v>
      </c>
      <c r="B65" s="116">
        <v>39.450000000000003</v>
      </c>
      <c r="E65">
        <v>47.87</v>
      </c>
    </row>
    <row r="66" spans="1:5">
      <c r="A66" s="9">
        <v>35119</v>
      </c>
      <c r="B66" s="116">
        <v>38.56666666666667</v>
      </c>
      <c r="E66">
        <v>48.13</v>
      </c>
    </row>
    <row r="67" spans="1:5">
      <c r="A67" s="9">
        <v>35120</v>
      </c>
      <c r="B67" s="116">
        <v>36.883333333333333</v>
      </c>
      <c r="E67">
        <v>48.39</v>
      </c>
    </row>
    <row r="68" spans="1:5">
      <c r="A68" s="9">
        <v>35121</v>
      </c>
      <c r="B68" s="116">
        <v>34.200000000000003</v>
      </c>
      <c r="E68">
        <v>48.65</v>
      </c>
    </row>
    <row r="69" spans="1:5">
      <c r="A69" s="9">
        <v>35122</v>
      </c>
      <c r="B69" s="116">
        <v>36.616666666666667</v>
      </c>
      <c r="E69">
        <v>48.91</v>
      </c>
    </row>
    <row r="70" spans="1:5">
      <c r="A70" s="9">
        <v>35123</v>
      </c>
      <c r="B70" s="116">
        <v>38.049999999999997</v>
      </c>
      <c r="E70">
        <v>49.18</v>
      </c>
    </row>
    <row r="71" spans="1:5">
      <c r="A71" s="9">
        <v>35124</v>
      </c>
      <c r="B71" s="116">
        <v>38.216666666666669</v>
      </c>
      <c r="E71">
        <v>49.44</v>
      </c>
    </row>
    <row r="72" spans="1:5">
      <c r="A72" s="9">
        <v>35125</v>
      </c>
      <c r="B72" s="116">
        <v>39.700000000000003</v>
      </c>
      <c r="E72">
        <v>49.7</v>
      </c>
    </row>
    <row r="73" spans="1:5">
      <c r="A73" s="9">
        <v>35126</v>
      </c>
      <c r="B73" s="116">
        <v>37.716666666666669</v>
      </c>
      <c r="E73">
        <v>49.95</v>
      </c>
    </row>
    <row r="74" spans="1:5">
      <c r="A74" s="9">
        <v>35127</v>
      </c>
      <c r="B74" s="116">
        <v>37.133333333333333</v>
      </c>
      <c r="E74">
        <v>50.19</v>
      </c>
    </row>
    <row r="75" spans="1:5">
      <c r="A75" s="9">
        <v>35128</v>
      </c>
      <c r="B75" s="116">
        <v>41.3</v>
      </c>
      <c r="E75">
        <v>50.44</v>
      </c>
    </row>
    <row r="76" spans="1:5">
      <c r="A76" s="9">
        <v>35129</v>
      </c>
      <c r="B76" s="116">
        <v>39.916666666666664</v>
      </c>
      <c r="E76">
        <v>50.68</v>
      </c>
    </row>
    <row r="77" spans="1:5">
      <c r="A77" s="9">
        <v>35130</v>
      </c>
      <c r="B77" s="116">
        <v>39.31666666666667</v>
      </c>
      <c r="E77">
        <v>50.93</v>
      </c>
    </row>
    <row r="78" spans="1:5">
      <c r="A78" s="9">
        <v>35131</v>
      </c>
      <c r="B78" s="116">
        <v>39.716666666666669</v>
      </c>
      <c r="E78">
        <v>51.17</v>
      </c>
    </row>
    <row r="79" spans="1:5">
      <c r="A79" s="9">
        <v>35132</v>
      </c>
      <c r="B79" s="116">
        <v>38.083333333333336</v>
      </c>
      <c r="E79">
        <v>51.42</v>
      </c>
    </row>
    <row r="80" spans="1:5">
      <c r="A80" s="9">
        <v>35133</v>
      </c>
      <c r="B80" s="116">
        <v>38.450000000000003</v>
      </c>
      <c r="E80">
        <v>51.66</v>
      </c>
    </row>
    <row r="81" spans="1:5">
      <c r="A81" s="9">
        <v>35134</v>
      </c>
      <c r="B81" s="116">
        <v>39.716666666666669</v>
      </c>
      <c r="E81">
        <v>51.91</v>
      </c>
    </row>
    <row r="82" spans="1:5">
      <c r="A82" s="9">
        <v>35135</v>
      </c>
      <c r="B82" s="116">
        <v>39.416666666666664</v>
      </c>
      <c r="E82">
        <v>52.15</v>
      </c>
    </row>
    <row r="83" spans="1:5">
      <c r="A83" s="9">
        <v>35136</v>
      </c>
      <c r="B83" s="116">
        <v>41.6</v>
      </c>
      <c r="E83">
        <v>52.4</v>
      </c>
    </row>
    <row r="84" spans="1:5">
      <c r="A84" s="9">
        <v>35137</v>
      </c>
      <c r="B84" s="116">
        <v>42.233333333333334</v>
      </c>
      <c r="E84">
        <v>52.64</v>
      </c>
    </row>
    <row r="85" spans="1:5">
      <c r="A85" s="9">
        <v>35138</v>
      </c>
      <c r="B85" s="116">
        <v>42.75</v>
      </c>
      <c r="E85">
        <v>52.89</v>
      </c>
    </row>
    <row r="86" spans="1:5">
      <c r="A86" s="9">
        <v>35139</v>
      </c>
      <c r="B86" s="116">
        <v>42.6</v>
      </c>
      <c r="E86">
        <v>53.13</v>
      </c>
    </row>
    <row r="87" spans="1:5">
      <c r="A87" s="9">
        <v>35140</v>
      </c>
      <c r="B87" s="116">
        <v>42.35</v>
      </c>
      <c r="E87">
        <v>53.38</v>
      </c>
    </row>
    <row r="88" spans="1:5">
      <c r="A88" s="9">
        <v>35141</v>
      </c>
      <c r="B88" s="116">
        <v>41.516666666666666</v>
      </c>
      <c r="E88">
        <v>53.65</v>
      </c>
    </row>
    <row r="89" spans="1:5">
      <c r="A89" s="9">
        <v>35142</v>
      </c>
      <c r="B89" s="116">
        <v>43.1</v>
      </c>
      <c r="E89">
        <v>53.95</v>
      </c>
    </row>
    <row r="90" spans="1:5">
      <c r="A90" s="9">
        <v>35143</v>
      </c>
      <c r="B90" s="116">
        <v>43.616666666666667</v>
      </c>
      <c r="E90">
        <v>54.25</v>
      </c>
    </row>
    <row r="91" spans="1:5">
      <c r="A91" s="9">
        <v>35144</v>
      </c>
      <c r="B91" s="116">
        <v>43.68333333333333</v>
      </c>
      <c r="E91">
        <v>54.55</v>
      </c>
    </row>
    <row r="92" spans="1:5">
      <c r="A92" s="9">
        <v>35145</v>
      </c>
      <c r="B92" s="116">
        <v>42.7</v>
      </c>
      <c r="E92">
        <v>54.85</v>
      </c>
    </row>
    <row r="93" spans="1:5">
      <c r="A93" s="9">
        <v>35146</v>
      </c>
      <c r="B93" s="116">
        <v>43.916666666666664</v>
      </c>
      <c r="E93">
        <v>55.15</v>
      </c>
    </row>
    <row r="94" spans="1:5">
      <c r="A94" s="9">
        <v>35147</v>
      </c>
      <c r="B94" s="116">
        <v>43.766666666666666</v>
      </c>
      <c r="E94">
        <v>55.45</v>
      </c>
    </row>
    <row r="95" spans="1:5">
      <c r="A95" s="9">
        <v>35148</v>
      </c>
      <c r="B95" s="116">
        <v>45.05</v>
      </c>
      <c r="E95">
        <v>55.75</v>
      </c>
    </row>
    <row r="96" spans="1:5">
      <c r="A96" s="9">
        <v>35149</v>
      </c>
      <c r="B96" s="116">
        <v>46.483333333333334</v>
      </c>
      <c r="E96">
        <v>56.05</v>
      </c>
    </row>
    <row r="97" spans="1:5">
      <c r="A97" s="9">
        <v>35150</v>
      </c>
      <c r="B97" s="116">
        <v>46.56666666666667</v>
      </c>
      <c r="E97">
        <v>56.35</v>
      </c>
    </row>
    <row r="98" spans="1:5">
      <c r="A98" s="9">
        <v>35151</v>
      </c>
      <c r="B98" s="116">
        <v>47.716666666666669</v>
      </c>
      <c r="E98">
        <v>56.65</v>
      </c>
    </row>
    <row r="99" spans="1:5">
      <c r="A99" s="9">
        <v>35152</v>
      </c>
      <c r="B99" s="116">
        <v>49.116666666666667</v>
      </c>
      <c r="E99">
        <v>56.95</v>
      </c>
    </row>
    <row r="100" spans="1:5">
      <c r="A100" s="9">
        <v>35153</v>
      </c>
      <c r="B100" s="116">
        <v>48.033333333333331</v>
      </c>
      <c r="E100">
        <v>57.25</v>
      </c>
    </row>
    <row r="101" spans="1:5">
      <c r="A101" s="9">
        <v>35154</v>
      </c>
      <c r="B101" s="116">
        <v>47.75</v>
      </c>
      <c r="E101">
        <v>57.55</v>
      </c>
    </row>
    <row r="102" spans="1:5">
      <c r="A102" s="9">
        <v>35155</v>
      </c>
      <c r="B102" s="116">
        <v>48.5</v>
      </c>
      <c r="E102">
        <v>57.85</v>
      </c>
    </row>
    <row r="103" spans="1:5">
      <c r="A103" s="9">
        <v>35156</v>
      </c>
      <c r="B103" s="116">
        <v>48.083333333333336</v>
      </c>
      <c r="E103">
        <v>58.15</v>
      </c>
    </row>
    <row r="104" spans="1:5">
      <c r="A104" s="9">
        <v>35157</v>
      </c>
      <c r="B104" s="116">
        <v>49.18333333333333</v>
      </c>
      <c r="E104">
        <v>58.46</v>
      </c>
    </row>
    <row r="105" spans="1:5">
      <c r="A105" s="9">
        <v>35158</v>
      </c>
      <c r="B105" s="116">
        <v>49.45</v>
      </c>
      <c r="E105">
        <v>58.77</v>
      </c>
    </row>
    <row r="106" spans="1:5">
      <c r="A106" s="9">
        <v>35159</v>
      </c>
      <c r="B106" s="116">
        <v>49.2</v>
      </c>
      <c r="E106">
        <v>59.08</v>
      </c>
    </row>
    <row r="107" spans="1:5">
      <c r="A107" s="9">
        <v>35160</v>
      </c>
      <c r="B107" s="116">
        <v>47.533333333333331</v>
      </c>
      <c r="E107">
        <v>59.39</v>
      </c>
    </row>
    <row r="108" spans="1:5">
      <c r="A108" s="9">
        <v>35161</v>
      </c>
      <c r="B108" s="116">
        <v>48.65</v>
      </c>
      <c r="E108">
        <v>59.7</v>
      </c>
    </row>
    <row r="109" spans="1:5">
      <c r="A109" s="9">
        <v>35162</v>
      </c>
      <c r="B109" s="116">
        <v>48.083333333333336</v>
      </c>
      <c r="E109">
        <v>60.01</v>
      </c>
    </row>
    <row r="110" spans="1:5">
      <c r="A110" s="9">
        <v>35163</v>
      </c>
      <c r="B110" s="116">
        <v>49.1</v>
      </c>
      <c r="E110">
        <v>60.32</v>
      </c>
    </row>
    <row r="111" spans="1:5">
      <c r="A111" s="9">
        <v>35164</v>
      </c>
      <c r="B111" s="116">
        <v>49.883333333333333</v>
      </c>
      <c r="E111">
        <v>60.63</v>
      </c>
    </row>
    <row r="112" spans="1:5">
      <c r="A112" s="9">
        <v>35165</v>
      </c>
      <c r="B112" s="116">
        <v>50.466666666666669</v>
      </c>
      <c r="E112">
        <v>60.94</v>
      </c>
    </row>
    <row r="113" spans="1:5">
      <c r="A113" s="9">
        <v>35166</v>
      </c>
      <c r="B113" s="116">
        <v>51.716666666666669</v>
      </c>
      <c r="E113">
        <v>61.25</v>
      </c>
    </row>
    <row r="114" spans="1:5">
      <c r="A114" s="9">
        <v>35167</v>
      </c>
      <c r="B114" s="116">
        <v>51.516666666666666</v>
      </c>
      <c r="E114">
        <v>61.56</v>
      </c>
    </row>
    <row r="115" spans="1:5">
      <c r="A115" s="9">
        <v>35168</v>
      </c>
      <c r="B115" s="116">
        <v>50.8</v>
      </c>
      <c r="E115">
        <v>61.87</v>
      </c>
    </row>
    <row r="116" spans="1:5">
      <c r="A116" s="9">
        <v>35169</v>
      </c>
      <c r="B116" s="116">
        <v>51.45</v>
      </c>
      <c r="E116">
        <v>62.18</v>
      </c>
    </row>
    <row r="117" spans="1:5">
      <c r="A117" s="9">
        <v>35170</v>
      </c>
      <c r="B117" s="116">
        <v>52.93333333333333</v>
      </c>
      <c r="E117">
        <v>62.49</v>
      </c>
    </row>
    <row r="118" spans="1:5">
      <c r="A118" s="9">
        <v>35171</v>
      </c>
      <c r="B118" s="116">
        <v>54.866666666666667</v>
      </c>
      <c r="E118">
        <v>62.8</v>
      </c>
    </row>
    <row r="119" spans="1:5">
      <c r="A119" s="9">
        <v>35172</v>
      </c>
      <c r="B119" s="116">
        <v>56.483333333333334</v>
      </c>
      <c r="E119">
        <v>63.05</v>
      </c>
    </row>
    <row r="120" spans="1:5">
      <c r="A120" s="9">
        <v>35173</v>
      </c>
      <c r="B120" s="116">
        <v>57.5</v>
      </c>
      <c r="E120">
        <v>63.3</v>
      </c>
    </row>
    <row r="121" spans="1:5">
      <c r="A121" s="9">
        <v>35174</v>
      </c>
      <c r="B121" s="116">
        <v>55.533333333333331</v>
      </c>
      <c r="E121">
        <v>63.55</v>
      </c>
    </row>
    <row r="122" spans="1:5">
      <c r="A122" s="9">
        <v>35175</v>
      </c>
      <c r="B122" s="116">
        <v>56.31666666666667</v>
      </c>
      <c r="E122">
        <v>63.8</v>
      </c>
    </row>
    <row r="123" spans="1:5">
      <c r="A123" s="9">
        <v>35176</v>
      </c>
      <c r="B123" s="116">
        <v>55.783333333333331</v>
      </c>
      <c r="E123">
        <v>64.05</v>
      </c>
    </row>
    <row r="124" spans="1:5">
      <c r="A124" s="9">
        <v>35177</v>
      </c>
      <c r="B124" s="116">
        <v>55.783333333333331</v>
      </c>
      <c r="E124">
        <v>64.3</v>
      </c>
    </row>
    <row r="125" spans="1:5">
      <c r="A125" s="9">
        <v>35178</v>
      </c>
      <c r="B125" s="116">
        <v>55.35</v>
      </c>
      <c r="E125">
        <v>64.55</v>
      </c>
    </row>
    <row r="126" spans="1:5">
      <c r="A126" s="9">
        <v>35179</v>
      </c>
      <c r="B126" s="116">
        <v>55.366666666666667</v>
      </c>
      <c r="E126">
        <v>64.8</v>
      </c>
    </row>
    <row r="127" spans="1:5">
      <c r="A127" s="9">
        <v>35180</v>
      </c>
      <c r="B127" s="116">
        <v>56.7</v>
      </c>
      <c r="E127">
        <v>65.05</v>
      </c>
    </row>
    <row r="128" spans="1:5">
      <c r="A128" s="9">
        <v>35181</v>
      </c>
      <c r="B128" s="116">
        <v>58.216666666666669</v>
      </c>
      <c r="E128">
        <v>65.3</v>
      </c>
    </row>
    <row r="129" spans="1:5">
      <c r="A129" s="9">
        <v>35182</v>
      </c>
      <c r="B129" s="116">
        <v>58.65</v>
      </c>
      <c r="E129">
        <v>65.55</v>
      </c>
    </row>
    <row r="130" spans="1:5">
      <c r="A130" s="9">
        <v>35183</v>
      </c>
      <c r="B130" s="116">
        <v>58.18333333333333</v>
      </c>
      <c r="E130">
        <v>65.8</v>
      </c>
    </row>
    <row r="131" spans="1:5">
      <c r="A131" s="9">
        <v>35184</v>
      </c>
      <c r="B131" s="116">
        <v>58.7</v>
      </c>
      <c r="E131">
        <v>66.05</v>
      </c>
    </row>
    <row r="132" spans="1:5">
      <c r="A132" s="9">
        <v>35185</v>
      </c>
      <c r="B132" s="116">
        <v>59.85</v>
      </c>
      <c r="E132">
        <v>66.3</v>
      </c>
    </row>
    <row r="133" spans="1:5">
      <c r="A133" s="9">
        <v>35186</v>
      </c>
      <c r="B133" s="116">
        <v>59.2</v>
      </c>
      <c r="E133">
        <v>66.55</v>
      </c>
    </row>
    <row r="134" spans="1:5">
      <c r="A134" s="9">
        <v>35187</v>
      </c>
      <c r="B134" s="116">
        <v>58.766666666666666</v>
      </c>
      <c r="E134">
        <v>66.790000000000006</v>
      </c>
    </row>
    <row r="135" spans="1:5">
      <c r="A135" s="9">
        <v>35188</v>
      </c>
      <c r="B135" s="116">
        <v>57.833333333333336</v>
      </c>
      <c r="E135">
        <v>67.03</v>
      </c>
    </row>
    <row r="136" spans="1:5">
      <c r="A136" s="9">
        <v>35189</v>
      </c>
      <c r="B136" s="116">
        <v>58.616666666666667</v>
      </c>
      <c r="E136">
        <v>67.28</v>
      </c>
    </row>
    <row r="137" spans="1:5">
      <c r="A137" s="9">
        <v>35190</v>
      </c>
      <c r="B137" s="116">
        <v>59.783333333333331</v>
      </c>
      <c r="E137">
        <v>67.52</v>
      </c>
    </row>
    <row r="138" spans="1:5">
      <c r="A138" s="9">
        <v>35191</v>
      </c>
      <c r="B138" s="116">
        <v>59.4</v>
      </c>
      <c r="E138">
        <v>67.760000000000005</v>
      </c>
    </row>
    <row r="139" spans="1:5">
      <c r="A139" s="9">
        <v>35192</v>
      </c>
      <c r="B139" s="116">
        <v>57.35</v>
      </c>
      <c r="E139">
        <v>68</v>
      </c>
    </row>
    <row r="140" spans="1:5">
      <c r="A140" s="9">
        <v>35193</v>
      </c>
      <c r="B140" s="116">
        <v>58.81666666666667</v>
      </c>
      <c r="E140">
        <v>68.239999999999995</v>
      </c>
    </row>
    <row r="141" spans="1:5">
      <c r="A141" s="9">
        <v>35194</v>
      </c>
      <c r="B141" s="116">
        <v>61.716666666666669</v>
      </c>
      <c r="E141">
        <v>68.489999999999995</v>
      </c>
    </row>
    <row r="142" spans="1:5">
      <c r="A142" s="9">
        <v>35195</v>
      </c>
      <c r="B142" s="116">
        <v>62.45</v>
      </c>
      <c r="E142">
        <v>68.73</v>
      </c>
    </row>
    <row r="143" spans="1:5">
      <c r="A143" s="9">
        <v>35196</v>
      </c>
      <c r="B143" s="116">
        <v>62.93333333333333</v>
      </c>
      <c r="E143">
        <v>68.97</v>
      </c>
    </row>
    <row r="144" spans="1:5">
      <c r="A144" s="9">
        <v>35197</v>
      </c>
      <c r="B144" s="116">
        <v>62.65</v>
      </c>
      <c r="E144">
        <v>69.209999999999994</v>
      </c>
    </row>
    <row r="145" spans="1:5">
      <c r="A145" s="9">
        <v>35198</v>
      </c>
      <c r="B145" s="116">
        <v>62.3</v>
      </c>
      <c r="E145">
        <v>69.45</v>
      </c>
    </row>
    <row r="146" spans="1:5">
      <c r="A146" s="9">
        <v>35199</v>
      </c>
      <c r="B146" s="116">
        <v>62.633333333333333</v>
      </c>
      <c r="E146">
        <v>69.7</v>
      </c>
    </row>
    <row r="147" spans="1:5">
      <c r="A147" s="9">
        <v>35200</v>
      </c>
      <c r="B147" s="116">
        <v>61.883333333333333</v>
      </c>
      <c r="E147">
        <v>69.94</v>
      </c>
    </row>
    <row r="148" spans="1:5">
      <c r="A148" s="9">
        <v>35201</v>
      </c>
      <c r="B148" s="116">
        <v>64.36666666666666</v>
      </c>
      <c r="E148">
        <v>70.180000000000007</v>
      </c>
    </row>
    <row r="149" spans="1:5">
      <c r="A149" s="9">
        <v>35202</v>
      </c>
      <c r="B149" s="116">
        <v>62.983333333333334</v>
      </c>
      <c r="E149">
        <v>70.400000000000006</v>
      </c>
    </row>
    <row r="150" spans="1:5">
      <c r="A150" s="9">
        <v>35203</v>
      </c>
      <c r="B150" s="116">
        <v>61.766666666666666</v>
      </c>
      <c r="E150">
        <v>70.61</v>
      </c>
    </row>
    <row r="151" spans="1:5">
      <c r="A151" s="9">
        <v>35204</v>
      </c>
      <c r="B151" s="116">
        <v>64.63333333333334</v>
      </c>
      <c r="E151">
        <v>70.819999999999993</v>
      </c>
    </row>
    <row r="152" spans="1:5">
      <c r="A152" s="9">
        <v>35205</v>
      </c>
      <c r="B152" s="116">
        <v>65.55</v>
      </c>
      <c r="E152">
        <v>71.03</v>
      </c>
    </row>
    <row r="153" spans="1:5">
      <c r="A153" s="9">
        <v>35206</v>
      </c>
      <c r="B153" s="116">
        <v>66.8</v>
      </c>
      <c r="E153">
        <v>71.239999999999995</v>
      </c>
    </row>
    <row r="154" spans="1:5">
      <c r="A154" s="9">
        <v>35207</v>
      </c>
      <c r="B154" s="116">
        <v>66.166666666666671</v>
      </c>
      <c r="E154">
        <v>71.45</v>
      </c>
    </row>
    <row r="155" spans="1:5">
      <c r="A155" s="9">
        <v>35208</v>
      </c>
      <c r="B155" s="116">
        <v>66.13333333333334</v>
      </c>
      <c r="E155">
        <v>71.66</v>
      </c>
    </row>
    <row r="156" spans="1:5">
      <c r="A156" s="9">
        <v>35209</v>
      </c>
      <c r="B156" s="116">
        <v>65.716666666666669</v>
      </c>
      <c r="E156">
        <v>71.87</v>
      </c>
    </row>
    <row r="157" spans="1:5">
      <c r="A157" s="9">
        <v>35210</v>
      </c>
      <c r="B157" s="116">
        <v>64.716666666666669</v>
      </c>
      <c r="E157">
        <v>72.08</v>
      </c>
    </row>
    <row r="158" spans="1:5">
      <c r="A158" s="9">
        <v>35211</v>
      </c>
      <c r="B158" s="116">
        <v>63.93333333333333</v>
      </c>
      <c r="E158">
        <v>72.290000000000006</v>
      </c>
    </row>
    <row r="159" spans="1:5">
      <c r="A159" s="9">
        <v>35212</v>
      </c>
      <c r="B159" s="116">
        <v>65.933333333333337</v>
      </c>
      <c r="E159">
        <v>72.5</v>
      </c>
    </row>
    <row r="160" spans="1:5">
      <c r="A160" s="9">
        <v>35213</v>
      </c>
      <c r="B160" s="116">
        <v>67.55</v>
      </c>
      <c r="E160">
        <v>72.709999999999994</v>
      </c>
    </row>
    <row r="161" spans="1:5">
      <c r="A161" s="9">
        <v>35214</v>
      </c>
      <c r="B161" s="116">
        <v>67.900000000000006</v>
      </c>
      <c r="E161">
        <v>72.92</v>
      </c>
    </row>
    <row r="162" spans="1:5">
      <c r="A162" s="9">
        <v>35215</v>
      </c>
      <c r="B162" s="116">
        <v>69.466666666666669</v>
      </c>
      <c r="E162">
        <v>73.13</v>
      </c>
    </row>
    <row r="163" spans="1:5">
      <c r="A163" s="9">
        <v>35216</v>
      </c>
      <c r="B163" s="116">
        <v>70.86666666666666</v>
      </c>
      <c r="E163">
        <v>73.34</v>
      </c>
    </row>
    <row r="164" spans="1:5">
      <c r="A164" s="9">
        <v>35217</v>
      </c>
      <c r="B164" s="116">
        <v>68.033333333333331</v>
      </c>
      <c r="E164">
        <v>73.55</v>
      </c>
    </row>
    <row r="165" spans="1:5">
      <c r="A165" s="9">
        <v>35218</v>
      </c>
      <c r="B165" s="116">
        <v>67.349999999999994</v>
      </c>
      <c r="E165">
        <v>73.77</v>
      </c>
    </row>
    <row r="166" spans="1:5">
      <c r="A166" s="9">
        <v>35219</v>
      </c>
      <c r="B166" s="116">
        <v>67.666666666666671</v>
      </c>
      <c r="E166">
        <v>73.98</v>
      </c>
    </row>
    <row r="167" spans="1:5">
      <c r="A167" s="9">
        <v>35220</v>
      </c>
      <c r="B167" s="116">
        <v>68.683333333333337</v>
      </c>
      <c r="E167">
        <v>74.2</v>
      </c>
    </row>
    <row r="168" spans="1:5">
      <c r="A168" s="9">
        <v>35221</v>
      </c>
      <c r="B168" s="116">
        <v>68.266666666666666</v>
      </c>
      <c r="E168">
        <v>74.42</v>
      </c>
    </row>
    <row r="169" spans="1:5">
      <c r="A169" s="9">
        <v>35222</v>
      </c>
      <c r="B169" s="116">
        <v>69.333333333333329</v>
      </c>
      <c r="E169">
        <v>74.63</v>
      </c>
    </row>
    <row r="170" spans="1:5">
      <c r="A170" s="9">
        <v>35223</v>
      </c>
      <c r="B170" s="116">
        <v>71.483333333333334</v>
      </c>
      <c r="E170">
        <v>74.849999999999994</v>
      </c>
    </row>
    <row r="171" spans="1:5">
      <c r="A171" s="9">
        <v>35224</v>
      </c>
      <c r="B171" s="116">
        <v>70.849999999999994</v>
      </c>
      <c r="E171">
        <v>75.069999999999993</v>
      </c>
    </row>
    <row r="172" spans="1:5">
      <c r="A172" s="9">
        <v>35225</v>
      </c>
      <c r="B172" s="116">
        <v>71.349999999999994</v>
      </c>
      <c r="E172">
        <v>75.28</v>
      </c>
    </row>
    <row r="173" spans="1:5">
      <c r="A173" s="9">
        <v>35226</v>
      </c>
      <c r="B173" s="116">
        <v>71.166666666666671</v>
      </c>
      <c r="E173">
        <v>75.5</v>
      </c>
    </row>
    <row r="174" spans="1:5">
      <c r="A174" s="9">
        <v>35227</v>
      </c>
      <c r="B174" s="116">
        <v>70.566666666666663</v>
      </c>
      <c r="E174">
        <v>75.72</v>
      </c>
    </row>
    <row r="175" spans="1:5">
      <c r="A175" s="9">
        <v>35228</v>
      </c>
      <c r="B175" s="116">
        <v>70.650000000000006</v>
      </c>
      <c r="E175">
        <v>75.930000000000007</v>
      </c>
    </row>
    <row r="176" spans="1:5">
      <c r="A176" s="9">
        <v>35229</v>
      </c>
      <c r="B176" s="116">
        <v>70.75</v>
      </c>
      <c r="E176">
        <v>76.150000000000006</v>
      </c>
    </row>
    <row r="177" spans="1:5">
      <c r="A177" s="9">
        <v>35230</v>
      </c>
      <c r="B177" s="116">
        <v>72.88333333333334</v>
      </c>
      <c r="E177">
        <v>76.37</v>
      </c>
    </row>
    <row r="178" spans="1:5">
      <c r="A178" s="9">
        <v>35231</v>
      </c>
      <c r="B178" s="116">
        <v>73.266666666666666</v>
      </c>
      <c r="E178">
        <v>76.58</v>
      </c>
    </row>
    <row r="179" spans="1:5">
      <c r="A179" s="9">
        <v>35232</v>
      </c>
      <c r="B179" s="116">
        <v>71.766666666666666</v>
      </c>
      <c r="E179">
        <v>76.8</v>
      </c>
    </row>
    <row r="180" spans="1:5">
      <c r="A180" s="9">
        <v>35233</v>
      </c>
      <c r="B180" s="116">
        <v>72.5</v>
      </c>
      <c r="E180">
        <v>76.89</v>
      </c>
    </row>
    <row r="181" spans="1:5">
      <c r="A181" s="9">
        <v>35234</v>
      </c>
      <c r="B181" s="116">
        <v>73.849999999999994</v>
      </c>
      <c r="E181">
        <v>76.989999999999995</v>
      </c>
    </row>
    <row r="182" spans="1:5">
      <c r="A182" s="9">
        <v>35235</v>
      </c>
      <c r="B182" s="116">
        <v>73.86666666666666</v>
      </c>
      <c r="E182">
        <v>77.08</v>
      </c>
    </row>
    <row r="183" spans="1:5">
      <c r="A183" s="9">
        <v>35236</v>
      </c>
      <c r="B183" s="116">
        <v>72.716666666666669</v>
      </c>
      <c r="E183">
        <v>77.17</v>
      </c>
    </row>
    <row r="184" spans="1:5">
      <c r="A184" s="9">
        <v>35237</v>
      </c>
      <c r="B184" s="116">
        <v>73.7</v>
      </c>
      <c r="E184">
        <v>77.27</v>
      </c>
    </row>
    <row r="185" spans="1:5">
      <c r="A185" s="9">
        <v>35238</v>
      </c>
      <c r="B185" s="116">
        <v>72.733333333333334</v>
      </c>
      <c r="E185">
        <v>77.36</v>
      </c>
    </row>
    <row r="186" spans="1:5">
      <c r="A186" s="9">
        <v>35239</v>
      </c>
      <c r="B186" s="116">
        <v>72.45</v>
      </c>
      <c r="E186">
        <v>77.45</v>
      </c>
    </row>
    <row r="187" spans="1:5">
      <c r="A187" s="9">
        <v>35240</v>
      </c>
      <c r="B187" s="116">
        <v>73.283333333333331</v>
      </c>
      <c r="E187">
        <v>77.55</v>
      </c>
    </row>
    <row r="188" spans="1:5">
      <c r="A188" s="9">
        <v>35241</v>
      </c>
      <c r="B188" s="116">
        <v>72.016666666666666</v>
      </c>
      <c r="E188">
        <v>77.64</v>
      </c>
    </row>
    <row r="189" spans="1:5">
      <c r="A189" s="9">
        <v>35242</v>
      </c>
      <c r="B189" s="116">
        <v>72.86666666666666</v>
      </c>
      <c r="E189">
        <v>77.73</v>
      </c>
    </row>
    <row r="190" spans="1:5">
      <c r="A190" s="9">
        <v>35243</v>
      </c>
      <c r="B190" s="116">
        <v>73.733333333333334</v>
      </c>
      <c r="E190">
        <v>77.83</v>
      </c>
    </row>
    <row r="191" spans="1:5">
      <c r="A191" s="9">
        <v>35244</v>
      </c>
      <c r="B191" s="116">
        <v>74.25</v>
      </c>
      <c r="E191">
        <v>77.92</v>
      </c>
    </row>
    <row r="192" spans="1:5">
      <c r="A192" s="9">
        <v>35245</v>
      </c>
      <c r="B192" s="116">
        <v>74.683333333333337</v>
      </c>
      <c r="E192">
        <v>78.010000000000005</v>
      </c>
    </row>
    <row r="193" spans="1:5">
      <c r="A193" s="9">
        <v>35246</v>
      </c>
      <c r="B193" s="116">
        <v>74.55</v>
      </c>
      <c r="E193">
        <v>78.11</v>
      </c>
    </row>
    <row r="194" spans="1:5">
      <c r="A194" s="9">
        <v>35247</v>
      </c>
      <c r="B194" s="116">
        <v>74.2</v>
      </c>
      <c r="E194">
        <v>78.2</v>
      </c>
    </row>
    <row r="195" spans="1:5">
      <c r="A195" s="9">
        <v>35248</v>
      </c>
      <c r="B195" s="116">
        <v>74.36666666666666</v>
      </c>
      <c r="E195">
        <v>78.290000000000006</v>
      </c>
    </row>
    <row r="196" spans="1:5">
      <c r="A196" s="9">
        <v>35249</v>
      </c>
      <c r="B196" s="116">
        <v>74.933333333333337</v>
      </c>
      <c r="E196">
        <v>78.38</v>
      </c>
    </row>
    <row r="197" spans="1:5">
      <c r="A197" s="9">
        <v>35250</v>
      </c>
      <c r="B197" s="116">
        <v>75.05</v>
      </c>
      <c r="E197">
        <v>78.47</v>
      </c>
    </row>
    <row r="198" spans="1:5">
      <c r="A198" s="9">
        <v>35251</v>
      </c>
      <c r="B198" s="116">
        <v>75.683333333333337</v>
      </c>
      <c r="E198">
        <v>78.56</v>
      </c>
    </row>
    <row r="199" spans="1:5">
      <c r="A199" s="9">
        <v>35252</v>
      </c>
      <c r="B199" s="116">
        <v>75.933333333333337</v>
      </c>
      <c r="E199">
        <v>78.650000000000006</v>
      </c>
    </row>
    <row r="200" spans="1:5">
      <c r="A200" s="9">
        <v>35253</v>
      </c>
      <c r="B200" s="116">
        <v>78.066666666666663</v>
      </c>
      <c r="E200">
        <v>78.739999999999995</v>
      </c>
    </row>
    <row r="201" spans="1:5">
      <c r="A201" s="9">
        <v>35254</v>
      </c>
      <c r="B201" s="116">
        <v>78.666666666666671</v>
      </c>
      <c r="E201">
        <v>78.83</v>
      </c>
    </row>
    <row r="202" spans="1:5">
      <c r="A202" s="9">
        <v>35255</v>
      </c>
      <c r="B202" s="116">
        <v>78.36666666666666</v>
      </c>
      <c r="E202">
        <v>78.92</v>
      </c>
    </row>
    <row r="203" spans="1:5">
      <c r="A203" s="9">
        <v>35256</v>
      </c>
      <c r="B203" s="116">
        <v>76.316666666666663</v>
      </c>
      <c r="E203">
        <v>79.010000000000005</v>
      </c>
    </row>
    <row r="204" spans="1:5">
      <c r="A204" s="9">
        <v>35257</v>
      </c>
      <c r="B204" s="116">
        <v>75.900000000000006</v>
      </c>
      <c r="E204">
        <v>79.099999999999994</v>
      </c>
    </row>
    <row r="205" spans="1:5">
      <c r="A205" s="9">
        <v>35258</v>
      </c>
      <c r="B205" s="116">
        <v>76.75</v>
      </c>
      <c r="E205">
        <v>79.19</v>
      </c>
    </row>
    <row r="206" spans="1:5">
      <c r="A206" s="9">
        <v>35259</v>
      </c>
      <c r="B206" s="116">
        <v>78.333333333333329</v>
      </c>
      <c r="E206">
        <v>79.28</v>
      </c>
    </row>
    <row r="207" spans="1:5">
      <c r="A207" s="9">
        <v>35260</v>
      </c>
      <c r="B207" s="116">
        <v>78.983333333333334</v>
      </c>
      <c r="E207">
        <v>79.37</v>
      </c>
    </row>
    <row r="208" spans="1:5">
      <c r="A208" s="9">
        <v>35261</v>
      </c>
      <c r="B208" s="116">
        <v>78.916666666666671</v>
      </c>
      <c r="E208">
        <v>79.459999999999994</v>
      </c>
    </row>
    <row r="209" spans="1:5">
      <c r="A209" s="9">
        <v>35262</v>
      </c>
      <c r="B209" s="116">
        <v>79.066666666666663</v>
      </c>
      <c r="E209">
        <v>79.55</v>
      </c>
    </row>
    <row r="210" spans="1:5">
      <c r="A210" s="9">
        <v>35263</v>
      </c>
      <c r="B210" s="116">
        <v>79.716666666666669</v>
      </c>
      <c r="E210">
        <v>79.59</v>
      </c>
    </row>
    <row r="211" spans="1:5">
      <c r="A211" s="9">
        <v>35264</v>
      </c>
      <c r="B211" s="116">
        <v>79.483333333333334</v>
      </c>
      <c r="E211">
        <v>79.58</v>
      </c>
    </row>
    <row r="212" spans="1:5">
      <c r="A212" s="9">
        <v>35265</v>
      </c>
      <c r="B212" s="116">
        <v>77.86666666666666</v>
      </c>
      <c r="E212">
        <v>79.569999999999993</v>
      </c>
    </row>
    <row r="213" spans="1:5">
      <c r="A213" s="9">
        <v>35266</v>
      </c>
      <c r="B213" s="116">
        <v>78.716666666666669</v>
      </c>
      <c r="E213">
        <v>79.55</v>
      </c>
    </row>
    <row r="214" spans="1:5">
      <c r="A214" s="9">
        <v>35267</v>
      </c>
      <c r="B214" s="116">
        <v>77.333333333333329</v>
      </c>
      <c r="E214">
        <v>79.540000000000006</v>
      </c>
    </row>
    <row r="215" spans="1:5">
      <c r="A215" s="9">
        <v>35268</v>
      </c>
      <c r="B215" s="116">
        <v>76.88333333333334</v>
      </c>
      <c r="E215">
        <v>79.53</v>
      </c>
    </row>
    <row r="216" spans="1:5">
      <c r="A216" s="9">
        <v>35269</v>
      </c>
      <c r="B216" s="116">
        <v>76.683333333333337</v>
      </c>
      <c r="E216">
        <v>79.52</v>
      </c>
    </row>
    <row r="217" spans="1:5">
      <c r="A217" s="9">
        <v>35270</v>
      </c>
      <c r="B217" s="116">
        <v>76.783333333333331</v>
      </c>
      <c r="E217">
        <v>79.5</v>
      </c>
    </row>
    <row r="218" spans="1:5">
      <c r="A218" s="9">
        <v>35271</v>
      </c>
      <c r="B218" s="116">
        <v>75.983333333333334</v>
      </c>
      <c r="E218">
        <v>79.489999999999995</v>
      </c>
    </row>
    <row r="219" spans="1:5">
      <c r="A219" s="9">
        <v>35272</v>
      </c>
      <c r="B219" s="116">
        <v>77.233333333333334</v>
      </c>
      <c r="E219">
        <v>79.48</v>
      </c>
    </row>
    <row r="220" spans="1:5">
      <c r="A220" s="9">
        <v>35273</v>
      </c>
      <c r="B220" s="116">
        <v>77</v>
      </c>
      <c r="E220">
        <v>79.459999999999994</v>
      </c>
    </row>
    <row r="221" spans="1:5">
      <c r="A221" s="9">
        <v>35274</v>
      </c>
      <c r="B221" s="116">
        <v>76.216666666666669</v>
      </c>
      <c r="E221">
        <v>79.45</v>
      </c>
    </row>
    <row r="222" spans="1:5">
      <c r="A222" s="9">
        <v>35275</v>
      </c>
      <c r="B222" s="116">
        <v>76.63333333333334</v>
      </c>
      <c r="E222">
        <v>79.44</v>
      </c>
    </row>
    <row r="223" spans="1:5">
      <c r="A223" s="9">
        <v>35276</v>
      </c>
      <c r="B223" s="116">
        <v>76.166666666666671</v>
      </c>
      <c r="E223">
        <v>79.430000000000007</v>
      </c>
    </row>
    <row r="224" spans="1:5">
      <c r="A224" s="9">
        <v>35277</v>
      </c>
      <c r="B224" s="116">
        <v>77.433333333333337</v>
      </c>
      <c r="E224">
        <v>79.41</v>
      </c>
    </row>
    <row r="225" spans="1:5">
      <c r="A225" s="9">
        <v>35278</v>
      </c>
      <c r="B225" s="116">
        <v>78.566666666666663</v>
      </c>
      <c r="E225">
        <v>79.400000000000006</v>
      </c>
    </row>
    <row r="226" spans="1:5">
      <c r="A226" s="9">
        <v>35279</v>
      </c>
      <c r="B226" s="116">
        <v>78.916666666666671</v>
      </c>
      <c r="E226">
        <v>79.39</v>
      </c>
    </row>
    <row r="227" spans="1:5">
      <c r="A227" s="9">
        <v>35280</v>
      </c>
      <c r="B227" s="116">
        <v>78.8</v>
      </c>
      <c r="E227">
        <v>79.37</v>
      </c>
    </row>
    <row r="228" spans="1:5">
      <c r="A228" s="9">
        <v>35281</v>
      </c>
      <c r="B228" s="116">
        <v>77.05</v>
      </c>
      <c r="E228">
        <v>79.36</v>
      </c>
    </row>
    <row r="229" spans="1:5">
      <c r="A229" s="9">
        <v>35282</v>
      </c>
      <c r="B229" s="116">
        <v>76.13333333333334</v>
      </c>
      <c r="E229">
        <v>79.349999999999994</v>
      </c>
    </row>
    <row r="230" spans="1:5">
      <c r="A230" s="9">
        <v>35283</v>
      </c>
      <c r="B230" s="116">
        <v>75.983333333333334</v>
      </c>
      <c r="E230">
        <v>79.34</v>
      </c>
    </row>
    <row r="231" spans="1:5">
      <c r="A231" s="9">
        <v>35284</v>
      </c>
      <c r="B231" s="116">
        <v>77.283333333333331</v>
      </c>
      <c r="E231">
        <v>79.319999999999993</v>
      </c>
    </row>
    <row r="232" spans="1:5">
      <c r="A232" s="9">
        <v>35285</v>
      </c>
      <c r="B232" s="116">
        <v>77.900000000000006</v>
      </c>
      <c r="E232">
        <v>79.31</v>
      </c>
    </row>
    <row r="233" spans="1:5">
      <c r="A233" s="9">
        <v>35286</v>
      </c>
      <c r="B233" s="116">
        <v>77.066666666666663</v>
      </c>
      <c r="E233">
        <v>79.3</v>
      </c>
    </row>
    <row r="234" spans="1:5">
      <c r="A234" s="9">
        <v>35287</v>
      </c>
      <c r="B234" s="116">
        <v>75.63333333333334</v>
      </c>
      <c r="E234">
        <v>79.28</v>
      </c>
    </row>
    <row r="235" spans="1:5">
      <c r="A235" s="9">
        <v>35288</v>
      </c>
      <c r="B235" s="116">
        <v>74.716666666666669</v>
      </c>
      <c r="E235">
        <v>79.27</v>
      </c>
    </row>
    <row r="236" spans="1:5">
      <c r="A236" s="9">
        <v>35289</v>
      </c>
      <c r="B236" s="116">
        <v>75.783333333333331</v>
      </c>
      <c r="E236">
        <v>79.260000000000005</v>
      </c>
    </row>
    <row r="237" spans="1:5">
      <c r="A237" s="9">
        <v>35290</v>
      </c>
      <c r="B237" s="116">
        <v>77.566666666666663</v>
      </c>
      <c r="E237">
        <v>79.25</v>
      </c>
    </row>
    <row r="238" spans="1:5">
      <c r="A238" s="9">
        <v>35291</v>
      </c>
      <c r="B238" s="116">
        <v>76.86666666666666</v>
      </c>
      <c r="E238">
        <v>79.23</v>
      </c>
    </row>
    <row r="239" spans="1:5">
      <c r="A239" s="9">
        <v>35292</v>
      </c>
      <c r="B239" s="116">
        <v>75.650000000000006</v>
      </c>
      <c r="E239">
        <v>79.22</v>
      </c>
    </row>
    <row r="240" spans="1:5">
      <c r="A240" s="9">
        <v>35293</v>
      </c>
      <c r="B240" s="116">
        <v>76.650000000000006</v>
      </c>
      <c r="E240">
        <v>79.209999999999994</v>
      </c>
    </row>
    <row r="241" spans="1:5">
      <c r="A241" s="9">
        <v>35294</v>
      </c>
      <c r="B241" s="116">
        <v>75.716666666666669</v>
      </c>
      <c r="E241">
        <v>79.12</v>
      </c>
    </row>
    <row r="242" spans="1:5">
      <c r="A242" s="9">
        <v>35295</v>
      </c>
      <c r="B242" s="116">
        <v>74.3</v>
      </c>
      <c r="E242">
        <v>78.95</v>
      </c>
    </row>
    <row r="243" spans="1:5">
      <c r="A243" s="9">
        <v>35296</v>
      </c>
      <c r="B243" s="116">
        <v>74.483333333333334</v>
      </c>
      <c r="E243">
        <v>78.78</v>
      </c>
    </row>
    <row r="244" spans="1:5">
      <c r="A244" s="9">
        <v>35297</v>
      </c>
      <c r="B244" s="116">
        <v>73.516666666666666</v>
      </c>
      <c r="E244">
        <v>78.61</v>
      </c>
    </row>
    <row r="245" spans="1:5">
      <c r="A245" s="9">
        <v>35298</v>
      </c>
      <c r="B245" s="116">
        <v>73.733333333333334</v>
      </c>
      <c r="E245">
        <v>78.45</v>
      </c>
    </row>
    <row r="246" spans="1:5">
      <c r="A246" s="9">
        <v>35299</v>
      </c>
      <c r="B246" s="116">
        <v>73.766666666666666</v>
      </c>
      <c r="E246">
        <v>78.28</v>
      </c>
    </row>
    <row r="247" spans="1:5">
      <c r="A247" s="9">
        <v>35300</v>
      </c>
      <c r="B247" s="116">
        <v>73.86666666666666</v>
      </c>
      <c r="E247">
        <v>78.11</v>
      </c>
    </row>
    <row r="248" spans="1:5">
      <c r="A248" s="9">
        <v>35301</v>
      </c>
      <c r="B248" s="116">
        <v>74.400000000000006</v>
      </c>
      <c r="E248">
        <v>77.94</v>
      </c>
    </row>
    <row r="249" spans="1:5">
      <c r="A249" s="9">
        <v>35302</v>
      </c>
      <c r="B249" s="116">
        <v>75.166666666666671</v>
      </c>
      <c r="E249">
        <v>77.77</v>
      </c>
    </row>
    <row r="250" spans="1:5">
      <c r="A250" s="9">
        <v>35303</v>
      </c>
      <c r="B250" s="116">
        <v>76.150000000000006</v>
      </c>
      <c r="E250">
        <v>77.61</v>
      </c>
    </row>
    <row r="251" spans="1:5">
      <c r="A251" s="9">
        <v>35304</v>
      </c>
      <c r="B251" s="116">
        <v>75.283333333333331</v>
      </c>
      <c r="E251">
        <v>77.44</v>
      </c>
    </row>
    <row r="252" spans="1:5">
      <c r="A252" s="9">
        <v>35305</v>
      </c>
      <c r="B252" s="116">
        <v>74.683333333333337</v>
      </c>
      <c r="E252">
        <v>77.27</v>
      </c>
    </row>
    <row r="253" spans="1:5">
      <c r="A253" s="9">
        <v>35306</v>
      </c>
      <c r="B253" s="116">
        <v>74.783333333333331</v>
      </c>
      <c r="E253">
        <v>77.099999999999994</v>
      </c>
    </row>
    <row r="254" spans="1:5">
      <c r="A254" s="9">
        <v>35307</v>
      </c>
      <c r="B254" s="116">
        <v>73.433333333333337</v>
      </c>
      <c r="E254">
        <v>76.94</v>
      </c>
    </row>
    <row r="255" spans="1:5">
      <c r="A255" s="9">
        <v>35308</v>
      </c>
      <c r="B255" s="116">
        <v>73.216666666666669</v>
      </c>
      <c r="E255">
        <v>76.77</v>
      </c>
    </row>
    <row r="256" spans="1:5">
      <c r="A256" s="9">
        <v>35309</v>
      </c>
      <c r="B256" s="116">
        <v>72.900000000000006</v>
      </c>
      <c r="E256">
        <v>76.599999999999994</v>
      </c>
    </row>
    <row r="257" spans="1:5">
      <c r="A257" s="9">
        <v>35310</v>
      </c>
      <c r="B257" s="116">
        <v>72.900000000000006</v>
      </c>
      <c r="E257">
        <v>76.430000000000007</v>
      </c>
    </row>
    <row r="258" spans="1:5">
      <c r="A258" s="9">
        <v>35311</v>
      </c>
      <c r="B258" s="116">
        <v>71.533333333333331</v>
      </c>
      <c r="E258">
        <v>76.25</v>
      </c>
    </row>
    <row r="259" spans="1:5">
      <c r="A259" s="9">
        <v>35312</v>
      </c>
      <c r="B259" s="116">
        <v>72.38333333333334</v>
      </c>
      <c r="E259">
        <v>76.08</v>
      </c>
    </row>
    <row r="260" spans="1:5">
      <c r="A260" s="9">
        <v>35313</v>
      </c>
      <c r="B260" s="116">
        <v>72.533333333333331</v>
      </c>
      <c r="E260">
        <v>75.91</v>
      </c>
    </row>
    <row r="261" spans="1:5">
      <c r="A261" s="9">
        <v>35314</v>
      </c>
      <c r="B261" s="116">
        <v>72.36666666666666</v>
      </c>
      <c r="E261">
        <v>75.73</v>
      </c>
    </row>
    <row r="262" spans="1:5">
      <c r="A262" s="9">
        <v>35315</v>
      </c>
      <c r="B262" s="116">
        <v>70.466666666666669</v>
      </c>
      <c r="E262">
        <v>75.56</v>
      </c>
    </row>
    <row r="263" spans="1:5">
      <c r="A263" s="9">
        <v>35316</v>
      </c>
      <c r="B263" s="116">
        <v>70.900000000000006</v>
      </c>
      <c r="E263">
        <v>75.39</v>
      </c>
    </row>
    <row r="264" spans="1:5">
      <c r="A264" s="9">
        <v>35317</v>
      </c>
      <c r="B264" s="116">
        <v>71.216666666666669</v>
      </c>
      <c r="E264">
        <v>75.209999999999994</v>
      </c>
    </row>
    <row r="265" spans="1:5">
      <c r="A265" s="9">
        <v>35318</v>
      </c>
      <c r="B265" s="116">
        <v>70.88333333333334</v>
      </c>
      <c r="E265">
        <v>75.040000000000006</v>
      </c>
    </row>
    <row r="266" spans="1:5">
      <c r="A266" s="9">
        <v>35319</v>
      </c>
      <c r="B266" s="116">
        <v>70.333333333333329</v>
      </c>
      <c r="E266">
        <v>74.87</v>
      </c>
    </row>
    <row r="267" spans="1:5">
      <c r="A267" s="9">
        <v>35320</v>
      </c>
      <c r="B267" s="116">
        <v>70.150000000000006</v>
      </c>
      <c r="E267">
        <v>74.69</v>
      </c>
    </row>
    <row r="268" spans="1:5">
      <c r="A268" s="9">
        <v>35321</v>
      </c>
      <c r="B268" s="116">
        <v>70.099999999999994</v>
      </c>
      <c r="E268">
        <v>74.52</v>
      </c>
    </row>
    <row r="269" spans="1:5">
      <c r="A269" s="9">
        <v>35322</v>
      </c>
      <c r="B269" s="116">
        <v>67.833333333333329</v>
      </c>
      <c r="E269">
        <v>74.349999999999994</v>
      </c>
    </row>
    <row r="270" spans="1:5">
      <c r="A270" s="9">
        <v>35323</v>
      </c>
      <c r="B270" s="116">
        <v>67.88333333333334</v>
      </c>
      <c r="E270">
        <v>74.17</v>
      </c>
    </row>
    <row r="271" spans="1:5">
      <c r="A271" s="9">
        <v>35324</v>
      </c>
      <c r="B271" s="116">
        <v>68.25</v>
      </c>
      <c r="E271">
        <v>74</v>
      </c>
    </row>
    <row r="272" spans="1:5">
      <c r="A272" s="9">
        <v>35325</v>
      </c>
      <c r="B272" s="116">
        <v>67.599999999999994</v>
      </c>
      <c r="E272">
        <v>73.64</v>
      </c>
    </row>
    <row r="273" spans="1:5">
      <c r="A273" s="9">
        <v>35326</v>
      </c>
      <c r="B273" s="116">
        <v>66.55</v>
      </c>
      <c r="E273">
        <v>73.28</v>
      </c>
    </row>
    <row r="274" spans="1:5">
      <c r="A274" s="9">
        <v>35327</v>
      </c>
      <c r="B274" s="116">
        <v>66.966666666666669</v>
      </c>
      <c r="E274">
        <v>72.92</v>
      </c>
    </row>
    <row r="275" spans="1:5">
      <c r="A275" s="9">
        <v>35328</v>
      </c>
      <c r="B275" s="116">
        <v>66.033333333333331</v>
      </c>
      <c r="E275">
        <v>72.56</v>
      </c>
    </row>
    <row r="276" spans="1:5">
      <c r="A276" s="9">
        <v>35329</v>
      </c>
      <c r="B276" s="116">
        <v>65.833333333333329</v>
      </c>
      <c r="E276">
        <v>72.2</v>
      </c>
    </row>
    <row r="277" spans="1:5">
      <c r="A277" s="9">
        <v>35330</v>
      </c>
      <c r="B277" s="116">
        <v>64.266666666666666</v>
      </c>
      <c r="E277">
        <v>71.84</v>
      </c>
    </row>
    <row r="278" spans="1:5">
      <c r="A278" s="9">
        <v>35331</v>
      </c>
      <c r="B278" s="116">
        <v>62.883333333333333</v>
      </c>
      <c r="E278">
        <v>71.48</v>
      </c>
    </row>
    <row r="279" spans="1:5">
      <c r="A279" s="9">
        <v>35332</v>
      </c>
      <c r="B279" s="116">
        <v>63.333333333333336</v>
      </c>
      <c r="E279">
        <v>71.12</v>
      </c>
    </row>
    <row r="280" spans="1:5">
      <c r="A280" s="9">
        <v>35333</v>
      </c>
      <c r="B280" s="116">
        <v>65.38333333333334</v>
      </c>
      <c r="E280">
        <v>70.760000000000005</v>
      </c>
    </row>
    <row r="281" spans="1:5">
      <c r="A281" s="9">
        <v>35334</v>
      </c>
      <c r="B281" s="116">
        <v>64.916666666666671</v>
      </c>
      <c r="E281">
        <v>70.400000000000006</v>
      </c>
    </row>
    <row r="282" spans="1:5">
      <c r="A282" s="9">
        <v>35335</v>
      </c>
      <c r="B282" s="116">
        <v>63.7</v>
      </c>
      <c r="E282">
        <v>70.040000000000006</v>
      </c>
    </row>
    <row r="283" spans="1:5">
      <c r="A283" s="9">
        <v>35336</v>
      </c>
      <c r="B283" s="116">
        <v>62.666666666666664</v>
      </c>
      <c r="E283">
        <v>69.680000000000007</v>
      </c>
    </row>
    <row r="284" spans="1:5">
      <c r="A284" s="9">
        <v>35337</v>
      </c>
      <c r="B284" s="116">
        <v>61.93333333333333</v>
      </c>
      <c r="E284">
        <v>69.319999999999993</v>
      </c>
    </row>
    <row r="285" spans="1:5">
      <c r="A285" s="9">
        <v>35338</v>
      </c>
      <c r="B285" s="116">
        <v>61.93333333333333</v>
      </c>
      <c r="E285">
        <v>68.959999999999994</v>
      </c>
    </row>
    <row r="286" spans="1:5">
      <c r="A286" s="9">
        <v>35339</v>
      </c>
      <c r="B286" s="116">
        <v>63.016666666666666</v>
      </c>
      <c r="E286">
        <v>68.599999999999994</v>
      </c>
    </row>
    <row r="287" spans="1:5">
      <c r="A287" s="9">
        <v>35340</v>
      </c>
      <c r="B287" s="116">
        <v>61.216666666666669</v>
      </c>
      <c r="E287">
        <v>68.25</v>
      </c>
    </row>
    <row r="288" spans="1:5">
      <c r="A288" s="9">
        <v>35341</v>
      </c>
      <c r="B288" s="116">
        <v>60.766666666666666</v>
      </c>
      <c r="E288">
        <v>67.900000000000006</v>
      </c>
    </row>
    <row r="289" spans="1:5">
      <c r="A289" s="9">
        <v>35342</v>
      </c>
      <c r="B289" s="116">
        <v>60.733333333333334</v>
      </c>
      <c r="E289">
        <v>67.55</v>
      </c>
    </row>
    <row r="290" spans="1:5">
      <c r="A290" s="9">
        <v>35343</v>
      </c>
      <c r="B290" s="116">
        <v>61.266666666666666</v>
      </c>
      <c r="E290">
        <v>67.209999999999994</v>
      </c>
    </row>
    <row r="291" spans="1:5">
      <c r="A291" s="9">
        <v>35344</v>
      </c>
      <c r="B291" s="116">
        <v>59.633333333333333</v>
      </c>
      <c r="E291">
        <v>66.86</v>
      </c>
    </row>
    <row r="292" spans="1:5">
      <c r="A292" s="9">
        <v>35345</v>
      </c>
      <c r="B292" s="116">
        <v>59.733333333333334</v>
      </c>
      <c r="E292">
        <v>66.510000000000005</v>
      </c>
    </row>
    <row r="293" spans="1:5">
      <c r="A293" s="9">
        <v>35346</v>
      </c>
      <c r="B293" s="116">
        <v>60.05</v>
      </c>
      <c r="E293">
        <v>66.16</v>
      </c>
    </row>
    <row r="294" spans="1:5">
      <c r="A294" s="9">
        <v>35347</v>
      </c>
      <c r="B294" s="116">
        <v>57.95</v>
      </c>
      <c r="E294">
        <v>65.81</v>
      </c>
    </row>
    <row r="295" spans="1:5">
      <c r="A295" s="9">
        <v>35348</v>
      </c>
      <c r="B295" s="116">
        <v>56.866666666666667</v>
      </c>
      <c r="E295">
        <v>65.459999999999994</v>
      </c>
    </row>
    <row r="296" spans="1:5">
      <c r="A296" s="9">
        <v>35349</v>
      </c>
      <c r="B296" s="116">
        <v>58.016666666666666</v>
      </c>
      <c r="E296">
        <v>65.12</v>
      </c>
    </row>
    <row r="297" spans="1:5">
      <c r="A297" s="9">
        <v>35350</v>
      </c>
      <c r="B297" s="116">
        <v>59.15</v>
      </c>
      <c r="E297">
        <v>64.77</v>
      </c>
    </row>
    <row r="298" spans="1:5">
      <c r="A298" s="9">
        <v>35351</v>
      </c>
      <c r="B298" s="116">
        <v>59.43333333333333</v>
      </c>
      <c r="E298">
        <v>64.42</v>
      </c>
    </row>
    <row r="299" spans="1:5">
      <c r="A299" s="9">
        <v>35352</v>
      </c>
      <c r="B299" s="116">
        <v>59.333333333333336</v>
      </c>
      <c r="E299">
        <v>64.069999999999993</v>
      </c>
    </row>
    <row r="300" spans="1:5">
      <c r="A300" s="9">
        <v>35353</v>
      </c>
      <c r="B300" s="116">
        <v>57.966666666666669</v>
      </c>
      <c r="E300">
        <v>63.72</v>
      </c>
    </row>
    <row r="301" spans="1:5">
      <c r="A301" s="9">
        <v>35354</v>
      </c>
      <c r="B301" s="116">
        <v>56.366666666666667</v>
      </c>
      <c r="E301">
        <v>63.37</v>
      </c>
    </row>
    <row r="302" spans="1:5">
      <c r="A302" s="9">
        <v>35355</v>
      </c>
      <c r="B302" s="116">
        <v>56.016666666666666</v>
      </c>
      <c r="E302">
        <v>63.04</v>
      </c>
    </row>
    <row r="303" spans="1:5">
      <c r="A303" s="9">
        <v>35356</v>
      </c>
      <c r="B303" s="116">
        <v>54.733333333333334</v>
      </c>
      <c r="E303">
        <v>62.71</v>
      </c>
    </row>
    <row r="304" spans="1:5">
      <c r="A304" s="9">
        <v>35357</v>
      </c>
      <c r="B304" s="116">
        <v>54.85</v>
      </c>
      <c r="E304">
        <v>62.38</v>
      </c>
    </row>
    <row r="305" spans="1:5">
      <c r="A305" s="9">
        <v>35358</v>
      </c>
      <c r="B305" s="116">
        <v>55.533333333333331</v>
      </c>
      <c r="E305">
        <v>62.05</v>
      </c>
    </row>
    <row r="306" spans="1:5">
      <c r="A306" s="9">
        <v>35359</v>
      </c>
      <c r="B306" s="116">
        <v>56.2</v>
      </c>
      <c r="E306">
        <v>61.72</v>
      </c>
    </row>
    <row r="307" spans="1:5">
      <c r="A307" s="9">
        <v>35360</v>
      </c>
      <c r="B307" s="116">
        <v>56.4</v>
      </c>
      <c r="E307">
        <v>61.39</v>
      </c>
    </row>
    <row r="308" spans="1:5">
      <c r="A308" s="9">
        <v>35361</v>
      </c>
      <c r="B308" s="116">
        <v>55.9</v>
      </c>
      <c r="E308">
        <v>61.06</v>
      </c>
    </row>
    <row r="309" spans="1:5">
      <c r="A309" s="9">
        <v>35362</v>
      </c>
      <c r="B309" s="116">
        <v>54.766666666666666</v>
      </c>
      <c r="E309">
        <v>60.73</v>
      </c>
    </row>
    <row r="310" spans="1:5">
      <c r="A310" s="9">
        <v>35363</v>
      </c>
      <c r="B310" s="116">
        <v>53.483333333333334</v>
      </c>
      <c r="E310">
        <v>60.4</v>
      </c>
    </row>
    <row r="311" spans="1:5">
      <c r="A311" s="9">
        <v>35364</v>
      </c>
      <c r="B311" s="116">
        <v>54.016666666666666</v>
      </c>
      <c r="E311">
        <v>60.07</v>
      </c>
    </row>
    <row r="312" spans="1:5">
      <c r="A312" s="9">
        <v>35365</v>
      </c>
      <c r="B312" s="116">
        <v>54.31666666666667</v>
      </c>
      <c r="E312">
        <v>59.75</v>
      </c>
    </row>
    <row r="313" spans="1:5">
      <c r="A313" s="9">
        <v>35366</v>
      </c>
      <c r="B313" s="116">
        <v>53.466666666666669</v>
      </c>
      <c r="E313">
        <v>59.42</v>
      </c>
    </row>
    <row r="314" spans="1:5">
      <c r="A314" s="9">
        <v>35367</v>
      </c>
      <c r="B314" s="116">
        <v>51.733333333333334</v>
      </c>
      <c r="E314">
        <v>59.09</v>
      </c>
    </row>
    <row r="315" spans="1:5">
      <c r="A315" s="9">
        <v>35368</v>
      </c>
      <c r="B315" s="116">
        <v>52.35</v>
      </c>
      <c r="E315">
        <v>58.76</v>
      </c>
    </row>
    <row r="316" spans="1:5">
      <c r="A316" s="9">
        <v>35369</v>
      </c>
      <c r="B316" s="116">
        <v>54.083333333333336</v>
      </c>
      <c r="E316">
        <v>58.43</v>
      </c>
    </row>
    <row r="317" spans="1:5">
      <c r="A317" s="9">
        <v>35370</v>
      </c>
      <c r="B317" s="116">
        <v>55.366666666666667</v>
      </c>
      <c r="E317">
        <v>58.1</v>
      </c>
    </row>
    <row r="318" spans="1:5">
      <c r="A318" s="9">
        <v>35371</v>
      </c>
      <c r="B318" s="116">
        <v>54.516666666666666</v>
      </c>
      <c r="E318">
        <v>57.76</v>
      </c>
    </row>
    <row r="319" spans="1:5">
      <c r="A319" s="9">
        <v>35372</v>
      </c>
      <c r="B319" s="116">
        <v>53.883333333333333</v>
      </c>
      <c r="E319">
        <v>57.42</v>
      </c>
    </row>
    <row r="320" spans="1:5">
      <c r="A320" s="9">
        <v>35373</v>
      </c>
      <c r="B320" s="116">
        <v>51.75</v>
      </c>
      <c r="E320">
        <v>57.08</v>
      </c>
    </row>
    <row r="321" spans="1:5">
      <c r="A321" s="9">
        <v>35374</v>
      </c>
      <c r="B321" s="116">
        <v>49.9</v>
      </c>
      <c r="E321">
        <v>56.74</v>
      </c>
    </row>
    <row r="322" spans="1:5">
      <c r="A322" s="9">
        <v>35375</v>
      </c>
      <c r="B322" s="116">
        <v>50.133333333333333</v>
      </c>
      <c r="E322">
        <v>56.4</v>
      </c>
    </row>
    <row r="323" spans="1:5">
      <c r="A323" s="9">
        <v>35376</v>
      </c>
      <c r="B323" s="116">
        <v>49.81666666666667</v>
      </c>
      <c r="E323">
        <v>56.06</v>
      </c>
    </row>
    <row r="324" spans="1:5">
      <c r="A324" s="9">
        <v>35377</v>
      </c>
      <c r="B324" s="116">
        <v>49.81666666666667</v>
      </c>
      <c r="E324">
        <v>55.72</v>
      </c>
    </row>
    <row r="325" spans="1:5">
      <c r="A325" s="9">
        <v>35378</v>
      </c>
      <c r="B325" s="116">
        <v>49.31666666666667</v>
      </c>
      <c r="E325">
        <v>55.38</v>
      </c>
    </row>
    <row r="326" spans="1:5">
      <c r="A326" s="9">
        <v>35379</v>
      </c>
      <c r="B326" s="116">
        <v>47.833333333333336</v>
      </c>
      <c r="E326">
        <v>55.04</v>
      </c>
    </row>
    <row r="327" spans="1:5">
      <c r="A327" s="9">
        <v>35380</v>
      </c>
      <c r="B327" s="116">
        <v>45.9</v>
      </c>
      <c r="E327">
        <v>54.7</v>
      </c>
    </row>
    <row r="328" spans="1:5">
      <c r="A328" s="9">
        <v>35381</v>
      </c>
      <c r="B328" s="116">
        <v>45.06666666666667</v>
      </c>
      <c r="E328">
        <v>54.36</v>
      </c>
    </row>
    <row r="329" spans="1:5">
      <c r="A329" s="9">
        <v>35382</v>
      </c>
      <c r="B329" s="116">
        <v>47.366666666666667</v>
      </c>
      <c r="E329">
        <v>54.02</v>
      </c>
    </row>
    <row r="330" spans="1:5">
      <c r="A330" s="9">
        <v>35383</v>
      </c>
      <c r="B330" s="116">
        <v>46.883333333333333</v>
      </c>
      <c r="E330">
        <v>53.68</v>
      </c>
    </row>
    <row r="331" spans="1:5">
      <c r="A331" s="9">
        <v>35384</v>
      </c>
      <c r="B331" s="116">
        <v>45.666666666666664</v>
      </c>
      <c r="E331">
        <v>53.34</v>
      </c>
    </row>
    <row r="332" spans="1:5">
      <c r="A332" s="9">
        <v>35385</v>
      </c>
      <c r="B332" s="116">
        <v>45.68333333333333</v>
      </c>
      <c r="E332">
        <v>53</v>
      </c>
    </row>
    <row r="333" spans="1:5">
      <c r="A333" s="9">
        <v>35386</v>
      </c>
      <c r="B333" s="116">
        <v>47.25</v>
      </c>
      <c r="E333">
        <v>52.75</v>
      </c>
    </row>
    <row r="334" spans="1:5">
      <c r="A334" s="9">
        <v>35387</v>
      </c>
      <c r="B334" s="116">
        <v>46.93333333333333</v>
      </c>
      <c r="E334">
        <v>52.5</v>
      </c>
    </row>
    <row r="335" spans="1:5">
      <c r="A335" s="9">
        <v>35388</v>
      </c>
      <c r="B335" s="116">
        <v>46.75</v>
      </c>
      <c r="E335">
        <v>52.25</v>
      </c>
    </row>
    <row r="336" spans="1:5">
      <c r="A336" s="9">
        <v>35389</v>
      </c>
      <c r="B336" s="116">
        <v>45.15</v>
      </c>
      <c r="E336">
        <v>52</v>
      </c>
    </row>
    <row r="337" spans="1:5">
      <c r="A337" s="9">
        <v>35390</v>
      </c>
      <c r="B337" s="116">
        <v>43.733333333333334</v>
      </c>
      <c r="E337">
        <v>51.75</v>
      </c>
    </row>
    <row r="338" spans="1:5">
      <c r="A338" s="9">
        <v>35391</v>
      </c>
      <c r="B338" s="116">
        <v>43.766666666666666</v>
      </c>
      <c r="E338">
        <v>51.5</v>
      </c>
    </row>
    <row r="339" spans="1:5">
      <c r="A339" s="9">
        <v>35392</v>
      </c>
      <c r="B339" s="116">
        <v>44.333333333333336</v>
      </c>
      <c r="E339">
        <v>51.25</v>
      </c>
    </row>
    <row r="340" spans="1:5">
      <c r="A340" s="9">
        <v>35393</v>
      </c>
      <c r="B340" s="116">
        <v>42.81666666666667</v>
      </c>
      <c r="E340">
        <v>51</v>
      </c>
    </row>
    <row r="341" spans="1:5">
      <c r="A341" s="9">
        <v>35394</v>
      </c>
      <c r="B341" s="116">
        <v>44.06666666666667</v>
      </c>
      <c r="E341">
        <v>50.75</v>
      </c>
    </row>
    <row r="342" spans="1:5">
      <c r="A342" s="9">
        <v>35395</v>
      </c>
      <c r="B342" s="116">
        <v>44.6</v>
      </c>
      <c r="E342">
        <v>50.5</v>
      </c>
    </row>
    <row r="343" spans="1:5">
      <c r="A343" s="9">
        <v>35396</v>
      </c>
      <c r="B343" s="116">
        <v>46.333333333333336</v>
      </c>
      <c r="E343">
        <v>50.25</v>
      </c>
    </row>
    <row r="344" spans="1:5">
      <c r="A344" s="9">
        <v>35397</v>
      </c>
      <c r="B344" s="116">
        <v>43.25</v>
      </c>
      <c r="E344">
        <v>50</v>
      </c>
    </row>
    <row r="345" spans="1:5">
      <c r="A345" s="9">
        <v>35398</v>
      </c>
      <c r="B345" s="116">
        <v>41.283333333333331</v>
      </c>
      <c r="E345">
        <v>49.75</v>
      </c>
    </row>
    <row r="346" spans="1:5">
      <c r="A346" s="9">
        <v>35399</v>
      </c>
      <c r="B346" s="116">
        <v>41.366666666666667</v>
      </c>
      <c r="E346">
        <v>49.5</v>
      </c>
    </row>
    <row r="347" spans="1:5">
      <c r="A347" s="9">
        <v>35400</v>
      </c>
      <c r="B347" s="116">
        <v>42.35</v>
      </c>
      <c r="E347">
        <v>49.25</v>
      </c>
    </row>
    <row r="348" spans="1:5">
      <c r="A348" s="9">
        <v>35401</v>
      </c>
      <c r="B348" s="116">
        <v>41.93333333333333</v>
      </c>
      <c r="E348">
        <v>49.01</v>
      </c>
    </row>
    <row r="349" spans="1:5">
      <c r="A349" s="9">
        <v>35402</v>
      </c>
      <c r="B349" s="116">
        <v>40.783333333333331</v>
      </c>
      <c r="E349">
        <v>48.77</v>
      </c>
    </row>
    <row r="350" spans="1:5">
      <c r="A350" s="9">
        <v>35403</v>
      </c>
      <c r="B350" s="116">
        <v>39.06666666666667</v>
      </c>
      <c r="E350">
        <v>48.52</v>
      </c>
    </row>
    <row r="351" spans="1:5">
      <c r="A351" s="9">
        <v>35404</v>
      </c>
      <c r="B351" s="116">
        <v>41.216666666666669</v>
      </c>
      <c r="E351">
        <v>48.28</v>
      </c>
    </row>
    <row r="352" spans="1:5">
      <c r="A352" s="9">
        <v>35405</v>
      </c>
      <c r="B352" s="116">
        <v>39.9</v>
      </c>
      <c r="E352">
        <v>48.04</v>
      </c>
    </row>
    <row r="353" spans="1:5">
      <c r="A353" s="9">
        <v>35406</v>
      </c>
      <c r="B353" s="116">
        <v>38.783333333333331</v>
      </c>
      <c r="E353">
        <v>47.8</v>
      </c>
    </row>
    <row r="354" spans="1:5">
      <c r="A354" s="9">
        <v>35407</v>
      </c>
      <c r="B354" s="116">
        <v>38.68333333333333</v>
      </c>
      <c r="E354">
        <v>47.56</v>
      </c>
    </row>
    <row r="355" spans="1:5">
      <c r="A355" s="9">
        <v>35408</v>
      </c>
      <c r="B355" s="116">
        <v>38.666666666666664</v>
      </c>
      <c r="E355">
        <v>47.31</v>
      </c>
    </row>
    <row r="356" spans="1:5">
      <c r="A356" s="9">
        <v>35409</v>
      </c>
      <c r="B356" s="116">
        <v>37.283333333333331</v>
      </c>
      <c r="E356">
        <v>47.07</v>
      </c>
    </row>
    <row r="357" spans="1:5">
      <c r="A357" s="9">
        <v>35410</v>
      </c>
      <c r="B357" s="116">
        <v>37.333333333333336</v>
      </c>
      <c r="E357">
        <v>46.83</v>
      </c>
    </row>
    <row r="358" spans="1:5">
      <c r="A358" s="9">
        <v>35411</v>
      </c>
      <c r="B358" s="116">
        <v>38.700000000000003</v>
      </c>
      <c r="E358">
        <v>46.59</v>
      </c>
    </row>
    <row r="359" spans="1:5">
      <c r="A359" s="9">
        <v>35412</v>
      </c>
      <c r="B359" s="116">
        <v>37.283333333333331</v>
      </c>
      <c r="E359">
        <v>46.35</v>
      </c>
    </row>
    <row r="360" spans="1:5">
      <c r="A360" s="9">
        <v>35413</v>
      </c>
      <c r="B360" s="116">
        <v>37.950000000000003</v>
      </c>
      <c r="E360">
        <v>46.1</v>
      </c>
    </row>
    <row r="361" spans="1:5">
      <c r="A361" s="9">
        <v>35414</v>
      </c>
      <c r="B361" s="116">
        <v>38.25</v>
      </c>
      <c r="E361">
        <v>45.86</v>
      </c>
    </row>
    <row r="362" spans="1:5">
      <c r="A362" s="9">
        <v>35415</v>
      </c>
      <c r="B362" s="116">
        <v>36.5</v>
      </c>
      <c r="E362">
        <v>45.62</v>
      </c>
    </row>
    <row r="363" spans="1:5">
      <c r="A363" s="9">
        <v>35416</v>
      </c>
      <c r="B363" s="116">
        <v>33.733333333333334</v>
      </c>
      <c r="E363">
        <v>45.46</v>
      </c>
    </row>
    <row r="364" spans="1:5">
      <c r="A364" s="9">
        <v>35417</v>
      </c>
      <c r="B364" s="116">
        <v>33.15</v>
      </c>
      <c r="E364">
        <v>45.37</v>
      </c>
    </row>
    <row r="365" spans="1:5">
      <c r="A365" s="9">
        <v>35418</v>
      </c>
      <c r="B365" s="116">
        <v>35.049999999999997</v>
      </c>
      <c r="E365">
        <v>45.29</v>
      </c>
    </row>
    <row r="366" spans="1:5">
      <c r="A366" s="9">
        <v>35419</v>
      </c>
      <c r="B366" s="116">
        <v>35.200000000000003</v>
      </c>
      <c r="E366">
        <v>45.21</v>
      </c>
    </row>
    <row r="367" spans="1:5">
      <c r="A367" s="9">
        <v>35420</v>
      </c>
      <c r="B367" s="116">
        <v>35.383333333333333</v>
      </c>
      <c r="E367">
        <v>45.12</v>
      </c>
    </row>
    <row r="368" spans="1:5">
      <c r="A368" s="9">
        <v>35421</v>
      </c>
      <c r="B368" s="116">
        <v>37.533333333333331</v>
      </c>
      <c r="E368">
        <v>45.04</v>
      </c>
    </row>
    <row r="369" spans="1:5">
      <c r="A369" s="9">
        <v>35422</v>
      </c>
      <c r="B369" s="116">
        <v>36.333333333333336</v>
      </c>
      <c r="E369">
        <v>44.95</v>
      </c>
    </row>
    <row r="370" spans="1:5">
      <c r="A370" s="9">
        <v>35423</v>
      </c>
      <c r="B370" s="116">
        <v>34.466666666666669</v>
      </c>
      <c r="E370">
        <v>44.87</v>
      </c>
    </row>
    <row r="371" spans="1:5">
      <c r="A371" s="9">
        <v>35424</v>
      </c>
      <c r="B371" s="116">
        <v>33.31666666666667</v>
      </c>
      <c r="E371">
        <v>44.79</v>
      </c>
    </row>
    <row r="372" spans="1:5">
      <c r="A372" s="9">
        <v>35425</v>
      </c>
      <c r="B372" s="116">
        <v>32.383333333333333</v>
      </c>
      <c r="E372">
        <v>44.7</v>
      </c>
    </row>
    <row r="373" spans="1:5">
      <c r="A373" s="9">
        <v>35426</v>
      </c>
      <c r="B373" s="116">
        <v>36.35</v>
      </c>
      <c r="E373">
        <v>44.62</v>
      </c>
    </row>
    <row r="374" spans="1:5">
      <c r="A374" s="9">
        <v>35427</v>
      </c>
      <c r="B374" s="116">
        <v>36.283333333333331</v>
      </c>
      <c r="E374">
        <v>44.54</v>
      </c>
    </row>
    <row r="375" spans="1:5">
      <c r="A375" s="9">
        <v>35428</v>
      </c>
      <c r="B375" s="116">
        <v>34.583333333333336</v>
      </c>
      <c r="E375">
        <v>44.45</v>
      </c>
    </row>
    <row r="376" spans="1:5">
      <c r="A376" s="9">
        <v>35429</v>
      </c>
      <c r="B376" s="116">
        <v>34.68333333333333</v>
      </c>
      <c r="E376">
        <v>44.37</v>
      </c>
    </row>
    <row r="377" spans="1:5">
      <c r="A377" s="9">
        <v>35430</v>
      </c>
      <c r="B377" s="116">
        <v>34.68333333333333</v>
      </c>
      <c r="E377">
        <v>44.28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10000"/>
  <sheetViews>
    <sheetView topLeftCell="A27" workbookViewId="0">
      <selection activeCell="D52" sqref="D52"/>
    </sheetView>
  </sheetViews>
  <sheetFormatPr defaultRowHeight="12.75"/>
  <cols>
    <col min="1" max="1" width="28" customWidth="1"/>
    <col min="2" max="2" width="26" customWidth="1"/>
    <col min="3" max="3" width="13.7109375" customWidth="1"/>
    <col min="4" max="4" width="8.42578125" customWidth="1"/>
    <col min="5" max="5" width="10.5703125" customWidth="1"/>
    <col min="6" max="6" width="12.28515625" customWidth="1"/>
    <col min="7" max="7" width="8.42578125" customWidth="1"/>
    <col min="8" max="8" width="9.5703125" customWidth="1"/>
    <col min="9" max="9" width="11.28515625" customWidth="1"/>
    <col min="10" max="17" width="6.28515625" customWidth="1"/>
  </cols>
  <sheetData>
    <row r="1" spans="1:17" ht="28.5" customHeight="1">
      <c r="B1" s="24" t="s">
        <v>136</v>
      </c>
      <c r="F1" t="s">
        <v>137</v>
      </c>
      <c r="G1" t="s">
        <v>138</v>
      </c>
      <c r="H1" t="s">
        <v>139</v>
      </c>
      <c r="I1" t="s">
        <v>140</v>
      </c>
    </row>
    <row r="2" spans="1:17">
      <c r="B2" s="25" t="s">
        <v>141</v>
      </c>
      <c r="C2" t="s">
        <v>202</v>
      </c>
      <c r="D2" s="59"/>
      <c r="F2">
        <v>3.50936E-3</v>
      </c>
      <c r="G2">
        <v>7.19191</v>
      </c>
      <c r="H2">
        <v>258.36360000000002</v>
      </c>
      <c r="I2">
        <v>1.0731999999999999</v>
      </c>
    </row>
    <row r="3" spans="1:17">
      <c r="A3" t="s">
        <v>142</v>
      </c>
      <c r="B3" s="25" t="s">
        <v>143</v>
      </c>
      <c r="C3">
        <v>2</v>
      </c>
    </row>
    <row r="4" spans="1:17">
      <c r="A4" s="26" t="s">
        <v>144</v>
      </c>
      <c r="B4" s="26" t="s">
        <v>145</v>
      </c>
      <c r="C4" s="26">
        <v>0</v>
      </c>
    </row>
    <row r="5" spans="1:17">
      <c r="B5" s="25" t="s">
        <v>146</v>
      </c>
      <c r="C5" s="23">
        <v>0</v>
      </c>
    </row>
    <row r="6" spans="1:17">
      <c r="B6" s="25" t="s">
        <v>147</v>
      </c>
      <c r="C6">
        <v>500</v>
      </c>
      <c r="F6">
        <v>10000</v>
      </c>
    </row>
    <row r="7" spans="1:17">
      <c r="A7" t="s">
        <v>148</v>
      </c>
      <c r="B7" s="39" t="s">
        <v>149</v>
      </c>
      <c r="C7">
        <f>AVERAGE(C6,C8)</f>
        <v>750</v>
      </c>
      <c r="F7">
        <f>F6/260/16</f>
        <v>2.4038461538461537</v>
      </c>
    </row>
    <row r="8" spans="1:17">
      <c r="B8" s="91" t="s">
        <v>150</v>
      </c>
      <c r="C8" s="93">
        <v>1000</v>
      </c>
    </row>
    <row r="9" spans="1:17">
      <c r="A9" t="s">
        <v>151</v>
      </c>
      <c r="B9" s="91" t="s">
        <v>152</v>
      </c>
      <c r="C9" s="104">
        <v>7.4550000000000001</v>
      </c>
      <c r="D9">
        <f>(($F$2*(C6*0.5)^2)+($G$2*(C6*0.5))+$H$2)*$I$2*(1000/(C6*0.5))/1000</f>
        <v>9.7690223620800012</v>
      </c>
      <c r="F9">
        <f>(240-104.885-21.335-4.949)*1000000/998.816/260/16</f>
        <v>26.192309771692759</v>
      </c>
    </row>
    <row r="10" spans="1:17">
      <c r="A10" t="s">
        <v>153</v>
      </c>
      <c r="B10" s="92" t="s">
        <v>149</v>
      </c>
      <c r="C10" s="104">
        <v>7.4550000000000001</v>
      </c>
      <c r="D10">
        <f>(($F$2*(C7*0.5)^2)+($G$2*(C7*0.5))+$H$2)*$I$2*(1000/(C7*0.5))/1000</f>
        <v>9.8701019187199979</v>
      </c>
    </row>
    <row r="11" spans="1:17">
      <c r="B11" s="91" t="s">
        <v>154</v>
      </c>
      <c r="C11" s="104">
        <v>7.4550000000000001</v>
      </c>
      <c r="D11">
        <f>(($F$2*(C8*0.5)^2)+($G$2*(C8*0.5))+$H$2)*$I$2*(1000/(C8*0.5))/1000</f>
        <v>10.156032019039998</v>
      </c>
    </row>
    <row r="12" spans="1:17">
      <c r="C12" s="2"/>
    </row>
    <row r="13" spans="1:17">
      <c r="B13" s="98" t="s">
        <v>155</v>
      </c>
      <c r="C13" s="94">
        <f>a14startup/1000000</f>
        <v>3.7366780967599739E-2</v>
      </c>
    </row>
    <row r="14" spans="1:17">
      <c r="A14" t="s">
        <v>156</v>
      </c>
      <c r="B14" s="98" t="s">
        <v>157</v>
      </c>
      <c r="C14" s="97">
        <v>0.2</v>
      </c>
    </row>
    <row r="15" spans="1:17">
      <c r="B15" s="25" t="s">
        <v>158</v>
      </c>
      <c r="C15">
        <v>1</v>
      </c>
      <c r="F15" s="13" t="s">
        <v>159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>
      <c r="A16">
        <f>16000/260/16</f>
        <v>3.8461538461538463</v>
      </c>
      <c r="B16" s="2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41.25" customHeight="1">
      <c r="B17" s="25" t="s">
        <v>160</v>
      </c>
      <c r="C17" s="27" t="s">
        <v>161</v>
      </c>
      <c r="D17" s="27" t="s">
        <v>162</v>
      </c>
      <c r="E17" s="27" t="s">
        <v>163</v>
      </c>
      <c r="F17" s="13" t="s">
        <v>164</v>
      </c>
      <c r="G17" s="13" t="s">
        <v>165</v>
      </c>
      <c r="H17" s="13" t="s">
        <v>166</v>
      </c>
      <c r="I17" s="13" t="s">
        <v>167</v>
      </c>
      <c r="J17" s="13" t="s">
        <v>168</v>
      </c>
      <c r="K17" s="13" t="s">
        <v>169</v>
      </c>
      <c r="L17" s="13" t="s">
        <v>170</v>
      </c>
      <c r="M17" s="13" t="s">
        <v>171</v>
      </c>
      <c r="N17" s="13" t="s">
        <v>172</v>
      </c>
      <c r="O17" s="13" t="s">
        <v>173</v>
      </c>
      <c r="P17" s="13" t="s">
        <v>174</v>
      </c>
      <c r="Q17" s="13" t="s">
        <v>175</v>
      </c>
    </row>
    <row r="18" spans="1:17">
      <c r="B18" s="25">
        <v>1</v>
      </c>
      <c r="C18" s="22">
        <v>20</v>
      </c>
      <c r="D18" s="130">
        <v>1.5</v>
      </c>
      <c r="E18" s="71">
        <v>0.01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</row>
    <row r="19" spans="1:17">
      <c r="A19">
        <v>2310</v>
      </c>
      <c r="B19" s="25">
        <v>2</v>
      </c>
      <c r="C19" s="22">
        <v>20</v>
      </c>
      <c r="D19" s="130">
        <v>1.5</v>
      </c>
      <c r="E19" s="71">
        <f t="shared" ref="E19:E34" si="0">E18</f>
        <v>0.01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>
      <c r="A20">
        <v>192</v>
      </c>
      <c r="B20" s="25">
        <v>3</v>
      </c>
      <c r="C20" s="22">
        <v>20</v>
      </c>
      <c r="D20" s="130">
        <v>1.5</v>
      </c>
      <c r="E20" s="71">
        <f t="shared" si="0"/>
        <v>0.01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</row>
    <row r="21" spans="1:17">
      <c r="A21">
        <v>5810</v>
      </c>
      <c r="B21" s="25">
        <v>4</v>
      </c>
      <c r="C21" s="22">
        <v>20</v>
      </c>
      <c r="D21" s="130">
        <v>1.5</v>
      </c>
      <c r="E21" s="71">
        <f t="shared" si="0"/>
        <v>0.01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</row>
    <row r="22" spans="1:17">
      <c r="A22">
        <v>231</v>
      </c>
      <c r="B22" s="25">
        <v>5</v>
      </c>
      <c r="C22" s="22">
        <v>20</v>
      </c>
      <c r="D22" s="130">
        <v>1.5</v>
      </c>
      <c r="E22" s="71">
        <f t="shared" si="0"/>
        <v>0.01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</row>
    <row r="23" spans="1:17">
      <c r="A23">
        <v>657</v>
      </c>
      <c r="B23" s="25">
        <v>6</v>
      </c>
      <c r="C23" s="22">
        <v>20</v>
      </c>
      <c r="D23" s="130">
        <v>1.5</v>
      </c>
      <c r="E23" s="71">
        <f t="shared" si="0"/>
        <v>0.01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>
      <c r="A24">
        <v>1728</v>
      </c>
      <c r="B24" s="25">
        <v>7</v>
      </c>
      <c r="C24" s="22">
        <v>20</v>
      </c>
      <c r="D24" s="130">
        <v>1.5</v>
      </c>
      <c r="E24" s="71">
        <f t="shared" si="0"/>
        <v>0.01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</row>
    <row r="25" spans="1:17">
      <c r="A25">
        <v>427</v>
      </c>
      <c r="B25" s="25">
        <v>8</v>
      </c>
      <c r="C25" s="22">
        <v>20</v>
      </c>
      <c r="D25" s="130">
        <v>1.5</v>
      </c>
      <c r="E25" s="71">
        <f t="shared" si="0"/>
        <v>0.01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>
        <v>1630</v>
      </c>
      <c r="B26" s="25">
        <v>9</v>
      </c>
      <c r="C26" s="22">
        <v>20</v>
      </c>
      <c r="D26" s="130">
        <v>1.5</v>
      </c>
      <c r="E26" s="71">
        <f t="shared" si="0"/>
        <v>0.01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</row>
    <row r="27" spans="1:17">
      <c r="A27">
        <v>2017</v>
      </c>
      <c r="B27" s="25">
        <v>10</v>
      </c>
      <c r="C27" s="22">
        <v>20</v>
      </c>
      <c r="D27" s="130">
        <v>1.5</v>
      </c>
      <c r="E27" s="71">
        <f t="shared" si="0"/>
        <v>0.01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</row>
    <row r="28" spans="1:17">
      <c r="A28">
        <v>500</v>
      </c>
      <c r="B28" s="25">
        <f>B27+1</f>
        <v>11</v>
      </c>
      <c r="C28" s="22">
        <v>20</v>
      </c>
      <c r="D28" s="130">
        <v>1.5</v>
      </c>
      <c r="E28" s="71">
        <f t="shared" si="0"/>
        <v>0.01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</row>
    <row r="29" spans="1:17">
      <c r="A29">
        <v>665</v>
      </c>
      <c r="B29" s="25">
        <f t="shared" ref="B29:B44" si="1">B28+1</f>
        <v>12</v>
      </c>
      <c r="C29" s="22">
        <v>20</v>
      </c>
      <c r="D29" s="130">
        <v>1.5</v>
      </c>
      <c r="E29" s="71">
        <f t="shared" si="0"/>
        <v>0.01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</row>
    <row r="30" spans="1:17">
      <c r="A30">
        <v>825</v>
      </c>
      <c r="B30" s="25">
        <f t="shared" si="1"/>
        <v>13</v>
      </c>
      <c r="C30" s="22">
        <v>20</v>
      </c>
      <c r="D30" s="130">
        <v>1.5</v>
      </c>
      <c r="E30" s="71">
        <f t="shared" si="0"/>
        <v>0.01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</row>
    <row r="31" spans="1:17">
      <c r="A31" s="119">
        <f>SUM(A19:A30)</f>
        <v>16992</v>
      </c>
      <c r="B31" s="25">
        <f t="shared" si="1"/>
        <v>14</v>
      </c>
      <c r="C31" s="22">
        <v>20</v>
      </c>
      <c r="D31" s="130">
        <v>1.5</v>
      </c>
      <c r="E31" s="71">
        <f t="shared" si="0"/>
        <v>0.01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</row>
    <row r="32" spans="1:17">
      <c r="B32" s="25">
        <f t="shared" si="1"/>
        <v>15</v>
      </c>
      <c r="C32" s="22">
        <v>20</v>
      </c>
      <c r="D32" s="130">
        <v>1.5</v>
      </c>
      <c r="E32" s="71">
        <f t="shared" si="0"/>
        <v>0.01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</row>
    <row r="33" spans="1:17">
      <c r="B33" s="25">
        <f t="shared" si="1"/>
        <v>16</v>
      </c>
      <c r="C33" s="22">
        <v>20</v>
      </c>
      <c r="D33" s="130">
        <v>1.5</v>
      </c>
      <c r="E33" s="71">
        <f t="shared" si="0"/>
        <v>0.01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</row>
    <row r="34" spans="1:17">
      <c r="B34" s="25">
        <f t="shared" si="1"/>
        <v>17</v>
      </c>
      <c r="C34" s="22">
        <v>20</v>
      </c>
      <c r="D34" s="130">
        <v>1.5</v>
      </c>
      <c r="E34" s="71">
        <f t="shared" si="0"/>
        <v>0.01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</row>
    <row r="35" spans="1:17">
      <c r="A35">
        <v>77445</v>
      </c>
      <c r="B35" s="25">
        <f t="shared" si="1"/>
        <v>18</v>
      </c>
      <c r="C35" s="22">
        <v>20</v>
      </c>
      <c r="D35" s="130">
        <v>1.5</v>
      </c>
      <c r="E35" s="71">
        <f t="shared" ref="E35:E47" si="2">E34</f>
        <v>0.01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</row>
    <row r="36" spans="1:17">
      <c r="A36">
        <v>14393</v>
      </c>
      <c r="B36" s="25">
        <f t="shared" si="1"/>
        <v>19</v>
      </c>
      <c r="C36" s="22">
        <v>20</v>
      </c>
      <c r="D36" s="130">
        <v>1.5</v>
      </c>
      <c r="E36" s="71">
        <f t="shared" si="2"/>
        <v>0.01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</row>
    <row r="37" spans="1:17" ht="13.5" customHeight="1">
      <c r="A37" s="119">
        <f>SUM(A33:A36)</f>
        <v>91838</v>
      </c>
      <c r="B37" s="25">
        <f t="shared" si="1"/>
        <v>20</v>
      </c>
      <c r="C37" s="22">
        <v>20</v>
      </c>
      <c r="D37" s="130">
        <v>1.5</v>
      </c>
      <c r="E37" s="71">
        <f t="shared" si="2"/>
        <v>0.01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</row>
    <row r="38" spans="1:17" ht="13.5" customHeight="1">
      <c r="B38" s="25">
        <f t="shared" si="1"/>
        <v>21</v>
      </c>
      <c r="C38" s="22">
        <v>20</v>
      </c>
      <c r="D38" s="130">
        <v>1.5</v>
      </c>
      <c r="E38" s="71">
        <f t="shared" si="2"/>
        <v>0.01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</row>
    <row r="39" spans="1:17" ht="13.5" customHeight="1">
      <c r="A39" s="119">
        <f>A37*1000/999/365/24</f>
        <v>10.494284238576476</v>
      </c>
      <c r="B39" s="25">
        <f t="shared" si="1"/>
        <v>22</v>
      </c>
      <c r="C39" s="22">
        <v>20</v>
      </c>
      <c r="D39" s="130">
        <v>1.5</v>
      </c>
      <c r="E39" s="71">
        <f t="shared" si="2"/>
        <v>0.01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</row>
    <row r="40" spans="1:17" ht="13.5" customHeight="1">
      <c r="B40" s="25">
        <f t="shared" si="1"/>
        <v>23</v>
      </c>
      <c r="C40" s="22">
        <v>20</v>
      </c>
      <c r="D40" s="130">
        <v>1.5</v>
      </c>
      <c r="E40" s="71">
        <f t="shared" si="2"/>
        <v>0.01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</row>
    <row r="41" spans="1:17" ht="13.5" customHeight="1">
      <c r="A41">
        <f>A35/365/24</f>
        <v>8.8407534246575334</v>
      </c>
      <c r="B41" s="25">
        <f t="shared" si="1"/>
        <v>24</v>
      </c>
      <c r="C41" s="22">
        <v>20</v>
      </c>
      <c r="D41" s="130">
        <v>1.5</v>
      </c>
      <c r="E41" s="71">
        <f t="shared" si="2"/>
        <v>0.01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17" ht="13.5" customHeight="1">
      <c r="B42" s="25">
        <f t="shared" si="1"/>
        <v>25</v>
      </c>
      <c r="C42" s="22">
        <v>20</v>
      </c>
      <c r="D42" s="130">
        <v>1.5</v>
      </c>
      <c r="E42" s="71">
        <f t="shared" si="2"/>
        <v>0.01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</row>
    <row r="43" spans="1:17" ht="13.5" customHeight="1">
      <c r="A43">
        <v>626279</v>
      </c>
      <c r="B43" s="25">
        <f t="shared" si="1"/>
        <v>26</v>
      </c>
      <c r="C43" s="22">
        <v>20</v>
      </c>
      <c r="D43" s="130">
        <v>1.5</v>
      </c>
      <c r="E43" s="71">
        <f t="shared" si="2"/>
        <v>0.01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</row>
    <row r="44" spans="1:17" ht="13.5" customHeight="1">
      <c r="A44">
        <f>A43/30/24</f>
        <v>869.8319444444445</v>
      </c>
      <c r="B44" s="25">
        <f t="shared" si="1"/>
        <v>27</v>
      </c>
      <c r="C44" s="22">
        <v>20</v>
      </c>
      <c r="D44" s="130">
        <v>1.5</v>
      </c>
      <c r="E44" s="71">
        <f t="shared" si="2"/>
        <v>0.01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</row>
    <row r="45" spans="1:17" ht="13.5" customHeight="1">
      <c r="B45" s="25">
        <f>B44+1</f>
        <v>28</v>
      </c>
      <c r="C45" s="22">
        <v>20</v>
      </c>
      <c r="D45" s="130">
        <v>1.5</v>
      </c>
      <c r="E45" s="71">
        <f t="shared" si="2"/>
        <v>0.01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</row>
    <row r="46" spans="1:17" ht="13.5" customHeight="1">
      <c r="B46" s="25">
        <f>B45+1</f>
        <v>29</v>
      </c>
      <c r="C46" s="22">
        <v>20</v>
      </c>
      <c r="D46" s="130">
        <v>1.5</v>
      </c>
      <c r="E46" s="71">
        <f t="shared" si="2"/>
        <v>0.01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</row>
    <row r="47" spans="1:17" ht="13.5" customHeight="1">
      <c r="B47" s="25">
        <f>B46+1</f>
        <v>30</v>
      </c>
      <c r="C47" s="22">
        <v>20</v>
      </c>
      <c r="D47" s="130">
        <v>1.5</v>
      </c>
      <c r="E47" s="71">
        <f t="shared" si="2"/>
        <v>0.01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</row>
    <row r="49" spans="2:4" ht="13.5" thickBot="1">
      <c r="B49" s="25" t="s">
        <v>176</v>
      </c>
      <c r="C49" t="s">
        <v>177</v>
      </c>
      <c r="D49" t="s">
        <v>178</v>
      </c>
    </row>
    <row r="50" spans="2:4" ht="13.5" thickBot="1">
      <c r="C50" s="118">
        <v>36161</v>
      </c>
      <c r="D50" s="66">
        <v>32</v>
      </c>
    </row>
    <row r="51" spans="2:4" ht="13.5" thickBot="1">
      <c r="C51" s="118">
        <v>36220</v>
      </c>
      <c r="D51" s="66">
        <v>31</v>
      </c>
    </row>
    <row r="52" spans="2:4" ht="13.5" thickBot="1">
      <c r="C52" s="118">
        <v>37007</v>
      </c>
      <c r="D52" s="66">
        <v>1</v>
      </c>
    </row>
    <row r="53" spans="2:4" ht="13.5" thickBot="1">
      <c r="C53" s="118">
        <v>37430</v>
      </c>
      <c r="D53" s="66">
        <v>1</v>
      </c>
    </row>
    <row r="54" spans="2:4" ht="13.5" thickBot="1">
      <c r="C54" s="118">
        <v>37853</v>
      </c>
      <c r="D54" s="66">
        <v>1</v>
      </c>
    </row>
    <row r="55" spans="2:4" ht="13.5" thickBot="1">
      <c r="C55" s="118">
        <v>38276</v>
      </c>
      <c r="D55" s="66">
        <v>1</v>
      </c>
    </row>
    <row r="56" spans="2:4" ht="13.5" thickBot="1">
      <c r="C56" s="118">
        <v>38699</v>
      </c>
      <c r="D56" s="66">
        <v>1</v>
      </c>
    </row>
    <row r="57" spans="2:4" ht="13.5" thickBot="1">
      <c r="C57" s="118">
        <v>39122</v>
      </c>
      <c r="D57" s="66">
        <v>1</v>
      </c>
    </row>
    <row r="58" spans="2:4" ht="13.5" thickBot="1">
      <c r="C58" s="118">
        <v>39545</v>
      </c>
      <c r="D58" s="66">
        <v>1</v>
      </c>
    </row>
    <row r="59" spans="2:4" ht="13.5" thickBot="1">
      <c r="C59" s="118">
        <v>39968</v>
      </c>
      <c r="D59" s="66">
        <v>1</v>
      </c>
    </row>
    <row r="60" spans="2:4" ht="13.5" thickBot="1">
      <c r="C60" s="118">
        <v>40391</v>
      </c>
      <c r="D60" s="66">
        <v>1</v>
      </c>
    </row>
    <row r="61" spans="2:4" ht="13.5" thickBot="1">
      <c r="C61" s="118">
        <v>40814</v>
      </c>
      <c r="D61" s="66">
        <v>1</v>
      </c>
    </row>
    <row r="62" spans="2:4" ht="13.5" thickBot="1">
      <c r="C62" s="118">
        <v>41237</v>
      </c>
      <c r="D62" s="66">
        <v>1</v>
      </c>
    </row>
    <row r="63" spans="2:4" ht="13.5" thickBot="1">
      <c r="C63" s="118">
        <v>41660</v>
      </c>
      <c r="D63" s="66">
        <v>1</v>
      </c>
    </row>
    <row r="64" spans="2:4" ht="13.5" thickBot="1">
      <c r="C64" s="118">
        <v>42083</v>
      </c>
      <c r="D64" s="66">
        <v>1</v>
      </c>
    </row>
    <row r="65" spans="1:18" ht="13.5" thickBot="1">
      <c r="C65" s="118">
        <v>42506</v>
      </c>
      <c r="D65" s="66">
        <v>1</v>
      </c>
    </row>
    <row r="66" spans="1:18" ht="13.5" thickBot="1">
      <c r="C66" s="118">
        <v>42929</v>
      </c>
      <c r="D66" s="66">
        <v>1</v>
      </c>
    </row>
    <row r="67" spans="1:18" ht="13.5" thickBot="1">
      <c r="C67" s="118">
        <v>43352</v>
      </c>
      <c r="D67" s="66">
        <v>1</v>
      </c>
    </row>
    <row r="68" spans="1:18">
      <c r="C68" s="118"/>
      <c r="D68" s="66"/>
    </row>
    <row r="69" spans="1:18">
      <c r="C69" s="118"/>
      <c r="D69" s="31"/>
    </row>
    <row r="70" spans="1:18">
      <c r="C70" s="67"/>
      <c r="D70" s="31"/>
    </row>
    <row r="71" spans="1:18" ht="13.5" thickBot="1">
      <c r="C71" s="68"/>
      <c r="D71" s="33"/>
    </row>
    <row r="72" spans="1:18">
      <c r="A72" s="49" t="s">
        <v>179</v>
      </c>
      <c r="B72" s="50"/>
      <c r="C72" s="51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B73" s="52" t="s">
        <v>180</v>
      </c>
      <c r="C73" s="13" t="s">
        <v>181</v>
      </c>
      <c r="D73" s="13" t="s">
        <v>182</v>
      </c>
      <c r="E73" s="53" t="s">
        <v>183</v>
      </c>
      <c r="F73" s="13" t="s">
        <v>184</v>
      </c>
    </row>
    <row r="74" spans="1:18">
      <c r="A74" s="54"/>
      <c r="B74" s="54"/>
      <c r="C74" s="55">
        <v>81</v>
      </c>
      <c r="D74" s="55">
        <v>11789</v>
      </c>
      <c r="E74" s="60">
        <v>0.25</v>
      </c>
      <c r="F74" s="61">
        <v>1.276</v>
      </c>
    </row>
    <row r="75" spans="1:18">
      <c r="A75" s="54"/>
      <c r="B75" s="54"/>
      <c r="C75" s="55">
        <v>163</v>
      </c>
      <c r="D75" s="55">
        <v>9801</v>
      </c>
      <c r="E75" s="60">
        <v>0.5</v>
      </c>
      <c r="F75" s="61">
        <v>1.0609999999999999</v>
      </c>
    </row>
    <row r="76" spans="1:18">
      <c r="A76" s="54"/>
      <c r="B76" s="54"/>
      <c r="C76" s="55">
        <v>244</v>
      </c>
      <c r="D76" s="55">
        <v>9333</v>
      </c>
      <c r="E76" s="60">
        <v>0.75</v>
      </c>
      <c r="F76" s="61">
        <v>1.01</v>
      </c>
    </row>
    <row r="77" spans="1:18">
      <c r="A77" s="54"/>
      <c r="B77" s="54"/>
      <c r="C77" s="55">
        <v>325</v>
      </c>
      <c r="D77" s="55">
        <v>9239</v>
      </c>
      <c r="E77" s="60">
        <v>1</v>
      </c>
      <c r="F77" s="61">
        <f>+D77/$D$77</f>
        <v>1</v>
      </c>
    </row>
    <row r="78" spans="1:18">
      <c r="A78" s="54"/>
      <c r="B78" s="54"/>
      <c r="C78" s="54"/>
      <c r="D78" s="54"/>
      <c r="E78" s="54"/>
    </row>
    <row r="79" spans="1:18" ht="38.25">
      <c r="A79" s="54"/>
      <c r="B79" s="52" t="s">
        <v>185</v>
      </c>
      <c r="C79" s="56" t="s">
        <v>186</v>
      </c>
      <c r="D79" s="56" t="s">
        <v>187</v>
      </c>
      <c r="E79" s="99" t="s">
        <v>188</v>
      </c>
      <c r="F79" s="99" t="s">
        <v>189</v>
      </c>
      <c r="G79" s="56" t="s">
        <v>128</v>
      </c>
      <c r="H79" s="13" t="s">
        <v>190</v>
      </c>
    </row>
    <row r="80" spans="1:18">
      <c r="A80" s="54"/>
      <c r="B80" s="54" t="s">
        <v>191</v>
      </c>
      <c r="C80" s="55">
        <v>24</v>
      </c>
      <c r="D80" s="55">
        <v>7825</v>
      </c>
      <c r="E80" s="70">
        <v>4.6100000000000003</v>
      </c>
      <c r="F80" s="101">
        <f>(D18*1000)/9074</f>
        <v>0.16530747189772979</v>
      </c>
      <c r="G80" s="96">
        <f>D80*(E80+F80)</f>
        <v>37366.780967599741</v>
      </c>
      <c r="H80" s="57">
        <f>(((26111*9074)/1000)/3)/2</f>
        <v>39488.53566666667</v>
      </c>
      <c r="I80" t="s">
        <v>192</v>
      </c>
    </row>
    <row r="81" spans="1:8">
      <c r="A81" s="54"/>
      <c r="B81" s="54" t="s">
        <v>193</v>
      </c>
      <c r="C81" s="55">
        <v>8</v>
      </c>
      <c r="D81" s="55">
        <v>1174</v>
      </c>
      <c r="E81" s="70">
        <v>4.6100000000000003</v>
      </c>
      <c r="F81" s="70"/>
      <c r="G81" s="95"/>
      <c r="H81" s="55">
        <f>D80</f>
        <v>7825</v>
      </c>
    </row>
    <row r="82" spans="1:8">
      <c r="A82" s="54"/>
      <c r="B82" s="54" t="s">
        <v>194</v>
      </c>
      <c r="C82" s="55">
        <v>50</v>
      </c>
      <c r="D82" s="55"/>
      <c r="H82" s="100">
        <f>H80/H81</f>
        <v>5.0464582321618749</v>
      </c>
    </row>
    <row r="83" spans="1:8">
      <c r="A83" s="54"/>
      <c r="B83" s="52" t="s">
        <v>195</v>
      </c>
      <c r="C83" s="54"/>
      <c r="D83" s="54"/>
      <c r="E83" s="54"/>
    </row>
    <row r="84" spans="1:8">
      <c r="A84" s="54"/>
      <c r="B84" s="54" t="s">
        <v>196</v>
      </c>
      <c r="C84" s="55">
        <v>21</v>
      </c>
      <c r="D84" s="54" t="s">
        <v>197</v>
      </c>
      <c r="E84" s="54"/>
    </row>
    <row r="85" spans="1:8">
      <c r="A85" s="54"/>
      <c r="B85" s="54" t="s">
        <v>198</v>
      </c>
      <c r="C85" s="58">
        <v>56</v>
      </c>
      <c r="D85" s="54" t="s">
        <v>197</v>
      </c>
      <c r="E85" s="54"/>
    </row>
    <row r="86" spans="1:8">
      <c r="A86" s="54"/>
      <c r="B86" s="54" t="s">
        <v>199</v>
      </c>
      <c r="C86" s="57">
        <v>2000</v>
      </c>
      <c r="D86" s="54"/>
      <c r="E86" s="54"/>
    </row>
    <row r="87" spans="1:8">
      <c r="A87" s="54"/>
      <c r="B87" s="54" t="s">
        <v>200</v>
      </c>
      <c r="C87" s="58">
        <v>7</v>
      </c>
      <c r="D87" s="54" t="s">
        <v>201</v>
      </c>
      <c r="E87" s="54"/>
    </row>
    <row r="88" spans="1:8">
      <c r="A88" s="54"/>
      <c r="B88" s="54" t="s">
        <v>163</v>
      </c>
      <c r="C88" s="61">
        <v>0.04</v>
      </c>
      <c r="D88" s="54"/>
      <c r="E88" s="54"/>
    </row>
    <row r="89" spans="1:8">
      <c r="A89" s="54"/>
      <c r="B89" s="54"/>
      <c r="C89" s="54"/>
      <c r="D89" s="54"/>
      <c r="E89" s="54"/>
    </row>
    <row r="90" spans="1:8">
      <c r="A90" s="54"/>
      <c r="B90" s="54"/>
      <c r="C90" s="54"/>
      <c r="D90" s="54"/>
      <c r="E90" s="54"/>
    </row>
    <row r="91" spans="1:8">
      <c r="A91" s="54"/>
      <c r="B91" s="54"/>
      <c r="C91" s="54"/>
      <c r="D91" s="54"/>
      <c r="E91" s="54"/>
    </row>
    <row r="92" spans="1:8">
      <c r="A92" s="54"/>
      <c r="B92" s="54"/>
      <c r="C92" s="54"/>
      <c r="D92" s="54"/>
      <c r="E92" s="54"/>
    </row>
    <row r="93" spans="1:8">
      <c r="A93" s="54"/>
      <c r="B93" s="54"/>
      <c r="C93" s="54"/>
      <c r="D93" s="54"/>
      <c r="E93" s="54"/>
    </row>
    <row r="94" spans="1:8">
      <c r="A94" s="54"/>
      <c r="B94" s="54"/>
      <c r="C94" s="54"/>
      <c r="D94" s="54"/>
      <c r="E94" s="54"/>
    </row>
    <row r="95" spans="1:8">
      <c r="A95" s="54"/>
      <c r="B95" s="54"/>
      <c r="C95" s="54"/>
      <c r="D95" s="54"/>
      <c r="E95" s="54"/>
    </row>
    <row r="96" spans="1:8">
      <c r="A96" s="54"/>
      <c r="B96" s="54"/>
      <c r="C96" s="54"/>
      <c r="D96" s="54"/>
      <c r="E96" s="54"/>
    </row>
    <row r="97" spans="1:5">
      <c r="A97" s="54"/>
      <c r="B97" s="54"/>
      <c r="C97" s="54"/>
      <c r="D97" s="54"/>
      <c r="E97" s="54"/>
    </row>
    <row r="98" spans="1:5">
      <c r="A98" s="54"/>
      <c r="B98" s="54"/>
      <c r="C98" s="54"/>
      <c r="D98" s="54"/>
      <c r="E98" s="54"/>
    </row>
    <row r="99" spans="1:5">
      <c r="A99" s="54"/>
      <c r="B99" s="54"/>
      <c r="C99" s="54"/>
      <c r="D99" s="54"/>
      <c r="E99" s="54"/>
    </row>
    <row r="100" spans="1:5">
      <c r="A100" s="54"/>
      <c r="B100" s="54"/>
      <c r="C100" s="54"/>
      <c r="D100" s="54"/>
      <c r="E100" s="54"/>
    </row>
    <row r="101" spans="1:5">
      <c r="A101" s="54"/>
      <c r="B101" s="54"/>
      <c r="C101" s="54"/>
      <c r="D101" s="54"/>
      <c r="E101" s="54"/>
    </row>
    <row r="102" spans="1:5">
      <c r="A102" s="54"/>
      <c r="B102" s="54"/>
      <c r="C102" s="54"/>
      <c r="D102" s="54"/>
      <c r="E102" s="54"/>
    </row>
    <row r="103" spans="1:5">
      <c r="A103" s="54"/>
      <c r="B103" s="54"/>
      <c r="C103" s="54"/>
      <c r="D103" s="54"/>
      <c r="E103" s="54"/>
    </row>
    <row r="104" spans="1:5">
      <c r="A104" s="54"/>
      <c r="B104" s="54"/>
      <c r="C104" s="54"/>
      <c r="D104" s="54"/>
      <c r="E104" s="54"/>
    </row>
    <row r="105" spans="1:5">
      <c r="A105" s="54"/>
      <c r="B105" s="54"/>
      <c r="C105" s="54"/>
      <c r="D105" s="54"/>
      <c r="E105" s="54"/>
    </row>
    <row r="106" spans="1:5">
      <c r="A106" s="54"/>
      <c r="B106" s="54"/>
      <c r="C106" s="54"/>
      <c r="D106" s="54"/>
      <c r="E106" s="54"/>
    </row>
    <row r="107" spans="1:5">
      <c r="A107" s="54"/>
      <c r="B107" s="54"/>
      <c r="C107" s="54"/>
      <c r="D107" s="54"/>
      <c r="E107" s="54"/>
    </row>
    <row r="108" spans="1:5">
      <c r="A108" s="54"/>
      <c r="B108" s="54"/>
      <c r="C108" s="54"/>
      <c r="D108" s="54"/>
      <c r="E108" s="54"/>
    </row>
    <row r="109" spans="1:5">
      <c r="A109" s="54"/>
      <c r="B109" s="54"/>
      <c r="C109" s="54"/>
      <c r="D109" s="54"/>
      <c r="E109" s="54"/>
    </row>
    <row r="110" spans="1:5">
      <c r="A110" s="54"/>
      <c r="B110" s="54"/>
      <c r="C110" s="54"/>
      <c r="D110" s="54"/>
      <c r="E110" s="54"/>
    </row>
    <row r="111" spans="1:5">
      <c r="A111" s="54"/>
      <c r="B111" s="54"/>
      <c r="C111" s="54"/>
      <c r="D111" s="54"/>
      <c r="E111" s="54"/>
    </row>
    <row r="112" spans="1:5">
      <c r="A112" s="54"/>
      <c r="B112" s="54"/>
      <c r="C112" s="54"/>
      <c r="D112" s="54"/>
      <c r="E112" s="54"/>
    </row>
    <row r="113" spans="1:5">
      <c r="A113" s="54"/>
      <c r="B113" s="54"/>
      <c r="C113" s="54"/>
      <c r="D113" s="54"/>
      <c r="E113" s="54"/>
    </row>
    <row r="114" spans="1:5">
      <c r="A114" s="54"/>
      <c r="B114" s="54"/>
      <c r="C114" s="54"/>
      <c r="D114" s="54"/>
      <c r="E114" s="54"/>
    </row>
    <row r="115" spans="1:5">
      <c r="A115" s="54"/>
      <c r="B115" s="54"/>
      <c r="C115" s="54"/>
      <c r="D115" s="54"/>
      <c r="E115" s="54"/>
    </row>
    <row r="116" spans="1:5">
      <c r="A116" s="54"/>
      <c r="B116" s="54"/>
      <c r="C116" s="54"/>
      <c r="D116" s="54"/>
      <c r="E116" s="54"/>
    </row>
    <row r="117" spans="1:5">
      <c r="A117" s="54"/>
      <c r="B117" s="54"/>
      <c r="C117" s="54"/>
      <c r="D117" s="54"/>
      <c r="E117" s="54"/>
    </row>
    <row r="118" spans="1:5">
      <c r="A118" s="54"/>
      <c r="B118" s="54"/>
      <c r="C118" s="54"/>
      <c r="D118" s="54"/>
      <c r="E118" s="54"/>
    </row>
    <row r="119" spans="1:5">
      <c r="A119" s="54"/>
      <c r="B119" s="54"/>
      <c r="C119" s="54"/>
      <c r="D119" s="54"/>
      <c r="E119" s="54"/>
    </row>
    <row r="120" spans="1:5">
      <c r="A120" s="54"/>
      <c r="B120" s="54"/>
      <c r="C120" s="54"/>
      <c r="D120" s="54"/>
      <c r="E120" s="54"/>
    </row>
    <row r="121" spans="1:5">
      <c r="A121" s="54"/>
      <c r="B121" s="54"/>
      <c r="C121" s="54"/>
      <c r="D121" s="54"/>
      <c r="E121" s="54"/>
    </row>
    <row r="122" spans="1:5">
      <c r="A122" s="54"/>
      <c r="B122" s="54"/>
      <c r="C122" s="54"/>
      <c r="D122" s="54"/>
      <c r="E122" s="54"/>
    </row>
    <row r="123" spans="1:5">
      <c r="A123" s="54"/>
      <c r="B123" s="54"/>
      <c r="C123" s="54"/>
      <c r="D123" s="54"/>
      <c r="E123" s="54"/>
    </row>
    <row r="124" spans="1:5">
      <c r="A124" s="54"/>
      <c r="B124" s="54"/>
      <c r="C124" s="54"/>
      <c r="D124" s="54"/>
      <c r="E124" s="54"/>
    </row>
    <row r="125" spans="1:5">
      <c r="A125" s="54"/>
      <c r="B125" s="54"/>
      <c r="C125" s="54"/>
      <c r="D125" s="54"/>
      <c r="E125" s="54"/>
    </row>
    <row r="126" spans="1:5">
      <c r="A126" s="54"/>
      <c r="B126" s="54"/>
      <c r="C126" s="54"/>
      <c r="D126" s="54"/>
      <c r="E126" s="54"/>
    </row>
    <row r="127" spans="1:5">
      <c r="A127" s="54"/>
      <c r="B127" s="54"/>
      <c r="C127" s="54"/>
      <c r="D127" s="54"/>
      <c r="E127" s="54"/>
    </row>
    <row r="128" spans="1:5">
      <c r="A128" s="54"/>
      <c r="B128" s="54"/>
      <c r="C128" s="54"/>
      <c r="D128" s="54"/>
      <c r="E128" s="54"/>
    </row>
    <row r="129" spans="1:5">
      <c r="A129" s="54"/>
      <c r="B129" s="54"/>
      <c r="C129" s="54"/>
      <c r="D129" s="54"/>
      <c r="E129" s="54"/>
    </row>
    <row r="130" spans="1:5">
      <c r="A130" s="54"/>
      <c r="B130" s="54"/>
      <c r="C130" s="54"/>
      <c r="D130" s="54"/>
      <c r="E130" s="54"/>
    </row>
    <row r="131" spans="1:5">
      <c r="A131" s="54"/>
      <c r="B131" s="54"/>
      <c r="C131" s="54"/>
      <c r="D131" s="54"/>
      <c r="E131" s="54"/>
    </row>
    <row r="132" spans="1:5">
      <c r="A132" s="54"/>
      <c r="B132" s="54"/>
      <c r="C132" s="54"/>
      <c r="D132" s="54"/>
      <c r="E132" s="54"/>
    </row>
    <row r="133" spans="1:5">
      <c r="A133" s="54"/>
      <c r="B133" s="54"/>
      <c r="C133" s="54"/>
      <c r="D133" s="54"/>
      <c r="E133" s="54"/>
    </row>
    <row r="134" spans="1:5">
      <c r="A134" s="54"/>
      <c r="B134" s="54"/>
      <c r="C134" s="54"/>
      <c r="D134" s="54"/>
      <c r="E134" s="54"/>
    </row>
    <row r="135" spans="1:5">
      <c r="A135" s="54"/>
      <c r="B135" s="54"/>
      <c r="C135" s="54"/>
      <c r="D135" s="54"/>
      <c r="E135" s="54"/>
    </row>
    <row r="136" spans="1:5">
      <c r="A136" s="54"/>
      <c r="B136" s="54"/>
      <c r="C136" s="54"/>
      <c r="D136" s="54"/>
      <c r="E136" s="54"/>
    </row>
    <row r="137" spans="1:5">
      <c r="A137" s="54"/>
      <c r="B137" s="54"/>
      <c r="C137" s="54"/>
      <c r="D137" s="54"/>
      <c r="E137" s="54"/>
    </row>
    <row r="138" spans="1:5">
      <c r="A138" s="54"/>
      <c r="B138" s="54"/>
      <c r="C138" s="54"/>
      <c r="D138" s="54"/>
      <c r="E138" s="54"/>
    </row>
    <row r="139" spans="1:5">
      <c r="A139" s="54"/>
      <c r="B139" s="54"/>
      <c r="C139" s="54"/>
      <c r="D139" s="54"/>
      <c r="E139" s="54"/>
    </row>
    <row r="140" spans="1:5">
      <c r="A140" s="54"/>
      <c r="B140" s="54"/>
      <c r="C140" s="54"/>
      <c r="D140" s="54"/>
      <c r="E140" s="54"/>
    </row>
    <row r="141" spans="1:5">
      <c r="A141" s="54"/>
      <c r="B141" s="54"/>
      <c r="C141" s="54"/>
      <c r="D141" s="54"/>
      <c r="E141" s="54"/>
    </row>
    <row r="142" spans="1:5">
      <c r="A142" s="54"/>
      <c r="B142" s="54"/>
      <c r="C142" s="54"/>
      <c r="D142" s="54"/>
      <c r="E142" s="54"/>
    </row>
    <row r="143" spans="1:5">
      <c r="A143" s="54"/>
      <c r="B143" s="54"/>
      <c r="C143" s="54"/>
      <c r="D143" s="54"/>
      <c r="E143" s="54"/>
    </row>
    <row r="144" spans="1:5">
      <c r="A144" s="54"/>
      <c r="B144" s="54"/>
      <c r="C144" s="54"/>
      <c r="D144" s="54"/>
      <c r="E144" s="54"/>
    </row>
    <row r="145" spans="1:5">
      <c r="A145" s="54"/>
      <c r="B145" s="54"/>
      <c r="C145" s="54"/>
      <c r="D145" s="54"/>
      <c r="E145" s="54"/>
    </row>
    <row r="146" spans="1:5">
      <c r="A146" s="54"/>
      <c r="B146" s="54"/>
      <c r="C146" s="54"/>
      <c r="D146" s="54"/>
      <c r="E146" s="54"/>
    </row>
    <row r="147" spans="1:5">
      <c r="A147" s="54"/>
      <c r="B147" s="54"/>
      <c r="C147" s="54"/>
      <c r="D147" s="54"/>
      <c r="E147" s="54"/>
    </row>
    <row r="148" spans="1:5">
      <c r="A148" s="54"/>
      <c r="B148" s="54"/>
      <c r="C148" s="54"/>
      <c r="D148" s="54"/>
      <c r="E148" s="54"/>
    </row>
    <row r="149" spans="1:5">
      <c r="A149" s="54"/>
      <c r="B149" s="54"/>
      <c r="C149" s="54"/>
      <c r="D149" s="54"/>
      <c r="E149" s="54"/>
    </row>
    <row r="150" spans="1:5">
      <c r="A150" s="54"/>
      <c r="B150" s="54"/>
      <c r="C150" s="54"/>
      <c r="D150" s="54"/>
      <c r="E150" s="54"/>
    </row>
    <row r="151" spans="1:5">
      <c r="A151" s="54"/>
      <c r="B151" s="54"/>
      <c r="C151" s="54"/>
      <c r="D151" s="54"/>
      <c r="E151" s="54"/>
    </row>
    <row r="152" spans="1:5">
      <c r="A152" s="54"/>
      <c r="B152" s="54"/>
      <c r="C152" s="54"/>
      <c r="D152" s="54"/>
      <c r="E152" s="54"/>
    </row>
    <row r="153" spans="1:5">
      <c r="A153" s="54"/>
      <c r="B153" s="54"/>
      <c r="C153" s="54"/>
      <c r="D153" s="54"/>
      <c r="E153" s="54"/>
    </row>
    <row r="154" spans="1:5">
      <c r="A154" s="54"/>
      <c r="B154" s="54"/>
      <c r="C154" s="54"/>
      <c r="D154" s="54"/>
      <c r="E154" s="54"/>
    </row>
    <row r="155" spans="1:5">
      <c r="A155" s="54"/>
      <c r="B155" s="54"/>
      <c r="C155" s="54"/>
      <c r="D155" s="54"/>
      <c r="E155" s="54"/>
    </row>
    <row r="156" spans="1:5">
      <c r="A156" s="54"/>
      <c r="B156" s="54"/>
      <c r="C156" s="54"/>
      <c r="D156" s="54"/>
      <c r="E156" s="54"/>
    </row>
    <row r="157" spans="1:5">
      <c r="A157" s="54"/>
      <c r="B157" s="54"/>
      <c r="C157" s="54"/>
      <c r="D157" s="54"/>
      <c r="E157" s="54"/>
    </row>
    <row r="158" spans="1:5">
      <c r="A158" s="54"/>
      <c r="B158" s="54"/>
      <c r="C158" s="54"/>
      <c r="D158" s="54"/>
      <c r="E158" s="54"/>
    </row>
    <row r="159" spans="1:5">
      <c r="A159" s="54"/>
      <c r="B159" s="54"/>
      <c r="C159" s="54"/>
      <c r="D159" s="54"/>
      <c r="E159" s="54"/>
    </row>
    <row r="160" spans="1:5">
      <c r="A160" s="54"/>
      <c r="B160" s="54"/>
      <c r="C160" s="54"/>
      <c r="D160" s="54"/>
      <c r="E160" s="54"/>
    </row>
    <row r="161" spans="1:5">
      <c r="A161" s="54"/>
      <c r="B161" s="54"/>
      <c r="C161" s="54"/>
      <c r="D161" s="54"/>
      <c r="E161" s="54"/>
    </row>
    <row r="162" spans="1:5">
      <c r="A162" s="54"/>
      <c r="B162" s="54"/>
      <c r="C162" s="54"/>
      <c r="D162" s="54"/>
      <c r="E162" s="54"/>
    </row>
    <row r="163" spans="1:5">
      <c r="A163" s="54"/>
      <c r="B163" s="54"/>
      <c r="C163" s="54"/>
      <c r="D163" s="54"/>
      <c r="E163" s="54"/>
    </row>
    <row r="164" spans="1:5">
      <c r="A164" s="54"/>
      <c r="B164" s="54"/>
      <c r="C164" s="54"/>
      <c r="D164" s="54"/>
      <c r="E164" s="54"/>
    </row>
    <row r="165" spans="1:5">
      <c r="A165" s="54"/>
      <c r="B165" s="54"/>
      <c r="C165" s="54"/>
      <c r="D165" s="54"/>
      <c r="E165" s="54"/>
    </row>
    <row r="166" spans="1:5">
      <c r="A166" s="54"/>
      <c r="B166" s="54"/>
      <c r="C166" s="54"/>
      <c r="D166" s="54"/>
      <c r="E166" s="54"/>
    </row>
    <row r="167" spans="1:5">
      <c r="A167" s="54"/>
      <c r="B167" s="54"/>
      <c r="C167" s="54"/>
      <c r="D167" s="54"/>
      <c r="E167" s="54"/>
    </row>
    <row r="168" spans="1:5">
      <c r="A168" s="54"/>
      <c r="B168" s="54"/>
      <c r="C168" s="54"/>
      <c r="D168" s="54"/>
      <c r="E168" s="54"/>
    </row>
    <row r="169" spans="1:5">
      <c r="A169" s="54"/>
      <c r="B169" s="54"/>
      <c r="C169" s="54"/>
      <c r="D169" s="54"/>
      <c r="E169" s="54"/>
    </row>
    <row r="170" spans="1:5">
      <c r="A170" s="54"/>
      <c r="B170" s="54"/>
      <c r="C170" s="54"/>
      <c r="D170" s="54"/>
      <c r="E170" s="54"/>
    </row>
    <row r="171" spans="1:5">
      <c r="A171" s="54"/>
      <c r="B171" s="54"/>
      <c r="C171" s="54"/>
      <c r="D171" s="54"/>
      <c r="E171" s="54"/>
    </row>
    <row r="172" spans="1:5">
      <c r="A172" s="54"/>
      <c r="B172" s="54"/>
      <c r="C172" s="54"/>
      <c r="D172" s="54"/>
      <c r="E172" s="54"/>
    </row>
    <row r="173" spans="1:5">
      <c r="A173" s="54"/>
      <c r="B173" s="54"/>
      <c r="C173" s="54"/>
      <c r="D173" s="54"/>
      <c r="E173" s="54"/>
    </row>
    <row r="174" spans="1:5">
      <c r="A174" s="54"/>
      <c r="B174" s="54"/>
      <c r="C174" s="54"/>
      <c r="D174" s="54"/>
      <c r="E174" s="54"/>
    </row>
    <row r="175" spans="1:5">
      <c r="A175" s="54"/>
      <c r="B175" s="54"/>
      <c r="C175" s="54"/>
      <c r="D175" s="54"/>
      <c r="E175" s="54"/>
    </row>
    <row r="176" spans="1:5">
      <c r="A176" s="54"/>
      <c r="B176" s="54"/>
      <c r="C176" s="54"/>
      <c r="D176" s="54"/>
      <c r="E176" s="54"/>
    </row>
    <row r="177" spans="1:5">
      <c r="A177" s="54"/>
      <c r="B177" s="54"/>
      <c r="C177" s="54"/>
      <c r="D177" s="54"/>
      <c r="E177" s="54"/>
    </row>
    <row r="178" spans="1:5">
      <c r="A178" s="54"/>
      <c r="B178" s="54"/>
      <c r="C178" s="54"/>
      <c r="D178" s="54"/>
      <c r="E178" s="54"/>
    </row>
    <row r="179" spans="1:5">
      <c r="A179" s="54"/>
      <c r="B179" s="54"/>
      <c r="C179" s="54"/>
      <c r="D179" s="54"/>
      <c r="E179" s="54"/>
    </row>
    <row r="180" spans="1:5">
      <c r="A180" s="54"/>
      <c r="B180" s="54"/>
      <c r="C180" s="54"/>
      <c r="D180" s="54"/>
      <c r="E180" s="54"/>
    </row>
    <row r="181" spans="1:5">
      <c r="A181" s="54"/>
      <c r="B181" s="54"/>
      <c r="C181" s="54"/>
      <c r="D181" s="54"/>
      <c r="E181" s="54"/>
    </row>
    <row r="182" spans="1:5">
      <c r="A182" s="54"/>
      <c r="B182" s="54"/>
      <c r="C182" s="54"/>
      <c r="D182" s="54"/>
      <c r="E182" s="54"/>
    </row>
    <row r="183" spans="1:5">
      <c r="A183" s="54"/>
      <c r="B183" s="54"/>
      <c r="C183" s="54"/>
      <c r="D183" s="54"/>
      <c r="E183" s="54"/>
    </row>
    <row r="184" spans="1:5">
      <c r="A184" s="54"/>
      <c r="B184" s="54"/>
      <c r="C184" s="54"/>
      <c r="D184" s="54"/>
      <c r="E184" s="54"/>
    </row>
    <row r="185" spans="1:5">
      <c r="A185" s="54"/>
      <c r="B185" s="54"/>
      <c r="C185" s="54"/>
      <c r="D185" s="54"/>
      <c r="E185" s="54"/>
    </row>
    <row r="186" spans="1:5">
      <c r="A186" s="54"/>
      <c r="B186" s="54"/>
      <c r="C186" s="54"/>
      <c r="D186" s="54"/>
      <c r="E186" s="54"/>
    </row>
    <row r="187" spans="1:5">
      <c r="A187" s="54"/>
      <c r="B187" s="54"/>
      <c r="C187" s="54"/>
      <c r="D187" s="54"/>
      <c r="E187" s="54"/>
    </row>
    <row r="188" spans="1:5">
      <c r="A188" s="54"/>
      <c r="B188" s="54"/>
      <c r="C188" s="54"/>
      <c r="D188" s="54"/>
      <c r="E188" s="54"/>
    </row>
    <row r="189" spans="1:5">
      <c r="A189" s="54"/>
      <c r="B189" s="54"/>
      <c r="C189" s="54"/>
      <c r="D189" s="54"/>
      <c r="E189" s="54"/>
    </row>
    <row r="190" spans="1:5">
      <c r="A190" s="54"/>
      <c r="B190" s="54"/>
      <c r="C190" s="54"/>
      <c r="D190" s="54"/>
      <c r="E190" s="54"/>
    </row>
    <row r="191" spans="1:5">
      <c r="A191" s="54"/>
      <c r="B191" s="54"/>
      <c r="C191" s="54"/>
      <c r="D191" s="54"/>
      <c r="E191" s="54"/>
    </row>
    <row r="192" spans="1:5">
      <c r="A192" s="54"/>
      <c r="B192" s="54"/>
      <c r="C192" s="54"/>
      <c r="D192" s="54"/>
      <c r="E192" s="54"/>
    </row>
    <row r="193" spans="1:5">
      <c r="A193" s="54"/>
      <c r="B193" s="54"/>
      <c r="C193" s="54"/>
      <c r="D193" s="54"/>
      <c r="E193" s="54"/>
    </row>
    <row r="194" spans="1:5">
      <c r="A194" s="54"/>
      <c r="B194" s="54"/>
      <c r="C194" s="54"/>
      <c r="D194" s="54"/>
      <c r="E194" s="54"/>
    </row>
    <row r="195" spans="1:5">
      <c r="A195" s="54"/>
      <c r="B195" s="54"/>
      <c r="C195" s="54"/>
      <c r="D195" s="54"/>
      <c r="E195" s="54"/>
    </row>
    <row r="196" spans="1:5">
      <c r="A196" s="54"/>
      <c r="B196" s="54"/>
      <c r="C196" s="54"/>
      <c r="D196" s="54"/>
      <c r="E196" s="54"/>
    </row>
    <row r="197" spans="1:5">
      <c r="A197" s="54"/>
      <c r="B197" s="54"/>
      <c r="C197" s="54"/>
      <c r="D197" s="54"/>
      <c r="E197" s="54"/>
    </row>
    <row r="198" spans="1:5">
      <c r="A198" s="54"/>
      <c r="B198" s="54"/>
      <c r="C198" s="54"/>
      <c r="D198" s="54"/>
      <c r="E198" s="54"/>
    </row>
    <row r="199" spans="1:5">
      <c r="A199" s="54"/>
      <c r="B199" s="54"/>
      <c r="C199" s="54"/>
      <c r="D199" s="54"/>
      <c r="E199" s="54"/>
    </row>
    <row r="200" spans="1:5">
      <c r="A200" s="54"/>
      <c r="B200" s="54"/>
      <c r="C200" s="54"/>
      <c r="D200" s="54"/>
      <c r="E200" s="54"/>
    </row>
    <row r="201" spans="1:5">
      <c r="A201" s="54"/>
      <c r="B201" s="54"/>
      <c r="C201" s="54"/>
      <c r="D201" s="54"/>
      <c r="E201" s="54"/>
    </row>
    <row r="202" spans="1:5">
      <c r="A202" s="54"/>
      <c r="B202" s="54"/>
      <c r="C202" s="54"/>
      <c r="D202" s="54"/>
      <c r="E202" s="54"/>
    </row>
    <row r="203" spans="1:5">
      <c r="A203" s="54"/>
      <c r="B203" s="54"/>
      <c r="C203" s="54"/>
      <c r="D203" s="54"/>
      <c r="E203" s="54"/>
    </row>
    <row r="204" spans="1:5">
      <c r="A204" s="54"/>
      <c r="B204" s="54"/>
      <c r="C204" s="54"/>
      <c r="D204" s="54"/>
      <c r="E204" s="54"/>
    </row>
    <row r="205" spans="1:5">
      <c r="A205" s="54"/>
      <c r="B205" s="54"/>
      <c r="C205" s="54"/>
      <c r="D205" s="54"/>
      <c r="E205" s="54"/>
    </row>
    <row r="206" spans="1:5">
      <c r="A206" s="54"/>
      <c r="B206" s="54"/>
      <c r="C206" s="54"/>
      <c r="D206" s="54"/>
      <c r="E206" s="54"/>
    </row>
    <row r="207" spans="1:5">
      <c r="A207" s="54"/>
      <c r="B207" s="54"/>
      <c r="C207" s="54"/>
      <c r="D207" s="54"/>
      <c r="E207" s="54"/>
    </row>
    <row r="208" spans="1:5">
      <c r="A208" s="54"/>
      <c r="B208" s="54"/>
      <c r="C208" s="54"/>
      <c r="D208" s="54"/>
      <c r="E208" s="54"/>
    </row>
    <row r="209" spans="1:5">
      <c r="A209" s="54"/>
      <c r="B209" s="54"/>
      <c r="C209" s="54"/>
      <c r="D209" s="54"/>
      <c r="E209" s="54"/>
    </row>
    <row r="210" spans="1:5">
      <c r="A210" s="54"/>
      <c r="B210" s="54"/>
      <c r="C210" s="54"/>
      <c r="D210" s="54"/>
      <c r="E210" s="54"/>
    </row>
    <row r="211" spans="1:5">
      <c r="A211" s="54"/>
      <c r="B211" s="54"/>
      <c r="C211" s="54"/>
      <c r="D211" s="54"/>
      <c r="E211" s="54"/>
    </row>
    <row r="212" spans="1:5">
      <c r="A212" s="54"/>
      <c r="B212" s="54"/>
      <c r="C212" s="54"/>
      <c r="D212" s="54"/>
      <c r="E212" s="54"/>
    </row>
    <row r="213" spans="1:5">
      <c r="A213" s="54"/>
      <c r="B213" s="54"/>
      <c r="C213" s="54"/>
      <c r="D213" s="54"/>
      <c r="E213" s="54"/>
    </row>
    <row r="214" spans="1:5">
      <c r="A214" s="54"/>
      <c r="B214" s="54"/>
      <c r="C214" s="54"/>
      <c r="D214" s="54"/>
      <c r="E214" s="54"/>
    </row>
    <row r="215" spans="1:5">
      <c r="A215" s="54"/>
      <c r="B215" s="54"/>
      <c r="C215" s="54"/>
      <c r="D215" s="54"/>
      <c r="E215" s="54"/>
    </row>
    <row r="216" spans="1:5">
      <c r="A216" s="54"/>
      <c r="B216" s="54"/>
      <c r="C216" s="54"/>
      <c r="D216" s="54"/>
      <c r="E216" s="54"/>
    </row>
    <row r="217" spans="1:5">
      <c r="A217" s="54"/>
      <c r="B217" s="54"/>
      <c r="C217" s="54"/>
      <c r="D217" s="54"/>
      <c r="E217" s="54"/>
    </row>
    <row r="218" spans="1:5">
      <c r="A218" s="54"/>
      <c r="B218" s="54"/>
      <c r="C218" s="54"/>
      <c r="D218" s="54"/>
      <c r="E218" s="54"/>
    </row>
    <row r="219" spans="1:5">
      <c r="A219" s="54"/>
      <c r="B219" s="54"/>
      <c r="C219" s="54"/>
      <c r="D219" s="54"/>
      <c r="E219" s="54"/>
    </row>
    <row r="220" spans="1:5">
      <c r="A220" s="54"/>
      <c r="B220" s="54"/>
      <c r="C220" s="54"/>
      <c r="D220" s="54"/>
      <c r="E220" s="54"/>
    </row>
    <row r="221" spans="1:5">
      <c r="A221" s="54"/>
      <c r="B221" s="54"/>
      <c r="C221" s="54"/>
      <c r="D221" s="54"/>
      <c r="E221" s="54"/>
    </row>
    <row r="222" spans="1:5">
      <c r="A222" s="54"/>
      <c r="B222" s="54"/>
      <c r="C222" s="54"/>
      <c r="D222" s="54"/>
      <c r="E222" s="54"/>
    </row>
    <row r="223" spans="1:5">
      <c r="A223" s="54"/>
      <c r="B223" s="54"/>
      <c r="C223" s="54"/>
      <c r="D223" s="54"/>
      <c r="E223" s="54"/>
    </row>
    <row r="224" spans="1:5">
      <c r="A224" s="54"/>
      <c r="B224" s="54"/>
      <c r="C224" s="54"/>
      <c r="D224" s="54"/>
      <c r="E224" s="54"/>
    </row>
    <row r="225" spans="1:5">
      <c r="A225" s="54"/>
      <c r="B225" s="54"/>
      <c r="C225" s="54"/>
      <c r="D225" s="54"/>
      <c r="E225" s="54"/>
    </row>
    <row r="226" spans="1:5">
      <c r="A226" s="54"/>
      <c r="B226" s="54"/>
      <c r="C226" s="54"/>
      <c r="D226" s="54"/>
      <c r="E226" s="54"/>
    </row>
    <row r="227" spans="1:5">
      <c r="A227" s="54"/>
      <c r="B227" s="54"/>
      <c r="C227" s="54"/>
      <c r="D227" s="54"/>
      <c r="E227" s="54"/>
    </row>
    <row r="228" spans="1:5">
      <c r="A228" s="54"/>
      <c r="B228" s="54"/>
      <c r="C228" s="54"/>
      <c r="D228" s="54"/>
      <c r="E228" s="54"/>
    </row>
    <row r="229" spans="1:5">
      <c r="A229" s="54"/>
      <c r="B229" s="54"/>
      <c r="C229" s="54"/>
      <c r="D229" s="54"/>
      <c r="E229" s="54"/>
    </row>
    <row r="230" spans="1:5">
      <c r="A230" s="54"/>
      <c r="B230" s="54"/>
      <c r="C230" s="54"/>
      <c r="D230" s="54"/>
      <c r="E230" s="54"/>
    </row>
    <row r="231" spans="1:5">
      <c r="A231" s="54"/>
      <c r="B231" s="54"/>
      <c r="C231" s="54"/>
      <c r="D231" s="54"/>
      <c r="E231" s="54"/>
    </row>
    <row r="232" spans="1:5">
      <c r="A232" s="54"/>
      <c r="B232" s="54"/>
      <c r="C232" s="54"/>
      <c r="D232" s="54"/>
      <c r="E232" s="54"/>
    </row>
    <row r="233" spans="1:5">
      <c r="A233" s="54"/>
      <c r="B233" s="54"/>
      <c r="C233" s="54"/>
      <c r="D233" s="54"/>
      <c r="E233" s="54"/>
    </row>
    <row r="234" spans="1:5">
      <c r="A234" s="54"/>
      <c r="B234" s="54"/>
      <c r="C234" s="54"/>
      <c r="D234" s="54"/>
      <c r="E234" s="54"/>
    </row>
    <row r="235" spans="1:5">
      <c r="A235" s="54"/>
      <c r="B235" s="54"/>
      <c r="C235" s="54"/>
      <c r="D235" s="54"/>
      <c r="E235" s="54"/>
    </row>
    <row r="236" spans="1:5">
      <c r="A236" s="54"/>
      <c r="B236" s="54"/>
      <c r="C236" s="54"/>
      <c r="D236" s="54"/>
      <c r="E236" s="54"/>
    </row>
    <row r="237" spans="1:5">
      <c r="A237" s="54"/>
      <c r="B237" s="54"/>
      <c r="C237" s="54"/>
      <c r="D237" s="54"/>
      <c r="E237" s="54"/>
    </row>
    <row r="238" spans="1:5">
      <c r="A238" s="54"/>
      <c r="B238" s="54"/>
      <c r="C238" s="54"/>
      <c r="D238" s="54"/>
      <c r="E238" s="54"/>
    </row>
    <row r="239" spans="1:5">
      <c r="A239" s="54"/>
      <c r="B239" s="54"/>
      <c r="C239" s="54"/>
      <c r="D239" s="54"/>
      <c r="E239" s="54"/>
    </row>
    <row r="240" spans="1:5">
      <c r="A240" s="54"/>
      <c r="B240" s="54"/>
      <c r="C240" s="54"/>
      <c r="D240" s="54"/>
      <c r="E240" s="54"/>
    </row>
    <row r="241" spans="1:5">
      <c r="A241" s="54"/>
      <c r="B241" s="54"/>
      <c r="C241" s="54"/>
      <c r="D241" s="54"/>
      <c r="E241" s="54"/>
    </row>
    <row r="242" spans="1:5">
      <c r="A242" s="54"/>
      <c r="B242" s="54"/>
      <c r="C242" s="54"/>
      <c r="D242" s="54"/>
      <c r="E242" s="54"/>
    </row>
    <row r="243" spans="1:5">
      <c r="A243" s="54"/>
      <c r="B243" s="54"/>
      <c r="C243" s="54"/>
      <c r="D243" s="54"/>
      <c r="E243" s="54"/>
    </row>
    <row r="244" spans="1:5">
      <c r="A244" s="54"/>
      <c r="B244" s="54"/>
      <c r="C244" s="54"/>
      <c r="D244" s="54"/>
      <c r="E244" s="54"/>
    </row>
    <row r="245" spans="1:5">
      <c r="A245" s="54"/>
      <c r="B245" s="54"/>
      <c r="C245" s="54"/>
      <c r="D245" s="54"/>
      <c r="E245" s="54"/>
    </row>
    <row r="246" spans="1:5">
      <c r="A246" s="54"/>
      <c r="B246" s="54"/>
      <c r="C246" s="54"/>
      <c r="D246" s="54"/>
      <c r="E246" s="54"/>
    </row>
    <row r="247" spans="1:5">
      <c r="A247" s="54"/>
      <c r="B247" s="54"/>
      <c r="C247" s="54"/>
      <c r="D247" s="54"/>
      <c r="E247" s="54"/>
    </row>
    <row r="248" spans="1:5">
      <c r="A248" s="54"/>
      <c r="B248" s="54"/>
      <c r="C248" s="54"/>
      <c r="D248" s="54"/>
      <c r="E248" s="54"/>
    </row>
    <row r="10000" spans="1:256">
      <c r="A10000">
        <v>1</v>
      </c>
      <c r="B10000">
        <v>1</v>
      </c>
      <c r="C10000">
        <v>1</v>
      </c>
      <c r="D10000">
        <v>1</v>
      </c>
      <c r="E10000">
        <v>1</v>
      </c>
      <c r="F10000">
        <v>1</v>
      </c>
      <c r="G10000">
        <v>1</v>
      </c>
      <c r="H10000">
        <v>1</v>
      </c>
      <c r="I10000">
        <v>1</v>
      </c>
      <c r="J10000">
        <v>1</v>
      </c>
      <c r="K10000">
        <v>1</v>
      </c>
      <c r="L10000">
        <v>1</v>
      </c>
      <c r="M10000">
        <v>1</v>
      </c>
      <c r="N10000">
        <v>1</v>
      </c>
      <c r="O10000">
        <v>1</v>
      </c>
      <c r="P10000">
        <v>1</v>
      </c>
      <c r="Q10000">
        <v>1</v>
      </c>
      <c r="R10000">
        <v>1</v>
      </c>
      <c r="S10000">
        <v>1</v>
      </c>
      <c r="T10000">
        <v>1</v>
      </c>
      <c r="U10000">
        <v>1</v>
      </c>
      <c r="V10000">
        <v>1</v>
      </c>
      <c r="W10000">
        <v>1</v>
      </c>
      <c r="X10000">
        <v>1</v>
      </c>
      <c r="Y10000">
        <v>1</v>
      </c>
      <c r="Z10000">
        <v>1</v>
      </c>
      <c r="AA10000">
        <v>1</v>
      </c>
      <c r="AB10000">
        <v>1</v>
      </c>
      <c r="AC10000">
        <v>1</v>
      </c>
      <c r="AD10000">
        <v>1</v>
      </c>
      <c r="AE10000">
        <v>1</v>
      </c>
      <c r="AF10000">
        <v>1</v>
      </c>
      <c r="AG10000">
        <v>1</v>
      </c>
      <c r="AH10000">
        <v>1</v>
      </c>
      <c r="AI10000">
        <v>1</v>
      </c>
      <c r="AJ10000">
        <v>1</v>
      </c>
      <c r="AK10000">
        <v>1</v>
      </c>
      <c r="AL10000">
        <v>1</v>
      </c>
      <c r="AM10000">
        <v>1</v>
      </c>
      <c r="AN10000">
        <v>1</v>
      </c>
      <c r="AO10000">
        <v>1</v>
      </c>
      <c r="AP10000">
        <v>1</v>
      </c>
      <c r="AQ10000">
        <v>1</v>
      </c>
      <c r="AR10000">
        <v>1</v>
      </c>
      <c r="AS10000">
        <v>1</v>
      </c>
      <c r="AT10000">
        <v>1</v>
      </c>
      <c r="AU10000">
        <v>1</v>
      </c>
      <c r="AV10000">
        <v>1</v>
      </c>
      <c r="AW10000">
        <v>1</v>
      </c>
      <c r="AX10000">
        <v>1</v>
      </c>
      <c r="AY10000">
        <v>1</v>
      </c>
      <c r="AZ10000">
        <v>1</v>
      </c>
      <c r="BA10000">
        <v>1</v>
      </c>
      <c r="BB10000">
        <v>1</v>
      </c>
      <c r="BC10000">
        <v>1</v>
      </c>
      <c r="BD10000">
        <v>1</v>
      </c>
      <c r="BE10000">
        <v>1</v>
      </c>
      <c r="BF10000">
        <v>1</v>
      </c>
      <c r="BG10000">
        <v>1</v>
      </c>
      <c r="BH10000">
        <v>1</v>
      </c>
      <c r="BI10000">
        <v>1</v>
      </c>
      <c r="BJ10000">
        <v>1</v>
      </c>
      <c r="BK10000">
        <v>1</v>
      </c>
      <c r="BL10000">
        <v>1</v>
      </c>
      <c r="BM10000">
        <v>1</v>
      </c>
      <c r="BN10000">
        <v>1</v>
      </c>
      <c r="BO10000">
        <v>1</v>
      </c>
      <c r="BP10000">
        <v>1</v>
      </c>
      <c r="BQ10000">
        <v>1</v>
      </c>
      <c r="BR10000">
        <v>1</v>
      </c>
      <c r="BS10000">
        <v>1</v>
      </c>
      <c r="BT10000">
        <v>1</v>
      </c>
      <c r="BU10000">
        <v>1</v>
      </c>
      <c r="BV10000">
        <v>1</v>
      </c>
      <c r="BW10000">
        <v>1</v>
      </c>
      <c r="BX10000">
        <v>1</v>
      </c>
      <c r="BY10000">
        <v>1</v>
      </c>
      <c r="BZ10000">
        <v>1</v>
      </c>
      <c r="CA10000">
        <v>1</v>
      </c>
      <c r="CB10000">
        <v>1</v>
      </c>
      <c r="CC10000">
        <v>1</v>
      </c>
      <c r="CD10000">
        <v>1</v>
      </c>
      <c r="CE10000">
        <v>1</v>
      </c>
      <c r="CF10000">
        <v>1</v>
      </c>
      <c r="CG10000">
        <v>1</v>
      </c>
      <c r="CH10000">
        <v>1</v>
      </c>
      <c r="CI10000">
        <v>1</v>
      </c>
      <c r="CJ10000">
        <v>1</v>
      </c>
      <c r="CK10000">
        <v>1</v>
      </c>
      <c r="CL10000">
        <v>1</v>
      </c>
      <c r="CM10000">
        <v>1</v>
      </c>
      <c r="CN10000">
        <v>1</v>
      </c>
      <c r="CO10000">
        <v>1</v>
      </c>
      <c r="CP10000">
        <v>1</v>
      </c>
      <c r="CQ10000">
        <v>1</v>
      </c>
      <c r="CR10000">
        <v>1</v>
      </c>
      <c r="CS10000">
        <v>1</v>
      </c>
      <c r="CT10000">
        <v>1</v>
      </c>
      <c r="CU10000">
        <v>1</v>
      </c>
      <c r="CV10000">
        <v>1</v>
      </c>
      <c r="CW10000">
        <v>1</v>
      </c>
      <c r="CX10000">
        <v>1</v>
      </c>
      <c r="CY10000">
        <v>1</v>
      </c>
      <c r="CZ10000">
        <v>1</v>
      </c>
      <c r="DA10000">
        <v>1</v>
      </c>
      <c r="DB10000">
        <v>1</v>
      </c>
      <c r="DC10000">
        <v>1</v>
      </c>
      <c r="DD10000">
        <v>1</v>
      </c>
      <c r="DE10000">
        <v>1</v>
      </c>
      <c r="DF10000">
        <v>1</v>
      </c>
      <c r="DG10000">
        <v>1</v>
      </c>
      <c r="DH10000">
        <v>1</v>
      </c>
      <c r="DI10000">
        <v>1</v>
      </c>
      <c r="DJ10000">
        <v>1</v>
      </c>
      <c r="DK10000">
        <v>1</v>
      </c>
      <c r="DL10000">
        <v>1</v>
      </c>
      <c r="DM10000">
        <v>1</v>
      </c>
      <c r="DN10000">
        <v>1</v>
      </c>
      <c r="DO10000">
        <v>1</v>
      </c>
      <c r="DP10000">
        <v>1</v>
      </c>
      <c r="DQ10000">
        <v>1</v>
      </c>
      <c r="DR10000">
        <v>1</v>
      </c>
      <c r="DS10000">
        <v>1</v>
      </c>
      <c r="DT10000">
        <v>1</v>
      </c>
      <c r="DU10000">
        <v>1</v>
      </c>
      <c r="DV10000">
        <v>1</v>
      </c>
      <c r="DW10000">
        <v>1</v>
      </c>
      <c r="DX10000">
        <v>1</v>
      </c>
      <c r="DY10000">
        <v>1</v>
      </c>
      <c r="DZ10000">
        <v>1</v>
      </c>
      <c r="EA10000">
        <v>1</v>
      </c>
      <c r="EB10000">
        <v>1</v>
      </c>
      <c r="EC10000">
        <v>1</v>
      </c>
      <c r="ED10000">
        <v>1</v>
      </c>
      <c r="EE10000">
        <v>1</v>
      </c>
      <c r="EF10000">
        <v>1</v>
      </c>
      <c r="EG10000">
        <v>1</v>
      </c>
      <c r="EH10000">
        <v>1</v>
      </c>
      <c r="EI10000">
        <v>1</v>
      </c>
      <c r="EJ10000">
        <v>1</v>
      </c>
      <c r="EK10000">
        <v>1</v>
      </c>
      <c r="EL10000">
        <v>1</v>
      </c>
      <c r="EM10000">
        <v>1</v>
      </c>
      <c r="EN10000">
        <v>1</v>
      </c>
      <c r="EO10000">
        <v>1</v>
      </c>
      <c r="EP10000">
        <v>1</v>
      </c>
      <c r="EQ10000">
        <v>1</v>
      </c>
      <c r="ER10000">
        <v>1</v>
      </c>
      <c r="ES10000">
        <v>1</v>
      </c>
      <c r="ET10000">
        <v>1</v>
      </c>
      <c r="EU10000">
        <v>1</v>
      </c>
      <c r="EV10000">
        <v>1</v>
      </c>
      <c r="EW10000">
        <v>1</v>
      </c>
      <c r="EX10000">
        <v>1</v>
      </c>
      <c r="EY10000">
        <v>1</v>
      </c>
      <c r="EZ10000">
        <v>1</v>
      </c>
      <c r="FA10000">
        <v>1</v>
      </c>
      <c r="FB10000">
        <v>1</v>
      </c>
      <c r="FC10000">
        <v>1</v>
      </c>
      <c r="FD10000">
        <v>1</v>
      </c>
      <c r="FE10000">
        <v>1</v>
      </c>
      <c r="FF10000">
        <v>1</v>
      </c>
      <c r="FG10000">
        <v>1</v>
      </c>
      <c r="FH10000">
        <v>1</v>
      </c>
      <c r="FI10000">
        <v>1</v>
      </c>
      <c r="FJ10000">
        <v>1</v>
      </c>
      <c r="FK10000">
        <v>1</v>
      </c>
      <c r="FL10000">
        <v>1</v>
      </c>
      <c r="FM10000">
        <v>1</v>
      </c>
      <c r="FN10000">
        <v>1</v>
      </c>
      <c r="FO10000">
        <v>1</v>
      </c>
      <c r="FP10000">
        <v>1</v>
      </c>
      <c r="FQ10000">
        <v>1</v>
      </c>
      <c r="FR10000">
        <v>1</v>
      </c>
      <c r="FS10000">
        <v>1</v>
      </c>
      <c r="FT10000">
        <v>1</v>
      </c>
      <c r="FU10000">
        <v>1</v>
      </c>
      <c r="FV10000">
        <v>1</v>
      </c>
      <c r="FW10000">
        <v>1</v>
      </c>
      <c r="FX10000">
        <v>1</v>
      </c>
      <c r="FY10000">
        <v>1</v>
      </c>
      <c r="FZ10000">
        <v>1</v>
      </c>
      <c r="GA10000">
        <v>1</v>
      </c>
      <c r="GB10000">
        <v>1</v>
      </c>
      <c r="GC10000">
        <v>1</v>
      </c>
      <c r="GD10000">
        <v>1</v>
      </c>
      <c r="GE10000">
        <v>1</v>
      </c>
      <c r="GF10000">
        <v>1</v>
      </c>
      <c r="GG10000">
        <v>1</v>
      </c>
      <c r="GH10000">
        <v>1</v>
      </c>
      <c r="GI10000">
        <v>1</v>
      </c>
      <c r="GJ10000">
        <v>1</v>
      </c>
      <c r="GK10000">
        <v>1</v>
      </c>
      <c r="GL10000">
        <v>1</v>
      </c>
      <c r="GM10000">
        <v>1</v>
      </c>
      <c r="GN10000">
        <v>1</v>
      </c>
      <c r="GO10000">
        <v>1</v>
      </c>
      <c r="GP10000">
        <v>1</v>
      </c>
      <c r="GQ10000">
        <v>1</v>
      </c>
      <c r="GR10000">
        <v>1</v>
      </c>
      <c r="GS10000">
        <v>1</v>
      </c>
      <c r="GT10000">
        <v>1</v>
      </c>
      <c r="GU10000">
        <v>1</v>
      </c>
      <c r="GV10000">
        <v>1</v>
      </c>
      <c r="GW10000">
        <v>1</v>
      </c>
      <c r="GX10000">
        <v>1</v>
      </c>
      <c r="GY10000">
        <v>1</v>
      </c>
      <c r="GZ10000">
        <v>1</v>
      </c>
      <c r="HA10000">
        <v>1</v>
      </c>
      <c r="HB10000">
        <v>1</v>
      </c>
      <c r="HC10000">
        <v>1</v>
      </c>
      <c r="HD10000">
        <v>1</v>
      </c>
      <c r="HE10000">
        <v>1</v>
      </c>
      <c r="HF10000">
        <v>1</v>
      </c>
      <c r="HG10000">
        <v>1</v>
      </c>
      <c r="HH10000">
        <v>1</v>
      </c>
      <c r="HI10000">
        <v>1</v>
      </c>
      <c r="HJ10000">
        <v>1</v>
      </c>
      <c r="HK10000">
        <v>1</v>
      </c>
      <c r="HL10000">
        <v>1</v>
      </c>
      <c r="HM10000">
        <v>1</v>
      </c>
      <c r="HN10000">
        <v>1</v>
      </c>
      <c r="HO10000">
        <v>1</v>
      </c>
      <c r="HP10000">
        <v>1</v>
      </c>
      <c r="HQ10000">
        <v>1</v>
      </c>
      <c r="HR10000">
        <v>1</v>
      </c>
      <c r="HS10000">
        <v>1</v>
      </c>
      <c r="HT10000">
        <v>1</v>
      </c>
      <c r="HU10000">
        <v>1</v>
      </c>
      <c r="HV10000">
        <v>1</v>
      </c>
      <c r="HW10000">
        <v>1</v>
      </c>
      <c r="HX10000">
        <v>1</v>
      </c>
      <c r="HY10000">
        <v>1</v>
      </c>
      <c r="HZ10000">
        <v>1</v>
      </c>
      <c r="IA10000">
        <v>1</v>
      </c>
      <c r="IB10000">
        <v>1</v>
      </c>
      <c r="IC10000">
        <v>1</v>
      </c>
      <c r="ID10000">
        <v>1</v>
      </c>
      <c r="IE10000">
        <v>1</v>
      </c>
      <c r="IF10000">
        <v>1</v>
      </c>
      <c r="IG10000">
        <v>1</v>
      </c>
      <c r="IH10000">
        <v>1</v>
      </c>
      <c r="II10000">
        <v>1</v>
      </c>
      <c r="IJ10000">
        <v>1</v>
      </c>
      <c r="IK10000">
        <v>1</v>
      </c>
      <c r="IL10000">
        <v>1</v>
      </c>
      <c r="IM10000">
        <v>1</v>
      </c>
      <c r="IN10000">
        <v>1</v>
      </c>
      <c r="IO10000">
        <v>1</v>
      </c>
      <c r="IP10000">
        <v>1</v>
      </c>
      <c r="IQ10000">
        <v>1</v>
      </c>
      <c r="IR10000">
        <v>1</v>
      </c>
      <c r="IS10000">
        <v>1</v>
      </c>
      <c r="IT10000">
        <v>1</v>
      </c>
      <c r="IU10000">
        <v>1</v>
      </c>
      <c r="IV10000">
        <v>1</v>
      </c>
    </row>
  </sheetData>
  <phoneticPr fontId="0" type="noConversion"/>
  <pageMargins left="0.75" right="0.75" top="1" bottom="1" header="0.5" footer="0.5"/>
  <pageSetup scale="48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GenInfo</vt:lpstr>
      <vt:lpstr>Load1</vt:lpstr>
      <vt:lpstr>InterestRate</vt:lpstr>
      <vt:lpstr>PwrPrice1</vt:lpstr>
      <vt:lpstr>Scalar1</vt:lpstr>
      <vt:lpstr>Fuel</vt:lpstr>
      <vt:lpstr>Covar</vt:lpstr>
      <vt:lpstr>Climate</vt:lpstr>
      <vt:lpstr>Asset1</vt:lpstr>
      <vt:lpstr>a14inthr</vt:lpstr>
      <vt:lpstr>a14intld</vt:lpstr>
      <vt:lpstr>a14maxhr</vt:lpstr>
      <vt:lpstr>a14maxld</vt:lpstr>
      <vt:lpstr>a14minhr</vt:lpstr>
      <vt:lpstr>a14minld</vt:lpstr>
      <vt:lpstr>a14startup</vt:lpstr>
      <vt:lpstr>aaaa</vt:lpstr>
      <vt:lpstr>correl1</vt:lpstr>
      <vt:lpstr>dealEnd</vt:lpstr>
      <vt:lpstr>dealStart</vt:lpstr>
      <vt:lpstr>discountRate</vt:lpstr>
      <vt:lpstr>dispatchMode</vt:lpstr>
      <vt:lpstr>dLoad</vt:lpstr>
      <vt:lpstr>dTemp</vt:lpstr>
      <vt:lpstr>fA</vt:lpstr>
      <vt:lpstr>fB</vt:lpstr>
      <vt:lpstr>fDecay</vt:lpstr>
      <vt:lpstr>FilePath</vt:lpstr>
      <vt:lpstr>flatPrice</vt:lpstr>
      <vt:lpstr>fOff</vt:lpstr>
      <vt:lpstr>Fuel_mtx</vt:lpstr>
      <vt:lpstr>GrowthRate</vt:lpstr>
      <vt:lpstr>idimL</vt:lpstr>
      <vt:lpstr>idimS</vt:lpstr>
      <vt:lpstr>Load1</vt:lpstr>
      <vt:lpstr>LoadGroup</vt:lpstr>
      <vt:lpstr>loadMargin</vt:lpstr>
      <vt:lpstr>minCapFlag</vt:lpstr>
      <vt:lpstr>nFuelCvs</vt:lpstr>
      <vt:lpstr>noOutageFlag</vt:lpstr>
      <vt:lpstr>normtemp</vt:lpstr>
      <vt:lpstr>nRun</vt:lpstr>
      <vt:lpstr>NumAsset</vt:lpstr>
      <vt:lpstr>Number_of_Iterations</vt:lpstr>
      <vt:lpstr>offPeak</vt:lpstr>
      <vt:lpstr>Offsets</vt:lpstr>
      <vt:lpstr>peak</vt:lpstr>
      <vt:lpstr>priceElasticity</vt:lpstr>
      <vt:lpstr>Covar!Print_Area</vt:lpstr>
      <vt:lpstr>Scalar</vt:lpstr>
      <vt:lpstr>ScalarSS</vt:lpstr>
      <vt:lpstr>scorrel</vt:lpstr>
      <vt:lpstr>stype</vt:lpstr>
      <vt:lpstr>svol</vt:lpstr>
      <vt:lpstr>transLossFactor</vt:lpstr>
      <vt:lpstr>type1</vt:lpstr>
      <vt:lpstr>ValDate</vt:lpstr>
      <vt:lpstr>vol1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Powertest Model with Start-up costs</dc:title>
  <dc:creator>Louis De Felice</dc:creator>
  <cp:lastModifiedBy>Jan Havlíček</cp:lastModifiedBy>
  <cp:lastPrinted>1998-07-28T17:00:09Z</cp:lastPrinted>
  <dcterms:created xsi:type="dcterms:W3CDTF">1998-06-25T22:35:49Z</dcterms:created>
  <dcterms:modified xsi:type="dcterms:W3CDTF">2023-09-13T16:19:32Z</dcterms:modified>
</cp:coreProperties>
</file>