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506BB1-2CAB-40A8-B407-3CA977951C1E}" xr6:coauthVersionLast="47" xr6:coauthVersionMax="47" xr10:uidLastSave="{00000000-0000-0000-0000-000000000000}"/>
  <bookViews>
    <workbookView xWindow="-120" yWindow="-120" windowWidth="38640" windowHeight="15720"/>
  </bookViews>
  <sheets>
    <sheet name="Cpcty Pricing Summary" sheetId="4" r:id="rId1"/>
    <sheet name="June 2003 - 2018" sheetId="5" r:id="rId2"/>
    <sheet name="Jan 2002 - May 2003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'Cpcty Pricing Summary'!#REF!</definedName>
    <definedName name="ActualVolumes">#REF!</definedName>
    <definedName name="AMC">[5]Curves!$E$5</definedName>
    <definedName name="Avg_Load">[5]Curves!$B$28</definedName>
    <definedName name="BasisIndexWarning">OFFSET([3]Curves!#REF!,0,0,1,COUNT([3]Curves!$A$17:$IV$17))</definedName>
    <definedName name="buckettable">[4]DateTable!$D$4:$F$288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>OFFSET([2]Intracorrel!$A$2,0,0,1,COUNT(correlmatchline))</definedName>
    <definedName name="correlmatchline">OFFSET([2]Intracorrel!$A$1,0,0,1,COUNT([2]Intracorrel!$A$1:$IV$1))</definedName>
    <definedName name="correlto">OFFSET([2]Intracorrel!$A$3,0,0,1,COUNT(correlmatchline))</definedName>
    <definedName name="CurveCode">OFFSET([3]Curves!$C$13,0,0,1,COUNT([3]Curves!$A$17:$IV$17))</definedName>
    <definedName name="curvevalues2">OFFSET([3]Curves!$C$11,0,0,COUNT([3]Curves!$C$1:$C$65536)+5,COUNT([3]Curves!$A$17:$IV$17))</definedName>
    <definedName name="Dailydemandcharge">OFFSET('[2]Mainline to Leach'!$K$21,0,0,Enddate-'[2]Mainline to Leach'!$A$20,1)</definedName>
    <definedName name="Dailydiscountedadjustedspread">OFFSET('[2]Mainline to Leach'!$M$21,0,0,Enddate-'[2]Mainline to Leach'!$A$20,1)</definedName>
    <definedName name="Dailydiscountedintrinsicvalue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[5]Curves!$B$34</definedName>
    <definedName name="days_year">[5]Curves!$B$33</definedName>
    <definedName name="End_Year">[5]Curves!$E$19</definedName>
    <definedName name="Enddate">'[2]Mainline to Leach'!$H$6</definedName>
    <definedName name="escalator">#REF!</definedName>
    <definedName name="FGTCapVolumes">#REF!</definedName>
    <definedName name="FGTSummerVolumes">#REF!</definedName>
    <definedName name="Gas_Price">[5]Curves!$B$11</definedName>
    <definedName name="Heat_Rate">[5]Curves!$B$6</definedName>
    <definedName name="hours_year">[5]Curves!$B$35</definedName>
    <definedName name="HP">[5]Curves!$B$5</definedName>
    <definedName name="kW_HP">[5]Curves!$B$40</definedName>
    <definedName name="Min_Load">[5]Curves!$B$29</definedName>
    <definedName name="MKTCapVolumes">#REF!</definedName>
    <definedName name="MKTCapVolumeswithSummer">#REF!</definedName>
    <definedName name="mthbeg">#REF!</definedName>
    <definedName name="mthend">#REF!</definedName>
    <definedName name="post_id">#REF!</definedName>
    <definedName name="_xlnm.Print_Area" localSheetId="0">'Cpcty Pricing Summary'!$A$1:$K$47</definedName>
    <definedName name="_xlnm.Print_Area">#REF!</definedName>
    <definedName name="_xlnm.Print_Titles">#REF!</definedName>
    <definedName name="PW">#REF!</definedName>
    <definedName name="RandomNo">[6]InputSheet!#REF!</definedName>
    <definedName name="RMSE">#REF!</definedName>
    <definedName name="SEE">#REF!</definedName>
    <definedName name="sencount" hidden="1">1</definedName>
    <definedName name="StandardError">#REF!</definedName>
    <definedName name="Start_Year">[5]Curves!$E$18</definedName>
    <definedName name="TotalFGTVolumes">#REF!</definedName>
    <definedName name="TotalVolumes">#REF!</definedName>
    <definedName name="UID">#REF!</definedName>
    <definedName name="Volumes">#REF!</definedName>
    <definedName name="weeks_month">[5]Curves!$B$38</definedName>
    <definedName name="Z2Volumes">#REF!</definedName>
    <definedName name="Z3Volumes">#REF!</definedName>
  </definedNames>
  <calcPr calcId="92512" fullCalcOnLoad="1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6" i="4"/>
  <c r="D6" i="4"/>
  <c r="G6" i="4"/>
  <c r="H6" i="4"/>
  <c r="I6" i="4"/>
  <c r="J6" i="4"/>
  <c r="C7" i="4"/>
  <c r="D7" i="4"/>
  <c r="G7" i="4"/>
  <c r="H7" i="4"/>
  <c r="I7" i="4"/>
  <c r="J7" i="4"/>
  <c r="C8" i="4"/>
  <c r="D8" i="4"/>
  <c r="G8" i="4"/>
  <c r="H8" i="4"/>
  <c r="I8" i="4"/>
  <c r="J8" i="4"/>
  <c r="C9" i="4"/>
  <c r="D9" i="4"/>
  <c r="G9" i="4"/>
  <c r="H9" i="4"/>
  <c r="I9" i="4"/>
  <c r="J9" i="4"/>
  <c r="C10" i="4"/>
  <c r="D10" i="4"/>
  <c r="G10" i="4"/>
  <c r="H10" i="4"/>
  <c r="I10" i="4"/>
  <c r="J10" i="4"/>
  <c r="C11" i="4"/>
  <c r="D11" i="4"/>
  <c r="G11" i="4"/>
  <c r="H11" i="4"/>
  <c r="I11" i="4"/>
  <c r="J11" i="4"/>
  <c r="C12" i="4"/>
  <c r="D12" i="4"/>
  <c r="G12" i="4"/>
  <c r="H12" i="4"/>
  <c r="I12" i="4"/>
  <c r="J12" i="4"/>
  <c r="C13" i="4"/>
  <c r="D13" i="4"/>
  <c r="G13" i="4"/>
  <c r="H13" i="4"/>
  <c r="I13" i="4"/>
  <c r="J13" i="4"/>
  <c r="C14" i="4"/>
  <c r="D14" i="4"/>
  <c r="G14" i="4"/>
  <c r="H14" i="4"/>
  <c r="I14" i="4"/>
  <c r="J14" i="4"/>
  <c r="C15" i="4"/>
  <c r="D15" i="4"/>
  <c r="G15" i="4"/>
  <c r="H15" i="4"/>
  <c r="I15" i="4"/>
  <c r="J15" i="4"/>
  <c r="C16" i="4"/>
  <c r="D16" i="4"/>
  <c r="G16" i="4"/>
  <c r="H16" i="4"/>
  <c r="I16" i="4"/>
  <c r="J16" i="4"/>
  <c r="C17" i="4"/>
  <c r="D17" i="4"/>
  <c r="G17" i="4"/>
  <c r="H17" i="4"/>
  <c r="I17" i="4"/>
  <c r="J17" i="4"/>
  <c r="B18" i="4"/>
  <c r="C18" i="4"/>
  <c r="D18" i="4"/>
  <c r="I18" i="4"/>
  <c r="J18" i="4"/>
  <c r="B20" i="4"/>
  <c r="D23" i="4"/>
  <c r="G23" i="4"/>
  <c r="H23" i="4"/>
  <c r="I23" i="4"/>
  <c r="J23" i="4"/>
  <c r="D24" i="4"/>
  <c r="G24" i="4"/>
  <c r="H24" i="4"/>
  <c r="I24" i="4"/>
  <c r="J24" i="4"/>
  <c r="D25" i="4"/>
  <c r="G25" i="4"/>
  <c r="H25" i="4"/>
  <c r="I25" i="4"/>
  <c r="J25" i="4"/>
  <c r="D26" i="4"/>
  <c r="G26" i="4"/>
  <c r="H26" i="4"/>
  <c r="I26" i="4"/>
  <c r="J26" i="4"/>
  <c r="D27" i="4"/>
  <c r="G27" i="4"/>
  <c r="H27" i="4"/>
  <c r="I27" i="4"/>
  <c r="J27" i="4"/>
  <c r="D28" i="4"/>
  <c r="G28" i="4"/>
  <c r="H28" i="4"/>
  <c r="I28" i="4"/>
  <c r="J28" i="4"/>
  <c r="D29" i="4"/>
  <c r="G29" i="4"/>
  <c r="H29" i="4"/>
  <c r="I29" i="4"/>
  <c r="J29" i="4"/>
  <c r="D30" i="4"/>
  <c r="G30" i="4"/>
  <c r="H30" i="4"/>
  <c r="I30" i="4"/>
  <c r="J30" i="4"/>
  <c r="D31" i="4"/>
  <c r="G31" i="4"/>
  <c r="H31" i="4"/>
  <c r="I31" i="4"/>
  <c r="J31" i="4"/>
  <c r="D32" i="4"/>
  <c r="G32" i="4"/>
  <c r="H32" i="4"/>
  <c r="I32" i="4"/>
  <c r="J32" i="4"/>
  <c r="D33" i="4"/>
  <c r="G33" i="4"/>
  <c r="H33" i="4"/>
  <c r="I33" i="4"/>
  <c r="J33" i="4"/>
  <c r="D34" i="4"/>
  <c r="G34" i="4"/>
  <c r="H34" i="4"/>
  <c r="I34" i="4"/>
  <c r="J34" i="4"/>
  <c r="B35" i="4"/>
  <c r="D35" i="4"/>
  <c r="G35" i="4"/>
  <c r="H35" i="4"/>
  <c r="I35" i="4"/>
  <c r="J35" i="4"/>
  <c r="B36" i="4"/>
  <c r="C36" i="4"/>
  <c r="D36" i="4"/>
  <c r="G36" i="4"/>
  <c r="H36" i="4"/>
  <c r="I36" i="4"/>
  <c r="J36" i="4"/>
  <c r="B37" i="4"/>
  <c r="C37" i="4"/>
  <c r="D37" i="4"/>
  <c r="G37" i="4"/>
  <c r="H37" i="4"/>
  <c r="I37" i="4"/>
  <c r="J37" i="4"/>
  <c r="B38" i="4"/>
  <c r="C38" i="4"/>
  <c r="D38" i="4"/>
  <c r="G38" i="4"/>
  <c r="H38" i="4"/>
  <c r="I38" i="4"/>
  <c r="J38" i="4"/>
  <c r="B39" i="4"/>
  <c r="C39" i="4"/>
  <c r="D39" i="4"/>
  <c r="G39" i="4"/>
  <c r="H39" i="4"/>
  <c r="I39" i="4"/>
  <c r="J39" i="4"/>
  <c r="B40" i="4"/>
  <c r="C40" i="4"/>
  <c r="D40" i="4"/>
  <c r="I40" i="4"/>
  <c r="J40" i="4"/>
</calcChain>
</file>

<file path=xl/sharedStrings.xml><?xml version="1.0" encoding="utf-8"?>
<sst xmlns="http://schemas.openxmlformats.org/spreadsheetml/2006/main" count="53" uniqueCount="26">
  <si>
    <t>Demand Charges ($)</t>
  </si>
  <si>
    <t>FGT Phase VI</t>
  </si>
  <si>
    <t>East Desk</t>
  </si>
  <si>
    <t>Per Unit Charge</t>
  </si>
  <si>
    <t>Scenario 6</t>
  </si>
  <si>
    <t>Total Enron $</t>
  </si>
  <si>
    <t>Scenario 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</si>
  <si>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</si>
  <si>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</si>
  <si>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</si>
  <si>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</si>
  <si>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</si>
  <si>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</si>
  <si>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</si>
  <si>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</si>
  <si>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</si>
  <si>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</si>
  <si>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</si>
  <si>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</si>
  <si>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 2002 - May 2003</t>
  </si>
  <si>
    <t>June 2003 - 2018</t>
  </si>
  <si>
    <t>FGT FTS-II Demand</t>
  </si>
  <si>
    <t>Actual East Desk Demand Offer</t>
  </si>
  <si>
    <t>Total Enron Capacity Needs</t>
  </si>
  <si>
    <t>East Desk Demand Indicative Offer</t>
  </si>
  <si>
    <t>FGT Phase VI Expected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</si>
</sst>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"/>
    <numFmt numFmtId="165" formatCode="&quot;$&quot;\ 0"/>
  </numFmts>
  <fonts count="31">
    <font>
      <sz val="10"/>
      <name val="Arial"/>
    </font>
    <font>
      <sz val="10"/>
      <name val="Arial"/>
    </font>
    <font>
      <sz val="10"/>
      <name val="Arial"/>
      <family val="2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8"/>
      <name val="Arial"/>
      <family val="2"/>
    </font>
    <font>
      <u/>
      <sz val="10"/>
      <color indexed="36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b/>
      <sz val="11"/>
      <color indexed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i/>
      <u/>
      <sz val="10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sz val="11.25"/>
      <name val="Arial"/>
    </font>
    <font>
      <sz val="10.75"/>
      <name val="Arial"/>
    </font>
    <font>
      <sz val="10.75"/>
      <name val="Arial"/>
    </font>
    <font>
      <sz val="10.75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6" fontId="4" fillId="0" borderId="0">
      <protection locked="0"/>
    </xf>
    <xf numFmtId="0" fontId="1" fillId="0" borderId="0"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1" fillId="0" borderId="3" applyNumberFormat="0" applyFill="0" applyAlignment="0" applyProtection="0"/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8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45">
    <xf numFmtId="0" fontId="0" fillId="0" borderId="0" xfId="0"/>
    <xf numFmtId="0" fontId="18" fillId="0" borderId="0" xfId="0" applyFont="1" applyBorder="1" applyAlignment="1">
      <alignment horizontal="right"/>
    </xf>
    <xf numFmtId="2" fontId="18" fillId="0" borderId="0" xfId="0" applyNumberFormat="1" applyFont="1" applyBorder="1" applyAlignment="1">
      <alignment horizontal="center"/>
    </xf>
    <xf numFmtId="0" fontId="22" fillId="6" borderId="6" xfId="0" applyFont="1" applyFill="1" applyBorder="1"/>
    <xf numFmtId="0" fontId="0" fillId="6" borderId="7" xfId="0" applyFill="1" applyBorder="1"/>
    <xf numFmtId="0" fontId="19" fillId="5" borderId="6" xfId="0" applyFont="1" applyFill="1" applyBorder="1" applyAlignment="1">
      <alignment horizontal="center" wrapText="1"/>
    </xf>
    <xf numFmtId="0" fontId="19" fillId="5" borderId="8" xfId="0" applyFont="1" applyFill="1" applyBorder="1" applyAlignment="1">
      <alignment horizontal="center" wrapText="1"/>
    </xf>
    <xf numFmtId="0" fontId="19" fillId="5" borderId="9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0" fontId="0" fillId="0" borderId="0" xfId="0" applyBorder="1"/>
    <xf numFmtId="0" fontId="20" fillId="0" borderId="11" xfId="0" applyFont="1" applyBorder="1"/>
    <xf numFmtId="0" fontId="21" fillId="0" borderId="12" xfId="0" applyFont="1" applyBorder="1"/>
    <xf numFmtId="0" fontId="0" fillId="0" borderId="12" xfId="0" applyBorder="1"/>
    <xf numFmtId="0" fontId="16" fillId="0" borderId="0" xfId="0" applyFont="1" applyBorder="1"/>
    <xf numFmtId="0" fontId="0" fillId="0" borderId="13" xfId="0" applyBorder="1"/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23" fillId="0" borderId="15" xfId="0" applyFont="1" applyBorder="1"/>
    <xf numFmtId="1" fontId="0" fillId="0" borderId="16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26" fillId="0" borderId="16" xfId="0" applyNumberFormat="1" applyFont="1" applyBorder="1" applyAlignment="1">
      <alignment horizontal="center"/>
    </xf>
    <xf numFmtId="0" fontId="20" fillId="0" borderId="6" xfId="0" applyFont="1" applyBorder="1"/>
    <xf numFmtId="0" fontId="21" fillId="0" borderId="17" xfId="0" applyFont="1" applyBorder="1"/>
    <xf numFmtId="0" fontId="0" fillId="0" borderId="17" xfId="0" applyBorder="1"/>
    <xf numFmtId="0" fontId="0" fillId="0" borderId="9" xfId="0" applyBorder="1"/>
    <xf numFmtId="0" fontId="16" fillId="0" borderId="12" xfId="0" applyFont="1" applyBorder="1"/>
    <xf numFmtId="0" fontId="0" fillId="0" borderId="14" xfId="0" applyBorder="1"/>
    <xf numFmtId="0" fontId="0" fillId="0" borderId="7" xfId="0" applyBorder="1"/>
    <xf numFmtId="17" fontId="23" fillId="0" borderId="13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6" xfId="0" applyBorder="1"/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/>
    </xf>
    <xf numFmtId="0" fontId="16" fillId="6" borderId="22" xfId="0" applyFont="1" applyFill="1" applyBorder="1" applyAlignment="1">
      <alignment horizontal="center"/>
    </xf>
    <xf numFmtId="0" fontId="16" fillId="6" borderId="23" xfId="0" applyFont="1" applyFill="1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Project Orange Capacity</a:t>
            </a:r>
          </a:p>
        </c:rich>
      </c:tx>
      <c:layout>
        <c:manualLayout>
          <c:xMode val="edge"/>
          <c:yMode val="edge"/>
          <c:x val="0.33854166666666669"/>
          <c:y val="2.0467836257309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58333333333333"/>
          <c:y val="0.14181286549707603"/>
          <c:w val="0.71770833333333328"/>
          <c:h val="0.8230994152046783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'Cpcty Pricing Summary'!$C$5</c:f>
              <c:strCache>
                <c:ptCount val="1"/>
                <c:pt idx="0">
                  <c:v>FGT Phase VI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'Cpcty Pricing Summary'!$A$6:$A$17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'Cpcty Pricing Summary'!$C$6:$C$17</c:f>
              <c:numCache>
                <c:formatCode>0</c:formatCode>
                <c:ptCount val="12"/>
                <c:pt idx="0">
                  <c:v>4439.7534720000003</c:v>
                </c:pt>
                <c:pt idx="1">
                  <c:v>4439.7534720000003</c:v>
                </c:pt>
                <c:pt idx="2">
                  <c:v>4439.7534720000003</c:v>
                </c:pt>
                <c:pt idx="3">
                  <c:v>15856.2624</c:v>
                </c:pt>
                <c:pt idx="4">
                  <c:v>15856.2624</c:v>
                </c:pt>
                <c:pt idx="5">
                  <c:v>15856.2624</c:v>
                </c:pt>
                <c:pt idx="6">
                  <c:v>15856.2624</c:v>
                </c:pt>
                <c:pt idx="7">
                  <c:v>15856.2624</c:v>
                </c:pt>
                <c:pt idx="8">
                  <c:v>15856.2624</c:v>
                </c:pt>
                <c:pt idx="9">
                  <c:v>15856.2624</c:v>
                </c:pt>
                <c:pt idx="10">
                  <c:v>4439.7534720000003</c:v>
                </c:pt>
                <c:pt idx="11">
                  <c:v>4439.7534720000003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6-41FE-B5FC-D9EA1FFDFF7A}"/>
            </c:ext>
          </c:extLst>
        </c:ser>
        <c:ser>
          <c:idx val="3"/>
          <c:order val="1"/>
          <c:tx>
            <c:strRef>
              <c:f>'Cpcty Pricing Summary'!$D$5</c:f>
              <c:strCache>
                <c:ptCount val="1"/>
                <c:pt idx="0">
                  <c:v>East Desk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'Cpcty Pricing Summary'!$A$6:$A$17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'Cpcty Pricing Summary'!$D$6:$D$17</c:f>
              <c:numCache>
                <c:formatCode>0</c:formatCode>
                <c:ptCount val="12"/>
                <c:pt idx="0">
                  <c:v>19344.640127999999</c:v>
                </c:pt>
                <c:pt idx="1">
                  <c:v>19344.640127999999</c:v>
                </c:pt>
                <c:pt idx="2">
                  <c:v>11416.508927999999</c:v>
                </c:pt>
                <c:pt idx="3">
                  <c:v>0</c:v>
                </c:pt>
                <c:pt idx="4">
                  <c:v>7928.1311999999998</c:v>
                </c:pt>
                <c:pt idx="5">
                  <c:v>7928.1311999999998</c:v>
                </c:pt>
                <c:pt idx="6">
                  <c:v>7928.1311999999998</c:v>
                </c:pt>
                <c:pt idx="7">
                  <c:v>7928.1311999999998</c:v>
                </c:pt>
                <c:pt idx="8">
                  <c:v>-0.26239999999961583</c:v>
                </c:pt>
                <c:pt idx="9">
                  <c:v>0</c:v>
                </c:pt>
                <c:pt idx="10">
                  <c:v>11416.508927999999</c:v>
                </c:pt>
                <c:pt idx="11">
                  <c:v>11416.508927999999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6-41FE-B5FC-D9EA1FFDFF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86167695"/>
        <c:axId val="1"/>
      </c:barChart>
      <c:catAx>
        <c:axId val="1686167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MMBTU/Day</a:t>
                </a:r>
              </a:p>
            </c:rich>
          </c:tx>
          <c:layout>
            <c:manualLayout>
              <c:xMode val="edge"/>
              <c:yMode val="edge"/>
              <c:x val="7.2916666666666668E-3"/>
              <c:y val="0.460526315789473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167695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58333333333335"/>
          <c:y val="0.51608187134502925"/>
          <c:w val="0.14583333333333334"/>
          <c:h val="0.17105263157894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Project Orange Capacity</a:t>
            </a:r>
          </a:p>
        </c:rich>
      </c:tx>
      <c:layout>
        <c:manualLayout>
          <c:xMode val="edge"/>
          <c:yMode val="edge"/>
          <c:x val="0.33854166666666669"/>
          <c:y val="2.0467836257309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4166666666667"/>
          <c:y val="0.14181286549707603"/>
          <c:w val="0.71875"/>
          <c:h val="0.6988304093567251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'Cpcty Pricing Summary'!$C$5</c:f>
              <c:strCache>
                <c:ptCount val="1"/>
                <c:pt idx="0">
                  <c:v>FGT Phase VI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'Cpcty Pricing Summary'!$A$23:$A$39</c:f>
              <c:strCache>
                <c:ptCount val="1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</c:strCache>
            </c:strRef>
          </c:cat>
          <c:val>
            <c:numRef>
              <c:f>'Cpcty Pricing Summary'!$C$23:$C$39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2-4FA0-9B75-3FA37EBC3879}"/>
            </c:ext>
          </c:extLst>
        </c:ser>
        <c:ser>
          <c:idx val="3"/>
          <c:order val="1"/>
          <c:tx>
            <c:strRef>
              <c:f>'Cpcty Pricing Summary'!$D$5</c:f>
              <c:strCache>
                <c:ptCount val="1"/>
                <c:pt idx="0">
                  <c:v>East Desk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'Cpcty Pricing Summary'!$A$23:$A$39</c:f>
              <c:strCache>
                <c:ptCount val="1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</c:strCache>
            </c:strRef>
          </c:cat>
          <c:val>
            <c:numRef>
              <c:f>'Cpcty Pricing Summary'!$D$23:$D$39</c:f>
              <c:numCache>
                <c:formatCode>0</c:formatCode>
                <c:ptCount val="17"/>
                <c:pt idx="0">
                  <c:v>23784.393599999999</c:v>
                </c:pt>
                <c:pt idx="1">
                  <c:v>23784.393599999999</c:v>
                </c:pt>
                <c:pt idx="2">
                  <c:v>15856.2624</c:v>
                </c:pt>
                <c:pt idx="3">
                  <c:v>15856.2624</c:v>
                </c:pt>
                <c:pt idx="4">
                  <c:v>23784.393599999999</c:v>
                </c:pt>
                <c:pt idx="5">
                  <c:v>23784.393599999999</c:v>
                </c:pt>
                <c:pt idx="6">
                  <c:v>23784.393599999999</c:v>
                </c:pt>
                <c:pt idx="7">
                  <c:v>23784.393599999999</c:v>
                </c:pt>
                <c:pt idx="8">
                  <c:v>15856</c:v>
                </c:pt>
                <c:pt idx="9">
                  <c:v>15856.2624</c:v>
                </c:pt>
                <c:pt idx="10">
                  <c:v>15856.2624</c:v>
                </c:pt>
                <c:pt idx="11">
                  <c:v>15856.2624</c:v>
                </c:pt>
                <c:pt idx="12">
                  <c:v>23784.393599999999</c:v>
                </c:pt>
                <c:pt idx="13">
                  <c:v>23784.393599999999</c:v>
                </c:pt>
                <c:pt idx="14">
                  <c:v>15856.2624</c:v>
                </c:pt>
                <c:pt idx="15">
                  <c:v>15856.2624</c:v>
                </c:pt>
                <c:pt idx="16">
                  <c:v>23784.393599999999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2-4FA0-9B75-3FA37EBC38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8536815"/>
        <c:axId val="1"/>
      </c:barChart>
      <c:catAx>
        <c:axId val="167853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MMBTU/Day</a:t>
                </a:r>
              </a:p>
            </c:rich>
          </c:tx>
          <c:layout>
            <c:manualLayout>
              <c:xMode val="edge"/>
              <c:yMode val="edge"/>
              <c:x val="7.2916666666666668E-3"/>
              <c:y val="0.402046783625730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8536815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854166666666663"/>
          <c:y val="0.46198830409356723"/>
          <c:w val="0.14583333333333334"/>
          <c:h val="0.17105263157894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49" right="0.39" top="0.65" bottom="0.6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49" right="0.39" top="0.65" bottom="0.6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51510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D27BE32-3C30-18A6-12E4-D43467D6AC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0.2845</cdr:x>
      <cdr:y>0.08925</cdr:y>
    </cdr:from>
    <cdr:to>
      <cdr:x>0.68975</cdr:x>
      <cdr:y>0.12875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46DB3309-C387-FF32-EE19-AF490B9FD07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1468" y="581473"/>
          <a:ext cx="3705606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June 2003 - 2018</a:t>
          </a:r>
        </a:p>
      </cdr:txBody>
    </cdr:sp>
  </cdr:relSizeAnchor>
  <cdr:relSizeAnchor xmlns:cdr="http://schemas.openxmlformats.org/drawingml/2006/chartDrawing">
    <cdr:from>
      <cdr:x>0.85175</cdr:x>
      <cdr:y>0.417</cdr:y>
    </cdr:from>
    <cdr:to>
      <cdr:x>0.96425</cdr:x>
      <cdr:y>0.4565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EAFE97D9-7675-0378-9A2A-77DF8F31A9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8402" y="2716797"/>
          <a:ext cx="1028700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3/13/01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51510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6CAFF22-5BD0-DE6A-A6BE-A1A6F45B82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0.28025</cdr:x>
      <cdr:y>0.0895</cdr:y>
    </cdr:from>
    <cdr:to>
      <cdr:x>0.6855</cdr:x>
      <cdr:y>0.129</cdr:y>
    </cdr:to>
    <cdr:sp macro="" textlink="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B429491A-C7D0-8791-A37B-489D274D45B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2606" y="583101"/>
          <a:ext cx="3705606" cy="257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Jan 2002 - May 2003</a:t>
          </a:r>
        </a:p>
      </cdr:txBody>
    </cdr:sp>
  </cdr:relSizeAnchor>
  <cdr:relSizeAnchor xmlns:cdr="http://schemas.openxmlformats.org/drawingml/2006/chartDrawing">
    <cdr:from>
      <cdr:x>0.83825</cdr:x>
      <cdr:y>0.38525</cdr:y>
    </cdr:from>
    <cdr:to>
      <cdr:x>0.95075</cdr:x>
      <cdr:y>0.42475</cdr:y>
    </cdr:to>
    <cdr:sp macro="" textlink="">
      <cdr:nvSpPr>
        <cdr:cNvPr id="8194" name="Text Box 2">
          <a:extLst xmlns:a="http://schemas.openxmlformats.org/drawingml/2006/main">
            <a:ext uri="{FF2B5EF4-FFF2-40B4-BE49-F238E27FC236}">
              <a16:creationId xmlns:a16="http://schemas.microsoft.com/office/drawing/2014/main" id="{122575B7-5290-4E3E-71BF-E8C8765794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4958" y="2509942"/>
          <a:ext cx="1028700" cy="257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3/13/01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Ft.%20Pierce/New%20Files/Capacity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Ft.%20Pierce/New%20Files/FGT%20Zone%202%20Swing%20Gas%20C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\Fall%201999%20Projects\Transport%20Book\Posi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NATTS/ADM/Industrials/Avondale/Curveloa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SKhanna/GasWeatherChicagoV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Auburndale/Auburndale/Auburndale%20Unwind/Curveload_Auburndale%20Unw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ty Needs Summary"/>
      <sheetName val="Cpcty Pricing Summary"/>
      <sheetName val="East Desk"/>
      <sheetName val="2002 w FGU-w NUI "/>
      <sheetName val="2003 w FGU-w NUI"/>
      <sheetName val="QuoteSheet"/>
      <sheetName val="2003 with NUI"/>
      <sheetName val="2002 with NUI "/>
      <sheetName val="2002 without NUI"/>
      <sheetName val="2002 w FGU-wout NUI"/>
      <sheetName val="2003 without NUI "/>
      <sheetName val="2003 w FGU-wout NUI"/>
    </sheetNames>
    <sheetDataSet>
      <sheetData sheetId="0">
        <row r="81">
          <cell r="B81" t="str">
            <v>FGT Phase VI Active</v>
          </cell>
          <cell r="J81" t="str">
            <v>FGT Phase VI Inactive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InputOutputSheet"/>
      <sheetName val="DetailSheet"/>
      <sheetName val="Curves"/>
      <sheetName val="East Desk Summary"/>
    </sheetNames>
    <sheetDataSet>
      <sheetData sheetId="0"/>
      <sheetData sheetId="1"/>
      <sheetData sheetId="2"/>
      <sheetData sheetId="3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36982</v>
          </cell>
          <cell r="D17">
            <v>5.4944990434388608E-2</v>
          </cell>
          <cell r="E17">
            <v>5.1859999999999999</v>
          </cell>
          <cell r="F17">
            <v>0.495</v>
          </cell>
          <cell r="G17">
            <v>7.4999999999999997E-3</v>
          </cell>
          <cell r="H17">
            <v>7.4999999999999997E-3</v>
          </cell>
          <cell r="I17">
            <v>0.59</v>
          </cell>
          <cell r="K17">
            <v>5.2010000000000005</v>
          </cell>
          <cell r="L17">
            <v>5.1935000000000002</v>
          </cell>
        </row>
        <row r="18">
          <cell r="C18">
            <v>37012</v>
          </cell>
        </row>
        <row r="19">
          <cell r="C19">
            <v>37043</v>
          </cell>
        </row>
        <row r="20">
          <cell r="C20">
            <v>37073</v>
          </cell>
        </row>
        <row r="21">
          <cell r="C21">
            <v>37104</v>
          </cell>
        </row>
        <row r="22">
          <cell r="C22">
            <v>37135</v>
          </cell>
        </row>
        <row r="23">
          <cell r="C23">
            <v>37165</v>
          </cell>
        </row>
        <row r="24">
          <cell r="C24">
            <v>37196</v>
          </cell>
        </row>
        <row r="25">
          <cell r="C25">
            <v>37226</v>
          </cell>
        </row>
        <row r="26">
          <cell r="C26">
            <v>37257</v>
          </cell>
        </row>
        <row r="27">
          <cell r="C27">
            <v>37288</v>
          </cell>
        </row>
        <row r="28">
          <cell r="C28">
            <v>37316</v>
          </cell>
        </row>
        <row r="29">
          <cell r="C29">
            <v>37347</v>
          </cell>
        </row>
        <row r="30">
          <cell r="C30">
            <v>37377</v>
          </cell>
        </row>
        <row r="31">
          <cell r="C31">
            <v>37408</v>
          </cell>
        </row>
        <row r="32">
          <cell r="C32">
            <v>37438</v>
          </cell>
        </row>
        <row r="33">
          <cell r="C33">
            <v>37469</v>
          </cell>
        </row>
        <row r="34">
          <cell r="C34">
            <v>37500</v>
          </cell>
        </row>
        <row r="35">
          <cell r="C35">
            <v>37530</v>
          </cell>
        </row>
        <row r="36">
          <cell r="C36">
            <v>37561</v>
          </cell>
        </row>
        <row r="37">
          <cell r="C37">
            <v>37591</v>
          </cell>
        </row>
        <row r="38">
          <cell r="C38">
            <v>37622</v>
          </cell>
        </row>
        <row r="39">
          <cell r="C39">
            <v>37653</v>
          </cell>
        </row>
        <row r="40">
          <cell r="C40">
            <v>37681</v>
          </cell>
        </row>
        <row r="41">
          <cell r="C41">
            <v>37712</v>
          </cell>
        </row>
        <row r="42">
          <cell r="C42">
            <v>37742</v>
          </cell>
        </row>
        <row r="43">
          <cell r="C43">
            <v>37773</v>
          </cell>
        </row>
        <row r="44">
          <cell r="C44">
            <v>37803</v>
          </cell>
        </row>
        <row r="45">
          <cell r="C45">
            <v>37834</v>
          </cell>
        </row>
        <row r="46">
          <cell r="C46">
            <v>37865</v>
          </cell>
        </row>
        <row r="47">
          <cell r="C47">
            <v>37895</v>
          </cell>
        </row>
        <row r="48">
          <cell r="C48">
            <v>37926</v>
          </cell>
        </row>
        <row r="49">
          <cell r="C49">
            <v>37956</v>
          </cell>
        </row>
        <row r="50">
          <cell r="C50">
            <v>37987</v>
          </cell>
        </row>
        <row r="51">
          <cell r="C51">
            <v>38018</v>
          </cell>
        </row>
        <row r="52">
          <cell r="C52">
            <v>38047</v>
          </cell>
        </row>
        <row r="53">
          <cell r="C53">
            <v>38078</v>
          </cell>
        </row>
        <row r="54">
          <cell r="C54">
            <v>38108</v>
          </cell>
        </row>
        <row r="55">
          <cell r="C55">
            <v>38139</v>
          </cell>
        </row>
        <row r="56">
          <cell r="C56">
            <v>38169</v>
          </cell>
        </row>
        <row r="57">
          <cell r="C57">
            <v>38200</v>
          </cell>
        </row>
        <row r="58">
          <cell r="C58">
            <v>38231</v>
          </cell>
        </row>
        <row r="59">
          <cell r="C59">
            <v>38261</v>
          </cell>
        </row>
        <row r="60">
          <cell r="C60">
            <v>38292</v>
          </cell>
        </row>
        <row r="61">
          <cell r="C61">
            <v>38322</v>
          </cell>
        </row>
        <row r="62">
          <cell r="C62">
            <v>38353</v>
          </cell>
        </row>
        <row r="63">
          <cell r="C63">
            <v>38384</v>
          </cell>
        </row>
        <row r="64">
          <cell r="C64">
            <v>38412</v>
          </cell>
        </row>
        <row r="65">
          <cell r="C65">
            <v>38443</v>
          </cell>
        </row>
        <row r="66">
          <cell r="C66">
            <v>38473</v>
          </cell>
        </row>
        <row r="67">
          <cell r="C67">
            <v>38504</v>
          </cell>
        </row>
        <row r="68">
          <cell r="C68">
            <v>38534</v>
          </cell>
        </row>
        <row r="69">
          <cell r="C69">
            <v>38565</v>
          </cell>
        </row>
        <row r="70">
          <cell r="C70">
            <v>38596</v>
          </cell>
        </row>
        <row r="71">
          <cell r="C71">
            <v>38626</v>
          </cell>
        </row>
        <row r="72">
          <cell r="C72">
            <v>38657</v>
          </cell>
        </row>
        <row r="73">
          <cell r="C73">
            <v>38687</v>
          </cell>
        </row>
        <row r="74">
          <cell r="C74">
            <v>38718</v>
          </cell>
        </row>
        <row r="75">
          <cell r="C75">
            <v>38749</v>
          </cell>
        </row>
        <row r="76">
          <cell r="C76">
            <v>38777</v>
          </cell>
        </row>
        <row r="77">
          <cell r="C77">
            <v>38808</v>
          </cell>
        </row>
        <row r="78">
          <cell r="C78">
            <v>38838</v>
          </cell>
        </row>
        <row r="79">
          <cell r="C79">
            <v>38869</v>
          </cell>
        </row>
        <row r="80">
          <cell r="C80">
            <v>38899</v>
          </cell>
        </row>
        <row r="81">
          <cell r="C81">
            <v>38930</v>
          </cell>
        </row>
        <row r="82">
          <cell r="C82">
            <v>38961</v>
          </cell>
        </row>
        <row r="83">
          <cell r="C83">
            <v>38991</v>
          </cell>
        </row>
        <row r="84">
          <cell r="C84">
            <v>39022</v>
          </cell>
        </row>
        <row r="85">
          <cell r="C85">
            <v>39052</v>
          </cell>
        </row>
        <row r="86">
          <cell r="C86">
            <v>39083</v>
          </cell>
        </row>
        <row r="87">
          <cell r="C87">
            <v>39114</v>
          </cell>
        </row>
        <row r="88">
          <cell r="C88">
            <v>39142</v>
          </cell>
        </row>
        <row r="89">
          <cell r="C89">
            <v>39173</v>
          </cell>
        </row>
        <row r="90">
          <cell r="C90">
            <v>39203</v>
          </cell>
        </row>
        <row r="91">
          <cell r="C91">
            <v>39234</v>
          </cell>
        </row>
        <row r="92">
          <cell r="C92">
            <v>39264</v>
          </cell>
        </row>
        <row r="93">
          <cell r="C93">
            <v>39295</v>
          </cell>
        </row>
        <row r="94">
          <cell r="C94">
            <v>39326</v>
          </cell>
        </row>
        <row r="95">
          <cell r="C95">
            <v>39356</v>
          </cell>
        </row>
        <row r="96">
          <cell r="C96">
            <v>39387</v>
          </cell>
        </row>
        <row r="97">
          <cell r="C97">
            <v>39417</v>
          </cell>
        </row>
        <row r="98">
          <cell r="C98">
            <v>39448</v>
          </cell>
        </row>
        <row r="99">
          <cell r="C99">
            <v>39479</v>
          </cell>
        </row>
        <row r="100">
          <cell r="C100">
            <v>39508</v>
          </cell>
        </row>
        <row r="101">
          <cell r="C101">
            <v>39539</v>
          </cell>
        </row>
        <row r="102">
          <cell r="C102">
            <v>39569</v>
          </cell>
        </row>
        <row r="103">
          <cell r="C103">
            <v>39600</v>
          </cell>
        </row>
        <row r="104">
          <cell r="C104">
            <v>39630</v>
          </cell>
        </row>
        <row r="105">
          <cell r="C105">
            <v>39661</v>
          </cell>
        </row>
        <row r="106">
          <cell r="C106">
            <v>39692</v>
          </cell>
        </row>
        <row r="107">
          <cell r="C107">
            <v>39722</v>
          </cell>
        </row>
        <row r="108">
          <cell r="C108">
            <v>39753</v>
          </cell>
        </row>
        <row r="109">
          <cell r="C109">
            <v>39783</v>
          </cell>
        </row>
        <row r="110">
          <cell r="C110">
            <v>39814</v>
          </cell>
        </row>
        <row r="111">
          <cell r="C111">
            <v>39845</v>
          </cell>
        </row>
        <row r="112">
          <cell r="C112">
            <v>39873</v>
          </cell>
        </row>
        <row r="113">
          <cell r="C113">
            <v>39904</v>
          </cell>
        </row>
        <row r="114">
          <cell r="C114">
            <v>39934</v>
          </cell>
        </row>
        <row r="115">
          <cell r="C115">
            <v>39965</v>
          </cell>
        </row>
        <row r="116">
          <cell r="C116">
            <v>39995</v>
          </cell>
        </row>
        <row r="117">
          <cell r="C117">
            <v>40026</v>
          </cell>
        </row>
        <row r="118">
          <cell r="C118">
            <v>40057</v>
          </cell>
        </row>
        <row r="119">
          <cell r="C119">
            <v>40087</v>
          </cell>
        </row>
        <row r="120">
          <cell r="C120">
            <v>40118</v>
          </cell>
        </row>
        <row r="121">
          <cell r="C121">
            <v>40148</v>
          </cell>
        </row>
        <row r="122">
          <cell r="C122">
            <v>40179</v>
          </cell>
        </row>
        <row r="123">
          <cell r="C123">
            <v>40210</v>
          </cell>
        </row>
        <row r="124">
          <cell r="C124">
            <v>40238</v>
          </cell>
        </row>
        <row r="125">
          <cell r="C125">
            <v>40269</v>
          </cell>
        </row>
        <row r="126">
          <cell r="C126">
            <v>40299</v>
          </cell>
        </row>
        <row r="127">
          <cell r="C127">
            <v>40330</v>
          </cell>
        </row>
        <row r="128">
          <cell r="C128">
            <v>40360</v>
          </cell>
        </row>
        <row r="129">
          <cell r="C129">
            <v>40391</v>
          </cell>
        </row>
        <row r="130">
          <cell r="C130">
            <v>40422</v>
          </cell>
        </row>
        <row r="131">
          <cell r="C131">
            <v>40452</v>
          </cell>
        </row>
        <row r="132">
          <cell r="C132">
            <v>40483</v>
          </cell>
        </row>
        <row r="133">
          <cell r="C133">
            <v>40513</v>
          </cell>
        </row>
        <row r="134">
          <cell r="C134">
            <v>40544</v>
          </cell>
        </row>
        <row r="135">
          <cell r="C135">
            <v>40575</v>
          </cell>
        </row>
        <row r="136">
          <cell r="C136">
            <v>40603</v>
          </cell>
        </row>
        <row r="137">
          <cell r="C137">
            <v>40634</v>
          </cell>
        </row>
        <row r="138">
          <cell r="C138">
            <v>40664</v>
          </cell>
        </row>
        <row r="139">
          <cell r="C139">
            <v>40695</v>
          </cell>
        </row>
        <row r="140">
          <cell r="C140">
            <v>40725</v>
          </cell>
        </row>
        <row r="141">
          <cell r="C141">
            <v>40756</v>
          </cell>
        </row>
        <row r="142">
          <cell r="C142">
            <v>40787</v>
          </cell>
        </row>
        <row r="143">
          <cell r="C143">
            <v>40817</v>
          </cell>
        </row>
        <row r="144">
          <cell r="C144">
            <v>40848</v>
          </cell>
        </row>
        <row r="145">
          <cell r="C145">
            <v>40878</v>
          </cell>
        </row>
        <row r="146">
          <cell r="C146">
            <v>40909</v>
          </cell>
        </row>
        <row r="147">
          <cell r="C147">
            <v>40940</v>
          </cell>
        </row>
        <row r="148">
          <cell r="C148">
            <v>40969</v>
          </cell>
        </row>
        <row r="149">
          <cell r="C149">
            <v>41000</v>
          </cell>
        </row>
        <row r="150">
          <cell r="C150">
            <v>41030</v>
          </cell>
        </row>
        <row r="151">
          <cell r="C151">
            <v>41061</v>
          </cell>
        </row>
        <row r="152">
          <cell r="C152">
            <v>41091</v>
          </cell>
        </row>
        <row r="153">
          <cell r="C153">
            <v>41122</v>
          </cell>
        </row>
        <row r="154">
          <cell r="C154">
            <v>41153</v>
          </cell>
        </row>
        <row r="155">
          <cell r="C155">
            <v>41183</v>
          </cell>
        </row>
        <row r="156">
          <cell r="C156">
            <v>41214</v>
          </cell>
        </row>
        <row r="157">
          <cell r="C157">
            <v>41244</v>
          </cell>
        </row>
        <row r="158">
          <cell r="C158">
            <v>41275</v>
          </cell>
        </row>
        <row r="159">
          <cell r="C159">
            <v>41306</v>
          </cell>
        </row>
        <row r="160">
          <cell r="C160">
            <v>41334</v>
          </cell>
        </row>
        <row r="161">
          <cell r="C161">
            <v>41365</v>
          </cell>
        </row>
        <row r="162">
          <cell r="C162">
            <v>41395</v>
          </cell>
        </row>
        <row r="163">
          <cell r="C163">
            <v>41426</v>
          </cell>
        </row>
        <row r="164">
          <cell r="C164">
            <v>41456</v>
          </cell>
        </row>
        <row r="165">
          <cell r="C165">
            <v>41487</v>
          </cell>
        </row>
        <row r="166">
          <cell r="C166">
            <v>41518</v>
          </cell>
        </row>
        <row r="167">
          <cell r="C167">
            <v>41548</v>
          </cell>
        </row>
        <row r="168">
          <cell r="C168">
            <v>41579</v>
          </cell>
        </row>
        <row r="169">
          <cell r="C169">
            <v>41609</v>
          </cell>
        </row>
        <row r="170">
          <cell r="C170">
            <v>41640</v>
          </cell>
        </row>
        <row r="171">
          <cell r="C171">
            <v>41671</v>
          </cell>
        </row>
        <row r="172">
          <cell r="C172">
            <v>41699</v>
          </cell>
        </row>
        <row r="173">
          <cell r="C173">
            <v>41730</v>
          </cell>
        </row>
        <row r="174">
          <cell r="C174">
            <v>41760</v>
          </cell>
        </row>
        <row r="175">
          <cell r="C175">
            <v>41791</v>
          </cell>
        </row>
        <row r="176">
          <cell r="C176">
            <v>41821</v>
          </cell>
        </row>
        <row r="177">
          <cell r="C177">
            <v>41852</v>
          </cell>
        </row>
        <row r="178">
          <cell r="C178">
            <v>41883</v>
          </cell>
        </row>
        <row r="179">
          <cell r="C179">
            <v>41913</v>
          </cell>
        </row>
        <row r="180">
          <cell r="C180">
            <v>41944</v>
          </cell>
        </row>
        <row r="181">
          <cell r="C181">
            <v>41974</v>
          </cell>
        </row>
        <row r="182">
          <cell r="C182">
            <v>42005</v>
          </cell>
        </row>
        <row r="183">
          <cell r="C183">
            <v>42036</v>
          </cell>
        </row>
        <row r="184">
          <cell r="C184">
            <v>42064</v>
          </cell>
        </row>
        <row r="185">
          <cell r="C185">
            <v>42095</v>
          </cell>
        </row>
        <row r="186">
          <cell r="C186">
            <v>42125</v>
          </cell>
        </row>
        <row r="187">
          <cell r="C187">
            <v>42156</v>
          </cell>
        </row>
        <row r="188">
          <cell r="C188">
            <v>42186</v>
          </cell>
        </row>
        <row r="189">
          <cell r="C189">
            <v>42217</v>
          </cell>
        </row>
        <row r="190">
          <cell r="C190">
            <v>42248</v>
          </cell>
        </row>
        <row r="191">
          <cell r="C191">
            <v>42278</v>
          </cell>
        </row>
        <row r="192">
          <cell r="C192">
            <v>42309</v>
          </cell>
        </row>
        <row r="193">
          <cell r="C193">
            <v>42339</v>
          </cell>
        </row>
        <row r="194">
          <cell r="C194">
            <v>42370</v>
          </cell>
        </row>
        <row r="195">
          <cell r="C195">
            <v>42401</v>
          </cell>
        </row>
        <row r="196">
          <cell r="C196">
            <v>42430</v>
          </cell>
        </row>
        <row r="197">
          <cell r="C197">
            <v>42461</v>
          </cell>
        </row>
        <row r="198">
          <cell r="C198">
            <v>42491</v>
          </cell>
        </row>
        <row r="199">
          <cell r="C199">
            <v>42522</v>
          </cell>
        </row>
        <row r="200">
          <cell r="C200">
            <v>42552</v>
          </cell>
        </row>
        <row r="201">
          <cell r="C201">
            <v>42583</v>
          </cell>
        </row>
        <row r="202">
          <cell r="C202">
            <v>42614</v>
          </cell>
        </row>
        <row r="203">
          <cell r="C203">
            <v>42644</v>
          </cell>
        </row>
        <row r="204">
          <cell r="C204">
            <v>42675</v>
          </cell>
        </row>
        <row r="205">
          <cell r="C205">
            <v>42705</v>
          </cell>
        </row>
        <row r="206">
          <cell r="C206">
            <v>42736</v>
          </cell>
        </row>
        <row r="207">
          <cell r="C207">
            <v>42767</v>
          </cell>
        </row>
        <row r="208">
          <cell r="C208">
            <v>42795</v>
          </cell>
        </row>
        <row r="209">
          <cell r="C209">
            <v>42826</v>
          </cell>
        </row>
        <row r="210">
          <cell r="C210">
            <v>42856</v>
          </cell>
        </row>
        <row r="211">
          <cell r="C211">
            <v>42887</v>
          </cell>
        </row>
        <row r="212">
          <cell r="C212">
            <v>42917</v>
          </cell>
        </row>
        <row r="213">
          <cell r="C213">
            <v>42948</v>
          </cell>
        </row>
        <row r="214">
          <cell r="C214">
            <v>42979</v>
          </cell>
        </row>
        <row r="215">
          <cell r="C215">
            <v>43009</v>
          </cell>
        </row>
        <row r="216">
          <cell r="C216">
            <v>43040</v>
          </cell>
        </row>
        <row r="217">
          <cell r="C217">
            <v>43070</v>
          </cell>
        </row>
        <row r="218">
          <cell r="C218">
            <v>43101</v>
          </cell>
        </row>
        <row r="219">
          <cell r="C219">
            <v>43132</v>
          </cell>
        </row>
        <row r="220">
          <cell r="C220">
            <v>43160</v>
          </cell>
        </row>
        <row r="221">
          <cell r="C221">
            <v>43191</v>
          </cell>
        </row>
        <row r="222">
          <cell r="C222">
            <v>43221</v>
          </cell>
        </row>
        <row r="223">
          <cell r="C223">
            <v>43252</v>
          </cell>
        </row>
        <row r="224">
          <cell r="C224">
            <v>43282</v>
          </cell>
        </row>
        <row r="225">
          <cell r="C225">
            <v>43313</v>
          </cell>
        </row>
        <row r="226">
          <cell r="C226">
            <v>43344</v>
          </cell>
        </row>
        <row r="227">
          <cell r="C227">
            <v>43374</v>
          </cell>
        </row>
        <row r="228">
          <cell r="C228">
            <v>43405</v>
          </cell>
        </row>
        <row r="229">
          <cell r="C229">
            <v>43435</v>
          </cell>
        </row>
        <row r="230">
          <cell r="C230">
            <v>43466</v>
          </cell>
        </row>
        <row r="231">
          <cell r="C231">
            <v>43497</v>
          </cell>
        </row>
        <row r="232">
          <cell r="C232">
            <v>43525</v>
          </cell>
        </row>
        <row r="233">
          <cell r="C233">
            <v>43556</v>
          </cell>
        </row>
        <row r="234">
          <cell r="C234">
            <v>43586</v>
          </cell>
        </row>
        <row r="235">
          <cell r="C235">
            <v>43617</v>
          </cell>
        </row>
        <row r="236">
          <cell r="C236">
            <v>43647</v>
          </cell>
        </row>
        <row r="237">
          <cell r="C237">
            <v>43678</v>
          </cell>
        </row>
        <row r="238">
          <cell r="C238">
            <v>43709</v>
          </cell>
        </row>
        <row r="239">
          <cell r="C239">
            <v>43739</v>
          </cell>
        </row>
        <row r="240">
          <cell r="C240">
            <v>43770</v>
          </cell>
        </row>
        <row r="241">
          <cell r="C241">
            <v>43800</v>
          </cell>
        </row>
        <row r="242">
          <cell r="C242">
            <v>43831</v>
          </cell>
        </row>
        <row r="243">
          <cell r="C243">
            <v>43862</v>
          </cell>
        </row>
        <row r="244">
          <cell r="C244">
            <v>43891</v>
          </cell>
        </row>
        <row r="245">
          <cell r="C245">
            <v>43922</v>
          </cell>
        </row>
        <row r="246">
          <cell r="C246">
            <v>43952</v>
          </cell>
        </row>
        <row r="247">
          <cell r="C247">
            <v>43983</v>
          </cell>
        </row>
        <row r="248">
          <cell r="C248">
            <v>44013</v>
          </cell>
        </row>
        <row r="249">
          <cell r="C249">
            <v>44044</v>
          </cell>
        </row>
        <row r="250">
          <cell r="C250">
            <v>44075</v>
          </cell>
        </row>
        <row r="251">
          <cell r="C251">
            <v>44105</v>
          </cell>
        </row>
        <row r="252">
          <cell r="C252">
            <v>44136</v>
          </cell>
        </row>
        <row r="253">
          <cell r="C253">
            <v>44166</v>
          </cell>
        </row>
        <row r="254">
          <cell r="C254">
            <v>44197</v>
          </cell>
        </row>
        <row r="255">
          <cell r="C255">
            <v>44228</v>
          </cell>
        </row>
        <row r="256">
          <cell r="C256">
            <v>44256</v>
          </cell>
        </row>
        <row r="257">
          <cell r="C257">
            <v>44287</v>
          </cell>
        </row>
        <row r="258">
          <cell r="C258">
            <v>44317</v>
          </cell>
        </row>
        <row r="259">
          <cell r="C259">
            <v>44348</v>
          </cell>
        </row>
        <row r="260">
          <cell r="C260">
            <v>44378</v>
          </cell>
        </row>
        <row r="261">
          <cell r="C261">
            <v>44409</v>
          </cell>
        </row>
        <row r="262">
          <cell r="C262">
            <v>44440</v>
          </cell>
        </row>
        <row r="263">
          <cell r="C263">
            <v>44470</v>
          </cell>
        </row>
        <row r="264">
          <cell r="C264">
            <v>44501</v>
          </cell>
        </row>
        <row r="265">
          <cell r="C265">
            <v>44531</v>
          </cell>
        </row>
        <row r="266">
          <cell r="C266">
            <v>44562</v>
          </cell>
        </row>
        <row r="267">
          <cell r="C267">
            <v>44593</v>
          </cell>
        </row>
        <row r="268">
          <cell r="C268">
            <v>44621</v>
          </cell>
        </row>
        <row r="269">
          <cell r="C269">
            <v>44652</v>
          </cell>
        </row>
        <row r="270">
          <cell r="C270">
            <v>44682</v>
          </cell>
        </row>
        <row r="271">
          <cell r="C271">
            <v>44713</v>
          </cell>
        </row>
        <row r="272">
          <cell r="C272">
            <v>44743</v>
          </cell>
        </row>
        <row r="273">
          <cell r="C273">
            <v>44774</v>
          </cell>
        </row>
        <row r="274">
          <cell r="C274">
            <v>44805</v>
          </cell>
        </row>
        <row r="275">
          <cell r="C275">
            <v>44835</v>
          </cell>
        </row>
        <row r="276">
          <cell r="C276">
            <v>44866</v>
          </cell>
        </row>
        <row r="277">
          <cell r="C277">
            <v>44896</v>
          </cell>
        </row>
        <row r="278">
          <cell r="C278">
            <v>44927</v>
          </cell>
        </row>
        <row r="279">
          <cell r="C279">
            <v>44958</v>
          </cell>
        </row>
        <row r="280">
          <cell r="C280">
            <v>44986</v>
          </cell>
        </row>
        <row r="281">
          <cell r="C281">
            <v>45017</v>
          </cell>
        </row>
        <row r="282">
          <cell r="C282">
            <v>45047</v>
          </cell>
        </row>
        <row r="283">
          <cell r="C283">
            <v>45078</v>
          </cell>
        </row>
        <row r="284">
          <cell r="C284">
            <v>45108</v>
          </cell>
        </row>
        <row r="285">
          <cell r="C285">
            <v>45139</v>
          </cell>
        </row>
        <row r="286">
          <cell r="C286">
            <v>45170</v>
          </cell>
        </row>
        <row r="287">
          <cell r="C287">
            <v>45200</v>
          </cell>
        </row>
        <row r="288">
          <cell r="C288">
            <v>45231</v>
          </cell>
        </row>
        <row r="289">
          <cell r="C289">
            <v>45261</v>
          </cell>
        </row>
        <row r="290">
          <cell r="C290">
            <v>45292</v>
          </cell>
        </row>
        <row r="291">
          <cell r="C291">
            <v>45323</v>
          </cell>
        </row>
        <row r="292">
          <cell r="C292">
            <v>45352</v>
          </cell>
        </row>
        <row r="293">
          <cell r="C293">
            <v>45383</v>
          </cell>
        </row>
        <row r="294">
          <cell r="C294">
            <v>45413</v>
          </cell>
        </row>
        <row r="295">
          <cell r="C295">
            <v>45444</v>
          </cell>
        </row>
        <row r="296">
          <cell r="C296">
            <v>45474</v>
          </cell>
        </row>
        <row r="297">
          <cell r="C297">
            <v>45505</v>
          </cell>
        </row>
        <row r="298">
          <cell r="C298">
            <v>45536</v>
          </cell>
        </row>
        <row r="299">
          <cell r="C299">
            <v>45566</v>
          </cell>
        </row>
        <row r="300">
          <cell r="C300">
            <v>45597</v>
          </cell>
        </row>
        <row r="301">
          <cell r="C301">
            <v>45627</v>
          </cell>
        </row>
        <row r="302">
          <cell r="C302">
            <v>45658</v>
          </cell>
        </row>
        <row r="303">
          <cell r="C303">
            <v>45689</v>
          </cell>
        </row>
        <row r="304">
          <cell r="C304">
            <v>45717</v>
          </cell>
        </row>
        <row r="305">
          <cell r="C305">
            <v>45748</v>
          </cell>
        </row>
        <row r="306">
          <cell r="C306">
            <v>45778</v>
          </cell>
        </row>
        <row r="307">
          <cell r="C307">
            <v>45809</v>
          </cell>
        </row>
        <row r="308">
          <cell r="C308">
            <v>45839</v>
          </cell>
        </row>
        <row r="309">
          <cell r="C309">
            <v>45870</v>
          </cell>
        </row>
        <row r="310">
          <cell r="C310">
            <v>45901</v>
          </cell>
        </row>
        <row r="311">
          <cell r="C311">
            <v>45931</v>
          </cell>
        </row>
        <row r="312">
          <cell r="C312">
            <v>45962</v>
          </cell>
        </row>
        <row r="313">
          <cell r="C313">
            <v>45992</v>
          </cell>
        </row>
        <row r="314">
          <cell r="C314">
            <v>46023</v>
          </cell>
        </row>
        <row r="315">
          <cell r="C315">
            <v>46054</v>
          </cell>
        </row>
        <row r="316">
          <cell r="C316">
            <v>46082</v>
          </cell>
        </row>
        <row r="317">
          <cell r="C317">
            <v>46113</v>
          </cell>
        </row>
        <row r="318">
          <cell r="C318">
            <v>46143</v>
          </cell>
        </row>
        <row r="319">
          <cell r="C319">
            <v>46174</v>
          </cell>
        </row>
        <row r="320">
          <cell r="C320">
            <v>46204</v>
          </cell>
        </row>
        <row r="321">
          <cell r="C321">
            <v>46235</v>
          </cell>
        </row>
        <row r="322">
          <cell r="C322">
            <v>46266</v>
          </cell>
        </row>
        <row r="323">
          <cell r="C323">
            <v>46296</v>
          </cell>
        </row>
        <row r="324">
          <cell r="C324">
            <v>46327</v>
          </cell>
        </row>
        <row r="325">
          <cell r="C325">
            <v>46357</v>
          </cell>
        </row>
        <row r="326">
          <cell r="C326">
            <v>46388</v>
          </cell>
        </row>
        <row r="327">
          <cell r="C327">
            <v>46419</v>
          </cell>
        </row>
        <row r="328">
          <cell r="C328">
            <v>46447</v>
          </cell>
        </row>
        <row r="329">
          <cell r="C329">
            <v>46478</v>
          </cell>
        </row>
        <row r="330">
          <cell r="C330">
            <v>46508</v>
          </cell>
        </row>
        <row r="331">
          <cell r="C331">
            <v>46539</v>
          </cell>
        </row>
        <row r="332">
          <cell r="C332">
            <v>46569</v>
          </cell>
        </row>
        <row r="333">
          <cell r="C333">
            <v>46600</v>
          </cell>
        </row>
        <row r="334">
          <cell r="C334">
            <v>46631</v>
          </cell>
        </row>
        <row r="335">
          <cell r="C335">
            <v>46661</v>
          </cell>
        </row>
        <row r="336">
          <cell r="C336">
            <v>46692</v>
          </cell>
        </row>
        <row r="337">
          <cell r="C337">
            <v>46722</v>
          </cell>
        </row>
        <row r="338">
          <cell r="C338">
            <v>46753</v>
          </cell>
        </row>
        <row r="339">
          <cell r="C339">
            <v>46784</v>
          </cell>
        </row>
        <row r="340">
          <cell r="C340">
            <v>46813</v>
          </cell>
        </row>
        <row r="341">
          <cell r="C341">
            <v>46844</v>
          </cell>
        </row>
        <row r="342">
          <cell r="C342">
            <v>46874</v>
          </cell>
        </row>
        <row r="343">
          <cell r="C343">
            <v>46905</v>
          </cell>
        </row>
        <row r="344">
          <cell r="C344">
            <v>46935</v>
          </cell>
        </row>
        <row r="345">
          <cell r="C345">
            <v>46966</v>
          </cell>
        </row>
        <row r="346">
          <cell r="C346">
            <v>46997</v>
          </cell>
        </row>
        <row r="347">
          <cell r="C347">
            <v>47027</v>
          </cell>
        </row>
        <row r="348">
          <cell r="C348">
            <v>47058</v>
          </cell>
        </row>
        <row r="349">
          <cell r="C349">
            <v>47088</v>
          </cell>
        </row>
        <row r="350">
          <cell r="C350">
            <v>47119</v>
          </cell>
        </row>
        <row r="351">
          <cell r="C351">
            <v>47150</v>
          </cell>
        </row>
        <row r="352">
          <cell r="C352">
            <v>47178</v>
          </cell>
        </row>
        <row r="353">
          <cell r="C353">
            <v>47209</v>
          </cell>
        </row>
        <row r="354">
          <cell r="C354">
            <v>47239</v>
          </cell>
        </row>
        <row r="355">
          <cell r="C355">
            <v>47270</v>
          </cell>
        </row>
        <row r="356">
          <cell r="C356">
            <v>47300</v>
          </cell>
        </row>
        <row r="357">
          <cell r="C357">
            <v>47331</v>
          </cell>
        </row>
        <row r="358">
          <cell r="C358">
            <v>47362</v>
          </cell>
        </row>
        <row r="359">
          <cell r="C359">
            <v>47392</v>
          </cell>
        </row>
        <row r="360">
          <cell r="C360">
            <v>47423</v>
          </cell>
        </row>
        <row r="361">
          <cell r="C361">
            <v>47453</v>
          </cell>
        </row>
        <row r="362">
          <cell r="C362">
            <v>47484</v>
          </cell>
        </row>
        <row r="363">
          <cell r="C363">
            <v>47515</v>
          </cell>
        </row>
        <row r="364">
          <cell r="C364">
            <v>47543</v>
          </cell>
        </row>
        <row r="365">
          <cell r="C365">
            <v>47574</v>
          </cell>
        </row>
        <row r="366">
          <cell r="C366">
            <v>47604</v>
          </cell>
        </row>
        <row r="367">
          <cell r="C367">
            <v>47635</v>
          </cell>
        </row>
        <row r="368">
          <cell r="C368">
            <v>47665</v>
          </cell>
        </row>
        <row r="369">
          <cell r="C369">
            <v>47696</v>
          </cell>
        </row>
        <row r="370">
          <cell r="C370">
            <v>47727</v>
          </cell>
        </row>
        <row r="371">
          <cell r="C371">
            <v>47757</v>
          </cell>
        </row>
        <row r="372">
          <cell r="C372">
            <v>47788</v>
          </cell>
        </row>
        <row r="373">
          <cell r="C373">
            <v>47818</v>
          </cell>
        </row>
        <row r="374">
          <cell r="C374">
            <v>47849</v>
          </cell>
        </row>
        <row r="375">
          <cell r="C375">
            <v>47880</v>
          </cell>
        </row>
        <row r="376">
          <cell r="C376">
            <v>47908</v>
          </cell>
        </row>
        <row r="377">
          <cell r="C377">
            <v>47939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>
        <row r="18">
          <cell r="E18">
            <v>4.782</v>
          </cell>
        </row>
        <row r="19">
          <cell r="E19">
            <v>4.84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"/>
      <sheetName val="DATA"/>
      <sheetName val="InputSheet"/>
      <sheetName val="FwdData"/>
      <sheetName val="Curves"/>
      <sheetName val="GasFwdSimulation"/>
      <sheetName val="Regression"/>
      <sheetName val="10yrTempDataSummary"/>
      <sheetName val="40yrTemperatureData"/>
      <sheetName val="MAIN (2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e 1"/>
      <sheetName val="Zone 2"/>
      <sheetName val="Zone 3"/>
      <sheetName val="Sheet1"/>
      <sheetName val="Curves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topLeftCell="A5" zoomScale="65" workbookViewId="0">
      <selection activeCell="M25" sqref="M25"/>
    </sheetView>
  </sheetViews>
  <sheetFormatPr defaultRowHeight="12.75"/>
  <cols>
    <col min="1" max="1" width="25.28515625" customWidth="1"/>
    <col min="2" max="2" width="16.28515625" customWidth="1"/>
    <col min="3" max="3" width="12.42578125" customWidth="1"/>
    <col min="4" max="4" width="17" bestFit="1" customWidth="1"/>
    <col min="5" max="8" width="18.7109375" customWidth="1"/>
    <col min="9" max="9" width="13.5703125" bestFit="1" customWidth="1"/>
    <col min="10" max="10" width="16.28515625" customWidth="1"/>
    <col min="11" max="11" width="14.5703125" bestFit="1" customWidth="1"/>
    <col min="12" max="12" width="14.5703125" customWidth="1"/>
    <col min="13" max="13" width="19.42578125" bestFit="1" customWidth="1"/>
    <col min="15" max="15" width="25.140625" bestFit="1" customWidth="1"/>
    <col min="21" max="21" width="14.42578125" bestFit="1" customWidth="1"/>
    <col min="22" max="22" width="13.42578125" bestFit="1" customWidth="1"/>
    <col min="23" max="23" width="15.140625" bestFit="1" customWidth="1"/>
    <col min="24" max="24" width="11" bestFit="1" customWidth="1"/>
    <col min="25" max="25" width="9.28515625" bestFit="1" customWidth="1"/>
    <col min="26" max="26" width="14.5703125" bestFit="1" customWidth="1"/>
  </cols>
  <sheetData>
    <row r="1" spans="1:10" ht="15">
      <c r="A1" s="1"/>
      <c r="B1" s="2"/>
    </row>
    <row r="2" spans="1:10" ht="13.5" thickBot="1">
      <c r="I2" s="11"/>
    </row>
    <row r="3" spans="1:10" ht="16.5" thickBot="1">
      <c r="A3" s="12" t="s">
        <v>20</v>
      </c>
      <c r="B3" s="13" t="str">
        <f>'[1]Cpcty Needs Summary'!B81</f>
        <v>FGT Phase VI Active</v>
      </c>
      <c r="C3" s="14"/>
      <c r="D3" s="14"/>
      <c r="E3" s="14"/>
      <c r="F3" s="14"/>
      <c r="G3" s="14"/>
      <c r="H3" s="14"/>
      <c r="I3" s="14"/>
      <c r="J3" s="33"/>
    </row>
    <row r="4" spans="1:10" ht="16.5" thickBot="1">
      <c r="A4" s="3"/>
      <c r="B4" s="4"/>
      <c r="C4" s="15" t="s">
        <v>4</v>
      </c>
      <c r="D4" s="11"/>
      <c r="E4" s="11"/>
      <c r="F4" s="11"/>
      <c r="G4" s="42" t="s">
        <v>0</v>
      </c>
      <c r="H4" s="43"/>
      <c r="I4" s="43"/>
      <c r="J4" s="44"/>
    </row>
    <row r="5" spans="1:10" ht="61.5" customHeight="1" thickBot="1">
      <c r="A5" s="16"/>
      <c r="B5" s="5" t="s">
        <v>23</v>
      </c>
      <c r="C5" s="6" t="s">
        <v>1</v>
      </c>
      <c r="D5" s="7" t="s">
        <v>2</v>
      </c>
      <c r="E5" s="7" t="s">
        <v>25</v>
      </c>
      <c r="F5" s="7" t="s">
        <v>24</v>
      </c>
      <c r="G5" s="17" t="s">
        <v>1</v>
      </c>
      <c r="H5" s="17" t="s">
        <v>2</v>
      </c>
      <c r="I5" s="18" t="s">
        <v>5</v>
      </c>
      <c r="J5" s="19" t="s">
        <v>3</v>
      </c>
    </row>
    <row r="6" spans="1:10">
      <c r="A6" s="34" t="s">
        <v>7</v>
      </c>
      <c r="B6" s="20">
        <v>23784.393599999999</v>
      </c>
      <c r="C6" s="20">
        <f>0.28*$C$9</f>
        <v>4439.7534720000003</v>
      </c>
      <c r="D6" s="20">
        <f>B6-C6</f>
        <v>19344.640127999999</v>
      </c>
      <c r="E6" s="35">
        <v>0.78</v>
      </c>
      <c r="F6" s="35">
        <v>0.78</v>
      </c>
      <c r="G6" s="21">
        <f>C6*E6</f>
        <v>3463.0077081600002</v>
      </c>
      <c r="H6" s="21">
        <f>D6*F6</f>
        <v>15088.819299839999</v>
      </c>
      <c r="I6" s="21">
        <f>G6+H6</f>
        <v>18551.827008</v>
      </c>
      <c r="J6" s="22">
        <f t="shared" ref="J6:J18" si="0">I6/B6</f>
        <v>0.78</v>
      </c>
    </row>
    <row r="7" spans="1:10">
      <c r="A7" s="34" t="s">
        <v>8</v>
      </c>
      <c r="B7" s="20">
        <v>23784.393599999999</v>
      </c>
      <c r="C7" s="20">
        <f>0.28*$C$9</f>
        <v>4439.7534720000003</v>
      </c>
      <c r="D7" s="20">
        <f t="shared" ref="D7:D17" si="1">B7-C7</f>
        <v>19344.640127999999</v>
      </c>
      <c r="E7" s="35">
        <v>0.78</v>
      </c>
      <c r="F7" s="35">
        <v>0.78</v>
      </c>
      <c r="G7" s="21">
        <f t="shared" ref="G7:G17" si="2">C7*E7</f>
        <v>3463.0077081600002</v>
      </c>
      <c r="H7" s="21">
        <f t="shared" ref="H7:H17" si="3">D7*F7</f>
        <v>15088.819299839999</v>
      </c>
      <c r="I7" s="21">
        <f t="shared" ref="I7:I12" si="4">G7+H7</f>
        <v>18551.827008</v>
      </c>
      <c r="J7" s="22">
        <f t="shared" si="0"/>
        <v>0.78</v>
      </c>
    </row>
    <row r="8" spans="1:10">
      <c r="A8" s="34" t="s">
        <v>9</v>
      </c>
      <c r="B8" s="20">
        <v>15856.2624</v>
      </c>
      <c r="C8" s="20">
        <f>0.28*$C$9</f>
        <v>4439.7534720000003</v>
      </c>
      <c r="D8" s="20">
        <f t="shared" si="1"/>
        <v>11416.508927999999</v>
      </c>
      <c r="E8" s="35">
        <v>0.78</v>
      </c>
      <c r="F8" s="35">
        <v>0.78</v>
      </c>
      <c r="G8" s="21">
        <f t="shared" si="2"/>
        <v>3463.0077081600002</v>
      </c>
      <c r="H8" s="21">
        <f t="shared" si="3"/>
        <v>8904.876963839999</v>
      </c>
      <c r="I8" s="21">
        <f t="shared" si="4"/>
        <v>12367.884672</v>
      </c>
      <c r="J8" s="22">
        <f t="shared" si="0"/>
        <v>0.78</v>
      </c>
    </row>
    <row r="9" spans="1:10">
      <c r="A9" s="34" t="s">
        <v>10</v>
      </c>
      <c r="B9" s="20">
        <v>15856.2624</v>
      </c>
      <c r="C9" s="20">
        <f>B$9</f>
        <v>15856.2624</v>
      </c>
      <c r="D9" s="20">
        <f t="shared" si="1"/>
        <v>0</v>
      </c>
      <c r="E9" s="35">
        <v>0.78</v>
      </c>
      <c r="F9" s="35">
        <v>0.78</v>
      </c>
      <c r="G9" s="21">
        <f t="shared" si="2"/>
        <v>12367.884672</v>
      </c>
      <c r="H9" s="21">
        <f t="shared" si="3"/>
        <v>0</v>
      </c>
      <c r="I9" s="21">
        <f t="shared" si="4"/>
        <v>12367.884672</v>
      </c>
      <c r="J9" s="22">
        <f t="shared" si="0"/>
        <v>0.78</v>
      </c>
    </row>
    <row r="10" spans="1:10">
      <c r="A10" s="34" t="s">
        <v>11</v>
      </c>
      <c r="B10" s="20">
        <v>23784.393599999999</v>
      </c>
      <c r="C10" s="20">
        <f t="shared" ref="C10:C15" si="5">B$9</f>
        <v>15856.2624</v>
      </c>
      <c r="D10" s="20">
        <f t="shared" si="1"/>
        <v>7928.1311999999998</v>
      </c>
      <c r="E10" s="35">
        <v>0.78</v>
      </c>
      <c r="F10" s="35">
        <v>0.78</v>
      </c>
      <c r="G10" s="21">
        <f t="shared" si="2"/>
        <v>12367.884672</v>
      </c>
      <c r="H10" s="21">
        <f t="shared" si="3"/>
        <v>6183.9423360000001</v>
      </c>
      <c r="I10" s="21">
        <f t="shared" si="4"/>
        <v>18551.827008</v>
      </c>
      <c r="J10" s="22">
        <f t="shared" si="0"/>
        <v>0.78</v>
      </c>
    </row>
    <row r="11" spans="1:10">
      <c r="A11" s="34" t="s">
        <v>12</v>
      </c>
      <c r="B11" s="20">
        <v>23784.393599999999</v>
      </c>
      <c r="C11" s="20">
        <f t="shared" si="5"/>
        <v>15856.2624</v>
      </c>
      <c r="D11" s="20">
        <f t="shared" si="1"/>
        <v>7928.1311999999998</v>
      </c>
      <c r="E11" s="35">
        <v>0.78</v>
      </c>
      <c r="F11" s="35">
        <v>0.78</v>
      </c>
      <c r="G11" s="21">
        <f t="shared" si="2"/>
        <v>12367.884672</v>
      </c>
      <c r="H11" s="21">
        <f t="shared" si="3"/>
        <v>6183.9423360000001</v>
      </c>
      <c r="I11" s="21">
        <f t="shared" si="4"/>
        <v>18551.827008</v>
      </c>
      <c r="J11" s="22">
        <f t="shared" si="0"/>
        <v>0.78</v>
      </c>
    </row>
    <row r="12" spans="1:10">
      <c r="A12" s="34" t="s">
        <v>13</v>
      </c>
      <c r="B12" s="20">
        <v>23784.393599999999</v>
      </c>
      <c r="C12" s="20">
        <f t="shared" si="5"/>
        <v>15856.2624</v>
      </c>
      <c r="D12" s="20">
        <f t="shared" si="1"/>
        <v>7928.1311999999998</v>
      </c>
      <c r="E12" s="35">
        <v>0.78</v>
      </c>
      <c r="F12" s="35">
        <v>0.78</v>
      </c>
      <c r="G12" s="21">
        <f t="shared" si="2"/>
        <v>12367.884672</v>
      </c>
      <c r="H12" s="21">
        <f t="shared" si="3"/>
        <v>6183.9423360000001</v>
      </c>
      <c r="I12" s="21">
        <f t="shared" si="4"/>
        <v>18551.827008</v>
      </c>
      <c r="J12" s="22">
        <f t="shared" si="0"/>
        <v>0.78</v>
      </c>
    </row>
    <row r="13" spans="1:10">
      <c r="A13" s="34" t="s">
        <v>14</v>
      </c>
      <c r="B13" s="20">
        <v>23784.393599999999</v>
      </c>
      <c r="C13" s="20">
        <f t="shared" si="5"/>
        <v>15856.2624</v>
      </c>
      <c r="D13" s="20">
        <f t="shared" si="1"/>
        <v>7928.1311999999998</v>
      </c>
      <c r="E13" s="35">
        <v>0.78</v>
      </c>
      <c r="F13" s="35">
        <v>0.78</v>
      </c>
      <c r="G13" s="21">
        <f t="shared" si="2"/>
        <v>12367.884672</v>
      </c>
      <c r="H13" s="21">
        <f t="shared" si="3"/>
        <v>6183.9423360000001</v>
      </c>
      <c r="I13" s="21">
        <f>G13+H13</f>
        <v>18551.827008</v>
      </c>
      <c r="J13" s="22">
        <f t="shared" si="0"/>
        <v>0.78</v>
      </c>
    </row>
    <row r="14" spans="1:10">
      <c r="A14" s="34" t="s">
        <v>15</v>
      </c>
      <c r="B14" s="20">
        <v>15856</v>
      </c>
      <c r="C14" s="20">
        <f t="shared" si="5"/>
        <v>15856.2624</v>
      </c>
      <c r="D14" s="20">
        <f t="shared" si="1"/>
        <v>-0.26239999999961583</v>
      </c>
      <c r="E14" s="35">
        <v>0.78</v>
      </c>
      <c r="F14" s="35">
        <v>0.78</v>
      </c>
      <c r="G14" s="21">
        <f t="shared" si="2"/>
        <v>12367.884672</v>
      </c>
      <c r="H14" s="21">
        <f t="shared" si="3"/>
        <v>-0.20467199999970034</v>
      </c>
      <c r="I14" s="21">
        <f>G14+H14</f>
        <v>12367.68</v>
      </c>
      <c r="J14" s="22">
        <f t="shared" si="0"/>
        <v>0.78</v>
      </c>
    </row>
    <row r="15" spans="1:10">
      <c r="A15" s="34" t="s">
        <v>16</v>
      </c>
      <c r="B15" s="20">
        <v>15856.2624</v>
      </c>
      <c r="C15" s="20">
        <f t="shared" si="5"/>
        <v>15856.2624</v>
      </c>
      <c r="D15" s="20">
        <f t="shared" si="1"/>
        <v>0</v>
      </c>
      <c r="E15" s="35">
        <v>0.78</v>
      </c>
      <c r="F15" s="35">
        <v>0.78</v>
      </c>
      <c r="G15" s="21">
        <f t="shared" si="2"/>
        <v>12367.884672</v>
      </c>
      <c r="H15" s="21">
        <f t="shared" si="3"/>
        <v>0</v>
      </c>
      <c r="I15" s="21">
        <f>G15+H15</f>
        <v>12367.884672</v>
      </c>
      <c r="J15" s="22">
        <f t="shared" si="0"/>
        <v>0.78</v>
      </c>
    </row>
    <row r="16" spans="1:10">
      <c r="A16" s="34" t="s">
        <v>17</v>
      </c>
      <c r="B16" s="20">
        <v>15856.2624</v>
      </c>
      <c r="C16" s="20">
        <f>0.28*$C$9</f>
        <v>4439.7534720000003</v>
      </c>
      <c r="D16" s="20">
        <f t="shared" si="1"/>
        <v>11416.508927999999</v>
      </c>
      <c r="E16" s="35">
        <v>0.78</v>
      </c>
      <c r="F16" s="35">
        <v>0.78</v>
      </c>
      <c r="G16" s="21">
        <f t="shared" si="2"/>
        <v>3463.0077081600002</v>
      </c>
      <c r="H16" s="21">
        <f t="shared" si="3"/>
        <v>8904.876963839999</v>
      </c>
      <c r="I16" s="21">
        <f>G16+H16</f>
        <v>12367.884672</v>
      </c>
      <c r="J16" s="22">
        <f t="shared" si="0"/>
        <v>0.78</v>
      </c>
    </row>
    <row r="17" spans="1:20" ht="13.5" thickBot="1">
      <c r="A17" s="34" t="s">
        <v>18</v>
      </c>
      <c r="B17" s="9">
        <v>15856.2624</v>
      </c>
      <c r="C17" s="9">
        <f>0.28*$C$9</f>
        <v>4439.7534720000003</v>
      </c>
      <c r="D17" s="9">
        <f t="shared" si="1"/>
        <v>11416.508927999999</v>
      </c>
      <c r="E17" s="35">
        <v>0.78</v>
      </c>
      <c r="F17" s="35">
        <v>0.78</v>
      </c>
      <c r="G17" s="21">
        <f t="shared" si="2"/>
        <v>3463.0077081600002</v>
      </c>
      <c r="H17" s="21">
        <f t="shared" si="3"/>
        <v>8904.876963839999</v>
      </c>
      <c r="I17" s="21">
        <f>G17+H17</f>
        <v>12367.884672</v>
      </c>
      <c r="J17" s="22">
        <f t="shared" si="0"/>
        <v>0.78</v>
      </c>
    </row>
    <row r="18" spans="1:20" ht="15.75" thickBot="1">
      <c r="A18" s="23"/>
      <c r="B18" s="24">
        <f>SUM(B6:B17)</f>
        <v>237843.67360000004</v>
      </c>
      <c r="C18" s="24">
        <f>SUM(C6:C17)</f>
        <v>133192.60416000002</v>
      </c>
      <c r="D18" s="24">
        <f>SUM(D6:D17)</f>
        <v>104651.06943999999</v>
      </c>
      <c r="E18" s="36"/>
      <c r="F18" s="36"/>
      <c r="G18" s="25"/>
      <c r="H18" s="25"/>
      <c r="I18" s="26">
        <f>SUM(I6:I17)</f>
        <v>185518.06540800002</v>
      </c>
      <c r="J18" s="10">
        <f t="shared" si="0"/>
        <v>0.78</v>
      </c>
    </row>
    <row r="19" spans="1:20" ht="13.5" thickBot="1">
      <c r="F19" s="8"/>
      <c r="T19" s="8"/>
    </row>
    <row r="20" spans="1:20" ht="16.5" thickBot="1">
      <c r="A20" s="27" t="s">
        <v>19</v>
      </c>
      <c r="B20" s="28" t="str">
        <f>'[1]Cpcty Needs Summary'!J81</f>
        <v>FGT Phase VI Inactive</v>
      </c>
      <c r="C20" s="29"/>
      <c r="D20" s="29"/>
      <c r="E20" s="29"/>
      <c r="F20" s="29"/>
      <c r="G20" s="29"/>
      <c r="H20" s="30"/>
      <c r="I20" s="11"/>
    </row>
    <row r="21" spans="1:20" ht="34.5" customHeight="1" thickBot="1">
      <c r="A21" s="3"/>
      <c r="B21" s="4"/>
      <c r="C21" s="31" t="s">
        <v>6</v>
      </c>
      <c r="D21" s="14"/>
      <c r="E21" s="14"/>
      <c r="F21" s="14"/>
      <c r="G21" s="39" t="s">
        <v>0</v>
      </c>
      <c r="H21" s="40"/>
      <c r="I21" s="40"/>
      <c r="J21" s="41"/>
    </row>
    <row r="22" spans="1:20" ht="51" customHeight="1" thickBot="1">
      <c r="A22" s="16"/>
      <c r="B22" s="5" t="s">
        <v>23</v>
      </c>
      <c r="C22" s="6" t="s">
        <v>1</v>
      </c>
      <c r="D22" s="7" t="s">
        <v>2</v>
      </c>
      <c r="E22" s="7" t="s">
        <v>21</v>
      </c>
      <c r="F22" s="7" t="s">
        <v>22</v>
      </c>
      <c r="G22" s="17" t="s">
        <v>1</v>
      </c>
      <c r="H22" s="17" t="s">
        <v>2</v>
      </c>
      <c r="I22" s="18" t="s">
        <v>5</v>
      </c>
      <c r="J22" s="32" t="s">
        <v>3</v>
      </c>
    </row>
    <row r="23" spans="1:20">
      <c r="A23" s="34" t="s">
        <v>7</v>
      </c>
      <c r="B23" s="20">
        <v>23784.393599999999</v>
      </c>
      <c r="C23" s="20">
        <v>0</v>
      </c>
      <c r="D23" s="20">
        <f>B23-C23</f>
        <v>23784.393599999999</v>
      </c>
      <c r="E23" s="35">
        <v>0.76480000000000004</v>
      </c>
      <c r="F23" s="38">
        <v>0.54153058702368662</v>
      </c>
      <c r="G23" s="21">
        <f>C23*E23</f>
        <v>0</v>
      </c>
      <c r="H23" s="21">
        <f>D23*F23</f>
        <v>12879.976628210416</v>
      </c>
      <c r="I23" s="21">
        <f>G23+H23</f>
        <v>12879.976628210416</v>
      </c>
      <c r="J23" s="22">
        <f>I23/B23</f>
        <v>0.54153058702368662</v>
      </c>
    </row>
    <row r="24" spans="1:20">
      <c r="A24" s="34" t="s">
        <v>8</v>
      </c>
      <c r="B24" s="20">
        <v>23784.393599999999</v>
      </c>
      <c r="C24" s="20">
        <v>0</v>
      </c>
      <c r="D24" s="20">
        <f t="shared" ref="D24:D34" si="6">B24-C24</f>
        <v>23784.393599999999</v>
      </c>
      <c r="E24" s="35">
        <v>0.76480000000000004</v>
      </c>
      <c r="F24" s="38">
        <v>0.54153058702368662</v>
      </c>
      <c r="G24" s="21">
        <f t="shared" ref="G24:G34" si="7">C24*E24</f>
        <v>0</v>
      </c>
      <c r="H24" s="21">
        <f>D24*F24</f>
        <v>12879.976628210416</v>
      </c>
      <c r="I24" s="21">
        <f t="shared" ref="I24:I39" si="8">G24+H24</f>
        <v>12879.976628210416</v>
      </c>
      <c r="J24" s="22">
        <f t="shared" ref="J24:J39" si="9">I24/B24</f>
        <v>0.54153058702368662</v>
      </c>
    </row>
    <row r="25" spans="1:20">
      <c r="A25" s="34" t="s">
        <v>9</v>
      </c>
      <c r="B25" s="20">
        <v>15856.2624</v>
      </c>
      <c r="C25" s="20">
        <v>0</v>
      </c>
      <c r="D25" s="20">
        <f t="shared" si="6"/>
        <v>15856.2624</v>
      </c>
      <c r="E25" s="35">
        <v>0.76480000000000004</v>
      </c>
      <c r="F25" s="38">
        <v>0.54153058702368662</v>
      </c>
      <c r="G25" s="21">
        <f t="shared" si="7"/>
        <v>0</v>
      </c>
      <c r="H25" s="21">
        <f t="shared" ref="H25:H34" si="10">D25*F25</f>
        <v>8586.6510854736098</v>
      </c>
      <c r="I25" s="21">
        <f t="shared" si="8"/>
        <v>8586.6510854736098</v>
      </c>
      <c r="J25" s="22">
        <f t="shared" si="9"/>
        <v>0.54153058702368662</v>
      </c>
    </row>
    <row r="26" spans="1:20">
      <c r="A26" s="34" t="s">
        <v>10</v>
      </c>
      <c r="B26" s="20">
        <v>15856.2624</v>
      </c>
      <c r="C26" s="20">
        <v>0</v>
      </c>
      <c r="D26" s="20">
        <f t="shared" si="6"/>
        <v>15856.2624</v>
      </c>
      <c r="E26" s="35">
        <v>0.76480000000000004</v>
      </c>
      <c r="F26" s="38">
        <v>0.54153058702368662</v>
      </c>
      <c r="G26" s="21">
        <f t="shared" si="7"/>
        <v>0</v>
      </c>
      <c r="H26" s="21">
        <f t="shared" si="10"/>
        <v>8586.6510854736098</v>
      </c>
      <c r="I26" s="21">
        <f t="shared" si="8"/>
        <v>8586.6510854736098</v>
      </c>
      <c r="J26" s="22">
        <f t="shared" si="9"/>
        <v>0.54153058702368662</v>
      </c>
    </row>
    <row r="27" spans="1:20">
      <c r="A27" s="34" t="s">
        <v>11</v>
      </c>
      <c r="B27" s="20">
        <v>23784.393599999999</v>
      </c>
      <c r="C27" s="20">
        <v>0</v>
      </c>
      <c r="D27" s="20">
        <f t="shared" si="6"/>
        <v>23784.393599999999</v>
      </c>
      <c r="E27" s="35">
        <v>0.76480000000000004</v>
      </c>
      <c r="F27" s="38">
        <v>0.54153058702368662</v>
      </c>
      <c r="G27" s="21">
        <f t="shared" si="7"/>
        <v>0</v>
      </c>
      <c r="H27" s="21">
        <f t="shared" si="10"/>
        <v>12879.976628210416</v>
      </c>
      <c r="I27" s="21">
        <f t="shared" si="8"/>
        <v>12879.976628210416</v>
      </c>
      <c r="J27" s="22">
        <f t="shared" si="9"/>
        <v>0.54153058702368662</v>
      </c>
    </row>
    <row r="28" spans="1:20">
      <c r="A28" s="34" t="s">
        <v>12</v>
      </c>
      <c r="B28" s="20">
        <v>23784.393599999999</v>
      </c>
      <c r="C28" s="20">
        <v>0</v>
      </c>
      <c r="D28" s="20">
        <f t="shared" si="6"/>
        <v>23784.393599999999</v>
      </c>
      <c r="E28" s="35">
        <v>0.76480000000000004</v>
      </c>
      <c r="F28" s="37">
        <v>1.3415305870236867</v>
      </c>
      <c r="G28" s="21">
        <f t="shared" si="7"/>
        <v>0</v>
      </c>
      <c r="H28" s="21">
        <f t="shared" si="10"/>
        <v>31907.491508210416</v>
      </c>
      <c r="I28" s="21">
        <f t="shared" si="8"/>
        <v>31907.491508210416</v>
      </c>
      <c r="J28" s="22">
        <f t="shared" si="9"/>
        <v>1.3415305870236867</v>
      </c>
    </row>
    <row r="29" spans="1:20">
      <c r="A29" s="34" t="s">
        <v>13</v>
      </c>
      <c r="B29" s="20">
        <v>23784.393599999999</v>
      </c>
      <c r="C29" s="20">
        <v>0</v>
      </c>
      <c r="D29" s="20">
        <f t="shared" si="6"/>
        <v>23784.393599999999</v>
      </c>
      <c r="E29" s="35">
        <v>0.76480000000000004</v>
      </c>
      <c r="F29" s="37">
        <v>1.3415305870236867</v>
      </c>
      <c r="G29" s="21">
        <f t="shared" si="7"/>
        <v>0</v>
      </c>
      <c r="H29" s="21">
        <f t="shared" si="10"/>
        <v>31907.491508210416</v>
      </c>
      <c r="I29" s="21">
        <f t="shared" si="8"/>
        <v>31907.491508210416</v>
      </c>
      <c r="J29" s="22">
        <f t="shared" si="9"/>
        <v>1.3415305870236867</v>
      </c>
    </row>
    <row r="30" spans="1:20">
      <c r="A30" s="34" t="s">
        <v>14</v>
      </c>
      <c r="B30" s="20">
        <v>23784.393599999999</v>
      </c>
      <c r="C30" s="20">
        <v>0</v>
      </c>
      <c r="D30" s="20">
        <f t="shared" si="6"/>
        <v>23784.393599999999</v>
      </c>
      <c r="E30" s="35">
        <v>0.76480000000000004</v>
      </c>
      <c r="F30" s="37">
        <v>1.3415305870236867</v>
      </c>
      <c r="G30" s="21">
        <f t="shared" si="7"/>
        <v>0</v>
      </c>
      <c r="H30" s="21">
        <f t="shared" si="10"/>
        <v>31907.491508210416</v>
      </c>
      <c r="I30" s="21">
        <f t="shared" si="8"/>
        <v>31907.491508210416</v>
      </c>
      <c r="J30" s="22">
        <f t="shared" si="9"/>
        <v>1.3415305870236867</v>
      </c>
    </row>
    <row r="31" spans="1:20">
      <c r="A31" s="34" t="s">
        <v>15</v>
      </c>
      <c r="B31" s="20">
        <v>15856</v>
      </c>
      <c r="C31" s="20">
        <v>0</v>
      </c>
      <c r="D31" s="20">
        <f t="shared" si="6"/>
        <v>15856</v>
      </c>
      <c r="E31" s="35">
        <v>0.76480000000000004</v>
      </c>
      <c r="F31" s="37">
        <v>1.3415305870236867</v>
      </c>
      <c r="G31" s="21">
        <f t="shared" si="7"/>
        <v>0</v>
      </c>
      <c r="H31" s="21">
        <f t="shared" si="10"/>
        <v>21271.308987847577</v>
      </c>
      <c r="I31" s="21">
        <f t="shared" si="8"/>
        <v>21271.308987847577</v>
      </c>
      <c r="J31" s="22">
        <f t="shared" si="9"/>
        <v>1.3415305870236867</v>
      </c>
    </row>
    <row r="32" spans="1:20">
      <c r="A32" s="34" t="s">
        <v>16</v>
      </c>
      <c r="B32" s="20">
        <v>15856.2624</v>
      </c>
      <c r="C32" s="20">
        <v>0</v>
      </c>
      <c r="D32" s="20">
        <f t="shared" si="6"/>
        <v>15856.2624</v>
      </c>
      <c r="E32" s="35">
        <v>0.76480000000000004</v>
      </c>
      <c r="F32" s="37">
        <v>0.54153058702368662</v>
      </c>
      <c r="G32" s="21">
        <f t="shared" si="7"/>
        <v>0</v>
      </c>
      <c r="H32" s="21">
        <f t="shared" si="10"/>
        <v>8586.6510854736098</v>
      </c>
      <c r="I32" s="21">
        <f t="shared" si="8"/>
        <v>8586.6510854736098</v>
      </c>
      <c r="J32" s="22">
        <f t="shared" si="9"/>
        <v>0.54153058702368662</v>
      </c>
    </row>
    <row r="33" spans="1:10">
      <c r="A33" s="34" t="s">
        <v>17</v>
      </c>
      <c r="B33" s="20">
        <v>15856.2624</v>
      </c>
      <c r="C33" s="20">
        <v>0</v>
      </c>
      <c r="D33" s="20">
        <f t="shared" si="6"/>
        <v>15856.2624</v>
      </c>
      <c r="E33" s="35">
        <v>0.76480000000000004</v>
      </c>
      <c r="F33" s="37">
        <v>0.54153058702368662</v>
      </c>
      <c r="G33" s="21">
        <f t="shared" si="7"/>
        <v>0</v>
      </c>
      <c r="H33" s="21">
        <f t="shared" si="10"/>
        <v>8586.6510854736098</v>
      </c>
      <c r="I33" s="21">
        <f t="shared" si="8"/>
        <v>8586.6510854736098</v>
      </c>
      <c r="J33" s="22">
        <f t="shared" si="9"/>
        <v>0.54153058702368662</v>
      </c>
    </row>
    <row r="34" spans="1:10">
      <c r="A34" s="34" t="s">
        <v>18</v>
      </c>
      <c r="B34" s="20">
        <v>15856.2624</v>
      </c>
      <c r="C34" s="20">
        <v>0</v>
      </c>
      <c r="D34" s="20">
        <f t="shared" si="6"/>
        <v>15856.2624</v>
      </c>
      <c r="E34" s="35">
        <v>0.76480000000000004</v>
      </c>
      <c r="F34" s="37">
        <v>0.54153058702368662</v>
      </c>
      <c r="G34" s="21">
        <f t="shared" si="7"/>
        <v>0</v>
      </c>
      <c r="H34" s="21">
        <f t="shared" si="10"/>
        <v>8586.6510854736098</v>
      </c>
      <c r="I34" s="21">
        <f t="shared" si="8"/>
        <v>8586.6510854736098</v>
      </c>
      <c r="J34" s="22">
        <f t="shared" si="9"/>
        <v>0.54153058702368662</v>
      </c>
    </row>
    <row r="35" spans="1:10">
      <c r="A35" s="34" t="s">
        <v>7</v>
      </c>
      <c r="B35" s="20">
        <f t="shared" ref="B35:C39" si="11">B23</f>
        <v>23784.393599999999</v>
      </c>
      <c r="C35" s="20">
        <v>0</v>
      </c>
      <c r="D35" s="20">
        <f>B35-C35</f>
        <v>23784.393599999999</v>
      </c>
      <c r="E35" s="35">
        <v>0.76480000000000004</v>
      </c>
      <c r="F35" s="37">
        <v>0.54153058702368662</v>
      </c>
      <c r="G35" s="21">
        <f t="shared" ref="G35:H39" si="12">C35*E35</f>
        <v>0</v>
      </c>
      <c r="H35" s="21">
        <f t="shared" si="12"/>
        <v>12879.976628210416</v>
      </c>
      <c r="I35" s="21">
        <f t="shared" si="8"/>
        <v>12879.976628210416</v>
      </c>
      <c r="J35" s="22">
        <f t="shared" si="9"/>
        <v>0.54153058702368662</v>
      </c>
    </row>
    <row r="36" spans="1:10">
      <c r="A36" s="34" t="s">
        <v>8</v>
      </c>
      <c r="B36" s="20">
        <f t="shared" si="11"/>
        <v>23784.393599999999</v>
      </c>
      <c r="C36" s="20">
        <f t="shared" si="11"/>
        <v>0</v>
      </c>
      <c r="D36" s="20">
        <f>B36-C36</f>
        <v>23784.393599999999</v>
      </c>
      <c r="E36" s="35">
        <v>0.76480000000000004</v>
      </c>
      <c r="F36" s="37">
        <v>0.54153058702368662</v>
      </c>
      <c r="G36" s="21">
        <f t="shared" si="12"/>
        <v>0</v>
      </c>
      <c r="H36" s="21">
        <f t="shared" si="12"/>
        <v>12879.976628210416</v>
      </c>
      <c r="I36" s="21">
        <f t="shared" si="8"/>
        <v>12879.976628210416</v>
      </c>
      <c r="J36" s="22">
        <f t="shared" si="9"/>
        <v>0.54153058702368662</v>
      </c>
    </row>
    <row r="37" spans="1:10">
      <c r="A37" s="34" t="s">
        <v>9</v>
      </c>
      <c r="B37" s="20">
        <f t="shared" si="11"/>
        <v>15856.2624</v>
      </c>
      <c r="C37" s="20">
        <f t="shared" si="11"/>
        <v>0</v>
      </c>
      <c r="D37" s="20">
        <f>B37-C37</f>
        <v>15856.2624</v>
      </c>
      <c r="E37" s="35">
        <v>0.76480000000000004</v>
      </c>
      <c r="F37" s="37">
        <v>0.54153058702368662</v>
      </c>
      <c r="G37" s="21">
        <f t="shared" si="12"/>
        <v>0</v>
      </c>
      <c r="H37" s="21">
        <f t="shared" si="12"/>
        <v>8586.6510854736098</v>
      </c>
      <c r="I37" s="21">
        <f t="shared" si="8"/>
        <v>8586.6510854736098</v>
      </c>
      <c r="J37" s="22">
        <f t="shared" si="9"/>
        <v>0.54153058702368662</v>
      </c>
    </row>
    <row r="38" spans="1:10">
      <c r="A38" s="34" t="s">
        <v>10</v>
      </c>
      <c r="B38" s="20">
        <f t="shared" si="11"/>
        <v>15856.2624</v>
      </c>
      <c r="C38" s="20">
        <f t="shared" si="11"/>
        <v>0</v>
      </c>
      <c r="D38" s="20">
        <f>B38-C38</f>
        <v>15856.2624</v>
      </c>
      <c r="E38" s="35">
        <v>0.76480000000000004</v>
      </c>
      <c r="F38" s="37">
        <v>0.54153058702368662</v>
      </c>
      <c r="G38" s="21">
        <f t="shared" si="12"/>
        <v>0</v>
      </c>
      <c r="H38" s="21">
        <f t="shared" si="12"/>
        <v>8586.6510854736098</v>
      </c>
      <c r="I38" s="21">
        <f t="shared" si="8"/>
        <v>8586.6510854736098</v>
      </c>
      <c r="J38" s="22">
        <f t="shared" si="9"/>
        <v>0.54153058702368662</v>
      </c>
    </row>
    <row r="39" spans="1:10" ht="13.5" thickBot="1">
      <c r="A39" s="34" t="s">
        <v>11</v>
      </c>
      <c r="B39" s="9">
        <f t="shared" si="11"/>
        <v>23784.393599999999</v>
      </c>
      <c r="C39" s="9">
        <f t="shared" si="11"/>
        <v>0</v>
      </c>
      <c r="D39" s="9">
        <f>B39-C39</f>
        <v>23784.393599999999</v>
      </c>
      <c r="E39" s="35">
        <v>0.76480000000000004</v>
      </c>
      <c r="F39" s="37">
        <v>0.54153058702368662</v>
      </c>
      <c r="G39" s="21">
        <f t="shared" si="12"/>
        <v>0</v>
      </c>
      <c r="H39" s="21">
        <f t="shared" si="12"/>
        <v>12879.976628210416</v>
      </c>
      <c r="I39" s="21">
        <f t="shared" si="8"/>
        <v>12879.976628210416</v>
      </c>
      <c r="J39" s="22">
        <f t="shared" si="9"/>
        <v>0.54153058702368662</v>
      </c>
    </row>
    <row r="40" spans="1:10" ht="15.75" thickBot="1">
      <c r="A40" s="23"/>
      <c r="B40" s="24">
        <f>SUM(B23:B39)</f>
        <v>340909.37920000008</v>
      </c>
      <c r="C40" s="24">
        <f>SUM(C23:C35)</f>
        <v>0</v>
      </c>
      <c r="D40" s="24">
        <f>SUM(D23:D35)</f>
        <v>261628.06720000005</v>
      </c>
      <c r="E40" s="36"/>
      <c r="F40" s="36"/>
      <c r="G40" s="36"/>
      <c r="H40" s="36"/>
      <c r="I40" s="26">
        <f>SUM(I23:I39)</f>
        <v>254380.20088005657</v>
      </c>
      <c r="J40" s="10">
        <f>I40/B40</f>
        <v>0.7461812915708026</v>
      </c>
    </row>
  </sheetData>
  <mergeCells count="2">
    <mergeCell ref="G21:J21"/>
    <mergeCell ref="G4:J4"/>
  </mergeCells>
  <phoneticPr fontId="14" type="noConversion"/>
  <pageMargins left="0.27" right="0.31" top="0.5" bottom="0.85" header="0.26" footer="0.34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Cpcty Pricing Summary</vt:lpstr>
      <vt:lpstr>June 2003 - 2018</vt:lpstr>
      <vt:lpstr>Jan 2002 - May 2003</vt:lpstr>
      <vt:lpstr>'Cpcty Pricing Summary'!Print_Area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dc:description>- Oracle 8i ODBC QueryFix Applied</dc:description>
  <cp:lastModifiedBy>Jan Havlíček</cp:lastModifiedBy>
  <cp:lastPrinted>2001-03-15T19:23:37Z</cp:lastPrinted>
  <dcterms:created xsi:type="dcterms:W3CDTF">2001-03-14T23:28:56Z</dcterms:created>
  <dcterms:modified xsi:type="dcterms:W3CDTF">2023-09-13T16:29:44Z</dcterms:modified>
</cp:coreProperties>
</file>